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3.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O:\CITT\Cases\Safeguards\GC-2025-001\Working Files\Research\Questionnaires\"/>
    </mc:Choice>
  </mc:AlternateContent>
  <xr:revisionPtr revIDLastSave="0" documentId="13_ncr:1_{90C69385-7CEE-4E45-82C3-0946F8846F7F}" xr6:coauthVersionLast="47" xr6:coauthVersionMax="47" xr10:uidLastSave="{00000000-0000-0000-0000-000000000000}"/>
  <workbookProtection workbookAlgorithmName="SHA-512" workbookHashValue="Ff1w9fl3a5ANfNdjUolFWqHSdobJ86YDkgBhS3QyKuRl9aEYae7Sqh/CQdxjTAtVVwpZuarQOEsveVC+9ryYyQ==" workbookSaltValue="/trTgwgWENBHE6R8z7X/Nw==" workbookSpinCount="100000" lockStructure="1"/>
  <bookViews>
    <workbookView xWindow="-120" yWindow="-120" windowWidth="29040" windowHeight="15720" tabRatio="738" firstSheet="1" activeTab="1" xr2:uid="{28C13B86-152E-4458-AD7D-0C762FA22288}"/>
  </bookViews>
  <sheets>
    <sheet name="Variables" sheetId="24" state="hidden" r:id="rId1"/>
    <sheet name="Intro" sheetId="25" r:id="rId2"/>
    <sheet name="Info" sheetId="26" r:id="rId3"/>
    <sheet name="Public" sheetId="27" r:id="rId4"/>
    <sheet name="AddPub" sheetId="28" r:id="rId5"/>
    <sheet name="Pro 1" sheetId="38" r:id="rId6"/>
    <sheet name="Pro 2" sheetId="39" r:id="rId7"/>
    <sheet name="AddPro" sheetId="33" r:id="rId8"/>
    <sheet name="Confirm" sheetId="34" r:id="rId9"/>
    <sheet name="DBFirm" sheetId="40" state="hidden" r:id="rId10"/>
    <sheet name="DB" sheetId="41" state="hidden" r:id="rId11"/>
    <sheet name="DataTab" sheetId="35" state="hidden" r:id="rId12"/>
  </sheets>
  <definedNames>
    <definedName name="assocfirms">#REF!</definedName>
    <definedName name="assofirm">#REF!</definedName>
    <definedName name="cogm">#REF!</definedName>
    <definedName name="cogs">#REF!</definedName>
    <definedName name="demp">#REF!</definedName>
    <definedName name="fexp">#REF!</definedName>
    <definedName name="gsa">#REF!</definedName>
    <definedName name="iemp">#REF!</definedName>
    <definedName name="ndsv">#REF!</definedName>
    <definedName name="nsv">#REF!</definedName>
    <definedName name="POR">#REF!</definedName>
    <definedName name="ppc">#REF!</definedName>
    <definedName name="_xlnm.Print_Area" localSheetId="7">AddPro!$B$1:$L$63</definedName>
    <definedName name="_xlnm.Print_Area" localSheetId="4">AddPub!$B$1:$L$63</definedName>
    <definedName name="_xlnm.Print_Area" localSheetId="8">Confirm!$B$1:$L$44</definedName>
    <definedName name="_xlnm.Print_Area" localSheetId="2">Info!$B$1:$L$37</definedName>
    <definedName name="_xlnm.Print_Area" localSheetId="1">Intro!$B$1:$L$116</definedName>
    <definedName name="_xlnm.Print_Area" localSheetId="5">'Pro 1'!$B$1:$L$109</definedName>
    <definedName name="_xlnm.Print_Area" localSheetId="6">'Pro 2'!$B$1:$L$196</definedName>
    <definedName name="_xlnm.Print_Area" localSheetId="3">Public!$B$1:$L$240</definedName>
    <definedName name="_xlnm.Print_Titles" localSheetId="7">AddPro!$1:$8</definedName>
    <definedName name="_xlnm.Print_Titles" localSheetId="4">AddPub!$1:$8</definedName>
    <definedName name="_xlnm.Print_Titles" localSheetId="8">Confirm!$1:$8</definedName>
    <definedName name="_xlnm.Print_Titles" localSheetId="2">Info!$1:$7</definedName>
    <definedName name="_xlnm.Print_Titles" localSheetId="1">Intro!$1:$7</definedName>
    <definedName name="_xlnm.Print_Titles" localSheetId="5">'Pro 1'!$1:$7</definedName>
    <definedName name="_xlnm.Print_Titles" localSheetId="6">'Pro 2'!$1:$7</definedName>
    <definedName name="_xlnm.Print_Titles" localSheetId="3">Public!$1:$7</definedName>
    <definedName name="quest8" localSheetId="7">AddPro!#REF!</definedName>
    <definedName name="quest8" localSheetId="4">AddPub!#REF!</definedName>
    <definedName name="quest8" localSheetId="8">Confirm!#REF!</definedName>
    <definedName name="quest8" localSheetId="2">Info!#REF!</definedName>
    <definedName name="quest8" localSheetId="1">Intro!#REF!</definedName>
    <definedName name="quest8" localSheetId="5">'Pro 1'!#REF!</definedName>
    <definedName name="quest8" localSheetId="6">'Pro 2'!#REF!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24" l="1"/>
  <c r="D32" i="24" l="1"/>
  <c r="I10" i="40"/>
  <c r="I9" i="40"/>
  <c r="I8" i="40"/>
  <c r="I7" i="40"/>
  <c r="I6" i="40"/>
  <c r="O53" i="25" l="1"/>
  <c r="B7" i="34" l="1"/>
  <c r="B7" i="33"/>
  <c r="B18" i="39"/>
  <c r="B11" i="38"/>
  <c r="B7" i="28"/>
  <c r="B11" i="27"/>
  <c r="F52" i="25"/>
  <c r="P54" i="25"/>
  <c r="P53" i="25"/>
  <c r="O54" i="25"/>
  <c r="P52" i="25"/>
  <c r="O52" i="25"/>
  <c r="B52" i="25"/>
  <c r="D51" i="25" l="1"/>
  <c r="B44" i="25"/>
  <c r="D29" i="24"/>
  <c r="D30" i="24"/>
  <c r="C28" i="25"/>
  <c r="C4" i="41"/>
  <c r="F26" i="41"/>
  <c r="E26" i="41"/>
  <c r="F25" i="41"/>
  <c r="E25" i="41"/>
  <c r="F24" i="41"/>
  <c r="E24" i="41"/>
  <c r="F23" i="41"/>
  <c r="E23" i="41"/>
  <c r="F20" i="41"/>
  <c r="E20" i="41"/>
  <c r="F12" i="41"/>
  <c r="E12" i="41"/>
  <c r="F11" i="41"/>
  <c r="E11" i="41"/>
  <c r="F8" i="41"/>
  <c r="E8" i="41"/>
  <c r="D26" i="41"/>
  <c r="D25" i="41"/>
  <c r="D24" i="41"/>
  <c r="D23" i="41"/>
  <c r="D20" i="41"/>
  <c r="D12" i="41"/>
  <c r="D11" i="41"/>
  <c r="D8" i="41"/>
  <c r="F17" i="41" l="1"/>
  <c r="D13" i="41"/>
  <c r="E13" i="41"/>
  <c r="E18" i="41" s="1"/>
  <c r="E27" i="41"/>
  <c r="F27" i="41"/>
  <c r="F13" i="41"/>
  <c r="F18" i="41" s="1"/>
  <c r="E17" i="41"/>
  <c r="E16" i="41"/>
  <c r="F16" i="41"/>
  <c r="D27" i="41"/>
  <c r="D18" i="41"/>
  <c r="D17" i="41"/>
  <c r="D16" i="41"/>
  <c r="F10" i="40" l="1"/>
  <c r="A5" i="40"/>
  <c r="A6" i="40" s="1"/>
  <c r="A7" i="40" s="1"/>
  <c r="A8" i="40" s="1"/>
  <c r="A9" i="40" s="1"/>
  <c r="A10" i="40" s="1"/>
  <c r="G40" i="34" l="1"/>
  <c r="L9" i="40" s="1"/>
  <c r="F40" i="34"/>
  <c r="K9" i="40" s="1"/>
  <c r="E40" i="34"/>
  <c r="J9" i="40" s="1"/>
  <c r="B114" i="25"/>
  <c r="C2" i="24"/>
  <c r="G109" i="39"/>
  <c r="G100" i="39"/>
  <c r="F112" i="39"/>
  <c r="B112" i="39"/>
  <c r="G110" i="39"/>
  <c r="H110" i="39" s="1"/>
  <c r="I110" i="39" s="1"/>
  <c r="L108" i="39"/>
  <c r="K108" i="39"/>
  <c r="J108" i="39"/>
  <c r="I108" i="39"/>
  <c r="H108" i="39"/>
  <c r="G108" i="39"/>
  <c r="F108" i="39"/>
  <c r="E108" i="39"/>
  <c r="D108" i="39"/>
  <c r="B108" i="39"/>
  <c r="G67" i="39" l="1"/>
  <c r="I52" i="39"/>
  <c r="H52" i="39"/>
  <c r="G52" i="39"/>
  <c r="D52" i="39"/>
  <c r="D50" i="39"/>
  <c r="B50" i="39"/>
  <c r="B40" i="34" s="1"/>
  <c r="E42" i="34" l="1"/>
  <c r="F41" i="34"/>
  <c r="K10" i="40" s="1"/>
  <c r="G41" i="34"/>
  <c r="L10" i="40" s="1"/>
  <c r="E41" i="34"/>
  <c r="J10" i="40" s="1"/>
  <c r="F39" i="34"/>
  <c r="K8" i="40" s="1"/>
  <c r="G39" i="34"/>
  <c r="L8" i="40" s="1"/>
  <c r="E39" i="34"/>
  <c r="J8" i="40" s="1"/>
  <c r="F38" i="34"/>
  <c r="K7" i="40" s="1"/>
  <c r="G38" i="34"/>
  <c r="L7" i="40" s="1"/>
  <c r="E38" i="34"/>
  <c r="J7" i="40" s="1"/>
  <c r="F37" i="34"/>
  <c r="K6" i="40" s="1"/>
  <c r="G37" i="34"/>
  <c r="L6" i="40" s="1"/>
  <c r="E37" i="34"/>
  <c r="J6" i="40" s="1"/>
  <c r="F36" i="34"/>
  <c r="K5" i="40" s="1"/>
  <c r="G36" i="34"/>
  <c r="L5" i="40" s="1"/>
  <c r="E36" i="34"/>
  <c r="J5" i="40" s="1"/>
  <c r="B36" i="34"/>
  <c r="B185" i="39" l="1"/>
  <c r="B171" i="39"/>
  <c r="B158" i="39"/>
  <c r="P143" i="39"/>
  <c r="O143" i="39"/>
  <c r="B143" i="39" s="1"/>
  <c r="G119" i="39"/>
  <c r="C119" i="39"/>
  <c r="P117" i="39"/>
  <c r="O117" i="39"/>
  <c r="B117" i="39" s="1"/>
  <c r="F103" i="39"/>
  <c r="B103" i="39"/>
  <c r="G101" i="39"/>
  <c r="H101" i="39" s="1"/>
  <c r="I101" i="39" s="1"/>
  <c r="L99" i="39"/>
  <c r="K99" i="39"/>
  <c r="J99" i="39"/>
  <c r="I99" i="39"/>
  <c r="H99" i="39"/>
  <c r="G99" i="39"/>
  <c r="F99" i="39"/>
  <c r="E99" i="39"/>
  <c r="D99" i="39"/>
  <c r="B99" i="39"/>
  <c r="P86" i="39"/>
  <c r="O86" i="39"/>
  <c r="B86" i="39" s="1"/>
  <c r="B73" i="39"/>
  <c r="F68" i="39"/>
  <c r="B68" i="39"/>
  <c r="G68" i="39"/>
  <c r="F67" i="39"/>
  <c r="G65" i="39"/>
  <c r="H65" i="39" s="1"/>
  <c r="I65" i="39" s="1"/>
  <c r="B63" i="39"/>
  <c r="B58" i="39"/>
  <c r="D56" i="39"/>
  <c r="B56" i="39"/>
  <c r="B67" i="39" s="1"/>
  <c r="I55" i="39"/>
  <c r="H55" i="39"/>
  <c r="G55" i="39"/>
  <c r="D55" i="39"/>
  <c r="D53" i="39"/>
  <c r="B53" i="39"/>
  <c r="B41" i="34" s="1"/>
  <c r="I49" i="39"/>
  <c r="H49" i="39"/>
  <c r="G49" i="39"/>
  <c r="D49" i="39"/>
  <c r="D47" i="39"/>
  <c r="B47" i="39"/>
  <c r="B39" i="34" s="1"/>
  <c r="I46" i="39"/>
  <c r="H46" i="39"/>
  <c r="G46" i="39"/>
  <c r="D46" i="39"/>
  <c r="D45" i="39"/>
  <c r="D44" i="39"/>
  <c r="B44" i="39"/>
  <c r="B38" i="34" s="1"/>
  <c r="I43" i="39"/>
  <c r="H43" i="39"/>
  <c r="G43" i="39"/>
  <c r="D43" i="39"/>
  <c r="D42" i="39"/>
  <c r="D41" i="39"/>
  <c r="B41" i="39"/>
  <c r="B37" i="34" s="1"/>
  <c r="I40" i="39"/>
  <c r="I67" i="39" s="1"/>
  <c r="H40" i="39"/>
  <c r="H67" i="39" s="1"/>
  <c r="D40" i="39"/>
  <c r="B40" i="39"/>
  <c r="G38" i="39"/>
  <c r="H38" i="39" s="1"/>
  <c r="I38" i="39" s="1"/>
  <c r="B36" i="39"/>
  <c r="B31" i="39"/>
  <c r="B29" i="39"/>
  <c r="B27" i="39"/>
  <c r="B25" i="39"/>
  <c r="H24" i="39"/>
  <c r="B23" i="39"/>
  <c r="B20" i="39"/>
  <c r="B17" i="39"/>
  <c r="B16" i="39"/>
  <c r="B15" i="39"/>
  <c r="B14" i="39"/>
  <c r="B13" i="39"/>
  <c r="B12" i="39"/>
  <c r="B98" i="38"/>
  <c r="B84" i="38"/>
  <c r="B70" i="38"/>
  <c r="P57" i="38"/>
  <c r="B57" i="38" s="1"/>
  <c r="O57" i="38"/>
  <c r="B44" i="38"/>
  <c r="B31" i="38"/>
  <c r="B27" i="38"/>
  <c r="I26" i="38"/>
  <c r="H26" i="38"/>
  <c r="G26" i="38"/>
  <c r="B26" i="38"/>
  <c r="B25" i="38"/>
  <c r="I24" i="38"/>
  <c r="I27" i="38" s="1"/>
  <c r="H24" i="38"/>
  <c r="H27" i="38" s="1"/>
  <c r="G24" i="38"/>
  <c r="G27" i="38" s="1"/>
  <c r="B24" i="38"/>
  <c r="B23" i="38"/>
  <c r="F22" i="38"/>
  <c r="F23" i="38" s="1"/>
  <c r="G20" i="38"/>
  <c r="H20" i="38" s="1"/>
  <c r="I20" i="38" s="1"/>
  <c r="B16" i="38"/>
  <c r="B13" i="38"/>
  <c r="P10" i="38"/>
  <c r="B10" i="38"/>
  <c r="B10" i="39" s="1"/>
  <c r="B2" i="38"/>
  <c r="B2" i="33" l="1"/>
  <c r="B2" i="39"/>
  <c r="D48" i="39"/>
  <c r="D51" i="39"/>
  <c r="I68" i="39"/>
  <c r="H68" i="39"/>
  <c r="D54" i="39"/>
  <c r="F25" i="38"/>
  <c r="F24" i="38"/>
  <c r="P29" i="27"/>
  <c r="O29" i="27"/>
  <c r="O55" i="25" l="1"/>
  <c r="P55" i="25"/>
  <c r="J12" i="34"/>
  <c r="D13" i="28" l="1"/>
  <c r="D13" i="33" s="1"/>
  <c r="E13" i="28"/>
  <c r="P8" i="27"/>
  <c r="P74" i="27" l="1"/>
  <c r="P200" i="27"/>
  <c r="C8" i="24"/>
  <c r="C6" i="24"/>
  <c r="B18" i="34" l="1"/>
  <c r="D28" i="24"/>
  <c r="D27" i="24"/>
  <c r="B6" i="26"/>
  <c r="B6" i="25"/>
  <c r="O200" i="27"/>
  <c r="P49" i="25"/>
  <c r="O49" i="25"/>
  <c r="B44" i="28"/>
  <c r="B44" i="33" s="1"/>
  <c r="B54" i="28"/>
  <c r="B54" i="33" s="1"/>
  <c r="B34" i="28"/>
  <c r="B34" i="33" s="1"/>
  <c r="B24" i="28"/>
  <c r="B24" i="33" s="1"/>
  <c r="E47" i="27"/>
  <c r="B6" i="39" l="1"/>
  <c r="B6" i="38"/>
  <c r="B29" i="34"/>
  <c r="B9" i="34"/>
  <c r="B10" i="34"/>
  <c r="B9" i="33"/>
  <c r="B9" i="28"/>
  <c r="B212" i="27"/>
  <c r="B197" i="27"/>
  <c r="B13" i="27"/>
  <c r="O8" i="27"/>
  <c r="B29" i="26"/>
  <c r="D23" i="26"/>
  <c r="B19" i="26"/>
  <c r="B4" i="26"/>
  <c r="B85" i="25"/>
  <c r="B57" i="25"/>
  <c r="B63" i="25"/>
  <c r="B47" i="25"/>
  <c r="B24" i="25"/>
  <c r="B5" i="25"/>
  <c r="B185" i="27"/>
  <c r="B4" i="38" l="1"/>
  <c r="B4" i="39"/>
  <c r="P23" i="26"/>
  <c r="O23" i="26"/>
  <c r="D30" i="26" l="1"/>
  <c r="B30" i="26"/>
  <c r="K76" i="27" l="1"/>
  <c r="I76" i="27"/>
  <c r="G76" i="27"/>
  <c r="E76" i="27"/>
  <c r="C76" i="27"/>
  <c r="O74" i="27"/>
  <c r="P14" i="34" l="1"/>
  <c r="O14" i="34"/>
  <c r="D15" i="35"/>
  <c r="E15" i="35"/>
  <c r="C15" i="35"/>
  <c r="D14" i="35"/>
  <c r="E14" i="35"/>
  <c r="C14" i="35"/>
  <c r="D13" i="35"/>
  <c r="E13" i="35"/>
  <c r="C13" i="35"/>
  <c r="D10" i="35"/>
  <c r="E10" i="35"/>
  <c r="C10" i="35"/>
  <c r="D3" i="35"/>
  <c r="E3" i="35"/>
  <c r="C3" i="35"/>
  <c r="D7" i="35"/>
  <c r="E7" i="35"/>
  <c r="C7" i="35"/>
  <c r="D6" i="35"/>
  <c r="E6" i="35"/>
  <c r="C6" i="35"/>
  <c r="O215" i="27" l="1"/>
  <c r="P215" i="27"/>
  <c r="E8" i="35" l="1"/>
  <c r="D8" i="35"/>
  <c r="B229" i="27"/>
  <c r="C8" i="35" l="1"/>
  <c r="D34" i="26" l="1"/>
  <c r="B34" i="26"/>
  <c r="B42" i="34" l="1"/>
  <c r="B29" i="27" l="1"/>
  <c r="B6" i="34" l="1"/>
  <c r="B6" i="28"/>
  <c r="B6" i="27"/>
  <c r="B6" i="33"/>
  <c r="E34" i="34"/>
  <c r="B31" i="34"/>
  <c r="B16" i="34"/>
  <c r="I15" i="34"/>
  <c r="H15" i="34"/>
  <c r="G15" i="34"/>
  <c r="F15" i="34"/>
  <c r="E15" i="34"/>
  <c r="B15" i="34"/>
  <c r="B14" i="34"/>
  <c r="B13" i="34"/>
  <c r="B14" i="28"/>
  <c r="B14" i="33" s="1"/>
  <c r="E13" i="33"/>
  <c r="B11" i="28"/>
  <c r="B11" i="33" s="1"/>
  <c r="B215" i="27"/>
  <c r="B200" i="27"/>
  <c r="B74" i="27"/>
  <c r="J47" i="27"/>
  <c r="G47" i="27"/>
  <c r="C47" i="27"/>
  <c r="B43" i="27"/>
  <c r="B16" i="27"/>
  <c r="B10" i="27"/>
  <c r="B9" i="27"/>
  <c r="B8" i="27"/>
  <c r="B21" i="26"/>
  <c r="L19" i="26"/>
  <c r="K19" i="26"/>
  <c r="J19" i="26"/>
  <c r="I19" i="26"/>
  <c r="H19" i="26"/>
  <c r="G19" i="26"/>
  <c r="F19" i="26"/>
  <c r="E19" i="26"/>
  <c r="C19" i="26"/>
  <c r="B15" i="26"/>
  <c r="B12" i="26"/>
  <c r="B10" i="26"/>
  <c r="L8" i="26"/>
  <c r="K8" i="26"/>
  <c r="J8" i="26"/>
  <c r="I8" i="26"/>
  <c r="H8" i="26"/>
  <c r="G8" i="26"/>
  <c r="F8" i="26"/>
  <c r="E8" i="26"/>
  <c r="C8" i="26"/>
  <c r="B8" i="26"/>
  <c r="L112" i="25"/>
  <c r="K112" i="25"/>
  <c r="J112" i="25"/>
  <c r="I112" i="25"/>
  <c r="H112" i="25"/>
  <c r="G112" i="25"/>
  <c r="E112" i="25"/>
  <c r="D112" i="25"/>
  <c r="C112" i="25"/>
  <c r="B107" i="25"/>
  <c r="B109" i="25"/>
  <c r="B106" i="25"/>
  <c r="B105" i="25"/>
  <c r="L103" i="25"/>
  <c r="K103" i="25"/>
  <c r="J103" i="25"/>
  <c r="I103" i="25"/>
  <c r="H103" i="25"/>
  <c r="G103" i="25"/>
  <c r="E103" i="25"/>
  <c r="D103" i="25"/>
  <c r="C103" i="25"/>
  <c r="B103" i="25"/>
  <c r="B100" i="25"/>
  <c r="B95" i="25"/>
  <c r="B93" i="25"/>
  <c r="B91" i="25"/>
  <c r="B89" i="25"/>
  <c r="B87" i="25"/>
  <c r="B73" i="25"/>
  <c r="B72" i="25"/>
  <c r="B69" i="25"/>
  <c r="B67" i="25"/>
  <c r="B65" i="25"/>
  <c r="P59" i="25"/>
  <c r="O59" i="25"/>
  <c r="C59" i="25" s="1"/>
  <c r="B49" i="25"/>
  <c r="B26" i="25"/>
  <c r="L24" i="25"/>
  <c r="K24" i="25"/>
  <c r="J24" i="25"/>
  <c r="I24" i="25"/>
  <c r="H24" i="25"/>
  <c r="G24" i="25"/>
  <c r="E24" i="25"/>
  <c r="D24" i="25"/>
  <c r="C24" i="25"/>
  <c r="B5" i="26"/>
  <c r="B5" i="39" l="1"/>
  <c r="B5" i="38"/>
  <c r="B9" i="38"/>
  <c r="B9" i="39"/>
  <c r="B8" i="39"/>
  <c r="B8" i="38"/>
  <c r="B4" i="27"/>
  <c r="B4" i="34"/>
  <c r="B4" i="28"/>
  <c r="B4" i="33"/>
  <c r="B5" i="34"/>
  <c r="B5" i="28"/>
  <c r="B5" i="33"/>
  <c r="B5" i="27"/>
  <c r="E16" i="34"/>
  <c r="F34" i="34"/>
  <c r="G34" i="34" s="1"/>
  <c r="F16" i="34" l="1"/>
  <c r="H16" i="34"/>
  <c r="G16" i="34" l="1"/>
  <c r="I1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61BFE4A6-4A5E-41A5-882C-A2CCF078E2EB}">
      <text>
        <r>
          <rPr>
            <b/>
            <sz val="9"/>
            <color indexed="81"/>
            <rFont val="Tahoma"/>
            <family val="2"/>
          </rPr>
          <t>Link to specific CBSA SOR or MIF page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tc={BC75492B-0976-424B-9FF3-EDE70BEBA5FF}</author>
  </authors>
  <commentList>
    <comment ref="O1" authorId="0" shapeId="0" xr:uid="{BC75492B-0976-424B-9FF3-EDE70BEBA5FF}">
      <text>
        <t>[Threaded comment]
Your version of Excel allows you to read this threaded comment; however, any edits to it will get removed if the file is opened in a newer version of Excel. Learn more: https://go.microsoft.com/fwlink/?linkid=870924
Comment:
    Hide EN and FR columns
TRIB &gt; Hide R/C</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tc={A3F862F2-DCB7-4C2B-AE28-BCBC4FA159E4}</author>
  </authors>
  <commentList>
    <comment ref="P229" authorId="0" shapeId="0" xr:uid="{A3F862F2-DCB7-4C2B-AE28-BCBC4FA159E4}">
      <text>
        <t>[Threaded comment]
Your version of Excel allows you to read this threaded comment; however, any edits to it will get removed if the file is opened in a newer version of Excel. Learn more: https://go.microsoft.com/fwlink/?linkid=870924
Comment:
    Check French. Added second part.
Reply:
    French checked</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tc={AAD937E0-485A-48ED-8F1C-4AE1033027F3}</author>
  </authors>
  <commentList>
    <comment ref="P108" authorId="0" shapeId="0" xr:uid="{AAD937E0-485A-48ED-8F1C-4AE1033027F3}">
      <text>
        <t>[Threaded comment]
Your version of Excel allows you to read this threaded comment; however, any edits to it will get removed if the file is opened in a newer version of Excel. Learn more: https://go.microsoft.com/fwlink/?linkid=870924
Comment:
    Added question since it wasn’t in the template questionnaires in 2018. Check the French
Reply:
    checked</t>
      </text>
    </comment>
  </commentList>
</comments>
</file>

<file path=xl/sharedStrings.xml><?xml version="1.0" encoding="utf-8"?>
<sst xmlns="http://schemas.openxmlformats.org/spreadsheetml/2006/main" count="536" uniqueCount="397">
  <si>
    <t>PUBLIC</t>
  </si>
  <si>
    <t>QUESTIONNAIRE DUE DATE</t>
  </si>
  <si>
    <t>DATE D'ÉCHÉANCE DU QUESTIONNAIRE</t>
  </si>
  <si>
    <t>TRANSMISSION DU QUESTIONNAIRE REMPLI</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</si>
  <si>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</si>
  <si>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</si>
  <si>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</si>
  <si>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</si>
  <si>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</si>
  <si>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</si>
  <si>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</si>
  <si>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</si>
  <si>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</si>
  <si>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Name of Authorized Official</t>
  </si>
  <si>
    <t>Nom du représentant autorisé</t>
  </si>
  <si>
    <t>Title of Authorized Official</t>
  </si>
  <si>
    <t>Titre du représentant autorisé</t>
  </si>
  <si>
    <t>E-mail Address</t>
  </si>
  <si>
    <t>Telephone</t>
  </si>
  <si>
    <t>Téléphone</t>
  </si>
  <si>
    <t>CONFIRMATION OF REPORTED DATA</t>
  </si>
  <si>
    <t>Date</t>
  </si>
  <si>
    <t>Question 1</t>
  </si>
  <si>
    <t>Question 2</t>
  </si>
  <si>
    <t>Question 3</t>
  </si>
  <si>
    <t>Question 4</t>
  </si>
  <si>
    <t>Question 5</t>
  </si>
  <si>
    <t>Question 6</t>
  </si>
  <si>
    <t>What other products, if any, can be produced on the same equipment used to produce the goods?</t>
  </si>
  <si>
    <t>Quels autres produits, le cas échéant, pourraient être fabriqués à l’aide du même outillage utilisé pour la production des marchandises?</t>
  </si>
  <si>
    <t>Question 7</t>
  </si>
  <si>
    <t>Question 8</t>
  </si>
  <si>
    <t>Question 9</t>
  </si>
  <si>
    <t>Question 10</t>
  </si>
  <si>
    <t>Ventes dans le pays de production</t>
  </si>
  <si>
    <t>CONFIRMATION DES DONNÉES DÉCLARÉES</t>
  </si>
  <si>
    <t>I understand that checking this box constitutes my legally binding signature.</t>
  </si>
  <si>
    <t>Je comprends que le fait de cocher cette case constitue ma signature juridiquement contraignante.</t>
  </si>
  <si>
    <t>Adresse de courrier électronique</t>
  </si>
  <si>
    <t>CUSTOMS TARIFF</t>
  </si>
  <si>
    <t>TARIF DES DOUANES</t>
  </si>
  <si>
    <t>SUBMITTING THE QUESTIONNAIRE RESPONSE</t>
  </si>
  <si>
    <t>Provide a brief history of your firm, with particular emphasis on activities regarding the goods.</t>
  </si>
  <si>
    <t>Donnez un bref historique de votre entreprise, en insistant plus particulièrement sur les activités entourant les marchandises.</t>
  </si>
  <si>
    <t>Firm Name</t>
  </si>
  <si>
    <t>Role in the Industry</t>
  </si>
  <si>
    <t xml:space="preserve">Dénomination sociale de l'entreprise </t>
  </si>
  <si>
    <t>Rôle dans l'industrie</t>
  </si>
  <si>
    <t>Facility Name and Location</t>
  </si>
  <si>
    <t xml:space="preserve">Dénomination sociale et emplacement de l'établissement </t>
  </si>
  <si>
    <t>PUBLIC COMMENTS</t>
  </si>
  <si>
    <t>COMMENTAIRES PUBLICS</t>
  </si>
  <si>
    <t>Should your firm wish to add any comments related to its responses, submit them here. Be sure to indicate the question number being commented on.</t>
  </si>
  <si>
    <t xml:space="preserve">Explain in detail how your firm determines practical plant capacity. </t>
  </si>
  <si>
    <t xml:space="preserve">Fournissez des détails sur la façon dont votre entreprise détermine la capacité pratique des usines. </t>
  </si>
  <si>
    <t>Provide the following estimated percentages:</t>
  </si>
  <si>
    <t>Fournissez les estimations suivantes en pourcentage:</t>
  </si>
  <si>
    <t>PROTECTED COMMENTS</t>
  </si>
  <si>
    <t>Confirm that all information is reported on a calendar-year basis.</t>
  </si>
  <si>
    <t>Confirmez que tous les renseignements déclarés le sont selon l’année civile.</t>
  </si>
  <si>
    <t>Production</t>
  </si>
  <si>
    <t>English</t>
  </si>
  <si>
    <t>French</t>
  </si>
  <si>
    <t>Data Validation comments</t>
  </si>
  <si>
    <t>Case Number</t>
  </si>
  <si>
    <t>The Goods</t>
  </si>
  <si>
    <t>Due Date</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</si>
  <si>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</si>
  <si>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</si>
  <si>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Product Defn</t>
  </si>
  <si>
    <t>HS Code defn change date</t>
  </si>
  <si>
    <t>HS Codes before change</t>
  </si>
  <si>
    <t>HS Codes after change</t>
  </si>
  <si>
    <t>Français</t>
  </si>
  <si>
    <t>In which language would you prefer to complete this questionnaire?</t>
  </si>
  <si>
    <t>Provide the names and addresses of other locations, facilities, and outlets in Canada on behalf of which your company is responding.</t>
  </si>
  <si>
    <t>Fournissez les noms et adresses des autres emplacements, installations et points de vente au Canada au nom de laquelle votre entreprise répond. </t>
  </si>
  <si>
    <t xml:space="preserve">The undersigned certifies that the information supplied herein is complete and correct to the best of his/her knowledge and belief.
</t>
  </si>
  <si>
    <t xml:space="preserve">Le ou la soussignée déclare que, pour autant qu'il ou elle sache, les renseignements fournis aux présentes sont complets et exacts.
</t>
  </si>
  <si>
    <t>The completed questionnaire can be submitted using one of the following methods: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</si>
  <si>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</si>
  <si>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</si>
  <si>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</si>
  <si>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</si>
  <si>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</si>
  <si>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</si>
  <si>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</si>
  <si>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</si>
  <si>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</si>
  <si>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</si>
  <si>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</si>
  <si>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</si>
  <si>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</si>
  <si>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</si>
  <si>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</si>
  <si>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</si>
  <si>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</si>
  <si>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</si>
  <si>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</si>
  <si>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</si>
  <si>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</si>
  <si>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</si>
  <si>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</si>
  <si>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</si>
  <si>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Total</t>
  </si>
  <si>
    <t>Capacité pratique des usines</t>
  </si>
  <si>
    <t>Capacity utilization rate of the goods</t>
  </si>
  <si>
    <t>Taux d'utilisation des capacités des marchandises</t>
  </si>
  <si>
    <t>Total capacity utilization rate</t>
  </si>
  <si>
    <t>Taux d'utilisation total des capacités</t>
  </si>
  <si>
    <t xml:space="preserve">If any of the calculated capacity utilization rates are higher than 100%, explain why this has occurred.
</t>
  </si>
  <si>
    <t>Décrivez les plans de votre entreprise pour augmenter ou diminuer la capacité pratique de son usine de marchandises au cours des deux prochaines années, y compris les dates cibles, la capacité pratique cible de l'usine, les usines concernées et les raisons du changement.</t>
  </si>
  <si>
    <t>Décrivez les plans de votre entreprise pour accroître, réduire ou cesser sa production des marchandises d'ici les deux prochaines années, soit dans ses installations où sont fabriquées actuellement des marchandises, soit dans ses installations où sont fabriqués d’autres produits. Fournissez les motifs et les hypothèses sous-tendant ces objectifs et ces stratégies.</t>
  </si>
  <si>
    <t>Décrivez les plans de votre entreprise visant à modifier la gamme de produits fabriqués sur le même équipement au cours des deux prochaines années. Fournissez les motifs et les hypothèses sous-tendant ces objectifs et ces stratégies.</t>
  </si>
  <si>
    <t>For the questions in this tab, note the following:</t>
  </si>
  <si>
    <t>Pour les questions de cet onglet, notez ce qui suit :</t>
  </si>
  <si>
    <t>Beginning inventory</t>
  </si>
  <si>
    <t>Stock d'ouverture</t>
  </si>
  <si>
    <t>Ending inventory</t>
  </si>
  <si>
    <t>Décrivez les plans de votre entreprise pour gérer les niveaux de stocks au cours des deux prochaines années. Fournissez les motifs et les hypothèses sous-tendant ces objectifs et ces stratégies.</t>
  </si>
  <si>
    <t>Fournissez les stratégies et les objectifs de votre entreprise pour les deux prochaines années en ce qui concerne les prix des marchandises. Fournir la justification et les hypothèses qui sous-tendent ces stratégies et objectifs.</t>
  </si>
  <si>
    <t>Provide your firm’s strategies and objectives for the next two years with respect to the export sales of the goods. Provide the rationale and assumptions underlying these strategies and objectives.</t>
  </si>
  <si>
    <t>Fournissez les stratégies et les objectifs de votre entreprise pour les deux prochaines années en ce qui concerne les ventes à l'exportation des marchandises. Fournir la justification et les hypothèses qui sous-tendent ces stratégies et objectifs.</t>
  </si>
  <si>
    <t>For additional details, view the Info tab.</t>
  </si>
  <si>
    <t>Pour plus de détails, consultez l'onglet Info.</t>
  </si>
  <si>
    <t>References to "the goods" in this questionnaire refer to:</t>
  </si>
  <si>
    <t>Les références aux « marchandises » dans ce questionnaire font référence à :</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</si>
  <si>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</si>
  <si>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</si>
  <si>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</si>
  <si>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</si>
  <si>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Provide your firm’s strategies and objectives for the next two years with respect to the pricing of the goods. Provide the rationale and assumptions underlying these strategies and objectives.</t>
  </si>
  <si>
    <t>Type</t>
  </si>
  <si>
    <t>Export sales to Canada</t>
  </si>
  <si>
    <t>Ventes à l'exportation au Canada</t>
  </si>
  <si>
    <t>Ventes à l'exportation vers tous les autres pays</t>
  </si>
  <si>
    <t>Export sales to all other countries</t>
  </si>
  <si>
    <t>Finished ending inventory for the Canadian market</t>
  </si>
  <si>
    <t>Using data provided in Question 1 on the Pro 1 tab with the data provided in Question 2 above, the questionnaire calculates ending inventory as follows:</t>
  </si>
  <si>
    <t>Other countries</t>
  </si>
  <si>
    <t>Select Yes or No</t>
  </si>
  <si>
    <t xml:space="preserve">If your firm has more than one location, facility or outlet, submit a consolidated response to the questionnaire.
</t>
  </si>
  <si>
    <t xml:space="preserve">Si votre entreprise a plus d’un emplacement, d’une installation ou d’un point de vente, transmettez une réponse consolidée au questionnaire.
</t>
  </si>
  <si>
    <t xml:space="preserve">When submitting the completed questionnaire using the secure E-filing service, designate the questionnaire as confidential. Note that the information in the public (blue) tabs in your questionnaire will be treated as public information.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</si>
  <si>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</si>
  <si>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Practical plant capacity</t>
  </si>
  <si>
    <t>Variable</t>
  </si>
  <si>
    <t>Describe your firm's production processes for the goods and provide flow charts illustrating the processes.</t>
  </si>
  <si>
    <t>Décrivez les processus de production de votre entreprise pour les marchandises et fournissez des organigrammes illustrant les processus.</t>
  </si>
  <si>
    <t>GLOSSAIRE</t>
  </si>
  <si>
    <t/>
  </si>
  <si>
    <t>Lang</t>
  </si>
  <si>
    <t>Firm Name (In English and French, if applicable)</t>
  </si>
  <si>
    <t>Dénomination sociale (en français et en anglais, le cas échéant)</t>
  </si>
  <si>
    <t>Dans quelle langue préférez-vous remplir ce questionnaire?</t>
  </si>
  <si>
    <t>Nature of association</t>
  </si>
  <si>
    <t>Explain whether this facility produces the goods for the Canadian market and other export markets.</t>
  </si>
  <si>
    <t>Expliquez si cette installation produit les marchandises destinées au marché canadien et/ou à d'autres marchés d'exportation.</t>
  </si>
  <si>
    <t>Si votre entreprise désire ajouter des commentaires concernant vos réponses, vous les inscrivez ici. Indiquez à quelle question se rapportent vos commentaires.</t>
  </si>
  <si>
    <t>Describe your firm’s plans to increase or decrease its practical plant capacity of the goods in the next two years, including target dates, target practical plant capacity, the plants involved and the reasons for the change.</t>
  </si>
  <si>
    <t>Describe your firm’s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</si>
  <si>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Describe your firm’s plans to change the product mix of the goods produced on the same equipment, in the next two years. Provide the rationale and assumptions underlying these strategies and objectives.</t>
  </si>
  <si>
    <t>Difference between ending inventory in Question 2 above and the calculated ending inventory.</t>
  </si>
  <si>
    <t>COMMENTAIRES PROTÉGÉS</t>
  </si>
  <si>
    <t>Confirm that all values reported in this questionnaire are in Canadian dollars.</t>
  </si>
  <si>
    <t>Confirmez que toutes les valeurs déclarées dans ce questionnaire sont en dollars canadiens.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</si>
  <si>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</si>
  <si>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</si>
  <si>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1000 character limit | limite de 1000 caractères</t>
  </si>
  <si>
    <t>Practical plant capacity (tonnes)</t>
  </si>
  <si>
    <t>Production (tonnes)</t>
  </si>
  <si>
    <t>Subject goods</t>
  </si>
  <si>
    <t>Other goods produced on the same equipment</t>
  </si>
  <si>
    <t>Total - Production</t>
  </si>
  <si>
    <t>Domestic sales (tonnes)</t>
  </si>
  <si>
    <t>Export sales (tonnes)</t>
  </si>
  <si>
    <t>Canada</t>
  </si>
  <si>
    <t>United States</t>
  </si>
  <si>
    <t>-------</t>
  </si>
  <si>
    <t>Int period 1</t>
  </si>
  <si>
    <t>Int period 2</t>
  </si>
  <si>
    <t>Complete the following table for your firm's production of the goods and other goods produced using the same equipment. Note, other products produced using the same equipment are any other products besides the goods as defined in the "Intro" tab that are produced using the same equipment.</t>
  </si>
  <si>
    <t>Sales in country of production</t>
  </si>
  <si>
    <t>If the volume of ending inventory in Question 2 above differs from the calculated ending inventory, explain why.</t>
  </si>
  <si>
    <t>Describe your firm’s plans to manage inventory levels in the next two years. Provide the rationale and assumptions underlying these strategies and objectives.</t>
  </si>
  <si>
    <t>HS codes</t>
  </si>
  <si>
    <t>Date of change</t>
  </si>
  <si>
    <t>First Year of POI</t>
  </si>
  <si>
    <t>Last Day of POI</t>
  </si>
  <si>
    <t>Last Year of POI</t>
  </si>
  <si>
    <t>• Report only sales of your firm’s production.</t>
  </si>
  <si>
    <t>• Report all sales to Canadian and foreign associated firms.</t>
  </si>
  <si>
    <t>• Report all sales as of the date of shipment to the customer or the customer’s warehouse.</t>
  </si>
  <si>
    <t>• Report all values in Canadian dollars.</t>
  </si>
  <si>
    <t>• Indiquez seulement les ventes effectuées à partir de la production de votre entreprise.</t>
  </si>
  <si>
    <t>• Déclarez toutes les ventes aux entreprises associées canadiennes et étrangères.</t>
  </si>
  <si>
    <t>• Déclarez toutes les ventes à compter de la date de l’expédition au client ou à son entrepôt.</t>
  </si>
  <si>
    <t>• Déclarez toutes les valeurs en dollars canadiens.</t>
  </si>
  <si>
    <t>Différence entre le stock de clôture à la question 2 ci-dessus et le stock de clôture calculé</t>
  </si>
  <si>
    <t>Si le volume du stock de clôture à la question 2 ci-dessus diffère du stock de clôture calculé, donnez la raison.</t>
  </si>
  <si>
    <t>Stock de clôture pour le marché canadien</t>
  </si>
  <si>
    <t>Production of products produced using the same equipment other than the goods</t>
  </si>
  <si>
    <t>Production de produits fabriqués avec le même équipement autre que les marchandises</t>
  </si>
  <si>
    <t>Related firms</t>
  </si>
  <si>
    <t>Entreprises affiliées</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</si>
  <si>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</si>
  <si>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</si>
  <si>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</si>
  <si>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</si>
  <si>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Subject Countries (incl. French pronouns)</t>
  </si>
  <si>
    <t>Analyst 1</t>
  </si>
  <si>
    <t>Analyst 2</t>
  </si>
  <si>
    <t>Additional Product Info</t>
  </si>
  <si>
    <t>Unit of measure (plural)</t>
  </si>
  <si>
    <t>Unit of measure (singular)</t>
  </si>
  <si>
    <t>Important notes for formatting</t>
  </si>
  <si>
    <t>Insert and merge rows where needed to expand height of text boxes.</t>
  </si>
  <si>
    <t>FOREIGN PRODUCERS' QUESTIONNAIRE | QUESTIONNAIRE À L'INTENTION DES PRODUCTEURS ÉTRANGERS</t>
  </si>
  <si>
    <t>INTRODUCTION</t>
  </si>
  <si>
    <t>LANGUAGE PREFERENCE | PRÉFÉRENCE LINGUISTIQUE</t>
  </si>
  <si>
    <t>DEFINITION OF "THE GOODS"</t>
  </si>
  <si>
    <t>LA DÉFINITION "DES MARCHANDISES"</t>
  </si>
  <si>
    <t>DO YOU NEED TO COMPLETE THIS QUESTIONNAIRE?</t>
  </si>
  <si>
    <t>2. E-mail to citt-tcce@tribunal.gc.ca should you accept the associated risks and you are filing information that belongs to your firm only.</t>
  </si>
  <si>
    <t>2. Par courriel à l'adresse tcce-citt@tribunal.gc.ca si vous acceptez les risques connexes et vous transmettez des renseignements qui sont ceux de votre entreprise seulement.</t>
  </si>
  <si>
    <t>QUESTIONS</t>
  </si>
  <si>
    <t>FOREIGN PRODUCERS' QUESTIONNAIRE</t>
  </si>
  <si>
    <t>QUESTIONNAIRE À L'INTENTION DES PRODUCTEURS ÉTRANGERS</t>
  </si>
  <si>
    <t>QUESTIONNAIRE OUTLINE</t>
  </si>
  <si>
    <t>APERÇU DU QUESTIONNAIRE</t>
  </si>
  <si>
    <t>GLOSSARY</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</si>
  <si>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</si>
  <si>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GENERAL FIRM INFORMATION</t>
  </si>
  <si>
    <t>INFORMATIONS GÉNÉRALES SUR L'ENTREPRISE</t>
  </si>
  <si>
    <t>PRODUCTION</t>
  </si>
  <si>
    <t>SALES</t>
  </si>
  <si>
    <t>VENTES</t>
  </si>
  <si>
    <t>MARKETS</t>
  </si>
  <si>
    <t>MARCHÉS</t>
  </si>
  <si>
    <t>PROTECTED</t>
  </si>
  <si>
    <t>PROTÉGÉ</t>
  </si>
  <si>
    <t>PRODUCTION AND CAPACITY</t>
  </si>
  <si>
    <t>PRODUCTION ET CAPACITÉ</t>
  </si>
  <si>
    <t>• Report sales value as net delivered selling value (see definition in Glossary).</t>
  </si>
  <si>
    <t>SALES AND INVENTORIES</t>
  </si>
  <si>
    <t>VENTES ET STOCKS</t>
  </si>
  <si>
    <t>GENERAL</t>
  </si>
  <si>
    <t>GÉNÉRAL</t>
  </si>
  <si>
    <t>PRODUCTION AND SALES</t>
  </si>
  <si>
    <t>PRODUCTION ET VENTES</t>
  </si>
  <si>
    <t>Les marchandises sont généralement classées dans le Tarif des douanes sous les numéros suivants du Système harmonisé de désignation et de codification des marchandises (SH) :</t>
  </si>
  <si>
    <t>La capacité pratique des usines</t>
  </si>
  <si>
    <t>Export sales to the United States of America</t>
  </si>
  <si>
    <t>Ventes à l'exportation aux États-Unis d'Amérique</t>
  </si>
  <si>
    <t>Report your firm's volumes of finished inventory of the goods produced for the Canadian market.</t>
  </si>
  <si>
    <t>Indiquez les volumes du stock des marchandises finies produites pour le marché canadien.</t>
  </si>
  <si>
    <t>Drop down lists</t>
  </si>
  <si>
    <t>No</t>
  </si>
  <si>
    <t>Non</t>
  </si>
  <si>
    <t>Intro, Confirm</t>
  </si>
  <si>
    <t>If no, explain.</t>
  </si>
  <si>
    <t>Si non, expliquez.</t>
  </si>
  <si>
    <t>Ex Works (CAD)</t>
  </si>
  <si>
    <t>à l'usine (CAD)</t>
  </si>
  <si>
    <t>FOB Country of Export (CAD)</t>
  </si>
  <si>
    <t>FOB pays d'exportation (CAD)</t>
  </si>
  <si>
    <t>Si l'un ou l'autre des taux d'utilisation de la capacité, tel que calculé, est supérieur à 100 %, expliquez.</t>
  </si>
  <si>
    <t>• Déclarez la valeur des ventes comme la valeur de vente nette rendue (voir définition dans le Glossaire).</t>
  </si>
  <si>
    <t>DEVEZ-VOUS REMPLIR CE QUESTIONNAIRE?</t>
  </si>
  <si>
    <t>Remplir le tableau suivant pour la production des marchandises par votre entreprise et d'autres produits fabriqués à l'aide du même équipement. Remarque : les autres produits fabriqués  à l'aide du même équipement sont tous les autres produits autres que les marchandises définies dans l'onglet « Intro » qui sont fabriqués à l'aide du même équipement.</t>
  </si>
  <si>
    <t>Remplir le tableau suivant pour les ventes et les stocks des marchandises par votre entreprise.</t>
  </si>
  <si>
    <t>Sélectionnez oui ou non</t>
  </si>
  <si>
    <t>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</si>
  <si>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Type d'affiliation</t>
  </si>
  <si>
    <t>SVP accorder ces mots : "défini/définis/définie/définies"; "originaire/originaires"; "exporté/exportés/exportée/exportées" selon le(s) mot(s) utilisé(s) pour décrire les biens couverts par ce NQ (soit avec "les marchandises" (féminin pluriel) ou avec la définition de ces marchandises)</t>
  </si>
  <si>
    <t>Stock de clôture</t>
  </si>
  <si>
    <t>En utilisant les données fournies à la question 1 sur l'onglet Pro 1 avec les données fournies à la question 2 ci-dessus, le questionnaire calcule le stock de clôture comme suit :</t>
  </si>
  <si>
    <t>Tab and Question</t>
  </si>
  <si>
    <t>Onglet et question</t>
  </si>
  <si>
    <t>dumping</t>
  </si>
  <si>
    <t>le dumping</t>
  </si>
  <si>
    <t>When adding or modifying columns, please ensure the total of all column widths in a tab equals 1760 pixels to allow for consistent scaling when exported to PDF.</t>
  </si>
  <si>
    <t>i.e. columns B-L should be 160 pixels each.</t>
  </si>
  <si>
    <t>hiddenc</t>
  </si>
  <si>
    <t>https://www.cbsa-asfc.gc.ca/sima-lmsi/mif-mev/mif-mev-stats-eng.html</t>
  </si>
  <si>
    <t>https://www.cbsa-asfc.gc.ca/sima-lmsi/mif-mev/mif-mev-stats-fra.html</t>
  </si>
  <si>
    <t>Your firm's sales volume of the goods divided by your firm's total sales volume</t>
  </si>
  <si>
    <t>Your firm's sales value of the goods divided by your firm's total sales value</t>
  </si>
  <si>
    <t>Your firm's production volume of the goods divided by your home country's total production volume of the goods</t>
  </si>
  <si>
    <t xml:space="preserve">Your firm's volume of exports of the goods to Canada divided by your home country's total volume of exports of the goods to Canada </t>
  </si>
  <si>
    <t>La valeur des ventes des marchandises de votre entreprise divisée par la valeur des ventes totales de votre entreprise</t>
  </si>
  <si>
    <t>Le volume de production des marchandises par votre entreprise divisé par le volume total de production des marchandises de votre pays</t>
  </si>
  <si>
    <t>Le volume total des exportations des marchandises au Canada par votre entreprise divisé par le volume total des exportations des marchandises au Canada par votre pays</t>
  </si>
  <si>
    <t>Le volume des ventes des marchandises de votre entreprise divisé par le volume des ventes totales de votre entreprise</t>
  </si>
  <si>
    <t>List all other countries:</t>
  </si>
  <si>
    <t>Précisez tous les autres pays:</t>
  </si>
  <si>
    <t>Export markets</t>
  </si>
  <si>
    <t>Marchés d'exportation</t>
  </si>
  <si>
    <t>The goods are commonly classified in the Customs Tariff under the following Harmonized Commodity Description and Coding System (HS) numbers:</t>
  </si>
  <si>
    <t>other countries</t>
  </si>
  <si>
    <t>des autres pays</t>
  </si>
  <si>
    <t>les pays sujets</t>
  </si>
  <si>
    <t>Jan-Mar 2025</t>
  </si>
  <si>
    <t>janv.-mars 2025</t>
  </si>
  <si>
    <t>Jan-Mar 2026</t>
  </si>
  <si>
    <t>janv.-mars 2026</t>
  </si>
  <si>
    <t>Thy Dao</t>
  </si>
  <si>
    <t>Josée St-Amand</t>
  </si>
  <si>
    <t>josee.st-amand@tribunal.gc.ca</t>
  </si>
  <si>
    <t>thy.dao@tribunal.gc.ca</t>
  </si>
  <si>
    <t>613-558-8439</t>
  </si>
  <si>
    <t>kg</t>
  </si>
  <si>
    <t>613-558-6438</t>
  </si>
  <si>
    <t>Confidential Question 2</t>
  </si>
  <si>
    <t>Confidential Question 1</t>
  </si>
  <si>
    <t>Confidential Question 3</t>
  </si>
  <si>
    <t>GC-2025-001</t>
  </si>
  <si>
    <t xml:space="preserve">Questions relating to this questionnaire should be directed to the Tribunal's safeguard inquiry phone lines:  
1-855-307-2488 (North American Toll-Free Number) or 613-993-3595 (Local and International Callers), or by email at citt-tcce@tribunal.gc.ca.
</t>
  </si>
  <si>
    <t>Toutes les questions relatives au présent questionnaire doivent être adressées à une des lignes téléphoniques du Tribunal pour son enquête de sauvegarde:  
1-855-307-2488 (numéro sans frais d’interurbain pour l’Amérique du Nord), 613-993-3595 (pour les appels locaux et internationaux) ou par courrier électronique à l’adresse courriel tcce-citt@tribunal.gc.ca.</t>
  </si>
  <si>
    <t>December 31</t>
  </si>
  <si>
    <t>31 décembre</t>
  </si>
  <si>
    <t>April 10, 2026</t>
  </si>
  <si>
    <t>10 avril 2026</t>
  </si>
  <si>
    <t>Frozen and canned corn, peas, green beans, wax beans, mixes of peas and carrots, mixed vegetables, white, black, red or pinto beans and chickpeas, whether packaged for retail, foodservice, industrial or other use, whether cleaned, individually quick frozen or block frozen, prepared, blanched, cooked or preserved, whether in metal cans, whether whole, cut, sliced, diced or otherwise mechanically prepared, whether seasoned with salt or containing added sugars or preservatives or other common canning, freezing or other packaging, whether from organic or conventional vegetables or whether sold in consumer, foodservice or industrial or bulk formats.
The following goods are excluded:
• fresh or dried vegetables,
• ready-to-eat meals or entrées where vegetables are combined with grains, meats, pastas or sauces such that vegetables are not the primary component, and 
• vegetable goods substantially altered into purées, powders, juices, spreads, dips or pastes.</t>
  </si>
  <si>
    <t>Explain any changes you expect to see in your home market, in the Canadian market and in other markets globally for the goods over the next two years with respect to demand, prices, capacity utilization, import volumes or any other factor. Please include any planned reduction in your firm’s exports to any large markets, including the United States and European Union, if applicable.</t>
  </si>
  <si>
    <t>Expliquez les changements que vous prévoyez voir sur votre marché intérieur, sur le marché canadien et sur d’autres marchés mondiaux pour les marchandises au cours des deux prochaines années en ce qui concerne la demande, les prix, l’utilisation des capacités, les volumes d’importations ou tout autre facteur. Veuillez inclure toute réduction prévue des exportations de votre entreprise vers les grands marchés, y compris les États-Unis et l'Union européenne, le cas échéant.</t>
  </si>
  <si>
    <t>Export sales to European Union</t>
  </si>
  <si>
    <t>Question 11</t>
  </si>
  <si>
    <t>Report your firm's volumes of finished inventory of the goods held in Canada.</t>
  </si>
  <si>
    <t>Indiquez les volumes du stock des marchandises finies produites détenues au Canada.</t>
  </si>
  <si>
    <t>Complete the following table for your firm's sales and inventories of the goods.</t>
  </si>
  <si>
    <t>vegetable goods</t>
  </si>
  <si>
    <t>produits de légumes</t>
  </si>
  <si>
    <t>Date du changement</t>
  </si>
  <si>
    <t>Finished ending inventory held in Canada</t>
  </si>
  <si>
    <t>Ventes à l'exportation vers l'Union européenne</t>
  </si>
  <si>
    <t>Stock de clôture détenu au Canada</t>
  </si>
  <si>
    <t>0710.22.00.10, 0710.21.00.00, 0710.22.00.90, 0710.40.00.00, 0710.80.00.20, 0710.80.00.90, 0710.90.00.00, 2005.40.00.00, 2005.51.90.19, 2005.51.90.90, 2005.59.00.00, 2005.80.00.00, 2005.99.11.00, 2005.99.19.00, 2005.99.20.19, 2005.99.20.99, 2005.99.90.15, 2005.99.90.18, 2005.99.90.19, 2005.99.90.98, 2005.99.90.99</t>
  </si>
  <si>
    <t>Company:</t>
  </si>
  <si>
    <t>Respondent Type:</t>
  </si>
  <si>
    <t>Activity:</t>
  </si>
  <si>
    <t>Country:</t>
  </si>
  <si>
    <t>Subject/Non:</t>
  </si>
  <si>
    <t>Other Country:</t>
  </si>
  <si>
    <t>Trade Level:</t>
  </si>
  <si>
    <t>Sales To:</t>
  </si>
  <si>
    <t>2022</t>
  </si>
  <si>
    <t>2023</t>
  </si>
  <si>
    <t>2024</t>
  </si>
  <si>
    <t>Foreign Producer  |  Producteur étranger</t>
  </si>
  <si>
    <t>-</t>
  </si>
  <si>
    <t>Sales to Home Market | Ventes sur le marché intérieur</t>
  </si>
  <si>
    <t>Export Sales |  Ventes à l'exportation</t>
  </si>
  <si>
    <t>European Union</t>
  </si>
  <si>
    <t>Jan. - Mar.  |  janv. - mars</t>
  </si>
  <si>
    <t>Marchandises en cause</t>
  </si>
  <si>
    <t>Autres marchandises produites sur le même équipement</t>
  </si>
  <si>
    <t>Utilization rate (%)</t>
  </si>
  <si>
    <t>Taux d'utilisation (%)</t>
  </si>
  <si>
    <t>Total - Utilization rate (%)</t>
  </si>
  <si>
    <t>Total - Taux d'utilisation (%)</t>
  </si>
  <si>
    <t xml:space="preserve">États-Unis </t>
  </si>
  <si>
    <t>Union européenne</t>
  </si>
  <si>
    <t>Autres pays</t>
  </si>
  <si>
    <t>Total - Export sales</t>
  </si>
  <si>
    <t xml:space="preserve">Total - Ventes à l'exportation </t>
  </si>
  <si>
    <t>Practical plant capacity (kg)</t>
  </si>
  <si>
    <t>Production (kg)</t>
  </si>
  <si>
    <t>Domestic sales (kg)</t>
  </si>
  <si>
    <t>Export sales (kg)</t>
  </si>
  <si>
    <t>Capacité pratique des usines (kg)</t>
  </si>
  <si>
    <t>Ventes nationales (kg)</t>
  </si>
  <si>
    <t>Ventes à l'exportation  (kg)</t>
  </si>
  <si>
    <t>The Canadian International Trade Tribunal (the Tribunal) is conducting a safeguard inquiry to determine whether certain vegetable goods are being imported into Canada, from all sources, in such increased quantities and under such conditions as to be a principal cause of serious injury or threat thereof to domestic producers of like or directly competitive goods.  This inquiry is being conducted pursuant to paragraph 20(2)(a) of the Canadian International Trade Tribunal Act, further to the referral of the matter to the Tribunal by the Governor in Council by Order in Council No. P.C. 2026-0209.
Your firm's knowledge and experience would aid the Tribunal in the proper conduct of its safeguard inquiry by helping it better understand the Canadian market for certain vegetable goods. The Tribunal therefore requests a response to this questionnaire from your firm.</t>
  </si>
  <si>
    <t>Marchandises congelées ou en conserve — maïs, pois, haricots verts ou jaunes, mélanges de pois et carottes, mélanges de légumes, haricots blancs, noirs, rouges ou pintos, et pois chiches —, qu’elles soient emballées pour la vente au détail, la restauration, l’industrie ou tout autre usage; qu’elles soient nettoyées, surgelées individuellement ou en bloc, préparées, blanchies, cuites ou conservées; qu’elles soient emballées dans des boîtes de conserve; qu’elles soient entières, coupées, tranchées, coupées en dés ou autrement préparées mécaniquement; qu’elles soient assaisonnées de sel ou qu’elles contiennent des sucres ajoutés, des agents de conservation ou d’autres ingrédients courants utilisés dans la mise en conserve, dans la congélation ou dans d’autres types d’emballage; qu’elles proviennent de légumes biologiques ou conventionnels; qu’elles soient vendues dans des formats en vrac ou destinés aux consommateurs, à la restauration ou à l’industrie.
Les marchandises suivantes sont exclues :
• les légumes frais ou séchés;
• les repas prêts à consommer ou les plats cuisinés dans lesquels les légumes sont combinés avec des céréales, de la viande, des pâtes ou des sauces de telle sorte que les légumes ne constituent pas la composante principale de ces repas ou de ces plats;
• les produits de légumes substantiellement transformés en purée, en poudre, en jus, en tartinade, en trempette ou en pâte.</t>
  </si>
  <si>
    <t>Le Tribunal canadien du commerce extérieur (le Tribunal) mène une enquête de sauvegarde afin de déterminer si certains produits de légumes sont importés au Canada, en provenance de toutes les sources, en quantité tellement accrue et dans des conditions telles que leur importation constitue une cause principale du dommage grave porté aux producteurs nationaux de marchandises similaires ou directement concurrentes, ou de la menace de dommage grave. Le Tribunal, sur saisine par le gouverneur en conseil par l’entremise du décret nº C.P. 2026-0209, procède à la présente enquête aux termes de l’alinéa 20(2)a) de la Loi sur le Tribunal canadien du commerce extérieur. 
Les connaissances et l'expérience de votre entreprise aideraient le Tribunal à mener correctement son enquête de sauvegarde en lui permettant de mieux comprendre le marché canadien de certains produits de légumes. Le Tribunal demande donc à votre entreprise de répondre à ce questionnaire.</t>
  </si>
  <si>
    <t>Yes, canned goods only</t>
  </si>
  <si>
    <t>Oui, marchandises en conserve seulement</t>
  </si>
  <si>
    <t>Yes, frozen goods only</t>
  </si>
  <si>
    <t>Oui, marchandises congelées seulement</t>
  </si>
  <si>
    <t>Yes, both canned and frozen goods</t>
  </si>
  <si>
    <t>Oui, marchandises en conserve et congelées</t>
  </si>
  <si>
    <t>Select an answer</t>
  </si>
  <si>
    <t>Sélectionnez une réponse</t>
  </si>
  <si>
    <t>Produced the goods</t>
  </si>
  <si>
    <t>Produit les marchandises</t>
  </si>
  <si>
    <t>Instructions</t>
  </si>
  <si>
    <t>Information in this questionnaire should be provided for CANNED GOODS only</t>
  </si>
  <si>
    <t>Toute information dans ce questionnaire se rapporte aux MARCHANDISES EN CONSERVE seulement</t>
  </si>
  <si>
    <t>Confirm that all data reported in this questionnaire pertain to the canned goods as defined in the "Intro" tab.</t>
  </si>
  <si>
    <t>Confirmez que toutes les données déclarées dans ce questionnaire concernent les marchandises en conserve telles que définies dans l’onglet « Intro ».</t>
  </si>
  <si>
    <t>Canned/Frozen</t>
  </si>
  <si>
    <t>Canned</t>
  </si>
  <si>
    <t>CANNED</t>
  </si>
  <si>
    <t>Yes</t>
  </si>
  <si>
    <t>Oui</t>
  </si>
  <si>
    <t>Confirm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</si>
</sst>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0;\(#,##0\);\-"/>
    <numFmt numFmtId="167" formatCode="_(#,##0_);_(\(#,##0\);_(* &quot;-&quot;_);_(_ \ \ \ \ \ \ \ @"/>
    <numFmt numFmtId="168" formatCode="_-* #,##0_-;\-* #,##0_-;_-* &quot;-&quot;??_-;_-@_-"/>
  </numFmts>
  <fonts count="28"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sz val="10.5"/>
      <color theme="0"/>
      <name val="Calibri"/>
      <family val="2"/>
      <scheme val="minor"/>
    </font>
    <font>
      <b/>
      <sz val="10.5"/>
      <color theme="0"/>
      <name val="Calibri"/>
      <family val="2"/>
      <scheme val="minor"/>
    </font>
    <font>
      <sz val="10.5"/>
      <name val="Calibri"/>
      <family val="2"/>
      <scheme val="minor"/>
    </font>
    <font>
      <b/>
      <sz val="10.5"/>
      <color theme="1"/>
      <name val="Calibri"/>
      <family val="2"/>
      <scheme val="minor"/>
    </font>
    <font>
      <sz val="10.5"/>
      <color theme="1"/>
      <name val="Calibri"/>
      <family val="2"/>
      <scheme val="minor"/>
    </font>
    <font>
      <sz val="10.5"/>
      <color rgb="FF000000"/>
      <name val="Calibri"/>
      <family val="2"/>
      <scheme val="minor"/>
    </font>
    <font>
      <b/>
      <sz val="10.5"/>
      <name val="Calibri"/>
      <family val="2"/>
      <scheme val="minor"/>
    </font>
    <font>
      <u/>
      <sz val="10.5"/>
      <color rgb="FF0070C0"/>
      <name val="Calibri"/>
      <family val="2"/>
      <scheme val="minor"/>
    </font>
    <font>
      <b/>
      <sz val="12"/>
      <name val="Calibri"/>
      <family val="2"/>
      <scheme val="minor"/>
    </font>
    <font>
      <sz val="8"/>
      <name val="Calibri"/>
      <family val="2"/>
      <scheme val="minor"/>
    </font>
    <font>
      <b/>
      <u/>
      <sz val="10.5"/>
      <color theme="1"/>
      <name val="Calibri"/>
      <family val="2"/>
      <scheme val="minor"/>
    </font>
    <font>
      <b/>
      <sz val="16"/>
      <color rgb="FF000000"/>
      <name val="Calibri"/>
      <family val="2"/>
      <scheme val="minor"/>
    </font>
    <font>
      <sz val="10.5"/>
      <color rgb="FF000000"/>
      <name val="Calibri"/>
      <family val="2"/>
    </font>
    <font>
      <b/>
      <sz val="9"/>
      <color indexed="81"/>
      <name val="Tahoma"/>
      <family val="2"/>
    </font>
    <font>
      <sz val="10.5"/>
      <color rgb="FFFF0000"/>
      <name val="Calibri"/>
      <family val="2"/>
    </font>
    <font>
      <b/>
      <u/>
      <sz val="10"/>
      <color theme="0"/>
      <name val="Calibri Light"/>
      <family val="2"/>
      <scheme val="major"/>
    </font>
    <font>
      <b/>
      <sz val="10"/>
      <color theme="1"/>
      <name val="Calibri"/>
      <family val="2"/>
      <scheme val="minor"/>
    </font>
    <font>
      <sz val="10"/>
      <color theme="1"/>
      <name val="Calibri"/>
      <family val="2"/>
      <scheme val="minor"/>
    </font>
    <font>
      <sz val="10"/>
      <name val="Calibri"/>
      <family val="2"/>
      <scheme val="minor"/>
    </font>
    <font>
      <b/>
      <sz val="10"/>
      <name val="Calibri"/>
      <family val="2"/>
      <scheme val="minor"/>
    </font>
    <font>
      <b/>
      <sz val="10"/>
      <color rgb="FFC00000"/>
      <name val="Calibri"/>
      <family val="2"/>
      <scheme val="minor"/>
    </font>
    <font>
      <b/>
      <u/>
      <sz val="10"/>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FF"/>
        <bgColor indexed="64"/>
      </patternFill>
    </fill>
    <fill>
      <patternFill patternType="solid">
        <fgColor rgb="FFFFFF00"/>
        <bgColor indexed="64"/>
      </patternFill>
    </fill>
    <fill>
      <patternFill patternType="solid">
        <fgColor rgb="FFFFC000"/>
        <bgColor indexed="64"/>
      </patternFill>
    </fill>
    <fill>
      <patternFill patternType="solid">
        <fgColor rgb="FFFFD966"/>
        <bgColor indexed="64"/>
      </patternFill>
    </fill>
    <fill>
      <patternFill patternType="solid">
        <fgColor rgb="FFFFF2CC"/>
        <bgColor indexed="64"/>
      </patternFill>
    </fill>
  </fills>
  <borders count="5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auto="1"/>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auto="1"/>
      </left>
      <right style="thin">
        <color theme="0" tint="-0.499984740745262"/>
      </right>
      <top/>
      <bottom style="thin">
        <color theme="0" tint="-0.499984740745262"/>
      </bottom>
      <diagonal/>
    </border>
    <border>
      <left style="thin">
        <color theme="0" tint="-0.499984740745262"/>
      </left>
      <right style="thin">
        <color indexed="64"/>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indexed="64"/>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top style="thin">
        <color theme="0" tint="-0.499984740745262"/>
      </top>
      <bottom style="thin">
        <color auto="1"/>
      </bottom>
      <diagonal/>
    </border>
    <border>
      <left/>
      <right style="thin">
        <color theme="0" tint="-0.499984740745262"/>
      </right>
      <top style="thin">
        <color theme="0" tint="-0.499984740745262"/>
      </top>
      <bottom style="thin">
        <color auto="1"/>
      </bottom>
      <diagonal/>
    </border>
    <border>
      <left style="thin">
        <color indexed="64"/>
      </left>
      <right style="thin">
        <color theme="0" tint="-0.499984740745262"/>
      </right>
      <top style="thin">
        <color theme="0" tint="-0.499984740745262"/>
      </top>
      <bottom/>
      <diagonal/>
    </border>
    <border>
      <left style="thin">
        <color auto="1"/>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auto="1"/>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auto="1"/>
      </left>
      <right/>
      <top style="thin">
        <color theme="0" tint="-0.499984740745262"/>
      </top>
      <bottom/>
      <diagonal/>
    </border>
    <border>
      <left style="thin">
        <color auto="1"/>
      </left>
      <right/>
      <top/>
      <bottom style="thin">
        <color theme="0" tint="-0.499984740745262"/>
      </bottom>
      <diagonal/>
    </border>
    <border>
      <left/>
      <right/>
      <top style="thin">
        <color theme="4" tint="0.39997558519241921"/>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style="thin">
        <color theme="4" tint="0.39997558519241921"/>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3">
    <xf numFmtId="0" fontId="0" fillId="0" borderId="0"/>
    <xf numFmtId="164" fontId="1" fillId="0" borderId="0" applyFont="0" applyFill="0" applyBorder="0" applyAlignment="0" applyProtection="0"/>
    <xf numFmtId="164" fontId="1" fillId="0" borderId="0" applyFont="0" applyFill="0" applyBorder="0" applyAlignment="0" applyProtection="0"/>
  </cellStyleXfs>
  <cellXfs count="468">
    <xf numFmtId="0" fontId="0" fillId="0" borderId="0" xfId="0"/>
    <xf numFmtId="0" fontId="10" fillId="2" borderId="0" xfId="0" applyFont="1" applyFill="1" applyAlignment="1">
      <alignment vertical="top" wrapText="1"/>
    </xf>
    <xf numFmtId="0" fontId="0" fillId="0" borderId="4" xfId="0" applyBorder="1"/>
    <xf numFmtId="0" fontId="10" fillId="2" borderId="0" xfId="0" applyFont="1" applyFill="1" applyAlignment="1">
      <alignment vertical="top"/>
    </xf>
    <xf numFmtId="0" fontId="4" fillId="2" borderId="0" xfId="0" applyFont="1" applyFill="1" applyAlignment="1">
      <alignment horizontal="left" vertical="center"/>
    </xf>
    <xf numFmtId="0" fontId="9"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vertical="top"/>
    </xf>
    <xf numFmtId="0" fontId="4" fillId="2" borderId="0" xfId="0" applyFont="1" applyFill="1" applyAlignment="1">
      <alignment vertical="top"/>
    </xf>
    <xf numFmtId="0" fontId="3" fillId="2" borderId="0" xfId="0" applyFont="1" applyFill="1" applyAlignment="1">
      <alignment vertical="top"/>
    </xf>
    <xf numFmtId="0" fontId="0" fillId="0" borderId="6" xfId="0" applyBorder="1"/>
    <xf numFmtId="0" fontId="0" fillId="0" borderId="0" xfId="0" applyBorder="1"/>
    <xf numFmtId="0" fontId="0" fillId="0" borderId="7" xfId="0" applyBorder="1"/>
    <xf numFmtId="0" fontId="0" fillId="0" borderId="10" xfId="0" applyBorder="1"/>
    <xf numFmtId="0" fontId="0" fillId="0" borderId="8" xfId="0" applyBorder="1"/>
    <xf numFmtId="0" fontId="10" fillId="2" borderId="4" xfId="0" applyFont="1" applyFill="1" applyBorder="1" applyAlignment="1">
      <alignment vertical="top" wrapText="1"/>
    </xf>
    <xf numFmtId="0" fontId="0" fillId="0" borderId="0" xfId="0" quotePrefix="1"/>
    <xf numFmtId="0" fontId="0" fillId="0" borderId="3" xfId="0" applyBorder="1"/>
    <xf numFmtId="0" fontId="0" fillId="0" borderId="11" xfId="0" applyBorder="1"/>
    <xf numFmtId="0" fontId="0" fillId="0" borderId="5" xfId="0" applyBorder="1"/>
    <xf numFmtId="0" fontId="6" fillId="2" borderId="0" xfId="0" applyFont="1" applyFill="1" applyAlignment="1">
      <alignment vertical="top" wrapText="1"/>
    </xf>
    <xf numFmtId="0" fontId="9" fillId="2" borderId="0" xfId="0" applyFont="1" applyFill="1" applyAlignment="1">
      <alignment vertical="top"/>
    </xf>
    <xf numFmtId="0" fontId="12" fillId="2" borderId="0" xfId="0" applyFont="1" applyFill="1" applyAlignment="1">
      <alignment horizontal="left" vertical="top" wrapText="1"/>
    </xf>
    <xf numFmtId="0" fontId="2" fillId="2" borderId="0" xfId="0" applyFont="1" applyFill="1" applyAlignment="1">
      <alignment vertical="top" wrapText="1"/>
    </xf>
    <xf numFmtId="0" fontId="5" fillId="2" borderId="0" xfId="0" applyFont="1" applyFill="1" applyAlignment="1">
      <alignment vertical="top"/>
    </xf>
    <xf numFmtId="0" fontId="7" fillId="2" borderId="0" xfId="0" applyFont="1" applyFill="1" applyAlignment="1">
      <alignment horizontal="left" vertical="top" wrapText="1"/>
    </xf>
    <xf numFmtId="0" fontId="4" fillId="2" borderId="0" xfId="0" applyFont="1" applyFill="1" applyAlignment="1">
      <alignment vertical="top" wrapText="1"/>
    </xf>
    <xf numFmtId="0" fontId="12" fillId="2" borderId="6" xfId="0" applyFont="1" applyFill="1" applyBorder="1" applyAlignment="1">
      <alignment horizontal="centerContinuous" vertical="top" wrapText="1"/>
    </xf>
    <xf numFmtId="0" fontId="12" fillId="2" borderId="0" xfId="0" applyFont="1" applyFill="1" applyBorder="1" applyAlignment="1">
      <alignment horizontal="centerContinuous" vertical="top" wrapText="1"/>
    </xf>
    <xf numFmtId="0" fontId="10" fillId="2" borderId="0" xfId="0" applyFont="1" applyFill="1" applyBorder="1" applyAlignment="1">
      <alignment horizontal="centerContinuous" vertical="top" wrapText="1"/>
    </xf>
    <xf numFmtId="0" fontId="10" fillId="2" borderId="4" xfId="0" applyFont="1" applyFill="1" applyBorder="1" applyAlignment="1">
      <alignment horizontal="centerContinuous" vertical="top" wrapText="1"/>
    </xf>
    <xf numFmtId="0" fontId="8" fillId="2" borderId="0" xfId="0" applyFont="1" applyFill="1" applyAlignment="1">
      <alignment horizontal="left" vertical="top"/>
    </xf>
    <xf numFmtId="0" fontId="12" fillId="2" borderId="6" xfId="0" applyFont="1" applyFill="1" applyBorder="1" applyAlignment="1">
      <alignment horizontal="center" vertical="top" wrapText="1"/>
    </xf>
    <xf numFmtId="0" fontId="12" fillId="2" borderId="0" xfId="0" applyFont="1" applyFill="1" applyBorder="1" applyAlignment="1">
      <alignment horizontal="center" vertical="top" wrapText="1"/>
    </xf>
    <xf numFmtId="0" fontId="10" fillId="2" borderId="0" xfId="0" applyFont="1" applyFill="1" applyBorder="1" applyAlignment="1">
      <alignment horizontal="center" vertical="top" wrapText="1"/>
    </xf>
    <xf numFmtId="0" fontId="10" fillId="2" borderId="4" xfId="0" applyFont="1" applyFill="1" applyBorder="1" applyAlignment="1">
      <alignment horizontal="center" vertical="top" wrapText="1"/>
    </xf>
    <xf numFmtId="0" fontId="2" fillId="2" borderId="0" xfId="0" applyFont="1" applyFill="1" applyAlignment="1">
      <alignment vertical="top"/>
    </xf>
    <xf numFmtId="0" fontId="8" fillId="2" borderId="0" xfId="0" applyFont="1" applyFill="1" applyAlignment="1">
      <alignment vertical="top"/>
    </xf>
    <xf numFmtId="0" fontId="10" fillId="2" borderId="0" xfId="0" applyFont="1" applyFill="1"/>
    <xf numFmtId="49" fontId="10" fillId="2" borderId="0" xfId="0" applyNumberFormat="1" applyFont="1" applyFill="1" applyAlignment="1">
      <alignment vertical="top"/>
    </xf>
    <xf numFmtId="49" fontId="10" fillId="2" borderId="0" xfId="0" applyNumberFormat="1" applyFont="1" applyFill="1" applyAlignment="1">
      <alignment vertical="top" wrapText="1"/>
    </xf>
    <xf numFmtId="0" fontId="11" fillId="2" borderId="0" xfId="1" applyNumberFormat="1" applyFont="1" applyFill="1" applyBorder="1" applyAlignment="1" applyProtection="1">
      <alignment vertical="center" wrapText="1"/>
    </xf>
    <xf numFmtId="0" fontId="11" fillId="2" borderId="4" xfId="1" applyNumberFormat="1" applyFont="1" applyFill="1" applyBorder="1" applyAlignment="1" applyProtection="1">
      <alignment vertical="center" wrapText="1"/>
    </xf>
    <xf numFmtId="0" fontId="4" fillId="3" borderId="12" xfId="0" applyFont="1" applyFill="1" applyBorder="1" applyAlignment="1">
      <alignment vertical="top" wrapText="1"/>
    </xf>
    <xf numFmtId="0" fontId="10" fillId="2" borderId="0" xfId="0" applyFont="1" applyFill="1" applyBorder="1" applyAlignment="1">
      <alignment vertical="top" wrapText="1"/>
    </xf>
    <xf numFmtId="0" fontId="7" fillId="2" borderId="6" xfId="0" applyFont="1" applyFill="1" applyBorder="1" applyAlignment="1">
      <alignment horizontal="left" vertical="top" wrapText="1"/>
    </xf>
    <xf numFmtId="0" fontId="7" fillId="2" borderId="0" xfId="0" applyFont="1" applyFill="1" applyBorder="1" applyAlignment="1">
      <alignment horizontal="left" vertical="top" wrapText="1"/>
    </xf>
    <xf numFmtId="0" fontId="4" fillId="2" borderId="0" xfId="0" applyFont="1" applyFill="1" applyBorder="1" applyAlignment="1">
      <alignment vertical="top" wrapText="1"/>
    </xf>
    <xf numFmtId="0" fontId="4" fillId="2" borderId="4" xfId="0" applyFont="1" applyFill="1" applyBorder="1" applyAlignment="1">
      <alignment vertical="top" wrapText="1"/>
    </xf>
    <xf numFmtId="0" fontId="8" fillId="2" borderId="0" xfId="0" applyFont="1" applyFill="1" applyAlignment="1">
      <alignment vertical="top" wrapText="1"/>
    </xf>
    <xf numFmtId="15" fontId="10" fillId="2" borderId="0" xfId="0" applyNumberFormat="1" applyFont="1" applyFill="1" applyAlignment="1">
      <alignment vertical="top"/>
    </xf>
    <xf numFmtId="0" fontId="10" fillId="2" borderId="0" xfId="0" applyFont="1" applyFill="1" applyAlignment="1"/>
    <xf numFmtId="0" fontId="9" fillId="2" borderId="0" xfId="0" applyFont="1" applyFill="1"/>
    <xf numFmtId="0" fontId="8" fillId="2" borderId="6" xfId="0" applyFont="1" applyFill="1" applyBorder="1" applyAlignment="1">
      <alignment horizontal="left" vertical="top" wrapText="1"/>
    </xf>
    <xf numFmtId="0" fontId="8" fillId="2" borderId="4" xfId="0" applyFont="1" applyFill="1" applyBorder="1" applyAlignment="1">
      <alignment vertical="top" wrapText="1"/>
    </xf>
    <xf numFmtId="0" fontId="10" fillId="0" borderId="0" xfId="0" applyFont="1" applyAlignment="1">
      <alignment vertical="top"/>
    </xf>
    <xf numFmtId="0" fontId="10" fillId="6" borderId="0" xfId="0" applyFont="1" applyFill="1"/>
    <xf numFmtId="0" fontId="10" fillId="0" borderId="0" xfId="0" applyFont="1"/>
    <xf numFmtId="0" fontId="10" fillId="6" borderId="0" xfId="0" applyFont="1" applyFill="1" applyAlignment="1">
      <alignment vertical="top"/>
    </xf>
    <xf numFmtId="0" fontId="10" fillId="0" borderId="0" xfId="0" applyFont="1" applyAlignment="1">
      <alignment horizontal="left" vertical="top"/>
    </xf>
    <xf numFmtId="0" fontId="10" fillId="2" borderId="6" xfId="0" applyFont="1" applyFill="1" applyBorder="1" applyAlignment="1">
      <alignment vertical="top" wrapText="1"/>
    </xf>
    <xf numFmtId="0" fontId="6" fillId="2" borderId="0" xfId="0" applyFont="1" applyFill="1" applyAlignment="1">
      <alignment wrapText="1"/>
    </xf>
    <xf numFmtId="0" fontId="10" fillId="2" borderId="0" xfId="0" applyFont="1" applyFill="1" applyBorder="1" applyAlignment="1">
      <alignment wrapText="1"/>
    </xf>
    <xf numFmtId="0" fontId="10" fillId="2" borderId="4" xfId="0" applyFont="1" applyFill="1" applyBorder="1" applyAlignment="1">
      <alignment wrapText="1"/>
    </xf>
    <xf numFmtId="0" fontId="10" fillId="2" borderId="0" xfId="0" applyFont="1" applyFill="1" applyBorder="1"/>
    <xf numFmtId="0" fontId="10" fillId="2" borderId="4" xfId="0" applyFont="1" applyFill="1" applyBorder="1"/>
    <xf numFmtId="0" fontId="10" fillId="2" borderId="7" xfId="0" applyFont="1" applyFill="1" applyBorder="1" applyAlignment="1">
      <alignment vertical="top" wrapText="1"/>
    </xf>
    <xf numFmtId="0" fontId="10" fillId="2" borderId="10" xfId="0" applyFont="1" applyFill="1" applyBorder="1" applyAlignment="1">
      <alignment vertical="top" wrapText="1"/>
    </xf>
    <xf numFmtId="0" fontId="10" fillId="2" borderId="8" xfId="0" applyFont="1" applyFill="1" applyBorder="1" applyAlignment="1">
      <alignment vertical="top" wrapText="1"/>
    </xf>
    <xf numFmtId="0" fontId="6" fillId="2" borderId="0" xfId="0" applyFont="1" applyFill="1" applyAlignment="1">
      <alignment horizontal="left" vertical="top" wrapText="1"/>
    </xf>
    <xf numFmtId="0" fontId="10" fillId="2" borderId="0" xfId="0" applyFont="1" applyFill="1" applyAlignment="1">
      <alignment horizontal="left" vertical="top"/>
    </xf>
    <xf numFmtId="0" fontId="10" fillId="2" borderId="6" xfId="0" applyFont="1" applyFill="1" applyBorder="1" applyAlignment="1">
      <alignment wrapText="1"/>
    </xf>
    <xf numFmtId="0" fontId="10" fillId="2" borderId="7" xfId="0" applyFont="1" applyFill="1" applyBorder="1" applyAlignment="1">
      <alignment wrapText="1"/>
    </xf>
    <xf numFmtId="0" fontId="10" fillId="2" borderId="10" xfId="0" applyFont="1" applyFill="1" applyBorder="1" applyAlignment="1">
      <alignment wrapText="1"/>
    </xf>
    <xf numFmtId="0" fontId="10" fillId="2" borderId="8" xfId="0" applyFont="1" applyFill="1" applyBorder="1" applyAlignment="1">
      <alignment wrapText="1"/>
    </xf>
    <xf numFmtId="0" fontId="7" fillId="2" borderId="0" xfId="0" applyFont="1" applyFill="1" applyAlignment="1">
      <alignment wrapText="1"/>
    </xf>
    <xf numFmtId="0" fontId="10" fillId="6" borderId="0" xfId="0" applyFont="1" applyFill="1" applyAlignment="1">
      <alignment wrapText="1"/>
    </xf>
    <xf numFmtId="0" fontId="10" fillId="6" borderId="0" xfId="0" applyFont="1" applyFill="1" applyAlignment="1">
      <alignment vertical="top" wrapText="1"/>
    </xf>
    <xf numFmtId="0" fontId="16" fillId="6" borderId="0" xfId="0" applyFont="1" applyFill="1"/>
    <xf numFmtId="0" fontId="16" fillId="0" borderId="0" xfId="0" applyFont="1"/>
    <xf numFmtId="0" fontId="10" fillId="0" borderId="0" xfId="0" applyFont="1" applyAlignment="1">
      <alignment horizontal="left"/>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2" fillId="2" borderId="6"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8" fillId="2" borderId="0" xfId="0" applyFont="1" applyFill="1" applyBorder="1" applyAlignment="1">
      <alignment vertical="center" wrapText="1"/>
    </xf>
    <xf numFmtId="0" fontId="18" fillId="8" borderId="0" xfId="0" applyFont="1" applyFill="1" applyAlignment="1">
      <alignment vertical="center"/>
    </xf>
    <xf numFmtId="0" fontId="11" fillId="0" borderId="0" xfId="0" applyFont="1"/>
    <xf numFmtId="0" fontId="10" fillId="2" borderId="6" xfId="0" applyFont="1" applyFill="1" applyBorder="1" applyAlignment="1">
      <alignment vertical="top"/>
    </xf>
    <xf numFmtId="0" fontId="18" fillId="0" borderId="0" xfId="0" applyFont="1" applyAlignment="1">
      <alignment vertical="center"/>
    </xf>
    <xf numFmtId="0" fontId="18" fillId="2" borderId="0" xfId="0" applyFont="1" applyFill="1" applyAlignment="1">
      <alignment vertical="center"/>
    </xf>
    <xf numFmtId="0" fontId="8" fillId="2" borderId="6" xfId="0" applyFont="1" applyFill="1" applyBorder="1" applyAlignment="1">
      <alignment horizontal="left" vertical="top" wrapText="1"/>
    </xf>
    <xf numFmtId="0" fontId="8" fillId="2" borderId="4" xfId="0" applyFont="1" applyFill="1" applyBorder="1" applyAlignment="1">
      <alignment vertical="top" wrapText="1"/>
    </xf>
    <xf numFmtId="0" fontId="8" fillId="2" borderId="6" xfId="0" applyFont="1" applyFill="1" applyBorder="1" applyAlignment="1">
      <alignment vertical="center"/>
    </xf>
    <xf numFmtId="0" fontId="8" fillId="2" borderId="4" xfId="0" applyFont="1" applyFill="1" applyBorder="1" applyAlignment="1">
      <alignment vertical="center" wrapText="1"/>
    </xf>
    <xf numFmtId="0" fontId="12" fillId="2" borderId="6" xfId="0" applyFont="1" applyFill="1" applyBorder="1" applyAlignment="1">
      <alignment vertical="top" wrapText="1"/>
    </xf>
    <xf numFmtId="0" fontId="12" fillId="2" borderId="26" xfId="0" applyFont="1" applyFill="1" applyBorder="1" applyAlignment="1">
      <alignment vertical="top" wrapText="1"/>
    </xf>
    <xf numFmtId="0" fontId="9" fillId="7" borderId="13" xfId="0" applyFont="1" applyFill="1" applyBorder="1" applyAlignment="1">
      <alignment horizontal="center" vertical="top" wrapText="1"/>
    </xf>
    <xf numFmtId="0" fontId="8" fillId="2" borderId="13" xfId="0" applyFont="1" applyFill="1" applyBorder="1" applyAlignment="1">
      <alignment horizontal="center" vertical="top" wrapText="1"/>
    </xf>
    <xf numFmtId="0" fontId="12" fillId="2" borderId="13" xfId="0" applyFont="1" applyFill="1" applyBorder="1" applyAlignment="1">
      <alignment horizontal="center" vertical="top" wrapText="1"/>
    </xf>
    <xf numFmtId="1" fontId="11" fillId="5" borderId="13" xfId="1" applyNumberFormat="1" applyFont="1" applyFill="1" applyBorder="1" applyAlignment="1" applyProtection="1">
      <alignment horizontal="center" vertical="top" wrapText="1"/>
    </xf>
    <xf numFmtId="1" fontId="11" fillId="5" borderId="13" xfId="1" applyNumberFormat="1" applyFont="1" applyFill="1" applyBorder="1" applyAlignment="1" applyProtection="1">
      <alignment horizontal="center" vertical="top" wrapText="1"/>
    </xf>
    <xf numFmtId="0" fontId="17" fillId="4" borderId="13" xfId="1" applyNumberFormat="1" applyFont="1" applyFill="1" applyBorder="1" applyAlignment="1" applyProtection="1">
      <alignment horizontal="center" vertical="center" wrapText="1"/>
      <protection locked="0"/>
    </xf>
    <xf numFmtId="0" fontId="5" fillId="2" borderId="0" xfId="0" applyFont="1" applyFill="1" applyAlignment="1">
      <alignment horizontal="left" vertical="top"/>
    </xf>
    <xf numFmtId="0" fontId="10" fillId="2" borderId="0" xfId="0" applyFont="1" applyFill="1" applyAlignment="1">
      <alignment wrapText="1"/>
    </xf>
    <xf numFmtId="1" fontId="9" fillId="7" borderId="13" xfId="0" applyNumberFormat="1" applyFont="1" applyFill="1" applyBorder="1" applyAlignment="1">
      <alignment horizontal="center" vertical="top" wrapText="1"/>
    </xf>
    <xf numFmtId="0" fontId="10" fillId="0" borderId="0" xfId="0" applyFont="1" applyFill="1" applyAlignment="1">
      <alignment vertical="top"/>
    </xf>
    <xf numFmtId="0" fontId="4" fillId="3" borderId="6" xfId="0" applyFont="1" applyFill="1" applyBorder="1" applyAlignment="1">
      <alignment vertical="top" wrapText="1"/>
    </xf>
    <xf numFmtId="0" fontId="4" fillId="3" borderId="0" xfId="0" applyFont="1" applyFill="1" applyBorder="1" applyAlignment="1">
      <alignment vertical="top" wrapText="1"/>
    </xf>
    <xf numFmtId="0" fontId="4" fillId="3" borderId="4" xfId="0" applyFont="1" applyFill="1" applyBorder="1" applyAlignment="1">
      <alignment vertical="top" wrapText="1"/>
    </xf>
    <xf numFmtId="0" fontId="11" fillId="4" borderId="13" xfId="1" applyNumberFormat="1" applyFont="1" applyFill="1" applyBorder="1" applyAlignment="1" applyProtection="1">
      <alignment horizontal="center" vertical="center" wrapText="1"/>
      <protection locked="0"/>
    </xf>
    <xf numFmtId="1" fontId="11" fillId="5" borderId="13" xfId="1" applyNumberFormat="1" applyFont="1" applyFill="1" applyBorder="1" applyAlignment="1" applyProtection="1">
      <alignment horizontal="center" vertical="center" wrapText="1"/>
    </xf>
    <xf numFmtId="165" fontId="11" fillId="4" borderId="13" xfId="2" applyNumberFormat="1" applyFont="1" applyFill="1" applyBorder="1" applyAlignment="1" applyProtection="1">
      <alignment horizontal="right" vertical="center"/>
      <protection locked="0"/>
    </xf>
    <xf numFmtId="165" fontId="11" fillId="4" borderId="35" xfId="2" applyNumberFormat="1" applyFont="1" applyFill="1" applyBorder="1" applyAlignment="1" applyProtection="1">
      <alignment horizontal="right" vertical="center"/>
      <protection locked="0"/>
    </xf>
    <xf numFmtId="165" fontId="11" fillId="4" borderId="16" xfId="2" applyNumberFormat="1" applyFont="1" applyFill="1" applyBorder="1" applyAlignment="1" applyProtection="1">
      <alignment horizontal="right" vertical="center"/>
      <protection locked="0"/>
    </xf>
    <xf numFmtId="165" fontId="11" fillId="5" borderId="13" xfId="2" applyNumberFormat="1" applyFont="1" applyFill="1" applyBorder="1" applyAlignment="1" applyProtection="1">
      <alignment horizontal="right" vertical="center"/>
    </xf>
    <xf numFmtId="165" fontId="11" fillId="4" borderId="13" xfId="2" applyNumberFormat="1" applyFont="1" applyFill="1" applyBorder="1" applyAlignment="1" applyProtection="1">
      <alignment horizontal="right" vertical="top"/>
      <protection locked="0"/>
    </xf>
    <xf numFmtId="165" fontId="11" fillId="4" borderId="15" xfId="2" applyNumberFormat="1" applyFont="1" applyFill="1" applyBorder="1" applyAlignment="1" applyProtection="1">
      <alignment vertical="center"/>
      <protection locked="0"/>
    </xf>
    <xf numFmtId="165" fontId="11" fillId="4" borderId="13" xfId="2" applyNumberFormat="1" applyFont="1" applyFill="1" applyBorder="1" applyAlignment="1" applyProtection="1">
      <alignment vertical="center"/>
      <protection locked="0"/>
    </xf>
    <xf numFmtId="165" fontId="11" fillId="5" borderId="13" xfId="2" applyNumberFormat="1" applyFont="1" applyFill="1" applyBorder="1" applyAlignment="1" applyProtection="1">
      <alignment horizontal="right" vertical="top"/>
    </xf>
    <xf numFmtId="0" fontId="8" fillId="2" borderId="0" xfId="0" applyFont="1" applyFill="1" applyBorder="1" applyAlignment="1">
      <alignment horizontal="right" vertical="top" wrapText="1" indent="1"/>
    </xf>
    <xf numFmtId="0" fontId="9" fillId="2" borderId="0" xfId="0" applyFont="1" applyFill="1" applyBorder="1" applyAlignment="1">
      <alignment horizontal="center" vertical="center"/>
    </xf>
    <xf numFmtId="0" fontId="10" fillId="9" borderId="0" xfId="0" applyFont="1" applyFill="1" applyAlignment="1">
      <alignment vertical="top"/>
    </xf>
    <xf numFmtId="0" fontId="20" fillId="2" borderId="0" xfId="0" applyFont="1" applyFill="1" applyAlignment="1">
      <alignment vertical="center"/>
    </xf>
    <xf numFmtId="0" fontId="5" fillId="9" borderId="0" xfId="0" applyFont="1" applyFill="1" applyAlignment="1">
      <alignment vertical="center"/>
    </xf>
    <xf numFmtId="0" fontId="4" fillId="9" borderId="0" xfId="0" applyFont="1" applyFill="1" applyAlignment="1">
      <alignment vertical="center"/>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7" fillId="3" borderId="6" xfId="0" applyFont="1" applyFill="1" applyBorder="1" applyAlignment="1">
      <alignment horizontal="left" vertical="top" wrapText="1"/>
    </xf>
    <xf numFmtId="0" fontId="7" fillId="3" borderId="0" xfId="0" applyFont="1" applyFill="1" applyBorder="1" applyAlignment="1">
      <alignment horizontal="left" vertical="top" wrapText="1"/>
    </xf>
    <xf numFmtId="0" fontId="8" fillId="2" borderId="13" xfId="0" applyFont="1" applyFill="1" applyBorder="1" applyAlignment="1">
      <alignment horizontal="center" vertical="center" wrapText="1"/>
    </xf>
    <xf numFmtId="0" fontId="9" fillId="0" borderId="0" xfId="0" applyFont="1" applyFill="1" applyAlignment="1">
      <alignment vertical="top"/>
    </xf>
    <xf numFmtId="165" fontId="11" fillId="0" borderId="19" xfId="2" applyNumberFormat="1" applyFont="1" applyFill="1" applyBorder="1" applyAlignment="1" applyProtection="1">
      <alignment horizontal="right" vertical="top"/>
    </xf>
    <xf numFmtId="165" fontId="11" fillId="0" borderId="0" xfId="2" applyNumberFormat="1" applyFont="1" applyFill="1" applyBorder="1" applyAlignment="1" applyProtection="1">
      <alignment horizontal="right" vertical="top"/>
    </xf>
    <xf numFmtId="165" fontId="11" fillId="0" borderId="19" xfId="2" applyNumberFormat="1" applyFont="1" applyFill="1" applyBorder="1" applyAlignment="1" applyProtection="1">
      <alignment horizontal="right" vertical="center"/>
    </xf>
    <xf numFmtId="165" fontId="11" fillId="0" borderId="0" xfId="2" applyNumberFormat="1" applyFont="1" applyFill="1" applyBorder="1" applyAlignment="1" applyProtection="1">
      <alignment horizontal="right" vertical="center"/>
    </xf>
    <xf numFmtId="0" fontId="8" fillId="2" borderId="4" xfId="0" applyFont="1" applyFill="1" applyBorder="1" applyAlignment="1">
      <alignment vertical="top" wrapText="1"/>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15" fontId="10" fillId="0" borderId="0" xfId="0" quotePrefix="1" applyNumberFormat="1" applyFont="1" applyAlignment="1">
      <alignment vertical="top"/>
    </xf>
    <xf numFmtId="0" fontId="10" fillId="0" borderId="0" xfId="0" quotePrefix="1" applyFont="1" applyAlignment="1">
      <alignment vertical="top"/>
    </xf>
    <xf numFmtId="164" fontId="11" fillId="5" borderId="37" xfId="2" applyNumberFormat="1" applyFont="1" applyFill="1" applyBorder="1" applyAlignment="1" applyProtection="1">
      <alignment horizontal="right" vertical="center"/>
    </xf>
    <xf numFmtId="0" fontId="10" fillId="2" borderId="0" xfId="0" quotePrefix="1" applyFont="1" applyFill="1" applyAlignment="1">
      <alignment vertical="top"/>
    </xf>
    <xf numFmtId="0" fontId="8" fillId="0" borderId="0" xfId="0" applyFont="1" applyFill="1" applyBorder="1" applyAlignment="1">
      <alignment vertical="top" wrapText="1"/>
    </xf>
    <xf numFmtId="0" fontId="10" fillId="0" borderId="0" xfId="0" applyFont="1" applyFill="1"/>
    <xf numFmtId="0" fontId="10" fillId="0" borderId="0" xfId="0" applyFont="1" applyFill="1" applyAlignment="1"/>
    <xf numFmtId="49" fontId="10" fillId="0" borderId="0" xfId="0" quotePrefix="1" applyNumberFormat="1" applyFont="1" applyFill="1" applyAlignment="1">
      <alignment vertical="top"/>
    </xf>
    <xf numFmtId="15" fontId="10" fillId="0" borderId="0" xfId="0" quotePrefix="1" applyNumberFormat="1" applyFont="1" applyFill="1" applyAlignment="1">
      <alignment vertical="top"/>
    </xf>
    <xf numFmtId="0" fontId="10" fillId="0" borderId="0" xfId="0" applyFont="1" applyFill="1" applyAlignment="1">
      <alignment vertical="top" wrapText="1"/>
    </xf>
    <xf numFmtId="15" fontId="10" fillId="0" borderId="0" xfId="0" quotePrefix="1" applyNumberFormat="1" applyFont="1" applyFill="1"/>
    <xf numFmtId="0" fontId="10" fillId="0" borderId="0" xfId="0" applyFont="1" applyAlignment="1">
      <alignment vertical="top" wrapText="1"/>
    </xf>
    <xf numFmtId="165" fontId="11" fillId="0" borderId="19" xfId="2" applyNumberFormat="1" applyFont="1" applyFill="1" applyBorder="1" applyAlignment="1" applyProtection="1">
      <alignment vertical="center"/>
    </xf>
    <xf numFmtId="165" fontId="11" fillId="0" borderId="0" xfId="2" applyNumberFormat="1" applyFont="1" applyFill="1" applyBorder="1" applyAlignment="1" applyProtection="1">
      <alignment vertical="center"/>
    </xf>
    <xf numFmtId="0" fontId="10" fillId="2" borderId="4" xfId="0" applyFont="1" applyFill="1" applyBorder="1" applyProtection="1"/>
    <xf numFmtId="0" fontId="10" fillId="2" borderId="0" xfId="0" applyFont="1" applyFill="1" applyBorder="1" applyAlignment="1" applyProtection="1">
      <alignment vertical="top" wrapText="1"/>
    </xf>
    <xf numFmtId="0" fontId="10" fillId="2" borderId="4" xfId="0" applyFont="1" applyFill="1" applyBorder="1" applyAlignment="1" applyProtection="1">
      <alignment vertical="top" wrapText="1"/>
    </xf>
    <xf numFmtId="0" fontId="21" fillId="3" borderId="43" xfId="0" applyFont="1" applyFill="1" applyBorder="1"/>
    <xf numFmtId="165" fontId="21" fillId="3" borderId="43" xfId="2" applyNumberFormat="1" applyFont="1" applyFill="1" applyBorder="1"/>
    <xf numFmtId="165" fontId="21" fillId="3" borderId="43" xfId="2" applyNumberFormat="1" applyFont="1" applyFill="1" applyBorder="1" applyAlignment="1">
      <alignment horizontal="left"/>
    </xf>
    <xf numFmtId="0" fontId="21" fillId="3" borderId="43" xfId="0" applyFont="1" applyFill="1" applyBorder="1" applyAlignment="1">
      <alignment horizontal="center"/>
    </xf>
    <xf numFmtId="1" fontId="22" fillId="10" borderId="44" xfId="0" applyNumberFormat="1" applyFont="1" applyFill="1" applyBorder="1" applyAlignment="1">
      <alignment horizontal="center"/>
    </xf>
    <xf numFmtId="1" fontId="22" fillId="10" borderId="11" xfId="0" applyNumberFormat="1" applyFont="1" applyFill="1" applyBorder="1" applyAlignment="1">
      <alignment horizontal="center"/>
    </xf>
    <xf numFmtId="1" fontId="22" fillId="10" borderId="45" xfId="0" applyNumberFormat="1" applyFont="1" applyFill="1" applyBorder="1" applyAlignment="1">
      <alignment horizontal="center"/>
    </xf>
    <xf numFmtId="1" fontId="23" fillId="10" borderId="46" xfId="0" applyNumberFormat="1" applyFont="1" applyFill="1" applyBorder="1" applyAlignment="1">
      <alignment horizontal="center"/>
    </xf>
    <xf numFmtId="1" fontId="23" fillId="10" borderId="0" xfId="0" applyNumberFormat="1" applyFont="1" applyFill="1" applyAlignment="1">
      <alignment horizontal="center"/>
    </xf>
    <xf numFmtId="1" fontId="23" fillId="10" borderId="47" xfId="0" applyNumberFormat="1" applyFont="1" applyFill="1" applyBorder="1" applyAlignment="1">
      <alignment horizontal="center"/>
    </xf>
    <xf numFmtId="1" fontId="23" fillId="10" borderId="0" xfId="0" applyNumberFormat="1" applyFont="1" applyFill="1" applyBorder="1" applyAlignment="1">
      <alignment horizontal="center"/>
    </xf>
    <xf numFmtId="1" fontId="23" fillId="0" borderId="46" xfId="0" applyNumberFormat="1" applyFont="1" applyFill="1" applyBorder="1" applyAlignment="1">
      <alignment horizontal="center"/>
    </xf>
    <xf numFmtId="0" fontId="21" fillId="0" borderId="46" xfId="0" applyFont="1" applyFill="1" applyBorder="1" applyAlignment="1">
      <alignment horizontal="center"/>
    </xf>
    <xf numFmtId="1" fontId="22" fillId="0" borderId="46" xfId="0" applyNumberFormat="1" applyFont="1" applyFill="1" applyBorder="1" applyAlignment="1">
      <alignment horizontal="center"/>
    </xf>
    <xf numFmtId="0" fontId="21" fillId="3" borderId="48" xfId="0" applyFont="1" applyFill="1" applyBorder="1" applyAlignment="1">
      <alignment horizontal="center"/>
    </xf>
    <xf numFmtId="1" fontId="23" fillId="10" borderId="49" xfId="0" applyNumberFormat="1" applyFont="1" applyFill="1" applyBorder="1" applyAlignment="1">
      <alignment horizontal="center"/>
    </xf>
    <xf numFmtId="1" fontId="23" fillId="10" borderId="50" xfId="0" applyNumberFormat="1" applyFont="1" applyFill="1" applyBorder="1" applyAlignment="1">
      <alignment horizontal="center"/>
    </xf>
    <xf numFmtId="1" fontId="23" fillId="10" borderId="51" xfId="0" applyNumberFormat="1" applyFont="1" applyFill="1" applyBorder="1" applyAlignment="1">
      <alignment horizontal="center"/>
    </xf>
    <xf numFmtId="0" fontId="21" fillId="3" borderId="52" xfId="0" applyFont="1" applyFill="1" applyBorder="1"/>
    <xf numFmtId="0" fontId="22" fillId="10" borderId="44" xfId="0" applyFont="1" applyFill="1" applyBorder="1"/>
    <xf numFmtId="0" fontId="22" fillId="11" borderId="11" xfId="0" applyFont="1" applyFill="1" applyBorder="1"/>
    <xf numFmtId="165" fontId="22" fillId="11" borderId="11" xfId="2" applyNumberFormat="1" applyFont="1" applyFill="1" applyBorder="1"/>
    <xf numFmtId="165" fontId="22" fillId="11" borderId="11" xfId="2" applyNumberFormat="1" applyFont="1" applyFill="1" applyBorder="1" applyAlignment="1">
      <alignment horizontal="left"/>
    </xf>
    <xf numFmtId="0" fontId="23" fillId="2" borderId="46" xfId="0" applyFont="1" applyFill="1" applyBorder="1"/>
    <xf numFmtId="0" fontId="23" fillId="2" borderId="0" xfId="0" applyFont="1" applyFill="1" applyBorder="1"/>
    <xf numFmtId="165" fontId="23" fillId="2" borderId="0" xfId="2" applyNumberFormat="1" applyFont="1" applyFill="1" applyBorder="1"/>
    <xf numFmtId="165" fontId="23" fillId="2" borderId="0" xfId="2" applyNumberFormat="1" applyFont="1" applyFill="1" applyBorder="1" applyAlignment="1">
      <alignment horizontal="left"/>
    </xf>
    <xf numFmtId="0" fontId="23" fillId="12" borderId="46" xfId="0" applyFont="1" applyFill="1" applyBorder="1"/>
    <xf numFmtId="0" fontId="23" fillId="12" borderId="0" xfId="0" applyFont="1" applyFill="1" applyBorder="1"/>
    <xf numFmtId="165" fontId="23" fillId="12" borderId="0" xfId="2" applyNumberFormat="1" applyFont="1" applyFill="1" applyBorder="1"/>
    <xf numFmtId="165" fontId="23" fillId="12" borderId="0" xfId="2" applyNumberFormat="1" applyFont="1" applyFill="1" applyBorder="1" applyAlignment="1">
      <alignment horizontal="left"/>
    </xf>
    <xf numFmtId="0" fontId="23" fillId="2" borderId="49" xfId="0" applyFont="1" applyFill="1" applyBorder="1"/>
    <xf numFmtId="0" fontId="23" fillId="2" borderId="50" xfId="0" applyFont="1" applyFill="1" applyBorder="1"/>
    <xf numFmtId="165" fontId="23" fillId="2" borderId="50" xfId="2" applyNumberFormat="1" applyFont="1" applyFill="1" applyBorder="1"/>
    <xf numFmtId="165" fontId="23" fillId="10" borderId="50" xfId="2" applyNumberFormat="1" applyFont="1" applyFill="1" applyBorder="1"/>
    <xf numFmtId="165" fontId="23" fillId="2" borderId="50" xfId="2" applyNumberFormat="1" applyFont="1" applyFill="1" applyBorder="1" applyAlignment="1">
      <alignment horizontal="left"/>
    </xf>
    <xf numFmtId="0" fontId="24" fillId="0" borderId="0" xfId="0" applyFont="1"/>
    <xf numFmtId="0" fontId="25" fillId="0" borderId="0" xfId="0" applyFont="1"/>
    <xf numFmtId="0" fontId="24" fillId="2" borderId="53" xfId="0" applyFont="1" applyFill="1" applyBorder="1"/>
    <xf numFmtId="0" fontId="24" fillId="2" borderId="54" xfId="0" applyFont="1" applyFill="1" applyBorder="1"/>
    <xf numFmtId="0" fontId="24" fillId="2" borderId="55" xfId="0" applyFont="1" applyFill="1" applyBorder="1"/>
    <xf numFmtId="0" fontId="24" fillId="2" borderId="46" xfId="0" applyFont="1" applyFill="1" applyBorder="1"/>
    <xf numFmtId="0" fontId="26" fillId="2" borderId="0" xfId="0" applyFont="1" applyFill="1"/>
    <xf numFmtId="0" fontId="24" fillId="2" borderId="0" xfId="0" applyFont="1" applyFill="1"/>
    <xf numFmtId="0" fontId="24" fillId="2" borderId="47" xfId="0" applyFont="1" applyFill="1" applyBorder="1"/>
    <xf numFmtId="0" fontId="23" fillId="2" borderId="0" xfId="0" applyFont="1" applyFill="1"/>
    <xf numFmtId="0" fontId="24" fillId="2" borderId="0" xfId="0" applyFont="1" applyFill="1" applyAlignment="1">
      <alignment horizontal="left"/>
    </xf>
    <xf numFmtId="0" fontId="25" fillId="2" borderId="0" xfId="0" applyFont="1" applyFill="1" applyAlignment="1">
      <alignment horizontal="centerContinuous"/>
    </xf>
    <xf numFmtId="166" fontId="25" fillId="2" borderId="0" xfId="0" applyNumberFormat="1" applyFont="1" applyFill="1" applyAlignment="1">
      <alignment horizontal="center"/>
    </xf>
    <xf numFmtId="166" fontId="27" fillId="2" borderId="0" xfId="0" applyNumberFormat="1" applyFont="1" applyFill="1"/>
    <xf numFmtId="0" fontId="27" fillId="2" borderId="0" xfId="0" applyFont="1" applyFill="1"/>
    <xf numFmtId="0" fontId="25" fillId="2" borderId="46" xfId="0" applyFont="1" applyFill="1" applyBorder="1"/>
    <xf numFmtId="0" fontId="25" fillId="2" borderId="0" xfId="0" applyFont="1" applyFill="1"/>
    <xf numFmtId="166" fontId="25" fillId="9" borderId="0" xfId="2" applyNumberFormat="1" applyFont="1" applyFill="1" applyBorder="1" applyAlignment="1">
      <alignment horizontal="right"/>
    </xf>
    <xf numFmtId="166" fontId="24" fillId="2" borderId="0" xfId="2" applyNumberFormat="1" applyFont="1" applyFill="1" applyBorder="1" applyAlignment="1">
      <alignment horizontal="right"/>
    </xf>
    <xf numFmtId="0" fontId="25" fillId="2" borderId="47" xfId="0" applyFont="1" applyFill="1" applyBorder="1"/>
    <xf numFmtId="167" fontId="24" fillId="2" borderId="0" xfId="2" applyNumberFormat="1" applyFont="1" applyFill="1" applyBorder="1" applyAlignment="1">
      <alignment horizontal="right"/>
    </xf>
    <xf numFmtId="167" fontId="24" fillId="2" borderId="0" xfId="2" applyNumberFormat="1" applyFont="1" applyFill="1" applyBorder="1"/>
    <xf numFmtId="0" fontId="24" fillId="2" borderId="0" xfId="0" applyFont="1" applyFill="1" applyAlignment="1">
      <alignment horizontal="left" indent="1"/>
    </xf>
    <xf numFmtId="166" fontId="24" fillId="9" borderId="0" xfId="2" applyNumberFormat="1" applyFont="1" applyFill="1" applyBorder="1" applyAlignment="1">
      <alignment horizontal="right"/>
    </xf>
    <xf numFmtId="0" fontId="24" fillId="2" borderId="0" xfId="0" applyFont="1" applyFill="1" applyAlignment="1">
      <alignment horizontal="left" wrapText="1" indent="1"/>
    </xf>
    <xf numFmtId="0" fontId="25" fillId="2" borderId="0" xfId="0" applyFont="1" applyFill="1" applyAlignment="1">
      <alignment horizontal="left"/>
    </xf>
    <xf numFmtId="166" fontId="25" fillId="9" borderId="11" xfId="2" applyNumberFormat="1" applyFont="1" applyFill="1" applyBorder="1" applyAlignment="1">
      <alignment horizontal="right"/>
    </xf>
    <xf numFmtId="0" fontId="24" fillId="2" borderId="0" xfId="0" applyFont="1" applyFill="1" applyAlignment="1">
      <alignment horizontal="right"/>
    </xf>
    <xf numFmtId="166" fontId="24" fillId="9" borderId="10" xfId="2" applyNumberFormat="1" applyFont="1" applyFill="1" applyBorder="1" applyAlignment="1">
      <alignment horizontal="right"/>
    </xf>
    <xf numFmtId="0" fontId="25" fillId="2" borderId="0" xfId="0" applyFont="1" applyFill="1" applyAlignment="1">
      <alignment horizontal="left" wrapText="1"/>
    </xf>
    <xf numFmtId="168" fontId="25" fillId="2" borderId="46" xfId="2" applyNumberFormat="1" applyFont="1" applyFill="1" applyBorder="1"/>
    <xf numFmtId="0" fontId="27" fillId="2" borderId="0" xfId="0" applyFont="1" applyFill="1" applyAlignment="1">
      <alignment wrapText="1"/>
    </xf>
    <xf numFmtId="0" fontId="25" fillId="2" borderId="0" xfId="0" applyFont="1" applyFill="1" applyAlignment="1">
      <alignment wrapText="1"/>
    </xf>
    <xf numFmtId="3" fontId="24" fillId="2" borderId="0" xfId="0" applyNumberFormat="1" applyFont="1" applyFill="1" applyAlignment="1">
      <alignment horizontal="left" indent="1"/>
    </xf>
    <xf numFmtId="168" fontId="25" fillId="2" borderId="49" xfId="2" applyNumberFormat="1" applyFont="1" applyFill="1" applyBorder="1"/>
    <xf numFmtId="0" fontId="25" fillId="2" borderId="50" xfId="0" applyFont="1" applyFill="1" applyBorder="1" applyAlignment="1">
      <alignment horizontal="left"/>
    </xf>
    <xf numFmtId="166" fontId="24" fillId="2" borderId="50" xfId="2" applyNumberFormat="1" applyFont="1" applyFill="1" applyBorder="1" applyAlignment="1">
      <alignment horizontal="right"/>
    </xf>
    <xf numFmtId="0" fontId="24" fillId="2" borderId="51" xfId="0" applyFont="1" applyFill="1" applyBorder="1"/>
    <xf numFmtId="166" fontId="25" fillId="10" borderId="0" xfId="2" applyNumberFormat="1" applyFont="1" applyFill="1" applyBorder="1" applyAlignment="1">
      <alignment horizontal="right"/>
    </xf>
    <xf numFmtId="166" fontId="24" fillId="10" borderId="0" xfId="2" applyNumberFormat="1" applyFont="1" applyFill="1" applyBorder="1" applyAlignment="1">
      <alignment horizontal="right"/>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0" borderId="0" xfId="0" applyFont="1" applyAlignment="1">
      <alignment horizontal="left" vertical="top"/>
    </xf>
    <xf numFmtId="0" fontId="5" fillId="0" borderId="0" xfId="0" applyFont="1" applyAlignment="1">
      <alignment vertical="top"/>
    </xf>
    <xf numFmtId="165" fontId="22" fillId="10" borderId="11" xfId="2" applyNumberFormat="1" applyFont="1" applyFill="1" applyBorder="1"/>
    <xf numFmtId="0" fontId="25" fillId="2" borderId="54" xfId="0" applyFont="1" applyFill="1" applyBorder="1"/>
    <xf numFmtId="0" fontId="5" fillId="2" borderId="0" xfId="0" applyFont="1" applyFill="1" applyAlignment="1">
      <alignment vertical="center"/>
    </xf>
    <xf numFmtId="0" fontId="10" fillId="6" borderId="0" xfId="0" applyFont="1" applyFill="1" applyAlignment="1">
      <alignment horizontal="center"/>
    </xf>
    <xf numFmtId="0" fontId="10" fillId="2" borderId="0" xfId="0" applyFont="1" applyFill="1" applyAlignment="1">
      <alignment horizontal="left" vertical="top" wrapText="1"/>
    </xf>
    <xf numFmtId="0" fontId="7" fillId="3" borderId="1" xfId="0" applyFont="1" applyFill="1" applyBorder="1" applyAlignment="1">
      <alignment horizontal="center" vertical="top" wrapText="1"/>
    </xf>
    <xf numFmtId="0" fontId="7" fillId="3" borderId="9" xfId="0" applyFont="1" applyFill="1" applyBorder="1" applyAlignment="1">
      <alignment horizontal="center" vertical="top" wrapText="1"/>
    </xf>
    <xf numFmtId="0" fontId="7" fillId="3" borderId="2" xfId="0" applyFont="1" applyFill="1" applyBorder="1" applyAlignment="1">
      <alignment horizontal="center" vertical="top" wrapText="1"/>
    </xf>
    <xf numFmtId="0" fontId="8" fillId="2" borderId="24"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11" fillId="4" borderId="13" xfId="1" applyNumberFormat="1" applyFont="1" applyFill="1" applyBorder="1" applyAlignment="1" applyProtection="1">
      <alignment horizontal="left" vertical="center" wrapText="1"/>
      <protection locked="0"/>
    </xf>
    <xf numFmtId="0" fontId="11" fillId="4" borderId="25" xfId="1" applyNumberFormat="1" applyFont="1" applyFill="1" applyBorder="1" applyAlignment="1" applyProtection="1">
      <alignment horizontal="left" vertical="center" wrapText="1"/>
      <protection locked="0"/>
    </xf>
    <xf numFmtId="0" fontId="8" fillId="2" borderId="6"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 xfId="0" applyFont="1" applyFill="1" applyBorder="1" applyAlignment="1">
      <alignment horizontal="left" vertical="top" wrapText="1"/>
    </xf>
    <xf numFmtId="0" fontId="8" fillId="7" borderId="17" xfId="0" applyFont="1" applyFill="1" applyBorder="1" applyAlignment="1">
      <alignment horizontal="left" vertical="center" wrapText="1"/>
    </xf>
    <xf numFmtId="0" fontId="8" fillId="7" borderId="14" xfId="0" applyFont="1" applyFill="1" applyBorder="1" applyAlignment="1">
      <alignment horizontal="left" vertical="center" wrapText="1"/>
    </xf>
    <xf numFmtId="0" fontId="8" fillId="7" borderId="18" xfId="0" applyFont="1" applyFill="1" applyBorder="1" applyAlignment="1">
      <alignment horizontal="left" vertical="center" wrapText="1"/>
    </xf>
    <xf numFmtId="0" fontId="8" fillId="7" borderId="19" xfId="0" applyFont="1" applyFill="1" applyBorder="1" applyAlignment="1">
      <alignment horizontal="left" vertical="center" wrapText="1"/>
    </xf>
    <xf numFmtId="0" fontId="8" fillId="7" borderId="0" xfId="0" applyFont="1" applyFill="1" applyBorder="1" applyAlignment="1">
      <alignment horizontal="left" vertical="center" wrapText="1"/>
    </xf>
    <xf numFmtId="0" fontId="8" fillId="7" borderId="20" xfId="0" applyFont="1" applyFill="1" applyBorder="1" applyAlignment="1">
      <alignment horizontal="left" vertical="center" wrapText="1"/>
    </xf>
    <xf numFmtId="0" fontId="8" fillId="7" borderId="21" xfId="0" applyFont="1" applyFill="1" applyBorder="1" applyAlignment="1">
      <alignment horizontal="left" vertical="center" wrapText="1"/>
    </xf>
    <xf numFmtId="0" fontId="8" fillId="7" borderId="22" xfId="0" applyFont="1" applyFill="1" applyBorder="1" applyAlignment="1">
      <alignment horizontal="left" vertical="center" wrapText="1"/>
    </xf>
    <xf numFmtId="0" fontId="8" fillId="7" borderId="23" xfId="0" applyFont="1" applyFill="1" applyBorder="1" applyAlignment="1">
      <alignment horizontal="left" vertical="center" wrapText="1"/>
    </xf>
    <xf numFmtId="0" fontId="10" fillId="0" borderId="6" xfId="0" applyFont="1" applyBorder="1" applyAlignment="1">
      <alignment horizontal="right" vertical="center" wrapText="1" indent="1"/>
    </xf>
    <xf numFmtId="0" fontId="10" fillId="0" borderId="0" xfId="0" applyFont="1" applyBorder="1" applyAlignment="1">
      <alignment horizontal="right" vertical="center" wrapText="1" indent="1"/>
    </xf>
    <xf numFmtId="0" fontId="14" fillId="7" borderId="17"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4" fillId="7" borderId="18" xfId="0" applyFont="1" applyFill="1" applyBorder="1" applyAlignment="1">
      <alignment horizontal="center" vertical="center" wrapText="1"/>
    </xf>
    <xf numFmtId="0" fontId="14" fillId="7" borderId="21" xfId="0" applyFont="1" applyFill="1" applyBorder="1" applyAlignment="1">
      <alignment horizontal="center" vertical="center" wrapText="1"/>
    </xf>
    <xf numFmtId="0" fontId="14" fillId="7" borderId="22" xfId="0" applyFont="1" applyFill="1" applyBorder="1" applyAlignment="1">
      <alignment horizontal="center" vertical="center" wrapText="1"/>
    </xf>
    <xf numFmtId="0" fontId="14" fillId="7" borderId="23" xfId="0" applyFont="1" applyFill="1" applyBorder="1" applyAlignment="1">
      <alignment horizontal="center" vertical="center" wrapText="1"/>
    </xf>
    <xf numFmtId="0" fontId="11" fillId="7" borderId="17" xfId="1" applyNumberFormat="1" applyFont="1" applyFill="1" applyBorder="1" applyAlignment="1" applyProtection="1">
      <alignment horizontal="left" vertical="center" wrapText="1"/>
    </xf>
    <xf numFmtId="0" fontId="11" fillId="7" borderId="14" xfId="1" applyNumberFormat="1" applyFont="1" applyFill="1" applyBorder="1" applyAlignment="1" applyProtection="1">
      <alignment horizontal="left" vertical="center" wrapText="1"/>
    </xf>
    <xf numFmtId="0" fontId="11" fillId="7" borderId="18" xfId="1" applyNumberFormat="1" applyFont="1" applyFill="1" applyBorder="1" applyAlignment="1" applyProtection="1">
      <alignment horizontal="left" vertical="center" wrapText="1"/>
    </xf>
    <xf numFmtId="0" fontId="11" fillId="7" borderId="19" xfId="1" applyNumberFormat="1" applyFont="1" applyFill="1" applyBorder="1" applyAlignment="1" applyProtection="1">
      <alignment horizontal="left" vertical="center" wrapText="1"/>
    </xf>
    <xf numFmtId="0" fontId="11" fillId="7" borderId="0" xfId="1" applyNumberFormat="1" applyFont="1" applyFill="1" applyBorder="1" applyAlignment="1" applyProtection="1">
      <alignment horizontal="left" vertical="center" wrapText="1"/>
    </xf>
    <xf numFmtId="0" fontId="11" fillId="7" borderId="20" xfId="1" applyNumberFormat="1" applyFont="1" applyFill="1" applyBorder="1" applyAlignment="1" applyProtection="1">
      <alignment horizontal="left" vertical="center" wrapText="1"/>
    </xf>
    <xf numFmtId="0" fontId="11" fillId="7" borderId="21" xfId="1" applyNumberFormat="1" applyFont="1" applyFill="1" applyBorder="1" applyAlignment="1" applyProtection="1">
      <alignment horizontal="left" vertical="center" wrapText="1"/>
    </xf>
    <xf numFmtId="0" fontId="11" fillId="7" borderId="22" xfId="1" applyNumberFormat="1" applyFont="1" applyFill="1" applyBorder="1" applyAlignment="1" applyProtection="1">
      <alignment horizontal="left" vertical="center" wrapText="1"/>
    </xf>
    <xf numFmtId="0" fontId="11" fillId="7" borderId="23" xfId="1" applyNumberFormat="1" applyFont="1" applyFill="1" applyBorder="1" applyAlignment="1" applyProtection="1">
      <alignment horizontal="left" vertical="center" wrapText="1"/>
    </xf>
    <xf numFmtId="0" fontId="10" fillId="4" borderId="15" xfId="0" applyFont="1" applyFill="1" applyBorder="1" applyAlignment="1" applyProtection="1">
      <alignment horizontal="center" vertical="center" wrapText="1"/>
      <protection locked="0"/>
    </xf>
    <xf numFmtId="0" fontId="10" fillId="4" borderId="16" xfId="0" applyFont="1" applyFill="1" applyBorder="1" applyAlignment="1" applyProtection="1">
      <alignment horizontal="center" vertical="center" wrapText="1"/>
      <protection locked="0"/>
    </xf>
    <xf numFmtId="0" fontId="9" fillId="7" borderId="38" xfId="0" applyFont="1" applyFill="1" applyBorder="1" applyAlignment="1">
      <alignment horizontal="center" vertical="center" wrapText="1"/>
    </xf>
    <xf numFmtId="0" fontId="9" fillId="7" borderId="30" xfId="0" applyFont="1" applyFill="1" applyBorder="1" applyAlignment="1">
      <alignment horizontal="center" vertical="center" wrapText="1"/>
    </xf>
    <xf numFmtId="0" fontId="8" fillId="2" borderId="0" xfId="0" applyFont="1" applyFill="1" applyAlignment="1">
      <alignment horizontal="left" vertical="top" wrapText="1"/>
    </xf>
    <xf numFmtId="0" fontId="0" fillId="0" borderId="24" xfId="0" applyBorder="1" applyAlignment="1">
      <alignment horizontal="left" vertical="center" wrapText="1"/>
    </xf>
    <xf numFmtId="0" fontId="0" fillId="0" borderId="13" xfId="0" applyBorder="1" applyAlignment="1">
      <alignment horizontal="left" vertical="center" wrapText="1"/>
    </xf>
    <xf numFmtId="0" fontId="8" fillId="2" borderId="6" xfId="0" applyFont="1" applyFill="1" applyBorder="1" applyAlignment="1">
      <alignment horizontal="right" vertical="center" wrapText="1" indent="1"/>
    </xf>
    <xf numFmtId="0" fontId="8" fillId="2" borderId="0" xfId="0" applyFont="1" applyFill="1" applyBorder="1" applyAlignment="1">
      <alignment horizontal="right" vertical="center" wrapText="1" indent="1"/>
    </xf>
    <xf numFmtId="0" fontId="13" fillId="2" borderId="6" xfId="0" applyFont="1" applyFill="1" applyBorder="1" applyAlignment="1" applyProtection="1">
      <alignment horizontal="left" vertical="top" wrapText="1"/>
      <protection locked="0"/>
    </xf>
    <xf numFmtId="0" fontId="13" fillId="2" borderId="0" xfId="0" applyFont="1" applyFill="1" applyBorder="1" applyAlignment="1" applyProtection="1">
      <alignment horizontal="left" vertical="top" wrapText="1"/>
      <protection locked="0"/>
    </xf>
    <xf numFmtId="0" fontId="13" fillId="2" borderId="4" xfId="0" applyFont="1" applyFill="1" applyBorder="1" applyAlignment="1" applyProtection="1">
      <alignment horizontal="left" vertical="top" wrapText="1"/>
      <protection locked="0"/>
    </xf>
    <xf numFmtId="0" fontId="8" fillId="2" borderId="6" xfId="0" applyFont="1" applyFill="1" applyBorder="1" applyAlignment="1">
      <alignment horizontal="left" vertical="top" wrapText="1" indent="1"/>
    </xf>
    <xf numFmtId="0" fontId="8" fillId="2" borderId="0" xfId="0" applyFont="1" applyFill="1" applyBorder="1" applyAlignment="1">
      <alignment horizontal="left" vertical="top" wrapText="1" indent="1"/>
    </xf>
    <xf numFmtId="0" fontId="8" fillId="2" borderId="4" xfId="0" applyFont="1" applyFill="1" applyBorder="1" applyAlignment="1">
      <alignment horizontal="left" vertical="top" wrapText="1" indent="1"/>
    </xf>
    <xf numFmtId="0" fontId="8" fillId="2" borderId="6"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4" xfId="0" applyFont="1" applyFill="1" applyBorder="1" applyAlignment="1">
      <alignment horizontal="left" vertical="center" wrapText="1"/>
    </xf>
    <xf numFmtId="0" fontId="11" fillId="4" borderId="17" xfId="1" applyNumberFormat="1" applyFont="1" applyFill="1" applyBorder="1" applyAlignment="1" applyProtection="1">
      <alignment horizontal="center" vertical="center" wrapText="1"/>
      <protection locked="0"/>
    </xf>
    <xf numFmtId="0" fontId="11" fillId="4" borderId="18" xfId="1" applyNumberFormat="1" applyFont="1" applyFill="1" applyBorder="1" applyAlignment="1" applyProtection="1">
      <alignment horizontal="center" vertical="center" wrapText="1"/>
      <protection locked="0"/>
    </xf>
    <xf numFmtId="0" fontId="11" fillId="4" borderId="19" xfId="1" applyNumberFormat="1" applyFont="1" applyFill="1" applyBorder="1" applyAlignment="1" applyProtection="1">
      <alignment horizontal="center" vertical="center" wrapText="1"/>
      <protection locked="0"/>
    </xf>
    <xf numFmtId="0" fontId="11" fillId="4" borderId="20" xfId="1" applyNumberFormat="1" applyFont="1" applyFill="1" applyBorder="1" applyAlignment="1" applyProtection="1">
      <alignment horizontal="center" vertical="center" wrapText="1"/>
      <protection locked="0"/>
    </xf>
    <xf numFmtId="0" fontId="11" fillId="4" borderId="21" xfId="1" applyNumberFormat="1" applyFont="1" applyFill="1" applyBorder="1" applyAlignment="1" applyProtection="1">
      <alignment horizontal="center" vertical="center" wrapText="1"/>
      <protection locked="0"/>
    </xf>
    <xf numFmtId="0" fontId="11" fillId="4" borderId="23" xfId="1" applyNumberFormat="1" applyFont="1" applyFill="1" applyBorder="1" applyAlignment="1" applyProtection="1">
      <alignment horizontal="center" vertical="center" wrapText="1"/>
      <protection locked="0"/>
    </xf>
    <xf numFmtId="0" fontId="9" fillId="7" borderId="39" xfId="0" applyFont="1" applyFill="1" applyBorder="1" applyAlignment="1">
      <alignment horizontal="center" vertical="center" wrapText="1"/>
    </xf>
    <xf numFmtId="0" fontId="10" fillId="2" borderId="0" xfId="0" applyFont="1" applyFill="1" applyBorder="1" applyAlignment="1">
      <alignment horizontal="left" vertical="center" wrapText="1" indent="1"/>
    </xf>
    <xf numFmtId="0" fontId="10" fillId="2" borderId="4" xfId="0" applyFont="1" applyFill="1" applyBorder="1" applyAlignment="1">
      <alignment horizontal="left" vertical="center" wrapText="1" indent="1"/>
    </xf>
    <xf numFmtId="0" fontId="12" fillId="2" borderId="6" xfId="0" applyFont="1" applyFill="1" applyBorder="1" applyAlignment="1">
      <alignment horizontal="right" vertical="center" wrapText="1" indent="1"/>
    </xf>
    <xf numFmtId="0" fontId="12" fillId="2" borderId="0" xfId="0" applyFont="1" applyFill="1" applyBorder="1" applyAlignment="1">
      <alignment horizontal="right" vertical="center" wrapText="1" indent="1"/>
    </xf>
    <xf numFmtId="0" fontId="7" fillId="3" borderId="3" xfId="0" applyFont="1" applyFill="1" applyBorder="1" applyAlignment="1">
      <alignment horizontal="center" vertical="top" wrapText="1"/>
    </xf>
    <xf numFmtId="0" fontId="7" fillId="3" borderId="11" xfId="0" applyFont="1" applyFill="1" applyBorder="1" applyAlignment="1">
      <alignment horizontal="center" vertical="top" wrapText="1"/>
    </xf>
    <xf numFmtId="0" fontId="7" fillId="3" borderId="5" xfId="0" applyFont="1" applyFill="1" applyBorder="1" applyAlignment="1">
      <alignment horizontal="center" vertical="top" wrapText="1"/>
    </xf>
    <xf numFmtId="0" fontId="7" fillId="3" borderId="6" xfId="0" applyFont="1" applyFill="1" applyBorder="1" applyAlignment="1">
      <alignment horizontal="center" vertical="top" wrapText="1"/>
    </xf>
    <xf numFmtId="0" fontId="7" fillId="3" borderId="0" xfId="0" applyFont="1" applyFill="1" applyBorder="1" applyAlignment="1">
      <alignment horizontal="center" vertical="top" wrapText="1"/>
    </xf>
    <xf numFmtId="0" fontId="7" fillId="3" borderId="4" xfId="0" applyFont="1" applyFill="1" applyBorder="1" applyAlignment="1">
      <alignment horizontal="center" vertical="top" wrapText="1"/>
    </xf>
    <xf numFmtId="0" fontId="7" fillId="3" borderId="7" xfId="0" applyFont="1" applyFill="1" applyBorder="1" applyAlignment="1">
      <alignment horizontal="center" vertical="top" wrapText="1"/>
    </xf>
    <xf numFmtId="0" fontId="7" fillId="3" borderId="10" xfId="0" applyFont="1" applyFill="1" applyBorder="1" applyAlignment="1">
      <alignment horizontal="center" vertical="top" wrapText="1"/>
    </xf>
    <xf numFmtId="0" fontId="7" fillId="3" borderId="8" xfId="0" applyFont="1" applyFill="1" applyBorder="1" applyAlignment="1">
      <alignment horizontal="center" vertical="top" wrapText="1"/>
    </xf>
    <xf numFmtId="0" fontId="8" fillId="0" borderId="6" xfId="0" applyFont="1" applyFill="1" applyBorder="1" applyAlignment="1">
      <alignment horizontal="left" vertical="top" wrapText="1"/>
    </xf>
    <xf numFmtId="0" fontId="8" fillId="0" borderId="0"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4" xfId="0" applyFont="1" applyFill="1" applyBorder="1" applyAlignment="1">
      <alignment horizontal="left" vertical="top" wrapText="1"/>
    </xf>
    <xf numFmtId="0" fontId="0" fillId="0" borderId="6" xfId="0" applyBorder="1" applyAlignment="1">
      <alignment horizontal="left" vertical="top" wrapText="1"/>
    </xf>
    <xf numFmtId="0" fontId="0" fillId="0" borderId="0" xfId="0" applyAlignment="1">
      <alignment horizontal="left" vertical="top" wrapText="1"/>
    </xf>
    <xf numFmtId="0" fontId="0" fillId="0" borderId="4" xfId="0" applyBorder="1" applyAlignment="1">
      <alignment horizontal="left" vertical="top" wrapText="1"/>
    </xf>
    <xf numFmtId="0" fontId="12" fillId="2" borderId="12" xfId="0" applyFont="1" applyFill="1" applyBorder="1" applyAlignment="1">
      <alignment vertical="center" wrapText="1"/>
    </xf>
    <xf numFmtId="0" fontId="8" fillId="2" borderId="12" xfId="0" applyFont="1" applyFill="1" applyBorder="1" applyAlignment="1">
      <alignment horizontal="left" vertical="center" wrapText="1"/>
    </xf>
    <xf numFmtId="15" fontId="12" fillId="7" borderId="17" xfId="0" applyNumberFormat="1" applyFont="1" applyFill="1" applyBorder="1" applyAlignment="1">
      <alignment horizontal="center" vertical="center" wrapText="1"/>
    </xf>
    <xf numFmtId="15" fontId="12" fillId="7" borderId="14" xfId="0" applyNumberFormat="1" applyFont="1" applyFill="1" applyBorder="1" applyAlignment="1">
      <alignment horizontal="center" vertical="center" wrapText="1"/>
    </xf>
    <xf numFmtId="15" fontId="12" fillId="7" borderId="18" xfId="0" applyNumberFormat="1" applyFont="1" applyFill="1" applyBorder="1" applyAlignment="1">
      <alignment horizontal="center" vertical="center" wrapText="1"/>
    </xf>
    <xf numFmtId="15" fontId="12" fillId="7" borderId="19" xfId="0" applyNumberFormat="1" applyFont="1" applyFill="1" applyBorder="1" applyAlignment="1">
      <alignment horizontal="center" vertical="center" wrapText="1"/>
    </xf>
    <xf numFmtId="15" fontId="12" fillId="7" borderId="0" xfId="0" applyNumberFormat="1" applyFont="1" applyFill="1" applyBorder="1" applyAlignment="1">
      <alignment horizontal="center" vertical="center" wrapText="1"/>
    </xf>
    <xf numFmtId="15" fontId="12" fillId="7" borderId="20" xfId="0" applyNumberFormat="1" applyFont="1" applyFill="1" applyBorder="1" applyAlignment="1">
      <alignment horizontal="center" vertical="center" wrapText="1"/>
    </xf>
    <xf numFmtId="15" fontId="12" fillId="7" borderId="21" xfId="0" applyNumberFormat="1" applyFont="1" applyFill="1" applyBorder="1" applyAlignment="1">
      <alignment horizontal="center" vertical="center" wrapText="1"/>
    </xf>
    <xf numFmtId="15" fontId="12" fillId="7" borderId="22" xfId="0" applyNumberFormat="1" applyFont="1" applyFill="1" applyBorder="1" applyAlignment="1">
      <alignment horizontal="center" vertical="center" wrapText="1"/>
    </xf>
    <xf numFmtId="15" fontId="12" fillId="7" borderId="23" xfId="0" applyNumberFormat="1" applyFont="1" applyFill="1" applyBorder="1" applyAlignment="1">
      <alignment horizontal="center" vertical="center" wrapText="1"/>
    </xf>
    <xf numFmtId="0" fontId="12" fillId="9" borderId="7" xfId="0" applyFont="1" applyFill="1" applyBorder="1" applyAlignment="1">
      <alignment horizontal="center" vertical="top" wrapText="1"/>
    </xf>
    <xf numFmtId="0" fontId="12" fillId="9" borderId="10" xfId="0" applyFont="1" applyFill="1" applyBorder="1" applyAlignment="1">
      <alignment horizontal="center" vertical="top" wrapText="1"/>
    </xf>
    <xf numFmtId="0" fontId="12" fillId="9" borderId="8" xfId="0" applyFont="1" applyFill="1" applyBorder="1" applyAlignment="1">
      <alignment horizontal="center" vertical="top" wrapText="1"/>
    </xf>
    <xf numFmtId="0" fontId="9" fillId="2" borderId="29" xfId="0" applyFont="1" applyFill="1" applyBorder="1" applyAlignment="1">
      <alignment horizontal="center" vertical="center"/>
    </xf>
    <xf numFmtId="0" fontId="12" fillId="6" borderId="6" xfId="0" applyFont="1" applyFill="1" applyBorder="1" applyAlignment="1">
      <alignment horizontal="center" vertical="top" wrapText="1"/>
    </xf>
    <xf numFmtId="0" fontId="12" fillId="6" borderId="0" xfId="0" applyFont="1" applyFill="1" applyBorder="1" applyAlignment="1">
      <alignment horizontal="center" vertical="top" wrapText="1"/>
    </xf>
    <xf numFmtId="0" fontId="12" fillId="6" borderId="4" xfId="0" applyFont="1" applyFill="1" applyBorder="1" applyAlignment="1">
      <alignment horizontal="center" vertical="top" wrapText="1"/>
    </xf>
    <xf numFmtId="0" fontId="8" fillId="7" borderId="13" xfId="0" applyFont="1" applyFill="1" applyBorder="1" applyAlignment="1">
      <alignment horizontal="left" vertical="top" wrapText="1"/>
    </xf>
    <xf numFmtId="0" fontId="8" fillId="7" borderId="25" xfId="0" applyFont="1" applyFill="1" applyBorder="1" applyAlignment="1">
      <alignment horizontal="left" vertical="top" wrapText="1"/>
    </xf>
    <xf numFmtId="0" fontId="10" fillId="2" borderId="6" xfId="0" applyFont="1" applyFill="1" applyBorder="1" applyAlignment="1">
      <alignment horizontal="center" vertical="top"/>
    </xf>
    <xf numFmtId="0" fontId="8" fillId="2" borderId="6" xfId="0" applyFont="1" applyFill="1" applyBorder="1" applyAlignment="1">
      <alignment vertical="top" wrapText="1"/>
    </xf>
    <xf numFmtId="0" fontId="8" fillId="2" borderId="0" xfId="0" applyFont="1" applyFill="1" applyBorder="1" applyAlignment="1">
      <alignment vertical="top" wrapText="1"/>
    </xf>
    <xf numFmtId="0" fontId="8" fillId="2" borderId="4" xfId="0" applyFont="1" applyFill="1" applyBorder="1" applyAlignment="1">
      <alignment vertical="top" wrapText="1"/>
    </xf>
    <xf numFmtId="0" fontId="10" fillId="4" borderId="6" xfId="0" applyFont="1" applyFill="1" applyBorder="1" applyAlignment="1" applyProtection="1">
      <alignment horizontal="left" vertical="top" wrapText="1"/>
      <protection locked="0"/>
    </xf>
    <xf numFmtId="0" fontId="10" fillId="4" borderId="0" xfId="0" applyFont="1" applyFill="1" applyBorder="1" applyAlignment="1" applyProtection="1">
      <alignment horizontal="left" vertical="top" wrapText="1"/>
      <protection locked="0"/>
    </xf>
    <xf numFmtId="0" fontId="10" fillId="4" borderId="4" xfId="0" applyFont="1" applyFill="1" applyBorder="1" applyAlignment="1" applyProtection="1">
      <alignment horizontal="left" vertical="top" wrapText="1"/>
      <protection locked="0"/>
    </xf>
    <xf numFmtId="0" fontId="12" fillId="6" borderId="3" xfId="0" applyFont="1" applyFill="1" applyBorder="1" applyAlignment="1">
      <alignment horizontal="center" vertical="top" wrapText="1"/>
    </xf>
    <xf numFmtId="0" fontId="12" fillId="6" borderId="11" xfId="0" applyFont="1" applyFill="1" applyBorder="1" applyAlignment="1">
      <alignment horizontal="center" vertical="top" wrapText="1"/>
    </xf>
    <xf numFmtId="0" fontId="12" fillId="6" borderId="5" xfId="0" applyFont="1" applyFill="1" applyBorder="1" applyAlignment="1">
      <alignment horizontal="center" vertical="top" wrapText="1"/>
    </xf>
    <xf numFmtId="0" fontId="9" fillId="2" borderId="24" xfId="0" applyFont="1" applyFill="1" applyBorder="1" applyAlignment="1">
      <alignment horizontal="center" vertical="center"/>
    </xf>
    <xf numFmtId="0" fontId="12" fillId="7" borderId="13" xfId="0" applyFont="1" applyFill="1" applyBorder="1" applyAlignment="1">
      <alignment horizontal="center" vertical="center" wrapText="1"/>
    </xf>
    <xf numFmtId="0" fontId="12" fillId="7" borderId="25" xfId="0" applyFont="1" applyFill="1" applyBorder="1" applyAlignment="1">
      <alignment horizontal="center" vertical="center" wrapText="1"/>
    </xf>
    <xf numFmtId="0" fontId="7" fillId="3" borderId="6"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8" xfId="0" applyFont="1" applyFill="1" applyBorder="1" applyAlignment="1">
      <alignment horizontal="left" vertical="top" wrapText="1"/>
    </xf>
    <xf numFmtId="0" fontId="4" fillId="3" borderId="6" xfId="0" applyFont="1" applyFill="1" applyBorder="1" applyAlignment="1">
      <alignment horizontal="center" vertical="top" wrapText="1"/>
    </xf>
    <xf numFmtId="0" fontId="4" fillId="3" borderId="0" xfId="0" applyFont="1" applyFill="1" applyBorder="1" applyAlignment="1">
      <alignment horizontal="center" vertical="top" wrapText="1"/>
    </xf>
    <xf numFmtId="0" fontId="4" fillId="3" borderId="4" xfId="0" applyFont="1" applyFill="1" applyBorder="1" applyAlignment="1">
      <alignment horizontal="center" vertical="top" wrapText="1"/>
    </xf>
    <xf numFmtId="0" fontId="8" fillId="2" borderId="29" xfId="0" applyFont="1" applyFill="1" applyBorder="1" applyAlignment="1">
      <alignment horizontal="left" vertical="top" wrapText="1"/>
    </xf>
    <xf numFmtId="0" fontId="8" fillId="2" borderId="30" xfId="0" applyFont="1" applyFill="1" applyBorder="1" applyAlignment="1">
      <alignment horizontal="left" vertical="top" wrapText="1"/>
    </xf>
    <xf numFmtId="0" fontId="8" fillId="2" borderId="31" xfId="0" applyFont="1" applyFill="1" applyBorder="1" applyAlignment="1">
      <alignment horizontal="left" vertical="top" wrapText="1"/>
    </xf>
    <xf numFmtId="0" fontId="8" fillId="2" borderId="32" xfId="0" applyFont="1" applyFill="1" applyBorder="1" applyAlignment="1">
      <alignment horizontal="left" vertical="top" wrapText="1"/>
    </xf>
    <xf numFmtId="0" fontId="11" fillId="4" borderId="13" xfId="1" applyNumberFormat="1" applyFont="1" applyFill="1" applyBorder="1" applyAlignment="1" applyProtection="1">
      <alignment horizontal="center" vertical="top" wrapText="1"/>
      <protection locked="0"/>
    </xf>
    <xf numFmtId="0" fontId="11" fillId="4" borderId="28" xfId="1" applyNumberFormat="1" applyFont="1" applyFill="1" applyBorder="1" applyAlignment="1" applyProtection="1">
      <alignment horizontal="center" vertical="top" wrapText="1"/>
      <protection locked="0"/>
    </xf>
    <xf numFmtId="0" fontId="11" fillId="4" borderId="13" xfId="1" applyNumberFormat="1" applyFont="1" applyFill="1" applyBorder="1" applyAlignment="1" applyProtection="1">
      <alignment horizontal="left" vertical="top" wrapText="1"/>
      <protection locked="0"/>
    </xf>
    <xf numFmtId="0" fontId="11" fillId="4" borderId="25" xfId="1" applyNumberFormat="1" applyFont="1" applyFill="1" applyBorder="1" applyAlignment="1" applyProtection="1">
      <alignment horizontal="left" vertical="top" wrapText="1"/>
      <protection locked="0"/>
    </xf>
    <xf numFmtId="0" fontId="11" fillId="4" borderId="28" xfId="1" applyNumberFormat="1" applyFont="1" applyFill="1" applyBorder="1" applyAlignment="1" applyProtection="1">
      <alignment horizontal="left" vertical="top" wrapText="1"/>
      <protection locked="0"/>
    </xf>
    <xf numFmtId="0" fontId="11" fillId="4" borderId="27" xfId="1" applyNumberFormat="1" applyFont="1" applyFill="1" applyBorder="1" applyAlignment="1" applyProtection="1">
      <alignment horizontal="left" vertical="top" wrapText="1"/>
      <protection locked="0"/>
    </xf>
    <xf numFmtId="0" fontId="9" fillId="7" borderId="13" xfId="0" applyFont="1" applyFill="1" applyBorder="1" applyAlignment="1">
      <alignment horizontal="center" vertical="top" wrapText="1"/>
    </xf>
    <xf numFmtId="0" fontId="9" fillId="7" borderId="25" xfId="0" applyFont="1" applyFill="1" applyBorder="1" applyAlignment="1">
      <alignment horizontal="center" vertical="top" wrapText="1"/>
    </xf>
    <xf numFmtId="0" fontId="7" fillId="3" borderId="1" xfId="0" applyFont="1" applyFill="1" applyBorder="1" applyAlignment="1">
      <alignment horizontal="center" vertical="top"/>
    </xf>
    <xf numFmtId="0" fontId="7" fillId="3" borderId="9" xfId="0" applyFont="1" applyFill="1" applyBorder="1" applyAlignment="1">
      <alignment horizontal="center" vertical="top"/>
    </xf>
    <xf numFmtId="0" fontId="7" fillId="3" borderId="2" xfId="0" applyFont="1" applyFill="1" applyBorder="1" applyAlignment="1">
      <alignment horizontal="center" vertical="top"/>
    </xf>
    <xf numFmtId="0" fontId="8" fillId="2" borderId="6" xfId="0" applyFont="1" applyFill="1" applyBorder="1" applyAlignment="1">
      <alignment vertical="center" wrapText="1"/>
    </xf>
    <xf numFmtId="0" fontId="8" fillId="2" borderId="0" xfId="0" applyFont="1" applyFill="1" applyBorder="1" applyAlignment="1">
      <alignment vertical="center" wrapText="1"/>
    </xf>
    <xf numFmtId="0" fontId="8" fillId="2" borderId="4" xfId="0" applyFont="1" applyFill="1" applyBorder="1" applyAlignment="1">
      <alignment vertical="center" wrapText="1"/>
    </xf>
    <xf numFmtId="0" fontId="8" fillId="2" borderId="24" xfId="0" applyFont="1" applyFill="1" applyBorder="1" applyAlignment="1">
      <alignment horizontal="left" vertical="top" wrapText="1"/>
    </xf>
    <xf numFmtId="0" fontId="8" fillId="2" borderId="13" xfId="0" applyFont="1" applyFill="1" applyBorder="1" applyAlignment="1">
      <alignment horizontal="left" vertical="top" wrapText="1"/>
    </xf>
    <xf numFmtId="0" fontId="12" fillId="2" borderId="24" xfId="0" applyFont="1" applyFill="1" applyBorder="1" applyAlignment="1">
      <alignment horizontal="left" vertical="top" wrapText="1"/>
    </xf>
    <xf numFmtId="0" fontId="12" fillId="2" borderId="13" xfId="0" applyFont="1" applyFill="1" applyBorder="1" applyAlignment="1">
      <alignment horizontal="left" vertical="top" wrapText="1"/>
    </xf>
    <xf numFmtId="0" fontId="10" fillId="0" borderId="13" xfId="0" applyFont="1" applyBorder="1" applyAlignment="1">
      <alignment horizontal="left" vertical="top" wrapText="1"/>
    </xf>
    <xf numFmtId="0" fontId="9" fillId="7" borderId="13" xfId="0" applyFont="1" applyFill="1" applyBorder="1" applyAlignment="1">
      <alignment horizontal="center" vertical="center" wrapText="1"/>
    </xf>
    <xf numFmtId="0" fontId="9" fillId="0" borderId="19"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7" fillId="3" borderId="12" xfId="0" applyFont="1" applyFill="1" applyBorder="1" applyAlignment="1">
      <alignment horizontal="left" vertical="top" wrapText="1"/>
    </xf>
    <xf numFmtId="0" fontId="7" fillId="3" borderId="12" xfId="0" applyFont="1" applyFill="1" applyBorder="1" applyAlignment="1">
      <alignment horizontal="center" vertical="top" wrapText="1"/>
    </xf>
    <xf numFmtId="0" fontId="9" fillId="2" borderId="33" xfId="0" applyFont="1" applyFill="1" applyBorder="1" applyAlignment="1">
      <alignment horizontal="center" vertical="center"/>
    </xf>
    <xf numFmtId="0" fontId="9" fillId="2" borderId="26" xfId="0" applyFont="1" applyFill="1" applyBorder="1" applyAlignment="1">
      <alignment horizontal="center" vertical="center"/>
    </xf>
    <xf numFmtId="0" fontId="11" fillId="4" borderId="17" xfId="1" applyNumberFormat="1" applyFont="1" applyFill="1" applyBorder="1" applyAlignment="1" applyProtection="1">
      <alignment horizontal="left" vertical="center" wrapText="1"/>
      <protection locked="0"/>
    </xf>
    <xf numFmtId="0" fontId="11" fillId="4" borderId="14" xfId="1" applyNumberFormat="1" applyFont="1" applyFill="1" applyBorder="1" applyAlignment="1" applyProtection="1">
      <alignment horizontal="left" vertical="center" wrapText="1"/>
      <protection locked="0"/>
    </xf>
    <xf numFmtId="0" fontId="11" fillId="4" borderId="18" xfId="1" applyNumberFormat="1" applyFont="1" applyFill="1" applyBorder="1" applyAlignment="1" applyProtection="1">
      <alignment horizontal="left" vertical="center" wrapText="1"/>
      <protection locked="0"/>
    </xf>
    <xf numFmtId="0" fontId="11" fillId="4" borderId="21" xfId="1" applyNumberFormat="1" applyFont="1" applyFill="1" applyBorder="1" applyAlignment="1" applyProtection="1">
      <alignment horizontal="left" vertical="center" wrapText="1"/>
      <protection locked="0"/>
    </xf>
    <xf numFmtId="0" fontId="11" fillId="4" borderId="22" xfId="1" applyNumberFormat="1" applyFont="1" applyFill="1" applyBorder="1" applyAlignment="1" applyProtection="1">
      <alignment horizontal="left" vertical="center" wrapText="1"/>
      <protection locked="0"/>
    </xf>
    <xf numFmtId="0" fontId="11" fillId="4" borderId="23" xfId="1" applyNumberFormat="1" applyFont="1" applyFill="1" applyBorder="1" applyAlignment="1" applyProtection="1">
      <alignment horizontal="left" vertical="center" wrapText="1"/>
      <protection locked="0"/>
    </xf>
    <xf numFmtId="165" fontId="11" fillId="0" borderId="0" xfId="2" applyNumberFormat="1" applyFont="1" applyFill="1" applyBorder="1" applyAlignment="1" applyProtection="1">
      <alignment horizontal="center" vertical="center"/>
    </xf>
    <xf numFmtId="0" fontId="12" fillId="7" borderId="13" xfId="0" applyFont="1" applyFill="1" applyBorder="1" applyAlignment="1">
      <alignment horizontal="center" vertical="top" wrapText="1"/>
    </xf>
    <xf numFmtId="0" fontId="8" fillId="2" borderId="41" xfId="0" applyFont="1" applyFill="1" applyBorder="1" applyAlignment="1">
      <alignment horizontal="left" vertical="center" wrapText="1" indent="1"/>
    </xf>
    <xf numFmtId="0" fontId="8" fillId="2" borderId="14" xfId="0" applyFont="1" applyFill="1" applyBorder="1" applyAlignment="1">
      <alignment horizontal="left" vertical="center" wrapText="1" indent="1"/>
    </xf>
    <xf numFmtId="0" fontId="8" fillId="2" borderId="18" xfId="0" applyFont="1" applyFill="1" applyBorder="1" applyAlignment="1">
      <alignment horizontal="left" vertical="center" wrapText="1" indent="1"/>
    </xf>
    <xf numFmtId="0" fontId="8" fillId="2" borderId="42" xfId="0" applyFont="1" applyFill="1" applyBorder="1" applyAlignment="1">
      <alignment horizontal="left" vertical="center" wrapText="1" indent="1"/>
    </xf>
    <xf numFmtId="0" fontId="8" fillId="2" borderId="22" xfId="0" applyFont="1" applyFill="1" applyBorder="1" applyAlignment="1">
      <alignment horizontal="left" vertical="center" wrapText="1" indent="1"/>
    </xf>
    <xf numFmtId="0" fontId="8" fillId="2" borderId="23" xfId="0" applyFont="1" applyFill="1" applyBorder="1" applyAlignment="1">
      <alignment horizontal="left" vertical="center" wrapText="1" inden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165" fontId="11" fillId="4" borderId="15" xfId="2" applyNumberFormat="1" applyFont="1" applyFill="1" applyBorder="1" applyAlignment="1" applyProtection="1">
      <alignment horizontal="center" vertical="center"/>
      <protection locked="0"/>
    </xf>
    <xf numFmtId="165" fontId="11" fillId="4" borderId="16" xfId="2" applyNumberFormat="1" applyFont="1" applyFill="1" applyBorder="1" applyAlignment="1" applyProtection="1">
      <alignment horizontal="center" vertical="center"/>
      <protection locked="0"/>
    </xf>
    <xf numFmtId="165" fontId="11" fillId="0" borderId="19" xfId="2" applyNumberFormat="1" applyFont="1" applyFill="1" applyBorder="1" applyAlignment="1" applyProtection="1">
      <alignment horizontal="center" vertical="center"/>
    </xf>
    <xf numFmtId="1" fontId="9" fillId="7" borderId="15" xfId="0" applyNumberFormat="1" applyFont="1" applyFill="1" applyBorder="1" applyAlignment="1">
      <alignment horizontal="center" vertical="center" wrapText="1"/>
    </xf>
    <xf numFmtId="1" fontId="9" fillId="7" borderId="16" xfId="0" applyNumberFormat="1" applyFont="1" applyFill="1" applyBorder="1" applyAlignment="1">
      <alignment horizontal="center" vertical="center" wrapText="1"/>
    </xf>
    <xf numFmtId="165" fontId="11" fillId="0" borderId="19" xfId="2" applyNumberFormat="1" applyFont="1" applyFill="1" applyBorder="1" applyAlignment="1" applyProtection="1">
      <alignment vertical="center"/>
    </xf>
    <xf numFmtId="165" fontId="11" fillId="0" borderId="0" xfId="2" applyNumberFormat="1" applyFont="1" applyFill="1" applyBorder="1" applyAlignment="1" applyProtection="1">
      <alignment vertical="center"/>
    </xf>
    <xf numFmtId="0" fontId="9" fillId="7" borderId="38" xfId="0" applyFont="1" applyFill="1" applyBorder="1" applyAlignment="1">
      <alignment horizontal="center" vertical="top" wrapText="1"/>
    </xf>
    <xf numFmtId="0" fontId="9" fillId="7" borderId="39" xfId="0" applyFont="1" applyFill="1" applyBorder="1" applyAlignment="1">
      <alignment horizontal="center" vertical="top" wrapText="1"/>
    </xf>
    <xf numFmtId="0" fontId="9" fillId="7" borderId="30" xfId="0" applyFont="1" applyFill="1" applyBorder="1" applyAlignment="1">
      <alignment horizontal="center" vertical="top" wrapText="1"/>
    </xf>
    <xf numFmtId="0" fontId="8" fillId="2" borderId="29" xfId="0" applyFont="1" applyFill="1" applyBorder="1" applyAlignment="1">
      <alignment horizontal="left" vertical="center" wrapText="1" indent="1"/>
    </xf>
    <xf numFmtId="0" fontId="8" fillId="2" borderId="39" xfId="0" applyFont="1" applyFill="1" applyBorder="1" applyAlignment="1">
      <alignment horizontal="left" vertical="center" wrapText="1" indent="1"/>
    </xf>
    <xf numFmtId="0" fontId="8" fillId="2" borderId="30" xfId="0" applyFont="1" applyFill="1" applyBorder="1" applyAlignment="1">
      <alignment horizontal="left" vertical="center" wrapText="1" indent="1"/>
    </xf>
    <xf numFmtId="0" fontId="8" fillId="2" borderId="13" xfId="0" applyFont="1" applyFill="1" applyBorder="1" applyAlignment="1">
      <alignment horizontal="center" vertical="center" wrapText="1"/>
    </xf>
    <xf numFmtId="165" fontId="11" fillId="5" borderId="15" xfId="2" applyNumberFormat="1" applyFont="1" applyFill="1" applyBorder="1" applyAlignment="1" applyProtection="1">
      <alignment vertical="center"/>
    </xf>
    <xf numFmtId="165" fontId="11" fillId="5" borderId="40" xfId="2" applyNumberFormat="1" applyFont="1" applyFill="1" applyBorder="1" applyAlignment="1" applyProtection="1">
      <alignment vertical="center"/>
    </xf>
    <xf numFmtId="165" fontId="11" fillId="5" borderId="16" xfId="2" applyNumberFormat="1" applyFont="1" applyFill="1" applyBorder="1" applyAlignment="1" applyProtection="1">
      <alignment vertical="center"/>
    </xf>
    <xf numFmtId="1" fontId="9" fillId="0" borderId="19" xfId="0" applyNumberFormat="1" applyFont="1" applyFill="1" applyBorder="1" applyAlignment="1">
      <alignment horizontal="center" vertical="center" wrapText="1"/>
    </xf>
    <xf numFmtId="1" fontId="9" fillId="0" borderId="0" xfId="0" applyNumberFormat="1" applyFont="1" applyFill="1" applyBorder="1" applyAlignment="1">
      <alignment horizontal="center" vertical="center" wrapText="1"/>
    </xf>
    <xf numFmtId="49" fontId="8" fillId="4" borderId="17" xfId="0" applyNumberFormat="1" applyFont="1" applyFill="1" applyBorder="1" applyAlignment="1" applyProtection="1">
      <alignment horizontal="left" vertical="center"/>
      <protection locked="0"/>
    </xf>
    <xf numFmtId="49" fontId="8" fillId="4" borderId="14" xfId="0" applyNumberFormat="1" applyFont="1" applyFill="1" applyBorder="1" applyAlignment="1" applyProtection="1">
      <alignment horizontal="left" vertical="center"/>
      <protection locked="0"/>
    </xf>
    <xf numFmtId="49" fontId="8" fillId="4" borderId="18" xfId="0" applyNumberFormat="1" applyFont="1" applyFill="1" applyBorder="1" applyAlignment="1" applyProtection="1">
      <alignment horizontal="left" vertical="center"/>
      <protection locked="0"/>
    </xf>
    <xf numFmtId="49" fontId="8" fillId="4" borderId="21" xfId="0" applyNumberFormat="1" applyFont="1" applyFill="1" applyBorder="1" applyAlignment="1" applyProtection="1">
      <alignment horizontal="left" vertical="center"/>
      <protection locked="0"/>
    </xf>
    <xf numFmtId="49" fontId="8" fillId="4" borderId="22" xfId="0" applyNumberFormat="1" applyFont="1" applyFill="1" applyBorder="1" applyAlignment="1" applyProtection="1">
      <alignment horizontal="left" vertical="center"/>
      <protection locked="0"/>
    </xf>
    <xf numFmtId="49" fontId="8" fillId="4" borderId="23" xfId="0" applyNumberFormat="1" applyFont="1" applyFill="1" applyBorder="1" applyAlignment="1" applyProtection="1">
      <alignment horizontal="left" vertical="center"/>
      <protection locked="0"/>
    </xf>
    <xf numFmtId="0" fontId="8" fillId="2" borderId="34"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37" xfId="0" applyFont="1" applyFill="1" applyBorder="1" applyAlignment="1">
      <alignment horizontal="left" vertical="center" wrapText="1"/>
    </xf>
    <xf numFmtId="0" fontId="8" fillId="2" borderId="35" xfId="0" applyFont="1" applyFill="1" applyBorder="1" applyAlignment="1">
      <alignment horizontal="right" vertical="top" wrapText="1" indent="1"/>
    </xf>
    <xf numFmtId="0" fontId="8" fillId="2" borderId="13" xfId="0" applyFont="1" applyFill="1" applyBorder="1" applyAlignment="1">
      <alignment horizontal="right" vertical="top" wrapText="1" indent="1"/>
    </xf>
    <xf numFmtId="0" fontId="8" fillId="2" borderId="37" xfId="0" applyFont="1" applyFill="1" applyBorder="1" applyAlignment="1">
      <alignment horizontal="right" vertical="top" wrapText="1" indent="1"/>
    </xf>
    <xf numFmtId="0" fontId="8" fillId="2" borderId="26"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16" xfId="0" applyFont="1" applyFill="1" applyBorder="1" applyAlignment="1">
      <alignment horizontal="right" vertical="top" wrapText="1" indent="1"/>
    </xf>
    <xf numFmtId="0" fontId="0" fillId="0" borderId="13" xfId="0" applyBorder="1" applyAlignment="1">
      <alignment horizontal="center" vertical="center" wrapText="1"/>
    </xf>
    <xf numFmtId="165" fontId="11" fillId="4" borderId="13" xfId="2" applyNumberFormat="1" applyFont="1" applyFill="1" applyBorder="1" applyAlignment="1" applyProtection="1">
      <alignment horizontal="center" vertical="center"/>
      <protection locked="0"/>
    </xf>
    <xf numFmtId="0" fontId="9" fillId="0" borderId="19" xfId="0" applyFont="1" applyFill="1" applyBorder="1" applyAlignment="1">
      <alignment horizontal="center" vertical="center" wrapText="1"/>
    </xf>
    <xf numFmtId="0" fontId="9" fillId="0" borderId="0" xfId="0" applyFont="1" applyFill="1" applyBorder="1" applyAlignment="1">
      <alignment horizontal="center" vertical="center" wrapText="1"/>
    </xf>
    <xf numFmtId="1" fontId="11" fillId="5" borderId="17" xfId="1" applyNumberFormat="1" applyFont="1" applyFill="1" applyBorder="1" applyAlignment="1" applyProtection="1">
      <alignment horizontal="left" vertical="center" wrapText="1" indent="1"/>
    </xf>
    <xf numFmtId="1" fontId="11" fillId="5" borderId="14" xfId="1" applyNumberFormat="1" applyFont="1" applyFill="1" applyBorder="1" applyAlignment="1" applyProtection="1">
      <alignment horizontal="left" vertical="center" wrapText="1" indent="1"/>
    </xf>
    <xf numFmtId="1" fontId="11" fillId="5" borderId="18" xfId="1" applyNumberFormat="1" applyFont="1" applyFill="1" applyBorder="1" applyAlignment="1" applyProtection="1">
      <alignment horizontal="left" vertical="center" wrapText="1" indent="1"/>
    </xf>
    <xf numFmtId="1" fontId="11" fillId="5" borderId="21" xfId="1" applyNumberFormat="1" applyFont="1" applyFill="1" applyBorder="1" applyAlignment="1" applyProtection="1">
      <alignment horizontal="left" vertical="center" wrapText="1" indent="1"/>
    </xf>
    <xf numFmtId="1" fontId="11" fillId="5" borderId="22" xfId="1" applyNumberFormat="1" applyFont="1" applyFill="1" applyBorder="1" applyAlignment="1" applyProtection="1">
      <alignment horizontal="left" vertical="center" wrapText="1" indent="1"/>
    </xf>
    <xf numFmtId="1" fontId="11" fillId="5" borderId="23" xfId="1" applyNumberFormat="1" applyFont="1" applyFill="1" applyBorder="1" applyAlignment="1" applyProtection="1">
      <alignment horizontal="left" vertical="center" wrapText="1" indent="1"/>
    </xf>
    <xf numFmtId="0" fontId="10" fillId="4" borderId="0" xfId="0" applyFont="1" applyFill="1" applyAlignment="1" applyProtection="1">
      <alignment horizontal="left" vertical="top" wrapText="1"/>
      <protection locked="0"/>
    </xf>
    <xf numFmtId="166" fontId="25" fillId="2" borderId="10" xfId="0" applyNumberFormat="1" applyFont="1" applyFill="1" applyBorder="1" applyAlignment="1">
      <alignment horizontal="center"/>
    </xf>
  </cellXfs>
  <cellStyles count="3">
    <cellStyle name="Comma" xfId="2" builtinId="3"/>
    <cellStyle name="Comma 15 10" xfId="1" xr:uid="{144EF839-2C7D-414D-AA0E-B046310C202D}"/>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393700</xdr:colOff>
      <xdr:row>0</xdr:row>
      <xdr:rowOff>0</xdr:rowOff>
    </xdr:from>
    <xdr:to>
      <xdr:col>12</xdr:col>
      <xdr:colOff>3175</xdr:colOff>
      <xdr:row>2</xdr:row>
      <xdr:rowOff>111126</xdr:rowOff>
    </xdr:to>
    <xdr:pic>
      <xdr:nvPicPr>
        <xdr:cNvPr id="4" name="Picture 3">
          <a:extLst>
            <a:ext uri="{FF2B5EF4-FFF2-40B4-BE49-F238E27FC236}">
              <a16:creationId xmlns:a16="http://schemas.microsoft.com/office/drawing/2014/main" id="{CC79311C-4247-4381-80F4-894CFC4C2856}"/>
            </a:ext>
          </a:extLst>
        </xdr:cNvPr>
        <xdr:cNvPicPr>
          <a:picLocks noChangeAspect="1"/>
        </xdr:cNvPicPr>
      </xdr:nvPicPr>
      <xdr:blipFill rotWithShape="1">
        <a:blip xmlns:r="http://schemas.openxmlformats.org/officeDocument/2006/relationships" r:embed="rId1"/>
        <a:srcRect l="2122" t="11760" r="2122" b="10205"/>
        <a:stretch/>
      </xdr:blipFill>
      <xdr:spPr>
        <a:xfrm>
          <a:off x="9645650" y="0"/>
          <a:ext cx="1625600"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A216FA-4C79-4396-953A-693464A722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CF3FA2BE-3707-4456-BD89-CD4883374F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717965E4-7390-4ACA-8F48-B2FFFCBB46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BBF20F3B-C0DE-4798-8E9E-DA079A62B6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7100" y="1097280"/>
          <a:ext cx="0" cy="182880"/>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035EDC1B-996A-4498-B79A-48A022CB1E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7100" y="1097280"/>
          <a:ext cx="0" cy="182880"/>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15F63E68-B45C-4424-B4DC-B98C0ADAAD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9060" y="1097280"/>
          <a:ext cx="0" cy="1828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A062FDF6-87EC-4D07-87DB-9BD59FB36A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7100" y="1097280"/>
          <a:ext cx="0" cy="182880"/>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FC2BC3FB-499F-4F9D-9443-B08F5D5FC8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87100" y="1097280"/>
          <a:ext cx="0" cy="182880"/>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D0FFAEA6-C988-4228-A977-19B124E98C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9060" y="1097280"/>
          <a:ext cx="0" cy="18288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Dao, Thy" id="{06C74FC5-C56E-4261-BB79-0144AFB6E137}" userId="S::thy.dao@tribunal.gc.ca::cb739012-cca3-4444-97e9-eee5b45f29f6" providerId="AD"/>
  <person displayName="St-Amand, Josee" id="{4A31F53F-0939-45EA-BE33-8E9D9E7E59FF}" userId="S::Josee.St-Amand@tribunal.gc.ca::843bee48-3049-429e-a5c9-b684b357f119" providerId="AD"/>
  <person displayName="Arboleda, Jameyn" id="{3DB4CE85-26C2-4D03-B3BE-9BDEFB7567E4}" userId="S::Jameyn.Arboleda@tribunal.gc.ca::914a611a-fd6b-460a-90bd-5bd9dc82c70e" providerId="AD"/>
  <person displayName="Lanthier, Mylène" id="{BE88958F-9A9D-4C29-B11C-914F67D24ECF}" userId="S::Mylene.Lanthier@tribunal.gc.ca::033d3c80-e0a2-4c48-9e9a-b695455a48f1" providerId="AD"/>
</personList>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1" dT="2025-12-08T19:38:17.73" personId="{3DB4CE85-26C2-4D03-B3BE-9BDEFB7567E4}" id="{BC75492B-0976-424B-9FF3-EDE70BEBA5FF}">
    <text>Hide EN and FR columns
TRIB &gt; Hide R/C</text>
  </threadedComment>
</ThreadedComments>
</file>

<file path=xl/threadedComments/threadedComment2.xml><?xml version="1.0" encoding="utf-8"?>
<ThreadedComments xmlns="http://schemas.microsoft.com/office/spreadsheetml/2018/threadedcomments" xmlns:x="http://schemas.openxmlformats.org/spreadsheetml/2006/main">
  <threadedComment ref="P229" dT="2026-03-10T23:52:49.12" personId="{06C74FC5-C56E-4261-BB79-0144AFB6E137}" id="{A3F862F2-DCB7-4C2B-AE28-BCBC4FA159E4}">
    <text>Check French. Added second part.</text>
  </threadedComment>
  <threadedComment ref="P229" dT="2026-03-11T02:49:38.31" personId="{4A31F53F-0939-45EA-BE33-8E9D9E7E59FF}" id="{2C611740-F3C3-485D-9ADB-A1074BD0C443}" parentId="{A3F862F2-DCB7-4C2B-AE28-BCBC4FA159E4}">
    <text>French checked</text>
  </threadedComment>
</ThreadedComments>
</file>

<file path=xl/threadedComments/threadedComment3.xml><?xml version="1.0" encoding="utf-8"?>
<ThreadedComments xmlns="http://schemas.microsoft.com/office/spreadsheetml/2018/threadedcomments" xmlns:x="http://schemas.openxmlformats.org/spreadsheetml/2006/main">
  <threadedComment ref="P108" dT="2026-03-11T00:22:54.39" personId="{06C74FC5-C56E-4261-BB79-0144AFB6E137}" id="{AAD937E0-485A-48ED-8F1C-4AE1033027F3}">
    <text>Added question since it wasn’t in the template questionnaires in 2018. Check the French</text>
  </threadedComment>
  <threadedComment ref="P108" dT="2026-03-11T11:06:01.33" personId="{BE88958F-9A9D-4C29-B11C-914F67D24ECF}" id="{58CC5EF9-DA57-470A-B744-5B6C63B7CA0C}" parentId="{AAD937E0-485A-48ED-8F1C-4AE1033027F3}">
    <text>checked</text>
  </threadedComment>
</ThreadedComments>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2.xml"/><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microsoft.com/office/2017/10/relationships/threadedComment" Target="../threadedComments/threadedComment3.xml"/><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39F18-D88C-47AD-8AF0-F791327B66AF}">
  <sheetPr codeName="Sheet1">
    <tabColor rgb="FFFFC000"/>
  </sheetPr>
  <dimension ref="A1:F33"/>
  <sheetViews>
    <sheetView showGridLines="0" topLeftCell="A8" zoomScaleNormal="100" workbookViewId="0">
      <selection activeCell="D33" sqref="D33"/>
    </sheetView>
  </sheetViews>
  <sheetFormatPr defaultColWidth="9.140625" defaultRowHeight="14.25" x14ac:dyDescent="0.25"/>
  <cols>
    <col min="1" max="1" width="24.42578125" style="57" bestFit="1" customWidth="1"/>
    <col min="2" max="2" width="20.5703125" style="58" bestFit="1" customWidth="1"/>
    <col min="3" max="3" width="22.140625" style="58" bestFit="1" customWidth="1"/>
    <col min="4" max="4" width="12.42578125" style="58" bestFit="1" customWidth="1"/>
    <col min="5" max="16384" width="9.140625" style="58"/>
  </cols>
  <sheetData>
    <row r="1" spans="1:6" s="79" customFormat="1" x14ac:dyDescent="0.25">
      <c r="A1" s="79" t="s">
        <v>146</v>
      </c>
      <c r="B1" s="79" t="s">
        <v>61</v>
      </c>
      <c r="C1" s="79" t="s">
        <v>62</v>
      </c>
      <c r="F1" s="79" t="s">
        <v>63</v>
      </c>
    </row>
    <row r="2" spans="1:6" x14ac:dyDescent="0.25">
      <c r="A2" s="57" t="s">
        <v>64</v>
      </c>
      <c r="B2" s="58" t="s">
        <v>316</v>
      </c>
      <c r="C2" s="58" t="str">
        <f>B2</f>
        <v>GC-2025-001</v>
      </c>
      <c r="F2" s="58" t="s">
        <v>168</v>
      </c>
    </row>
    <row r="3" spans="1:6" x14ac:dyDescent="0.25">
      <c r="A3" s="57" t="s">
        <v>65</v>
      </c>
      <c r="B3" s="56" t="s">
        <v>331</v>
      </c>
      <c r="C3" s="56" t="s">
        <v>332</v>
      </c>
      <c r="F3" s="58" t="s">
        <v>166</v>
      </c>
    </row>
    <row r="4" spans="1:6" x14ac:dyDescent="0.25">
      <c r="A4" s="57" t="s">
        <v>132</v>
      </c>
      <c r="B4" s="58" t="s">
        <v>279</v>
      </c>
      <c r="C4" s="58" t="s">
        <v>280</v>
      </c>
      <c r="F4" s="58" t="s">
        <v>167</v>
      </c>
    </row>
    <row r="5" spans="1:6" ht="28.5" x14ac:dyDescent="0.25">
      <c r="A5" s="77" t="s">
        <v>209</v>
      </c>
      <c r="B5" s="58" t="s">
        <v>299</v>
      </c>
      <c r="C5" s="58" t="s">
        <v>300</v>
      </c>
      <c r="D5" s="81" t="s">
        <v>301</v>
      </c>
    </row>
    <row r="6" spans="1:6" x14ac:dyDescent="0.25">
      <c r="A6" s="59" t="s">
        <v>187</v>
      </c>
      <c r="B6" s="60">
        <v>2023</v>
      </c>
      <c r="C6" s="60">
        <f>B6</f>
        <v>2023</v>
      </c>
      <c r="F6" s="80" t="s">
        <v>215</v>
      </c>
    </row>
    <row r="7" spans="1:6" x14ac:dyDescent="0.25">
      <c r="A7" s="59" t="s">
        <v>188</v>
      </c>
      <c r="B7" s="149" t="s">
        <v>319</v>
      </c>
      <c r="C7" s="150" t="s">
        <v>320</v>
      </c>
      <c r="F7" s="58" t="s">
        <v>281</v>
      </c>
    </row>
    <row r="8" spans="1:6" x14ac:dyDescent="0.25">
      <c r="A8" s="59" t="s">
        <v>189</v>
      </c>
      <c r="B8" s="60">
        <v>2025</v>
      </c>
      <c r="C8" s="60">
        <f>B8</f>
        <v>2025</v>
      </c>
      <c r="F8" s="58" t="s">
        <v>282</v>
      </c>
    </row>
    <row r="9" spans="1:6" x14ac:dyDescent="0.25">
      <c r="A9" s="57" t="s">
        <v>179</v>
      </c>
      <c r="B9" s="56" t="s">
        <v>302</v>
      </c>
      <c r="C9" s="56" t="s">
        <v>303</v>
      </c>
      <c r="F9" s="81" t="s">
        <v>216</v>
      </c>
    </row>
    <row r="10" spans="1:6" x14ac:dyDescent="0.25">
      <c r="A10" s="57" t="s">
        <v>180</v>
      </c>
      <c r="B10" s="56" t="s">
        <v>304</v>
      </c>
      <c r="C10" s="56" t="s">
        <v>305</v>
      </c>
    </row>
    <row r="11" spans="1:6" x14ac:dyDescent="0.25">
      <c r="A11" s="57" t="s">
        <v>66</v>
      </c>
      <c r="B11" s="156" t="s">
        <v>321</v>
      </c>
      <c r="C11" s="157" t="s">
        <v>322</v>
      </c>
    </row>
    <row r="12" spans="1:6" x14ac:dyDescent="0.25">
      <c r="B12" s="154"/>
      <c r="C12" s="154"/>
    </row>
    <row r="13" spans="1:6" x14ac:dyDescent="0.25">
      <c r="A13" s="57" t="s">
        <v>210</v>
      </c>
      <c r="B13" s="58" t="s">
        <v>306</v>
      </c>
      <c r="C13" s="58" t="s">
        <v>309</v>
      </c>
      <c r="D13" s="58" t="s">
        <v>312</v>
      </c>
    </row>
    <row r="14" spans="1:6" x14ac:dyDescent="0.25">
      <c r="A14" s="57" t="s">
        <v>211</v>
      </c>
      <c r="B14" s="58" t="s">
        <v>307</v>
      </c>
      <c r="C14" s="58" t="s">
        <v>308</v>
      </c>
      <c r="D14" s="58" t="s">
        <v>310</v>
      </c>
    </row>
    <row r="16" spans="1:6" ht="409.5" x14ac:dyDescent="0.25">
      <c r="A16" s="57" t="s">
        <v>69</v>
      </c>
      <c r="B16" s="158" t="s">
        <v>323</v>
      </c>
      <c r="C16" s="158" t="s">
        <v>374</v>
      </c>
    </row>
    <row r="17" spans="1:4" x14ac:dyDescent="0.25">
      <c r="A17" s="78" t="s">
        <v>212</v>
      </c>
      <c r="B17" s="128" t="s">
        <v>284</v>
      </c>
      <c r="C17" s="128" t="s">
        <v>285</v>
      </c>
    </row>
    <row r="19" spans="1:4" x14ac:dyDescent="0.25">
      <c r="A19" s="57" t="s">
        <v>70</v>
      </c>
      <c r="B19" s="159" t="s">
        <v>186</v>
      </c>
      <c r="C19" s="159" t="s">
        <v>333</v>
      </c>
    </row>
    <row r="20" spans="1:4" ht="299.25" x14ac:dyDescent="0.25">
      <c r="A20" s="57" t="s">
        <v>71</v>
      </c>
      <c r="B20" s="160" t="s">
        <v>337</v>
      </c>
      <c r="C20" s="154"/>
    </row>
    <row r="21" spans="1:4" x14ac:dyDescent="0.25">
      <c r="A21" s="57" t="s">
        <v>72</v>
      </c>
      <c r="B21" s="159" t="s">
        <v>185</v>
      </c>
      <c r="C21" s="154"/>
    </row>
    <row r="23" spans="1:4" x14ac:dyDescent="0.25">
      <c r="A23" s="57" t="s">
        <v>213</v>
      </c>
      <c r="B23" s="56" t="s">
        <v>311</v>
      </c>
      <c r="C23" s="56" t="s">
        <v>311</v>
      </c>
    </row>
    <row r="24" spans="1:4" x14ac:dyDescent="0.25">
      <c r="A24" s="57" t="s">
        <v>214</v>
      </c>
      <c r="B24" s="56" t="s">
        <v>311</v>
      </c>
      <c r="C24" s="56" t="s">
        <v>311</v>
      </c>
    </row>
    <row r="26" spans="1:4" x14ac:dyDescent="0.25">
      <c r="A26" s="250" t="s">
        <v>256</v>
      </c>
      <c r="B26" s="250"/>
      <c r="C26" s="250"/>
      <c r="D26" s="250"/>
    </row>
    <row r="27" spans="1:4" x14ac:dyDescent="0.25">
      <c r="A27" s="57" t="s">
        <v>259</v>
      </c>
      <c r="B27" s="58" t="s">
        <v>376</v>
      </c>
      <c r="C27" s="58" t="s">
        <v>377</v>
      </c>
      <c r="D27" s="57" t="str">
        <f>IF(Intro!$G$20="English",B27,C27)</f>
        <v>Oui, marchandises en conserve seulement</v>
      </c>
    </row>
    <row r="28" spans="1:4" x14ac:dyDescent="0.25">
      <c r="B28" s="58" t="s">
        <v>378</v>
      </c>
      <c r="C28" s="58" t="s">
        <v>379</v>
      </c>
      <c r="D28" s="57" t="str">
        <f>IF(Intro!$G$20="English",B28,C28)</f>
        <v>Oui, marchandises congelées seulement</v>
      </c>
    </row>
    <row r="29" spans="1:4" x14ac:dyDescent="0.25">
      <c r="B29" s="58" t="s">
        <v>380</v>
      </c>
      <c r="C29" s="58" t="s">
        <v>381</v>
      </c>
      <c r="D29" s="57" t="str">
        <f>IF(Intro!$G$20="English",B29,C29)</f>
        <v>Oui, marchandises en conserve et congelées</v>
      </c>
    </row>
    <row r="30" spans="1:4" x14ac:dyDescent="0.25">
      <c r="B30" s="58" t="s">
        <v>257</v>
      </c>
      <c r="C30" s="58" t="s">
        <v>258</v>
      </c>
      <c r="D30" s="57" t="str">
        <f>IF(Intro!$G$20="English",B30,C30)</f>
        <v>Non</v>
      </c>
    </row>
    <row r="32" spans="1:4" x14ac:dyDescent="0.25">
      <c r="A32" s="57" t="s">
        <v>396</v>
      </c>
      <c r="B32" s="58" t="s">
        <v>394</v>
      </c>
      <c r="C32" s="58" t="s">
        <v>395</v>
      </c>
      <c r="D32" s="58" t="str">
        <f>IF(Intro!$G$20="English",B32,C32)</f>
        <v>Oui</v>
      </c>
    </row>
    <row r="33" spans="2:4" x14ac:dyDescent="0.25">
      <c r="B33" s="58" t="s">
        <v>257</v>
      </c>
      <c r="C33" s="58" t="s">
        <v>258</v>
      </c>
      <c r="D33" s="58" t="str">
        <f>IF(Intro!$G$20="English",B33,C33)</f>
        <v>Non</v>
      </c>
    </row>
  </sheetData>
  <sheetProtection algorithmName="SHA-512" hashValue="0pWLIvwJ+s+rbMAaPs8jcDkl3L/hlDa8quyhWtvPiwofQMlYXdUBWqD5rpH/TUevLzE7vjexR2T4JKZ8R9r8sQ==" saltValue="zVAvbY6vob0tJhJqAW3UrQ==" spinCount="100000" sheet="1" objects="1" scenarios="1" selectLockedCells="1"/>
  <mergeCells count="1">
    <mergeCell ref="A26:D26"/>
  </mergeCells>
  <phoneticPr fontId="15" type="noConversion"/>
  <dataValidations count="2">
    <dataValidation type="list" allowBlank="1" showInputMessage="1" showErrorMessage="1" sqref="B4" xr:uid="{730A2B6D-58D9-4A0D-9CD9-EAD1132182DC}">
      <formula1>"dumping, dumping and the subsidizing"</formula1>
    </dataValidation>
    <dataValidation type="list" allowBlank="1" showInputMessage="1" showErrorMessage="1" sqref="C4" xr:uid="{56765194-0790-4D91-8CAB-BCCC28585F62}">
      <formula1>"le dumping, le dumping et le subventionnement"</formula1>
    </dataValidation>
  </dataValidation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7C2E4-5A41-4AC6-91AD-C9C5CD6BDE38}">
  <sheetPr>
    <tabColor rgb="FFFF0000"/>
  </sheetPr>
  <dimension ref="A3:M10"/>
  <sheetViews>
    <sheetView workbookViewId="0">
      <selection activeCell="C2" sqref="C2"/>
    </sheetView>
  </sheetViews>
  <sheetFormatPr defaultRowHeight="15" x14ac:dyDescent="0.25"/>
  <cols>
    <col min="1" max="1" width="27.85546875" customWidth="1"/>
    <col min="2" max="2" width="36.140625" bestFit="1" customWidth="1"/>
    <col min="3" max="3" width="27" customWidth="1"/>
    <col min="4" max="4" width="26.85546875" bestFit="1" customWidth="1"/>
    <col min="5" max="5" width="15.28515625" customWidth="1"/>
    <col min="6" max="6" width="17" customWidth="1"/>
    <col min="7" max="7" width="22.7109375" customWidth="1"/>
    <col min="8" max="8" width="27.140625" bestFit="1" customWidth="1"/>
    <col min="9" max="9" width="27.140625" customWidth="1"/>
    <col min="10" max="12" width="8.85546875" customWidth="1"/>
  </cols>
  <sheetData>
    <row r="3" spans="1:13" x14ac:dyDescent="0.25">
      <c r="L3" s="12"/>
    </row>
    <row r="4" spans="1:13" x14ac:dyDescent="0.25">
      <c r="A4" s="184" t="s">
        <v>338</v>
      </c>
      <c r="B4" s="166" t="s">
        <v>339</v>
      </c>
      <c r="C4" s="166" t="s">
        <v>340</v>
      </c>
      <c r="D4" s="167" t="s">
        <v>341</v>
      </c>
      <c r="E4" s="167" t="s">
        <v>342</v>
      </c>
      <c r="F4" s="167" t="s">
        <v>343</v>
      </c>
      <c r="G4" s="168" t="s">
        <v>344</v>
      </c>
      <c r="H4" s="167" t="s">
        <v>345</v>
      </c>
      <c r="I4" s="167" t="s">
        <v>391</v>
      </c>
      <c r="J4" s="169" t="s">
        <v>346</v>
      </c>
      <c r="K4" s="169" t="s">
        <v>347</v>
      </c>
      <c r="L4" s="180" t="s">
        <v>348</v>
      </c>
      <c r="M4" s="178"/>
    </row>
    <row r="5" spans="1:13" x14ac:dyDescent="0.25">
      <c r="A5" s="185">
        <f>Intro!E65</f>
        <v>0</v>
      </c>
      <c r="B5" s="186" t="s">
        <v>349</v>
      </c>
      <c r="C5" s="186" t="s">
        <v>60</v>
      </c>
      <c r="D5" s="187" t="s">
        <v>350</v>
      </c>
      <c r="E5" s="187" t="s">
        <v>350</v>
      </c>
      <c r="F5" s="187"/>
      <c r="G5" s="188" t="s">
        <v>350</v>
      </c>
      <c r="H5" s="187" t="s">
        <v>350</v>
      </c>
      <c r="I5" s="247" t="s">
        <v>392</v>
      </c>
      <c r="J5" s="170" t="str">
        <f>Confirm!E$36</f>
        <v>-</v>
      </c>
      <c r="K5" s="171" t="str">
        <f>Confirm!F$36</f>
        <v>-</v>
      </c>
      <c r="L5" s="172" t="str">
        <f>Confirm!G$36</f>
        <v>-</v>
      </c>
      <c r="M5" s="179"/>
    </row>
    <row r="6" spans="1:13" x14ac:dyDescent="0.25">
      <c r="A6" s="189">
        <f>A5</f>
        <v>0</v>
      </c>
      <c r="B6" s="190" t="s">
        <v>349</v>
      </c>
      <c r="C6" s="190" t="s">
        <v>351</v>
      </c>
      <c r="D6" s="191" t="s">
        <v>350</v>
      </c>
      <c r="E6" s="191" t="s">
        <v>350</v>
      </c>
      <c r="F6" s="191"/>
      <c r="G6" s="192" t="s">
        <v>350</v>
      </c>
      <c r="H6" s="191" t="s">
        <v>350</v>
      </c>
      <c r="I6" s="191" t="str">
        <f>I5</f>
        <v>Canned</v>
      </c>
      <c r="J6" s="173" t="str">
        <f>Confirm!E$37</f>
        <v>-</v>
      </c>
      <c r="K6" s="174" t="str">
        <f>Confirm!F$37</f>
        <v>-</v>
      </c>
      <c r="L6" s="175" t="str">
        <f>Confirm!G$37</f>
        <v>-</v>
      </c>
      <c r="M6" s="177"/>
    </row>
    <row r="7" spans="1:13" x14ac:dyDescent="0.25">
      <c r="A7" s="193">
        <f>A6</f>
        <v>0</v>
      </c>
      <c r="B7" s="194" t="s">
        <v>349</v>
      </c>
      <c r="C7" s="194" t="s">
        <v>352</v>
      </c>
      <c r="D7" s="195" t="s">
        <v>176</v>
      </c>
      <c r="E7" s="195" t="s">
        <v>350</v>
      </c>
      <c r="F7" s="195"/>
      <c r="G7" s="196" t="s">
        <v>350</v>
      </c>
      <c r="H7" s="195" t="s">
        <v>350</v>
      </c>
      <c r="I7" s="195" t="str">
        <f>I6</f>
        <v>Canned</v>
      </c>
      <c r="J7" s="173" t="str">
        <f>Confirm!E$38</f>
        <v>-</v>
      </c>
      <c r="K7" s="174" t="str">
        <f>Confirm!F$38</f>
        <v>-</v>
      </c>
      <c r="L7" s="175" t="str">
        <f>Confirm!G$38</f>
        <v>-</v>
      </c>
      <c r="M7" s="177"/>
    </row>
    <row r="8" spans="1:13" x14ac:dyDescent="0.25">
      <c r="A8" s="189">
        <f>A7</f>
        <v>0</v>
      </c>
      <c r="B8" s="190" t="s">
        <v>349</v>
      </c>
      <c r="C8" s="190" t="s">
        <v>352</v>
      </c>
      <c r="D8" s="191" t="s">
        <v>177</v>
      </c>
      <c r="E8" s="191" t="s">
        <v>350</v>
      </c>
      <c r="F8" s="191"/>
      <c r="G8" s="192" t="s">
        <v>350</v>
      </c>
      <c r="H8" s="191" t="s">
        <v>350</v>
      </c>
      <c r="I8" s="191" t="str">
        <f>I7</f>
        <v>Canned</v>
      </c>
      <c r="J8" s="173" t="str">
        <f>Confirm!E$39</f>
        <v>-</v>
      </c>
      <c r="K8" s="174" t="str">
        <f>Confirm!F$39</f>
        <v>-</v>
      </c>
      <c r="L8" s="175" t="str">
        <f>Confirm!G$39</f>
        <v>-</v>
      </c>
      <c r="M8" s="177"/>
    </row>
    <row r="9" spans="1:13" x14ac:dyDescent="0.25">
      <c r="A9" s="193">
        <f>A8</f>
        <v>0</v>
      </c>
      <c r="B9" s="194" t="s">
        <v>349</v>
      </c>
      <c r="C9" s="194" t="s">
        <v>352</v>
      </c>
      <c r="D9" s="195" t="s">
        <v>353</v>
      </c>
      <c r="E9" s="195" t="s">
        <v>350</v>
      </c>
      <c r="F9" s="195"/>
      <c r="G9" s="196" t="s">
        <v>350</v>
      </c>
      <c r="H9" s="195" t="s">
        <v>350</v>
      </c>
      <c r="I9" s="195" t="str">
        <f>I8</f>
        <v>Canned</v>
      </c>
      <c r="J9" s="173" t="str">
        <f>Confirm!E$40</f>
        <v>-</v>
      </c>
      <c r="K9" s="176" t="str">
        <f>Confirm!F$40</f>
        <v>-</v>
      </c>
      <c r="L9" s="175" t="str">
        <f>Confirm!G$40</f>
        <v>-</v>
      </c>
      <c r="M9" s="177"/>
    </row>
    <row r="10" spans="1:13" ht="15.75" thickBot="1" x14ac:dyDescent="0.3">
      <c r="A10" s="197">
        <f>A9</f>
        <v>0</v>
      </c>
      <c r="B10" s="198" t="s">
        <v>349</v>
      </c>
      <c r="C10" s="198" t="s">
        <v>352</v>
      </c>
      <c r="D10" s="199" t="s">
        <v>139</v>
      </c>
      <c r="E10" s="199" t="s">
        <v>350</v>
      </c>
      <c r="F10" s="200">
        <f>'Pro 2'!D58</f>
        <v>0</v>
      </c>
      <c r="G10" s="201" t="s">
        <v>350</v>
      </c>
      <c r="H10" s="199" t="s">
        <v>350</v>
      </c>
      <c r="I10" s="199" t="str">
        <f>I9</f>
        <v>Canned</v>
      </c>
      <c r="J10" s="181" t="str">
        <f>Confirm!E$41</f>
        <v>-</v>
      </c>
      <c r="K10" s="182" t="str">
        <f>Confirm!F$41</f>
        <v>-</v>
      </c>
      <c r="L10" s="183" t="str">
        <f>Confirm!G$41</f>
        <v>-</v>
      </c>
      <c r="M10" s="177"/>
    </row>
  </sheetData>
  <sheetProtection algorithmName="SHA-512" hashValue="YWhe1bVDfosT0NFeP9sj6wbbq+HnEwYhtV3Qp5EMqoo3i/I02j7tEq1kL1zQrkYoV0g6Cq/8S14RPoBM5fSqOQ==" saltValue="QHWLXr/VqNfHSVZcoAsCNA==" spinCount="100000" sheet="1" objects="1" scenarios="1" selectLockedCell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21910-C27E-4096-95EF-DA6737535330}">
  <sheetPr>
    <tabColor rgb="FFFF0000"/>
  </sheetPr>
  <dimension ref="A1:M28"/>
  <sheetViews>
    <sheetView workbookViewId="0">
      <selection activeCell="C2" sqref="C2"/>
    </sheetView>
  </sheetViews>
  <sheetFormatPr defaultRowHeight="15" x14ac:dyDescent="0.25"/>
  <cols>
    <col min="3" max="3" width="26" bestFit="1" customWidth="1"/>
    <col min="7" max="8" width="0" hidden="1" customWidth="1"/>
    <col min="9" max="9" width="2.7109375" customWidth="1"/>
    <col min="10" max="10" width="30.85546875" bestFit="1" customWidth="1"/>
  </cols>
  <sheetData>
    <row r="1" spans="1:13" ht="15.75" thickBot="1" x14ac:dyDescent="0.3">
      <c r="A1" s="202"/>
      <c r="B1" s="202"/>
      <c r="C1" s="203"/>
      <c r="D1" s="202"/>
      <c r="E1" s="202"/>
      <c r="F1" s="202"/>
      <c r="G1" s="202"/>
      <c r="H1" s="202"/>
      <c r="I1" s="202"/>
      <c r="J1" s="202"/>
      <c r="K1" s="202"/>
      <c r="L1" s="202"/>
      <c r="M1" s="202"/>
    </row>
    <row r="2" spans="1:13" x14ac:dyDescent="0.25">
      <c r="A2" s="202"/>
      <c r="B2" s="204"/>
      <c r="C2" s="248" t="s">
        <v>393</v>
      </c>
      <c r="D2" s="205"/>
      <c r="E2" s="205"/>
      <c r="F2" s="205"/>
      <c r="G2" s="205"/>
      <c r="H2" s="205"/>
      <c r="I2" s="205"/>
      <c r="J2" s="205"/>
      <c r="K2" s="206"/>
      <c r="L2" s="202"/>
      <c r="M2" s="202"/>
    </row>
    <row r="3" spans="1:13" x14ac:dyDescent="0.25">
      <c r="A3" s="202"/>
      <c r="B3" s="207"/>
      <c r="C3" s="208" t="s">
        <v>316</v>
      </c>
      <c r="D3" s="209"/>
      <c r="E3" s="209"/>
      <c r="F3" s="209"/>
      <c r="G3" s="209"/>
      <c r="H3" s="209"/>
      <c r="I3" s="209"/>
      <c r="J3" s="209"/>
      <c r="K3" s="210"/>
      <c r="L3" s="202"/>
      <c r="M3" s="202"/>
    </row>
    <row r="4" spans="1:13" x14ac:dyDescent="0.25">
      <c r="A4" s="202"/>
      <c r="B4" s="207"/>
      <c r="C4" s="211">
        <f>Intro!E65</f>
        <v>0</v>
      </c>
      <c r="D4" s="209"/>
      <c r="E4" s="209"/>
      <c r="F4" s="209"/>
      <c r="G4" s="209"/>
      <c r="H4" s="209"/>
      <c r="I4" s="209"/>
      <c r="J4" s="209"/>
      <c r="K4" s="210"/>
      <c r="L4" s="202"/>
      <c r="M4" s="202"/>
    </row>
    <row r="5" spans="1:13" x14ac:dyDescent="0.25">
      <c r="A5" s="202"/>
      <c r="B5" s="207"/>
      <c r="C5" s="212"/>
      <c r="D5" s="213"/>
      <c r="E5" s="213"/>
      <c r="F5" s="213"/>
      <c r="G5" s="467" t="s">
        <v>354</v>
      </c>
      <c r="H5" s="467"/>
      <c r="I5" s="214"/>
      <c r="J5" s="214"/>
      <c r="K5" s="210"/>
      <c r="L5" s="202"/>
      <c r="M5" s="202"/>
    </row>
    <row r="6" spans="1:13" x14ac:dyDescent="0.25">
      <c r="A6" s="202"/>
      <c r="B6" s="207"/>
      <c r="C6" s="215"/>
      <c r="D6" s="216">
        <v>2023</v>
      </c>
      <c r="E6" s="216">
        <v>2024</v>
      </c>
      <c r="F6" s="216">
        <v>2025</v>
      </c>
      <c r="G6" s="216">
        <v>2025</v>
      </c>
      <c r="H6" s="216">
        <v>2026</v>
      </c>
      <c r="I6" s="216"/>
      <c r="J6" s="216"/>
      <c r="K6" s="210"/>
      <c r="L6" s="202"/>
      <c r="M6" s="202"/>
    </row>
    <row r="7" spans="1:13" x14ac:dyDescent="0.25">
      <c r="A7" s="202"/>
      <c r="B7" s="207"/>
      <c r="C7" s="209"/>
      <c r="D7" s="209"/>
      <c r="E7" s="209"/>
      <c r="F7" s="209"/>
      <c r="G7" s="209"/>
      <c r="H7" s="209"/>
      <c r="I7" s="209"/>
      <c r="J7" s="209"/>
      <c r="K7" s="210"/>
      <c r="L7" s="203"/>
      <c r="M7" s="202"/>
    </row>
    <row r="8" spans="1:13" x14ac:dyDescent="0.25">
      <c r="A8" s="203"/>
      <c r="B8" s="217"/>
      <c r="C8" s="218" t="s">
        <v>366</v>
      </c>
      <c r="D8" s="240">
        <f>'Pro 1'!G$25</f>
        <v>0</v>
      </c>
      <c r="E8" s="240">
        <f>'Pro 1'!H$25</f>
        <v>0</v>
      </c>
      <c r="F8" s="240">
        <f>'Pro 1'!I$25</f>
        <v>0</v>
      </c>
      <c r="G8" s="219"/>
      <c r="H8" s="219"/>
      <c r="I8" s="220"/>
      <c r="J8" s="218" t="s">
        <v>370</v>
      </c>
      <c r="K8" s="221"/>
      <c r="L8" s="203"/>
      <c r="M8" s="203"/>
    </row>
    <row r="9" spans="1:13" x14ac:dyDescent="0.25">
      <c r="A9" s="203"/>
      <c r="B9" s="217"/>
      <c r="C9" s="209"/>
      <c r="D9" s="222"/>
      <c r="E9" s="222"/>
      <c r="F9" s="222"/>
      <c r="G9" s="222"/>
      <c r="H9" s="222"/>
      <c r="I9" s="223"/>
      <c r="J9" s="209"/>
      <c r="K9" s="221"/>
      <c r="L9" s="202"/>
      <c r="M9" s="203"/>
    </row>
    <row r="10" spans="1:13" x14ac:dyDescent="0.25">
      <c r="A10" s="202"/>
      <c r="B10" s="207"/>
      <c r="C10" s="218" t="s">
        <v>367</v>
      </c>
      <c r="D10" s="222"/>
      <c r="E10" s="222"/>
      <c r="F10" s="222"/>
      <c r="G10" s="222"/>
      <c r="H10" s="222"/>
      <c r="I10" s="223"/>
      <c r="J10" s="218" t="s">
        <v>367</v>
      </c>
      <c r="K10" s="210"/>
      <c r="L10" s="202"/>
      <c r="M10" s="202"/>
    </row>
    <row r="11" spans="1:13" x14ac:dyDescent="0.25">
      <c r="A11" s="202"/>
      <c r="B11" s="207"/>
      <c r="C11" s="224" t="s">
        <v>171</v>
      </c>
      <c r="D11" s="241">
        <f>'Pro 1'!G$22</f>
        <v>0</v>
      </c>
      <c r="E11" s="241">
        <f>'Pro 1'!H$22</f>
        <v>0</v>
      </c>
      <c r="F11" s="241">
        <f>'Pro 1'!I$22</f>
        <v>0</v>
      </c>
      <c r="G11" s="225"/>
      <c r="H11" s="225"/>
      <c r="I11" s="220"/>
      <c r="J11" s="224" t="s">
        <v>355</v>
      </c>
      <c r="K11" s="210"/>
      <c r="L11" s="202"/>
      <c r="M11" s="202"/>
    </row>
    <row r="12" spans="1:13" ht="26.25" x14ac:dyDescent="0.25">
      <c r="A12" s="202"/>
      <c r="B12" s="207"/>
      <c r="C12" s="226" t="s">
        <v>172</v>
      </c>
      <c r="D12" s="241">
        <f>'Pro 1'!G$23</f>
        <v>0</v>
      </c>
      <c r="E12" s="241">
        <f>'Pro 1'!H$23</f>
        <v>0</v>
      </c>
      <c r="F12" s="241">
        <f>'Pro 1'!I$23</f>
        <v>0</v>
      </c>
      <c r="G12" s="225"/>
      <c r="H12" s="225"/>
      <c r="I12" s="220"/>
      <c r="J12" s="226" t="s">
        <v>356</v>
      </c>
      <c r="K12" s="210"/>
      <c r="L12" s="202"/>
      <c r="M12" s="202"/>
    </row>
    <row r="13" spans="1:13" x14ac:dyDescent="0.25">
      <c r="A13" s="202"/>
      <c r="B13" s="207"/>
      <c r="C13" s="227" t="s">
        <v>173</v>
      </c>
      <c r="D13" s="228">
        <f>SUM(D11:D12)</f>
        <v>0</v>
      </c>
      <c r="E13" s="228">
        <f t="shared" ref="E13:F13" si="0">SUM(E11:E12)</f>
        <v>0</v>
      </c>
      <c r="F13" s="228">
        <f t="shared" si="0"/>
        <v>0</v>
      </c>
      <c r="G13" s="228"/>
      <c r="H13" s="228"/>
      <c r="I13" s="220"/>
      <c r="J13" s="227" t="s">
        <v>173</v>
      </c>
      <c r="K13" s="210"/>
      <c r="L13" s="202"/>
      <c r="M13" s="202"/>
    </row>
    <row r="14" spans="1:13" x14ac:dyDescent="0.25">
      <c r="A14" s="202"/>
      <c r="B14" s="207"/>
      <c r="C14" s="224"/>
      <c r="D14" s="229"/>
      <c r="E14" s="229"/>
      <c r="F14" s="229"/>
      <c r="G14" s="229"/>
      <c r="H14" s="229"/>
      <c r="I14" s="209"/>
      <c r="J14" s="224"/>
      <c r="K14" s="210"/>
      <c r="L14" s="202"/>
      <c r="M14" s="202"/>
    </row>
    <row r="15" spans="1:13" x14ac:dyDescent="0.25">
      <c r="A15" s="202"/>
      <c r="B15" s="207"/>
      <c r="C15" s="218" t="s">
        <v>357</v>
      </c>
      <c r="D15" s="229"/>
      <c r="E15" s="229"/>
      <c r="F15" s="229"/>
      <c r="G15" s="229"/>
      <c r="H15" s="229"/>
      <c r="I15" s="209"/>
      <c r="J15" s="218" t="s">
        <v>358</v>
      </c>
      <c r="K15" s="210"/>
      <c r="L15" s="202"/>
      <c r="M15" s="202"/>
    </row>
    <row r="16" spans="1:13" x14ac:dyDescent="0.25">
      <c r="A16" s="202"/>
      <c r="B16" s="207"/>
      <c r="C16" s="224" t="s">
        <v>171</v>
      </c>
      <c r="D16" s="225">
        <f>IF(ISERROR(D11/D$8*100),0,(D11/D$8*100))</f>
        <v>0</v>
      </c>
      <c r="E16" s="225">
        <f t="shared" ref="E16:F16" si="1">IF(ISERROR(E11/E$8*100),0,(E11/E$8*100))</f>
        <v>0</v>
      </c>
      <c r="F16" s="225">
        <f t="shared" si="1"/>
        <v>0</v>
      </c>
      <c r="G16" s="225"/>
      <c r="H16" s="225"/>
      <c r="I16" s="220"/>
      <c r="J16" s="224" t="s">
        <v>355</v>
      </c>
      <c r="K16" s="210"/>
      <c r="L16" s="202"/>
      <c r="M16" s="202"/>
    </row>
    <row r="17" spans="1:13" ht="26.25" x14ac:dyDescent="0.25">
      <c r="A17" s="202"/>
      <c r="B17" s="207"/>
      <c r="C17" s="226" t="s">
        <v>172</v>
      </c>
      <c r="D17" s="230">
        <f t="shared" ref="D17" si="2">IF(ISERROR(D12/D$8*100),0,(D12/D$8*100))</f>
        <v>0</v>
      </c>
      <c r="E17" s="230">
        <f t="shared" ref="E17:F17" si="3">IF(ISERROR(E12/E$8*100),0,(E12/E$8*100))</f>
        <v>0</v>
      </c>
      <c r="F17" s="230">
        <f t="shared" si="3"/>
        <v>0</v>
      </c>
      <c r="G17" s="230"/>
      <c r="H17" s="230"/>
      <c r="I17" s="220"/>
      <c r="J17" s="226" t="s">
        <v>356</v>
      </c>
      <c r="K17" s="210"/>
      <c r="L17" s="202"/>
      <c r="M17" s="202"/>
    </row>
    <row r="18" spans="1:13" x14ac:dyDescent="0.25">
      <c r="A18" s="202"/>
      <c r="B18" s="207"/>
      <c r="C18" s="231" t="s">
        <v>359</v>
      </c>
      <c r="D18" s="219">
        <f>IF(ISERROR(D13/D$8*100),0,(D13/D$8*100))</f>
        <v>0</v>
      </c>
      <c r="E18" s="219">
        <f t="shared" ref="E18:F18" si="4">IF(ISERROR(E13/E$8*100),0,(E13/E$8*100))</f>
        <v>0</v>
      </c>
      <c r="F18" s="219">
        <f t="shared" si="4"/>
        <v>0</v>
      </c>
      <c r="G18" s="219"/>
      <c r="H18" s="219"/>
      <c r="I18" s="220"/>
      <c r="J18" s="231" t="s">
        <v>360</v>
      </c>
      <c r="K18" s="210"/>
      <c r="L18" s="202"/>
      <c r="M18" s="202"/>
    </row>
    <row r="19" spans="1:13" x14ac:dyDescent="0.25">
      <c r="A19" s="202"/>
      <c r="B19" s="232"/>
      <c r="C19" s="233"/>
      <c r="D19" s="229"/>
      <c r="E19" s="229"/>
      <c r="F19" s="229"/>
      <c r="G19" s="229"/>
      <c r="H19" s="229"/>
      <c r="I19" s="209"/>
      <c r="J19" s="233"/>
      <c r="K19" s="210"/>
      <c r="L19" s="202"/>
      <c r="M19" s="202"/>
    </row>
    <row r="20" spans="1:13" x14ac:dyDescent="0.25">
      <c r="A20" s="202"/>
      <c r="B20" s="232"/>
      <c r="C20" s="218" t="s">
        <v>368</v>
      </c>
      <c r="D20" s="240">
        <f>'Pro 2'!G$41</f>
        <v>0</v>
      </c>
      <c r="E20" s="240">
        <f>'Pro 2'!H$41</f>
        <v>0</v>
      </c>
      <c r="F20" s="240">
        <f>'Pro 2'!I$41</f>
        <v>0</v>
      </c>
      <c r="G20" s="219"/>
      <c r="H20" s="219"/>
      <c r="I20" s="220"/>
      <c r="J20" s="218" t="s">
        <v>371</v>
      </c>
      <c r="K20" s="210"/>
      <c r="L20" s="202"/>
      <c r="M20" s="202"/>
    </row>
    <row r="21" spans="1:13" x14ac:dyDescent="0.25">
      <c r="A21" s="202"/>
      <c r="B21" s="232"/>
      <c r="C21" s="234"/>
      <c r="D21" s="229"/>
      <c r="E21" s="229"/>
      <c r="F21" s="229"/>
      <c r="G21" s="229"/>
      <c r="H21" s="229"/>
      <c r="I21" s="209"/>
      <c r="J21" s="234"/>
      <c r="K21" s="210"/>
      <c r="L21" s="202"/>
      <c r="M21" s="202"/>
    </row>
    <row r="22" spans="1:13" x14ac:dyDescent="0.25">
      <c r="A22" s="202"/>
      <c r="B22" s="232"/>
      <c r="C22" s="218" t="s">
        <v>369</v>
      </c>
      <c r="D22" s="220"/>
      <c r="E22" s="220"/>
      <c r="F22" s="220"/>
      <c r="G22" s="220"/>
      <c r="H22" s="220"/>
      <c r="I22" s="220"/>
      <c r="J22" s="218" t="s">
        <v>372</v>
      </c>
      <c r="K22" s="210"/>
      <c r="L22" s="202"/>
      <c r="M22" s="202"/>
    </row>
    <row r="23" spans="1:13" x14ac:dyDescent="0.25">
      <c r="A23" s="202"/>
      <c r="B23" s="232"/>
      <c r="C23" s="235" t="s">
        <v>176</v>
      </c>
      <c r="D23" s="241">
        <f>'Pro 2'!G$44</f>
        <v>0</v>
      </c>
      <c r="E23" s="241">
        <f>'Pro 2'!H$44</f>
        <v>0</v>
      </c>
      <c r="F23" s="241">
        <f>'Pro 2'!I$44</f>
        <v>0</v>
      </c>
      <c r="G23" s="225"/>
      <c r="H23" s="225"/>
      <c r="I23" s="220"/>
      <c r="J23" s="235" t="s">
        <v>176</v>
      </c>
      <c r="K23" s="210"/>
      <c r="L23" s="202"/>
      <c r="M23" s="202"/>
    </row>
    <row r="24" spans="1:13" x14ac:dyDescent="0.25">
      <c r="A24" s="202"/>
      <c r="B24" s="232"/>
      <c r="C24" s="235" t="s">
        <v>177</v>
      </c>
      <c r="D24" s="241">
        <f>'Pro 2'!G$47</f>
        <v>0</v>
      </c>
      <c r="E24" s="241">
        <f>'Pro 2'!H$47</f>
        <v>0</v>
      </c>
      <c r="F24" s="241">
        <f>'Pro 2'!I$47</f>
        <v>0</v>
      </c>
      <c r="G24" s="225"/>
      <c r="H24" s="225"/>
      <c r="I24" s="220"/>
      <c r="J24" s="235" t="s">
        <v>361</v>
      </c>
      <c r="K24" s="210"/>
      <c r="L24" s="202"/>
      <c r="M24" s="202"/>
    </row>
    <row r="25" spans="1:13" x14ac:dyDescent="0.25">
      <c r="A25" s="202"/>
      <c r="B25" s="232"/>
      <c r="C25" s="235" t="s">
        <v>353</v>
      </c>
      <c r="D25" s="241">
        <f>'Pro 2'!G$50</f>
        <v>0</v>
      </c>
      <c r="E25" s="241">
        <f>'Pro 2'!H$50</f>
        <v>0</v>
      </c>
      <c r="F25" s="241">
        <f>'Pro 2'!I$50</f>
        <v>0</v>
      </c>
      <c r="G25" s="225"/>
      <c r="H25" s="225"/>
      <c r="I25" s="220"/>
      <c r="J25" s="235" t="s">
        <v>362</v>
      </c>
      <c r="K25" s="210"/>
      <c r="L25" s="202"/>
      <c r="M25" s="202"/>
    </row>
    <row r="26" spans="1:13" x14ac:dyDescent="0.25">
      <c r="A26" s="202"/>
      <c r="B26" s="232"/>
      <c r="C26" s="235" t="s">
        <v>139</v>
      </c>
      <c r="D26" s="241">
        <f>'Pro 2'!G$53</f>
        <v>0</v>
      </c>
      <c r="E26" s="241">
        <f>'Pro 2'!H$53</f>
        <v>0</v>
      </c>
      <c r="F26" s="241">
        <f>'Pro 2'!I$53</f>
        <v>0</v>
      </c>
      <c r="G26" s="225"/>
      <c r="H26" s="225"/>
      <c r="I26" s="220"/>
      <c r="J26" s="235" t="s">
        <v>363</v>
      </c>
      <c r="K26" s="210"/>
      <c r="L26" s="202"/>
      <c r="M26" s="202"/>
    </row>
    <row r="27" spans="1:13" x14ac:dyDescent="0.25">
      <c r="A27" s="202"/>
      <c r="B27" s="232"/>
      <c r="C27" s="227" t="s">
        <v>364</v>
      </c>
      <c r="D27" s="228">
        <f>SUM(D23:D26)</f>
        <v>0</v>
      </c>
      <c r="E27" s="228">
        <f t="shared" ref="E27:F27" si="5">SUM(E23:E26)</f>
        <v>0</v>
      </c>
      <c r="F27" s="228">
        <f t="shared" si="5"/>
        <v>0</v>
      </c>
      <c r="G27" s="228"/>
      <c r="H27" s="228"/>
      <c r="I27" s="220"/>
      <c r="J27" s="227" t="s">
        <v>365</v>
      </c>
      <c r="K27" s="210"/>
      <c r="L27" s="202"/>
      <c r="M27" s="202"/>
    </row>
    <row r="28" spans="1:13" ht="15.75" thickBot="1" x14ac:dyDescent="0.3">
      <c r="A28" s="202"/>
      <c r="B28" s="236"/>
      <c r="C28" s="237"/>
      <c r="D28" s="238"/>
      <c r="E28" s="238"/>
      <c r="F28" s="238"/>
      <c r="G28" s="238"/>
      <c r="H28" s="238"/>
      <c r="I28" s="238"/>
      <c r="J28" s="237"/>
      <c r="K28" s="239"/>
      <c r="L28" s="202"/>
      <c r="M28" s="202"/>
    </row>
  </sheetData>
  <sheetProtection algorithmName="SHA-512" hashValue="W8pvfiMGY25nz2R/WbSeU8q/TMH72jEe7FKfhBpg8WnUSfQ4kGswgAjY/d8wqvDXrwQCn52CU7u6+8W+aTNXlA==" saltValue="BY2ejxkMl4ONqBrLd9rObg==" spinCount="100000" sheet="1" objects="1" scenarios="1" selectLockedCells="1"/>
  <mergeCells count="1">
    <mergeCell ref="G5:H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7A6C7-6E64-4364-83CA-95DAAD20CE2A}">
  <sheetPr codeName="Sheet11">
    <tabColor rgb="FFFF0000"/>
  </sheetPr>
  <dimension ref="B3:E15"/>
  <sheetViews>
    <sheetView workbookViewId="0">
      <selection activeCell="H10" sqref="H10"/>
    </sheetView>
  </sheetViews>
  <sheetFormatPr defaultRowHeight="15" x14ac:dyDescent="0.25"/>
  <cols>
    <col min="2" max="2" width="48.5703125" customWidth="1"/>
  </cols>
  <sheetData>
    <row r="3" spans="2:5" x14ac:dyDescent="0.25">
      <c r="B3" s="18" t="s">
        <v>169</v>
      </c>
      <c r="C3" s="19" t="e">
        <f>#REF!</f>
        <v>#REF!</v>
      </c>
      <c r="D3" s="19" t="e">
        <f>#REF!</f>
        <v>#REF!</v>
      </c>
      <c r="E3" s="20" t="e">
        <f>#REF!</f>
        <v>#REF!</v>
      </c>
    </row>
    <row r="4" spans="2:5" x14ac:dyDescent="0.25">
      <c r="B4" s="11"/>
      <c r="C4" s="12"/>
      <c r="D4" s="12"/>
      <c r="E4" s="2"/>
    </row>
    <row r="5" spans="2:5" x14ac:dyDescent="0.25">
      <c r="B5" s="11" t="s">
        <v>170</v>
      </c>
      <c r="C5" s="12"/>
      <c r="D5" s="12"/>
      <c r="E5" s="2"/>
    </row>
    <row r="6" spans="2:5" x14ac:dyDescent="0.25">
      <c r="B6" s="11" t="s">
        <v>171</v>
      </c>
      <c r="C6" s="12" t="e">
        <f>#REF!</f>
        <v>#REF!</v>
      </c>
      <c r="D6" s="12" t="e">
        <f>#REF!</f>
        <v>#REF!</v>
      </c>
      <c r="E6" s="2" t="e">
        <f>#REF!</f>
        <v>#REF!</v>
      </c>
    </row>
    <row r="7" spans="2:5" x14ac:dyDescent="0.25">
      <c r="B7" s="11" t="s">
        <v>172</v>
      </c>
      <c r="C7" s="12" t="e">
        <f>#REF!</f>
        <v>#REF!</v>
      </c>
      <c r="D7" s="12" t="e">
        <f>#REF!</f>
        <v>#REF!</v>
      </c>
      <c r="E7" s="2" t="e">
        <f>#REF!</f>
        <v>#REF!</v>
      </c>
    </row>
    <row r="8" spans="2:5" x14ac:dyDescent="0.25">
      <c r="B8" s="13" t="s">
        <v>173</v>
      </c>
      <c r="C8" s="14" t="e">
        <f>#REF!</f>
        <v>#REF!</v>
      </c>
      <c r="D8" s="14" t="e">
        <f>#REF!</f>
        <v>#REF!</v>
      </c>
      <c r="E8" s="15" t="e">
        <f>#REF!</f>
        <v>#REF!</v>
      </c>
    </row>
    <row r="9" spans="2:5" x14ac:dyDescent="0.25">
      <c r="B9" s="17" t="s">
        <v>178</v>
      </c>
    </row>
    <row r="10" spans="2:5" x14ac:dyDescent="0.25">
      <c r="B10" s="18" t="s">
        <v>174</v>
      </c>
      <c r="C10" s="19" t="e">
        <f>#REF!</f>
        <v>#REF!</v>
      </c>
      <c r="D10" s="19" t="e">
        <f>#REF!</f>
        <v>#REF!</v>
      </c>
      <c r="E10" s="20" t="e">
        <f>#REF!</f>
        <v>#REF!</v>
      </c>
    </row>
    <row r="11" spans="2:5" x14ac:dyDescent="0.25">
      <c r="B11" s="11"/>
      <c r="C11" s="12"/>
      <c r="D11" s="12"/>
      <c r="E11" s="2"/>
    </row>
    <row r="12" spans="2:5" x14ac:dyDescent="0.25">
      <c r="B12" s="11" t="s">
        <v>175</v>
      </c>
      <c r="C12" s="12"/>
      <c r="D12" s="12"/>
      <c r="E12" s="2"/>
    </row>
    <row r="13" spans="2:5" x14ac:dyDescent="0.25">
      <c r="B13" s="11" t="s">
        <v>176</v>
      </c>
      <c r="C13" s="12" t="e">
        <f>#REF!</f>
        <v>#REF!</v>
      </c>
      <c r="D13" s="12" t="e">
        <f>#REF!</f>
        <v>#REF!</v>
      </c>
      <c r="E13" s="2" t="e">
        <f>#REF!</f>
        <v>#REF!</v>
      </c>
    </row>
    <row r="14" spans="2:5" x14ac:dyDescent="0.25">
      <c r="B14" s="11" t="s">
        <v>177</v>
      </c>
      <c r="C14" s="12" t="e">
        <f>#REF!</f>
        <v>#REF!</v>
      </c>
      <c r="D14" s="12" t="e">
        <f>#REF!</f>
        <v>#REF!</v>
      </c>
      <c r="E14" s="2" t="e">
        <f>#REF!</f>
        <v>#REF!</v>
      </c>
    </row>
    <row r="15" spans="2:5" x14ac:dyDescent="0.25">
      <c r="B15" s="13" t="s">
        <v>139</v>
      </c>
      <c r="C15" s="14" t="e">
        <f>#REF!</f>
        <v>#REF!</v>
      </c>
      <c r="D15" s="14" t="e">
        <f>#REF!</f>
        <v>#REF!</v>
      </c>
      <c r="E15" s="15" t="e">
        <f>#REF!</f>
        <v>#REF!</v>
      </c>
    </row>
  </sheetData>
  <sheetProtection algorithmName="SHA-512" hashValue="iFt5wy3KIhZRdvsZSx2Ohm5tnqK36GIydMMvGT0x+JHo/C98pEYxJPDBFGLyOkE+hMhSOInOdrdga3syEBZYHg==" saltValue="ugQvsUQ3S65zZaSdV7Qpew=="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D51BA-9F11-43E4-9CE3-482D2D26E641}">
  <sheetPr codeName="Sheet2">
    <tabColor rgb="FF00B0F0"/>
    <pageSetUpPr fitToPage="1"/>
  </sheetPr>
  <dimension ref="A1:W116"/>
  <sheetViews>
    <sheetView showGridLines="0" tabSelected="1" zoomScaleNormal="100" workbookViewId="0">
      <selection activeCell="G20" sqref="G20:G21"/>
    </sheetView>
  </sheetViews>
  <sheetFormatPr defaultColWidth="9.42578125" defaultRowHeight="14.25" x14ac:dyDescent="0.25"/>
  <cols>
    <col min="1" max="1" width="1.5703125" style="21" customWidth="1"/>
    <col min="2" max="12" width="14.5703125" style="1" customWidth="1"/>
    <col min="13" max="13" width="6.42578125" style="3" customWidth="1"/>
    <col min="14" max="14" width="9.42578125" style="3" customWidth="1"/>
    <col min="15" max="16" width="21.42578125" style="3" hidden="1" customWidth="1"/>
    <col min="17" max="17" width="17.7109375" style="3" customWidth="1"/>
    <col min="18" max="23" width="9.42578125" style="3" customWidth="1"/>
    <col min="24" max="16384" width="9.42578125" style="3"/>
  </cols>
  <sheetData>
    <row r="1" spans="1:23" x14ac:dyDescent="0.25">
      <c r="O1" s="3" t="s">
        <v>283</v>
      </c>
      <c r="P1" s="3" t="s">
        <v>283</v>
      </c>
    </row>
    <row r="2" spans="1:23" x14ac:dyDescent="0.25">
      <c r="B2" s="23" t="s">
        <v>0</v>
      </c>
      <c r="C2" s="23"/>
      <c r="O2" s="22" t="s">
        <v>61</v>
      </c>
      <c r="P2" s="22" t="s">
        <v>73</v>
      </c>
    </row>
    <row r="3" spans="1:23" x14ac:dyDescent="0.25">
      <c r="B3" s="5"/>
      <c r="C3" s="5"/>
      <c r="O3" s="4"/>
      <c r="P3" s="4"/>
    </row>
    <row r="4" spans="1:23" s="8" customFormat="1" x14ac:dyDescent="0.25">
      <c r="A4" s="24"/>
      <c r="B4" s="317" t="s">
        <v>217</v>
      </c>
      <c r="C4" s="318"/>
      <c r="D4" s="318"/>
      <c r="E4" s="318"/>
      <c r="F4" s="318"/>
      <c r="G4" s="318"/>
      <c r="H4" s="318"/>
      <c r="I4" s="318"/>
      <c r="J4" s="318"/>
      <c r="K4" s="318"/>
      <c r="L4" s="319"/>
      <c r="M4" s="6"/>
      <c r="N4" s="6"/>
      <c r="O4" s="129" t="s">
        <v>274</v>
      </c>
      <c r="P4" s="7"/>
    </row>
    <row r="5" spans="1:23" s="8" customFormat="1" x14ac:dyDescent="0.25">
      <c r="A5" s="24"/>
      <c r="B5" s="320" t="str">
        <f>Variables!B2</f>
        <v>GC-2025-001</v>
      </c>
      <c r="C5" s="321"/>
      <c r="D5" s="321"/>
      <c r="E5" s="321"/>
      <c r="F5" s="321"/>
      <c r="G5" s="321"/>
      <c r="H5" s="321"/>
      <c r="I5" s="321"/>
      <c r="J5" s="321"/>
      <c r="K5" s="321"/>
      <c r="L5" s="322"/>
      <c r="M5" s="6"/>
      <c r="N5" s="6"/>
      <c r="O5" s="7"/>
      <c r="P5" s="7"/>
    </row>
    <row r="6" spans="1:23" s="9" customFormat="1" x14ac:dyDescent="0.25">
      <c r="A6" s="24"/>
      <c r="B6" s="323" t="str">
        <f>UPPER(Variables!B3&amp;" | "&amp;Variables!C3)</f>
        <v>VEGETABLE GOODS | PRODUITS DE LÉGUMES</v>
      </c>
      <c r="C6" s="324"/>
      <c r="D6" s="324"/>
      <c r="E6" s="324"/>
      <c r="F6" s="324"/>
      <c r="G6" s="324"/>
      <c r="H6" s="324"/>
      <c r="I6" s="324"/>
      <c r="J6" s="324"/>
      <c r="K6" s="324"/>
      <c r="L6" s="325"/>
      <c r="O6" s="25"/>
      <c r="P6" s="25"/>
    </row>
    <row r="7" spans="1:23" s="9" customFormat="1" x14ac:dyDescent="0.25">
      <c r="A7" s="24"/>
      <c r="B7" s="26"/>
      <c r="C7" s="26"/>
      <c r="D7" s="27"/>
      <c r="E7" s="27"/>
      <c r="F7" s="27"/>
      <c r="G7" s="27"/>
      <c r="H7" s="27"/>
      <c r="I7" s="27"/>
      <c r="J7" s="27"/>
      <c r="K7" s="27"/>
      <c r="L7" s="27"/>
      <c r="O7" s="25"/>
      <c r="P7" s="25"/>
    </row>
    <row r="8" spans="1:23" s="8" customFormat="1" x14ac:dyDescent="0.25">
      <c r="A8" s="24"/>
      <c r="B8" s="252" t="s">
        <v>218</v>
      </c>
      <c r="C8" s="253"/>
      <c r="D8" s="253"/>
      <c r="E8" s="253"/>
      <c r="F8" s="253"/>
      <c r="G8" s="253"/>
      <c r="H8" s="253"/>
      <c r="I8" s="253"/>
      <c r="J8" s="253"/>
      <c r="K8" s="253"/>
      <c r="L8" s="254"/>
      <c r="M8" s="6"/>
      <c r="N8" s="6"/>
      <c r="O8" s="130"/>
      <c r="P8" s="131"/>
      <c r="S8" s="249"/>
    </row>
    <row r="9" spans="1:23" ht="14.1" customHeight="1" x14ac:dyDescent="0.25">
      <c r="B9" s="28"/>
      <c r="C9" s="29"/>
      <c r="D9" s="30"/>
      <c r="E9" s="30"/>
      <c r="F9" s="30"/>
      <c r="G9" s="30"/>
      <c r="H9" s="30"/>
      <c r="I9" s="30"/>
      <c r="J9" s="30"/>
      <c r="K9" s="30"/>
      <c r="L9" s="31"/>
      <c r="O9" s="292"/>
      <c r="P9" s="292"/>
      <c r="Q9" s="292"/>
      <c r="S9" s="251"/>
      <c r="T9" s="251"/>
      <c r="U9" s="251"/>
    </row>
    <row r="10" spans="1:23" s="39" customFormat="1" x14ac:dyDescent="0.25">
      <c r="A10" s="62"/>
      <c r="B10" s="326" t="s">
        <v>373</v>
      </c>
      <c r="C10" s="327"/>
      <c r="D10" s="327"/>
      <c r="E10" s="327"/>
      <c r="F10" s="327"/>
      <c r="G10" s="153"/>
      <c r="H10" s="328" t="s">
        <v>375</v>
      </c>
      <c r="I10" s="328"/>
      <c r="J10" s="328"/>
      <c r="K10" s="328"/>
      <c r="L10" s="329"/>
      <c r="M10" s="154"/>
      <c r="N10" s="155"/>
      <c r="O10" s="292"/>
      <c r="P10" s="292"/>
      <c r="Q10" s="292"/>
      <c r="R10" s="52"/>
      <c r="S10" s="251"/>
      <c r="T10" s="251"/>
      <c r="U10" s="251"/>
      <c r="V10" s="52"/>
      <c r="W10" s="52"/>
    </row>
    <row r="11" spans="1:23" s="39" customFormat="1" x14ac:dyDescent="0.25">
      <c r="A11" s="62"/>
      <c r="B11" s="326"/>
      <c r="C11" s="327"/>
      <c r="D11" s="327"/>
      <c r="E11" s="327"/>
      <c r="F11" s="327"/>
      <c r="G11" s="153"/>
      <c r="H11" s="328"/>
      <c r="I11" s="328"/>
      <c r="J11" s="328"/>
      <c r="K11" s="328"/>
      <c r="L11" s="329"/>
      <c r="N11" s="52"/>
      <c r="O11" s="292"/>
      <c r="P11" s="292"/>
      <c r="Q11" s="292"/>
      <c r="R11" s="52"/>
      <c r="S11" s="251"/>
      <c r="T11" s="251"/>
      <c r="U11" s="251"/>
      <c r="V11" s="52"/>
      <c r="W11" s="52"/>
    </row>
    <row r="12" spans="1:23" s="39" customFormat="1" x14ac:dyDescent="0.25">
      <c r="A12" s="62"/>
      <c r="B12" s="326"/>
      <c r="C12" s="327"/>
      <c r="D12" s="327"/>
      <c r="E12" s="327"/>
      <c r="F12" s="327"/>
      <c r="G12" s="153"/>
      <c r="H12" s="328"/>
      <c r="I12" s="328"/>
      <c r="J12" s="328"/>
      <c r="K12" s="328"/>
      <c r="L12" s="329"/>
      <c r="N12" s="52"/>
      <c r="O12" s="292"/>
      <c r="P12" s="292"/>
      <c r="Q12" s="292"/>
      <c r="R12" s="52"/>
      <c r="S12" s="251"/>
      <c r="T12" s="251"/>
      <c r="U12" s="251"/>
      <c r="V12" s="52"/>
      <c r="W12" s="52"/>
    </row>
    <row r="13" spans="1:23" s="39" customFormat="1" x14ac:dyDescent="0.25">
      <c r="A13" s="62"/>
      <c r="B13" s="326"/>
      <c r="C13" s="327"/>
      <c r="D13" s="327"/>
      <c r="E13" s="327"/>
      <c r="F13" s="327"/>
      <c r="G13" s="153"/>
      <c r="H13" s="328"/>
      <c r="I13" s="328"/>
      <c r="J13" s="328"/>
      <c r="K13" s="328"/>
      <c r="L13" s="329"/>
      <c r="N13" s="52"/>
      <c r="O13" s="292"/>
      <c r="P13" s="292"/>
      <c r="Q13" s="292"/>
      <c r="R13" s="52"/>
      <c r="S13" s="251"/>
      <c r="T13" s="251"/>
      <c r="U13" s="251"/>
      <c r="V13" s="52"/>
      <c r="W13" s="52"/>
    </row>
    <row r="14" spans="1:23" s="39" customFormat="1" x14ac:dyDescent="0.25">
      <c r="A14" s="62"/>
      <c r="B14" s="326"/>
      <c r="C14" s="327"/>
      <c r="D14" s="327"/>
      <c r="E14" s="327"/>
      <c r="F14" s="327"/>
      <c r="G14" s="153"/>
      <c r="H14" s="328"/>
      <c r="I14" s="328"/>
      <c r="J14" s="328"/>
      <c r="K14" s="328"/>
      <c r="L14" s="329"/>
      <c r="N14" s="52"/>
      <c r="O14" s="292"/>
      <c r="P14" s="292"/>
      <c r="Q14" s="292"/>
      <c r="R14" s="52"/>
      <c r="S14" s="251"/>
      <c r="T14" s="251"/>
      <c r="U14" s="251"/>
      <c r="V14" s="52"/>
      <c r="W14" s="52"/>
    </row>
    <row r="15" spans="1:23" s="39" customFormat="1" ht="126.75" customHeight="1" x14ac:dyDescent="0.25">
      <c r="A15" s="62"/>
      <c r="B15" s="326"/>
      <c r="C15" s="327"/>
      <c r="D15" s="327"/>
      <c r="E15" s="327"/>
      <c r="F15" s="327"/>
      <c r="G15" s="153"/>
      <c r="H15" s="328"/>
      <c r="I15" s="328"/>
      <c r="J15" s="328"/>
      <c r="K15" s="328"/>
      <c r="L15" s="329"/>
      <c r="N15" s="52"/>
      <c r="O15" s="292"/>
      <c r="P15" s="292"/>
      <c r="Q15" s="292"/>
      <c r="R15" s="52"/>
      <c r="S15" s="251"/>
      <c r="T15" s="251"/>
      <c r="U15" s="251"/>
      <c r="V15" s="52"/>
      <c r="W15" s="52"/>
    </row>
    <row r="16" spans="1:23" s="39" customFormat="1" x14ac:dyDescent="0.25">
      <c r="A16" s="62"/>
      <c r="B16" s="73"/>
      <c r="C16" s="74"/>
      <c r="D16" s="74"/>
      <c r="E16" s="74"/>
      <c r="F16" s="74"/>
      <c r="G16" s="74"/>
      <c r="H16" s="74"/>
      <c r="I16" s="74"/>
      <c r="J16" s="74"/>
      <c r="K16" s="74"/>
      <c r="L16" s="75"/>
      <c r="N16" s="52"/>
      <c r="O16" s="292"/>
      <c r="P16" s="292"/>
      <c r="Q16" s="292"/>
      <c r="R16" s="52"/>
      <c r="S16" s="251"/>
      <c r="T16" s="251"/>
      <c r="U16" s="251"/>
      <c r="V16" s="52"/>
      <c r="W16" s="52"/>
    </row>
    <row r="17" spans="1:23" s="9" customFormat="1" x14ac:dyDescent="0.25">
      <c r="A17" s="24"/>
      <c r="B17" s="26"/>
      <c r="C17" s="26"/>
      <c r="D17" s="27"/>
      <c r="E17" s="27"/>
      <c r="F17" s="27"/>
      <c r="G17" s="27"/>
      <c r="H17" s="27"/>
      <c r="I17" s="27"/>
      <c r="J17" s="27"/>
      <c r="K17" s="27"/>
      <c r="L17" s="27"/>
      <c r="O17" s="25"/>
      <c r="P17" s="25"/>
    </row>
    <row r="18" spans="1:23" s="8" customFormat="1" x14ac:dyDescent="0.25">
      <c r="A18" s="24"/>
      <c r="B18" s="252" t="s">
        <v>219</v>
      </c>
      <c r="C18" s="253"/>
      <c r="D18" s="253"/>
      <c r="E18" s="253"/>
      <c r="F18" s="253"/>
      <c r="G18" s="253"/>
      <c r="H18" s="253"/>
      <c r="I18" s="253"/>
      <c r="J18" s="253"/>
      <c r="K18" s="253"/>
      <c r="L18" s="254"/>
      <c r="M18" s="6"/>
      <c r="N18" s="6"/>
      <c r="O18" s="7"/>
      <c r="P18" s="7"/>
    </row>
    <row r="19" spans="1:23" x14ac:dyDescent="0.25">
      <c r="B19" s="28"/>
      <c r="C19" s="29"/>
      <c r="D19" s="30"/>
      <c r="E19" s="30"/>
      <c r="F19" s="30"/>
      <c r="G19" s="30"/>
      <c r="H19" s="30"/>
      <c r="I19" s="30"/>
      <c r="J19" s="30"/>
      <c r="K19" s="30"/>
      <c r="L19" s="31"/>
    </row>
    <row r="20" spans="1:23" x14ac:dyDescent="0.25">
      <c r="B20" s="295" t="s">
        <v>74</v>
      </c>
      <c r="C20" s="296"/>
      <c r="D20" s="296"/>
      <c r="E20" s="296"/>
      <c r="F20" s="296"/>
      <c r="G20" s="288" t="s">
        <v>73</v>
      </c>
      <c r="H20" s="313" t="s">
        <v>154</v>
      </c>
      <c r="I20" s="313"/>
      <c r="J20" s="313"/>
      <c r="K20" s="313"/>
      <c r="L20" s="314"/>
      <c r="O20" s="32"/>
    </row>
    <row r="21" spans="1:23" x14ac:dyDescent="0.25">
      <c r="B21" s="295"/>
      <c r="C21" s="296"/>
      <c r="D21" s="296"/>
      <c r="E21" s="296"/>
      <c r="F21" s="296"/>
      <c r="G21" s="289"/>
      <c r="H21" s="313"/>
      <c r="I21" s="313"/>
      <c r="J21" s="313"/>
      <c r="K21" s="313"/>
      <c r="L21" s="314"/>
      <c r="O21" s="32"/>
    </row>
    <row r="22" spans="1:23" s="39" customFormat="1" x14ac:dyDescent="0.25">
      <c r="A22" s="62"/>
      <c r="B22" s="73"/>
      <c r="C22" s="74"/>
      <c r="D22" s="74"/>
      <c r="E22" s="74"/>
      <c r="F22" s="74"/>
      <c r="G22" s="74"/>
      <c r="H22" s="74"/>
      <c r="I22" s="74"/>
      <c r="J22" s="74"/>
      <c r="K22" s="74"/>
      <c r="L22" s="75"/>
      <c r="N22" s="52"/>
      <c r="O22" s="52"/>
      <c r="P22" s="52"/>
      <c r="Q22" s="52"/>
      <c r="R22" s="52"/>
      <c r="S22" s="52"/>
      <c r="T22" s="52"/>
      <c r="U22" s="52"/>
      <c r="V22" s="52"/>
      <c r="W22" s="52"/>
    </row>
    <row r="23" spans="1:23" s="9" customFormat="1" x14ac:dyDescent="0.25">
      <c r="A23" s="24"/>
      <c r="B23" s="26"/>
      <c r="C23" s="26"/>
      <c r="D23" s="27"/>
      <c r="E23" s="27"/>
      <c r="F23" s="27"/>
      <c r="G23" s="27"/>
      <c r="H23" s="27"/>
      <c r="I23" s="27"/>
      <c r="J23" s="27"/>
      <c r="K23" s="27"/>
      <c r="L23" s="27"/>
      <c r="O23" s="25"/>
      <c r="P23" s="25"/>
    </row>
    <row r="24" spans="1:23" s="8" customFormat="1" x14ac:dyDescent="0.25">
      <c r="A24" s="24"/>
      <c r="B24" s="252" t="str">
        <f>IF(Intro!$G$20="English",O24,P24)</f>
        <v>LA DÉFINITION "DES MARCHANDISES"</v>
      </c>
      <c r="C24" s="253" t="str">
        <f>UPPER(IF(Intro!$G$20="English",P24,Q24))</f>
        <v/>
      </c>
      <c r="D24" s="253" t="str">
        <f>UPPER(IF(Intro!$G$20="English",Q24,R24))</f>
        <v/>
      </c>
      <c r="E24" s="253" t="str">
        <f>UPPER(IF(Intro!$G$20="English",R24,S24))</f>
        <v/>
      </c>
      <c r="F24" s="253"/>
      <c r="G24" s="253" t="str">
        <f>UPPER(IF(Intro!$G$20="English",S24,T24))</f>
        <v/>
      </c>
      <c r="H24" s="253" t="str">
        <f>UPPER(IF(Intro!$G$20="English",T24,U24))</f>
        <v/>
      </c>
      <c r="I24" s="253" t="str">
        <f>UPPER(IF(Intro!$G$20="English",U24,V24))</f>
        <v/>
      </c>
      <c r="J24" s="253" t="str">
        <f>UPPER(IF(Intro!$G$20="English",V24,W24))</f>
        <v/>
      </c>
      <c r="K24" s="253" t="str">
        <f>UPPER(IF(Intro!$G$20="English",W24,X24))</f>
        <v/>
      </c>
      <c r="L24" s="254" t="str">
        <f>UPPER(IF(Intro!$G$20="English",X24,Y24))</f>
        <v/>
      </c>
      <c r="M24" s="9"/>
      <c r="N24" s="6"/>
      <c r="O24" s="9" t="s">
        <v>220</v>
      </c>
      <c r="P24" s="9" t="s">
        <v>221</v>
      </c>
    </row>
    <row r="25" spans="1:23" x14ac:dyDescent="0.25">
      <c r="B25" s="28"/>
      <c r="C25" s="29"/>
      <c r="D25" s="30"/>
      <c r="E25" s="30"/>
      <c r="F25" s="30"/>
      <c r="G25" s="30"/>
      <c r="H25" s="30"/>
      <c r="I25" s="30"/>
      <c r="J25" s="30"/>
      <c r="K25" s="30"/>
      <c r="L25" s="31"/>
    </row>
    <row r="26" spans="1:23" s="39" customFormat="1" x14ac:dyDescent="0.25">
      <c r="A26" s="62"/>
      <c r="B26" s="259" t="str">
        <f>IF(Intro!$G$20="English",O26,P26)</f>
        <v>Les références aux « marchandises » dans ce questionnaire font référence à :</v>
      </c>
      <c r="C26" s="260"/>
      <c r="D26" s="260"/>
      <c r="E26" s="260"/>
      <c r="F26" s="260"/>
      <c r="G26" s="260"/>
      <c r="H26" s="260"/>
      <c r="I26" s="260"/>
      <c r="J26" s="260"/>
      <c r="K26" s="260"/>
      <c r="L26" s="261"/>
      <c r="N26" s="52"/>
      <c r="O26" s="3" t="s">
        <v>125</v>
      </c>
      <c r="P26" s="3" t="s">
        <v>126</v>
      </c>
      <c r="Q26" s="52"/>
      <c r="R26" s="52"/>
      <c r="S26" s="52"/>
      <c r="T26" s="52"/>
      <c r="U26" s="52"/>
      <c r="V26" s="52"/>
      <c r="W26" s="52"/>
    </row>
    <row r="27" spans="1:23" s="39" customFormat="1" x14ac:dyDescent="0.25">
      <c r="A27" s="62"/>
      <c r="B27" s="259"/>
      <c r="C27" s="260"/>
      <c r="D27" s="260"/>
      <c r="E27" s="260"/>
      <c r="F27" s="260"/>
      <c r="G27" s="260"/>
      <c r="H27" s="260"/>
      <c r="I27" s="260"/>
      <c r="J27" s="260"/>
      <c r="K27" s="260"/>
      <c r="L27" s="261"/>
      <c r="N27" s="52"/>
      <c r="O27" s="3"/>
      <c r="P27" s="3"/>
      <c r="Q27" s="52"/>
      <c r="R27" s="52"/>
      <c r="S27" s="52"/>
      <c r="T27" s="52"/>
      <c r="U27" s="52"/>
      <c r="V27" s="52"/>
      <c r="W27" s="52"/>
    </row>
    <row r="28" spans="1:23" s="39" customFormat="1" x14ac:dyDescent="0.25">
      <c r="A28" s="62"/>
      <c r="B28" s="72"/>
      <c r="C28" s="262" t="str">
        <f>IF(Intro!$G$20="English",Variables!B16,Variables!C16)</f>
        <v>Marchandises congelées ou en conserve — maïs, pois, haricots verts ou jaunes, mélanges de pois et carottes, mélanges de légumes, haricots blancs, noirs, rouges ou pintos, et pois chiches —, qu’elles soient emballées pour la vente au détail, la restauration, l’industrie ou tout autre usage; qu’elles soient nettoyées, surgelées individuellement ou en bloc, préparées, blanchies, cuites ou conservées; qu’elles soient emballées dans des boîtes de conserve; qu’elles soient entières, coupées, tranchées, coupées en dés ou autrement préparées mécaniquement; qu’elles soient assaisonnées de sel ou qu’elles contiennent des sucres ajoutés, des agents de conservation ou d’autres ingrédients courants utilisés dans la mise en conserve, dans la congélation ou dans d’autres types d’emballage; qu’elles proviennent de légumes biologiques ou conventionnels; qu’elles soient vendues dans des formats en vrac ou destinés aux consommateurs, à la restauration ou à l’industrie.
Les marchandises suivantes sont exclues :
• les légumes frais ou séchés;
• les repas prêts à consommer ou les plats cuisinés dans lesquels les légumes sont combinés avec des céréales, de la viande, des pâtes ou des sauces de telle sorte que les légumes ne constituent pas la composante principale de ces repas ou de ces plats;
• les produits de légumes substantiellement transformés en purée, en poudre, en jus, en tartinade, en trempette ou en pâte.</v>
      </c>
      <c r="D28" s="263"/>
      <c r="E28" s="263"/>
      <c r="F28" s="263"/>
      <c r="G28" s="263"/>
      <c r="H28" s="263"/>
      <c r="I28" s="263"/>
      <c r="J28" s="263"/>
      <c r="K28" s="264"/>
      <c r="L28" s="55"/>
      <c r="N28" s="52"/>
      <c r="O28" s="3"/>
      <c r="P28" s="3"/>
      <c r="Q28" s="52"/>
      <c r="R28" s="52"/>
      <c r="S28" s="52"/>
      <c r="T28" s="52"/>
      <c r="U28" s="52"/>
      <c r="V28" s="52"/>
      <c r="W28" s="52"/>
    </row>
    <row r="29" spans="1:23" s="39" customFormat="1" x14ac:dyDescent="0.25">
      <c r="A29" s="62"/>
      <c r="B29" s="72"/>
      <c r="C29" s="265"/>
      <c r="D29" s="266"/>
      <c r="E29" s="266"/>
      <c r="F29" s="266"/>
      <c r="G29" s="266"/>
      <c r="H29" s="266"/>
      <c r="I29" s="266"/>
      <c r="J29" s="266"/>
      <c r="K29" s="267"/>
      <c r="L29" s="144"/>
      <c r="N29" s="52"/>
      <c r="O29" s="3"/>
      <c r="P29" s="3"/>
      <c r="Q29" s="52"/>
      <c r="R29" s="52"/>
      <c r="S29" s="52"/>
      <c r="T29" s="52"/>
      <c r="U29" s="52"/>
      <c r="V29" s="52"/>
      <c r="W29" s="52"/>
    </row>
    <row r="30" spans="1:23" s="39" customFormat="1" x14ac:dyDescent="0.25">
      <c r="A30" s="62"/>
      <c r="B30" s="72"/>
      <c r="C30" s="265"/>
      <c r="D30" s="266"/>
      <c r="E30" s="266"/>
      <c r="F30" s="266"/>
      <c r="G30" s="266"/>
      <c r="H30" s="266"/>
      <c r="I30" s="266"/>
      <c r="J30" s="266"/>
      <c r="K30" s="267"/>
      <c r="L30" s="144"/>
      <c r="N30" s="52"/>
      <c r="O30" s="3"/>
      <c r="P30" s="3"/>
      <c r="Q30" s="52"/>
      <c r="R30" s="52"/>
      <c r="S30" s="52"/>
      <c r="T30" s="52"/>
      <c r="U30" s="52"/>
      <c r="V30" s="52"/>
      <c r="W30" s="52"/>
    </row>
    <row r="31" spans="1:23" s="39" customFormat="1" x14ac:dyDescent="0.25">
      <c r="A31" s="62"/>
      <c r="B31" s="72"/>
      <c r="C31" s="265"/>
      <c r="D31" s="266"/>
      <c r="E31" s="266"/>
      <c r="F31" s="266"/>
      <c r="G31" s="266"/>
      <c r="H31" s="266"/>
      <c r="I31" s="266"/>
      <c r="J31" s="266"/>
      <c r="K31" s="267"/>
      <c r="L31" s="144"/>
      <c r="N31" s="52"/>
      <c r="O31" s="3"/>
      <c r="P31" s="3"/>
      <c r="Q31" s="52"/>
      <c r="R31" s="52"/>
      <c r="S31" s="52"/>
      <c r="T31" s="52"/>
      <c r="U31" s="52"/>
      <c r="V31" s="52"/>
      <c r="W31" s="52"/>
    </row>
    <row r="32" spans="1:23" s="39" customFormat="1" x14ac:dyDescent="0.25">
      <c r="A32" s="62"/>
      <c r="B32" s="72"/>
      <c r="C32" s="265"/>
      <c r="D32" s="266"/>
      <c r="E32" s="266"/>
      <c r="F32" s="266"/>
      <c r="G32" s="266"/>
      <c r="H32" s="266"/>
      <c r="I32" s="266"/>
      <c r="J32" s="266"/>
      <c r="K32" s="267"/>
      <c r="L32" s="144"/>
      <c r="N32" s="52"/>
      <c r="O32" s="3"/>
      <c r="P32" s="3"/>
      <c r="Q32" s="52"/>
      <c r="R32" s="52"/>
      <c r="S32" s="52"/>
      <c r="T32" s="52"/>
      <c r="U32" s="52"/>
      <c r="V32" s="52"/>
      <c r="W32" s="52"/>
    </row>
    <row r="33" spans="1:23" s="39" customFormat="1" x14ac:dyDescent="0.25">
      <c r="A33" s="62"/>
      <c r="B33" s="72"/>
      <c r="C33" s="265"/>
      <c r="D33" s="266"/>
      <c r="E33" s="266"/>
      <c r="F33" s="266"/>
      <c r="G33" s="266"/>
      <c r="H33" s="266"/>
      <c r="I33" s="266"/>
      <c r="J33" s="266"/>
      <c r="K33" s="267"/>
      <c r="L33" s="144"/>
      <c r="N33" s="52"/>
      <c r="O33" s="3"/>
      <c r="P33" s="3"/>
      <c r="Q33" s="52"/>
      <c r="R33" s="52"/>
      <c r="S33" s="52"/>
      <c r="T33" s="52"/>
      <c r="U33" s="52"/>
      <c r="V33" s="52"/>
      <c r="W33" s="52"/>
    </row>
    <row r="34" spans="1:23" s="39" customFormat="1" x14ac:dyDescent="0.25">
      <c r="A34" s="62"/>
      <c r="B34" s="72"/>
      <c r="C34" s="265"/>
      <c r="D34" s="266"/>
      <c r="E34" s="266"/>
      <c r="F34" s="266"/>
      <c r="G34" s="266"/>
      <c r="H34" s="266"/>
      <c r="I34" s="266"/>
      <c r="J34" s="266"/>
      <c r="K34" s="267"/>
      <c r="L34" s="144"/>
      <c r="N34" s="52"/>
      <c r="O34" s="3"/>
      <c r="P34" s="3"/>
      <c r="Q34" s="52"/>
      <c r="R34" s="52"/>
      <c r="S34" s="52"/>
      <c r="T34" s="52"/>
      <c r="U34" s="52"/>
      <c r="V34" s="52"/>
      <c r="W34" s="52"/>
    </row>
    <row r="35" spans="1:23" s="39" customFormat="1" x14ac:dyDescent="0.25">
      <c r="A35" s="62"/>
      <c r="B35" s="72"/>
      <c r="C35" s="265"/>
      <c r="D35" s="266"/>
      <c r="E35" s="266"/>
      <c r="F35" s="266"/>
      <c r="G35" s="266"/>
      <c r="H35" s="266"/>
      <c r="I35" s="266"/>
      <c r="J35" s="266"/>
      <c r="K35" s="267"/>
      <c r="L35" s="144"/>
      <c r="N35" s="52"/>
      <c r="O35" s="3"/>
      <c r="P35" s="3"/>
      <c r="Q35" s="52"/>
      <c r="R35" s="52"/>
      <c r="S35" s="52"/>
      <c r="T35" s="52"/>
      <c r="U35" s="52"/>
      <c r="V35" s="52"/>
      <c r="W35" s="52"/>
    </row>
    <row r="36" spans="1:23" s="39" customFormat="1" x14ac:dyDescent="0.25">
      <c r="A36" s="62"/>
      <c r="B36" s="72"/>
      <c r="C36" s="265"/>
      <c r="D36" s="266"/>
      <c r="E36" s="266"/>
      <c r="F36" s="266"/>
      <c r="G36" s="266"/>
      <c r="H36" s="266"/>
      <c r="I36" s="266"/>
      <c r="J36" s="266"/>
      <c r="K36" s="267"/>
      <c r="L36" s="144"/>
      <c r="N36" s="52"/>
      <c r="O36" s="3"/>
      <c r="P36" s="3"/>
      <c r="Q36" s="52"/>
      <c r="R36" s="52"/>
      <c r="S36" s="52"/>
      <c r="T36" s="52"/>
      <c r="U36" s="52"/>
      <c r="V36" s="52"/>
      <c r="W36" s="52"/>
    </row>
    <row r="37" spans="1:23" s="39" customFormat="1" x14ac:dyDescent="0.25">
      <c r="A37" s="62"/>
      <c r="B37" s="72"/>
      <c r="C37" s="265"/>
      <c r="D37" s="266"/>
      <c r="E37" s="266"/>
      <c r="F37" s="266"/>
      <c r="G37" s="266"/>
      <c r="H37" s="266"/>
      <c r="I37" s="266"/>
      <c r="J37" s="266"/>
      <c r="K37" s="267"/>
      <c r="L37" s="144"/>
      <c r="N37" s="52"/>
      <c r="O37" s="3"/>
      <c r="P37" s="3"/>
      <c r="Q37" s="52"/>
      <c r="R37" s="52"/>
      <c r="S37" s="52"/>
      <c r="T37" s="52"/>
      <c r="U37" s="52"/>
      <c r="V37" s="52"/>
      <c r="W37" s="52"/>
    </row>
    <row r="38" spans="1:23" s="39" customFormat="1" x14ac:dyDescent="0.25">
      <c r="A38" s="62"/>
      <c r="B38" s="72"/>
      <c r="C38" s="265"/>
      <c r="D38" s="266"/>
      <c r="E38" s="266"/>
      <c r="F38" s="266"/>
      <c r="G38" s="266"/>
      <c r="H38" s="266"/>
      <c r="I38" s="266"/>
      <c r="J38" s="266"/>
      <c r="K38" s="267"/>
      <c r="L38" s="144"/>
      <c r="N38" s="52"/>
      <c r="O38" s="3"/>
      <c r="P38" s="3"/>
      <c r="Q38" s="52"/>
      <c r="R38" s="52"/>
      <c r="S38" s="52"/>
      <c r="T38" s="52"/>
      <c r="U38" s="52"/>
      <c r="V38" s="52"/>
      <c r="W38" s="52"/>
    </row>
    <row r="39" spans="1:23" s="39" customFormat="1" x14ac:dyDescent="0.25">
      <c r="A39" s="62"/>
      <c r="B39" s="72"/>
      <c r="C39" s="265"/>
      <c r="D39" s="266"/>
      <c r="E39" s="266"/>
      <c r="F39" s="266"/>
      <c r="G39" s="266"/>
      <c r="H39" s="266"/>
      <c r="I39" s="266"/>
      <c r="J39" s="266"/>
      <c r="K39" s="267"/>
      <c r="L39" s="144"/>
      <c r="N39" s="52"/>
      <c r="O39" s="3"/>
      <c r="P39" s="3"/>
      <c r="Q39" s="52"/>
      <c r="R39" s="52"/>
      <c r="S39" s="52"/>
      <c r="T39" s="52"/>
      <c r="U39" s="52"/>
      <c r="V39" s="52"/>
      <c r="W39" s="52"/>
    </row>
    <row r="40" spans="1:23" s="39" customFormat="1" x14ac:dyDescent="0.25">
      <c r="A40" s="62"/>
      <c r="B40" s="72"/>
      <c r="C40" s="265"/>
      <c r="D40" s="266"/>
      <c r="E40" s="266"/>
      <c r="F40" s="266"/>
      <c r="G40" s="266"/>
      <c r="H40" s="266"/>
      <c r="I40" s="266"/>
      <c r="J40" s="266"/>
      <c r="K40" s="267"/>
      <c r="L40" s="98"/>
      <c r="N40" s="52"/>
      <c r="O40" s="3"/>
      <c r="P40" s="3"/>
      <c r="Q40" s="52"/>
      <c r="R40" s="52"/>
      <c r="S40" s="52"/>
      <c r="T40" s="52"/>
      <c r="U40" s="52"/>
      <c r="V40" s="52"/>
      <c r="W40" s="52"/>
    </row>
    <row r="41" spans="1:23" s="39" customFormat="1" x14ac:dyDescent="0.25">
      <c r="A41" s="62"/>
      <c r="B41" s="72"/>
      <c r="C41" s="265"/>
      <c r="D41" s="266"/>
      <c r="E41" s="266"/>
      <c r="F41" s="266"/>
      <c r="G41" s="266"/>
      <c r="H41" s="266"/>
      <c r="I41" s="266"/>
      <c r="J41" s="266"/>
      <c r="K41" s="267"/>
      <c r="L41" s="98"/>
      <c r="N41" s="52"/>
      <c r="O41" s="3"/>
      <c r="P41" s="3"/>
      <c r="Q41" s="52"/>
      <c r="R41" s="52"/>
      <c r="S41" s="52"/>
      <c r="T41" s="52"/>
      <c r="U41" s="52"/>
      <c r="V41" s="52"/>
      <c r="W41" s="52"/>
    </row>
    <row r="42" spans="1:23" s="39" customFormat="1" x14ac:dyDescent="0.25">
      <c r="A42" s="62"/>
      <c r="B42" s="72"/>
      <c r="C42" s="268"/>
      <c r="D42" s="269"/>
      <c r="E42" s="269"/>
      <c r="F42" s="269"/>
      <c r="G42" s="269"/>
      <c r="H42" s="269"/>
      <c r="I42" s="269"/>
      <c r="J42" s="269"/>
      <c r="K42" s="270"/>
      <c r="L42" s="98"/>
      <c r="N42" s="52"/>
      <c r="O42" s="3"/>
      <c r="P42" s="3"/>
      <c r="Q42" s="52"/>
      <c r="R42" s="52"/>
      <c r="S42" s="52"/>
      <c r="T42" s="52"/>
      <c r="U42" s="52"/>
      <c r="V42" s="52"/>
      <c r="W42" s="52"/>
    </row>
    <row r="43" spans="1:23" s="39" customFormat="1" x14ac:dyDescent="0.25">
      <c r="A43" s="62"/>
      <c r="B43" s="259"/>
      <c r="C43" s="260"/>
      <c r="D43" s="260"/>
      <c r="E43" s="260"/>
      <c r="F43" s="260"/>
      <c r="G43" s="260"/>
      <c r="H43" s="260"/>
      <c r="I43" s="260"/>
      <c r="J43" s="260"/>
      <c r="K43" s="260"/>
      <c r="L43" s="261"/>
      <c r="N43" s="52"/>
      <c r="O43" s="3"/>
      <c r="P43" s="3"/>
      <c r="Q43" s="52"/>
      <c r="R43" s="52"/>
      <c r="S43" s="52"/>
      <c r="T43" s="52"/>
      <c r="U43" s="52"/>
      <c r="V43" s="52"/>
      <c r="W43" s="52"/>
    </row>
    <row r="44" spans="1:23" s="39" customFormat="1" x14ac:dyDescent="0.25">
      <c r="A44" s="62"/>
      <c r="B44" s="259" t="str">
        <f>IF(Intro!$G$20="English",O44,P44)</f>
        <v>Pour plus de détails, consultez l'onglet Info.</v>
      </c>
      <c r="C44" s="260"/>
      <c r="D44" s="260"/>
      <c r="E44" s="260"/>
      <c r="F44" s="260"/>
      <c r="G44" s="260"/>
      <c r="H44" s="260"/>
      <c r="I44" s="260"/>
      <c r="J44" s="260"/>
      <c r="K44" s="260"/>
      <c r="L44" s="261"/>
      <c r="N44" s="52"/>
      <c r="O44" s="3" t="s">
        <v>123</v>
      </c>
      <c r="P44" s="3" t="s">
        <v>124</v>
      </c>
      <c r="Q44" s="52"/>
      <c r="R44" s="52"/>
      <c r="S44" s="52"/>
      <c r="T44" s="52"/>
      <c r="U44" s="52"/>
      <c r="V44" s="52"/>
      <c r="W44" s="52"/>
    </row>
    <row r="45" spans="1:23" s="39" customFormat="1" x14ac:dyDescent="0.25">
      <c r="A45" s="62"/>
      <c r="B45" s="73"/>
      <c r="C45" s="74"/>
      <c r="D45" s="74"/>
      <c r="E45" s="74"/>
      <c r="F45" s="74"/>
      <c r="G45" s="74"/>
      <c r="H45" s="74"/>
      <c r="I45" s="74"/>
      <c r="J45" s="74"/>
      <c r="K45" s="74"/>
      <c r="L45" s="75"/>
      <c r="N45" s="52"/>
      <c r="O45" s="52"/>
      <c r="P45" s="52"/>
      <c r="Q45" s="52"/>
      <c r="R45" s="52"/>
      <c r="S45" s="52"/>
      <c r="T45" s="52"/>
      <c r="U45" s="52"/>
      <c r="V45" s="52"/>
      <c r="W45" s="52"/>
    </row>
    <row r="46" spans="1:23" s="9" customFormat="1" x14ac:dyDescent="0.25">
      <c r="A46" s="24"/>
      <c r="B46" s="26"/>
      <c r="C46" s="26"/>
      <c r="D46" s="27"/>
      <c r="E46" s="27"/>
      <c r="F46" s="27"/>
      <c r="G46" s="27"/>
      <c r="H46" s="27"/>
      <c r="I46" s="27"/>
      <c r="J46" s="27"/>
      <c r="K46" s="27"/>
      <c r="L46" s="27"/>
      <c r="O46" s="25"/>
      <c r="P46" s="25"/>
    </row>
    <row r="47" spans="1:23" s="8" customFormat="1" x14ac:dyDescent="0.25">
      <c r="A47" s="24"/>
      <c r="B47" s="252" t="str">
        <f>IF(Intro!$G$20="English",O47,P47)</f>
        <v>DEVEZ-VOUS REMPLIR CE QUESTIONNAIRE?</v>
      </c>
      <c r="C47" s="253"/>
      <c r="D47" s="253"/>
      <c r="E47" s="253"/>
      <c r="F47" s="253"/>
      <c r="G47" s="253"/>
      <c r="H47" s="253"/>
      <c r="I47" s="253"/>
      <c r="J47" s="253"/>
      <c r="K47" s="253"/>
      <c r="L47" s="254"/>
      <c r="M47" s="6"/>
      <c r="N47" s="6"/>
      <c r="O47" s="3" t="s">
        <v>222</v>
      </c>
      <c r="P47" s="3" t="s">
        <v>268</v>
      </c>
    </row>
    <row r="48" spans="1:23" x14ac:dyDescent="0.25">
      <c r="B48" s="28"/>
      <c r="C48" s="29"/>
      <c r="D48" s="30"/>
      <c r="E48" s="30"/>
      <c r="F48" s="30"/>
      <c r="G48" s="30"/>
      <c r="H48" s="30"/>
      <c r="I48" s="30"/>
      <c r="J48" s="30"/>
      <c r="K48" s="30"/>
      <c r="L48" s="31"/>
    </row>
    <row r="49" spans="1:23" s="39" customFormat="1" x14ac:dyDescent="0.25">
      <c r="A49" s="62"/>
      <c r="B49" s="259" t="str">
        <f>IF(Intro!$G$20="English",O49,P49)</f>
        <v>Votre entreprise a-t-elle produit les marchandises à tout moment depuis le 1er janvier 2023?</v>
      </c>
      <c r="C49" s="260"/>
      <c r="D49" s="260"/>
      <c r="E49" s="260"/>
      <c r="F49" s="260"/>
      <c r="G49" s="260"/>
      <c r="H49" s="260"/>
      <c r="I49" s="260"/>
      <c r="J49" s="260"/>
      <c r="K49" s="260"/>
      <c r="L49" s="261"/>
      <c r="N49" s="52"/>
      <c r="O49" s="32" t="str">
        <f>"Has your firm produced the goods at any time since January 1, "&amp;Variables!B6&amp;"?"</f>
        <v>Has your firm produced the goods at any time since January 1, 2023?</v>
      </c>
      <c r="P49" s="3" t="str">
        <f>"Votre entreprise a-t-elle produit les marchandises à tout moment depuis le 1er janvier "&amp;Variables!B6&amp;"?"</f>
        <v>Votre entreprise a-t-elle produit les marchandises à tout moment depuis le 1er janvier 2023?</v>
      </c>
      <c r="Q49" s="52"/>
      <c r="R49" s="52"/>
      <c r="S49" s="52"/>
      <c r="T49" s="52"/>
      <c r="U49" s="52"/>
      <c r="V49" s="52"/>
      <c r="W49" s="52"/>
    </row>
    <row r="50" spans="1:23" s="39" customFormat="1" x14ac:dyDescent="0.25">
      <c r="A50" s="62"/>
      <c r="B50" s="242"/>
      <c r="C50" s="243"/>
      <c r="D50" s="243"/>
      <c r="E50" s="243"/>
      <c r="F50" s="243"/>
      <c r="G50" s="243"/>
      <c r="H50" s="243"/>
      <c r="I50" s="243"/>
      <c r="J50" s="243"/>
      <c r="K50" s="243"/>
      <c r="L50" s="244"/>
      <c r="N50" s="52"/>
      <c r="O50" s="245" t="s">
        <v>384</v>
      </c>
      <c r="P50" s="56" t="s">
        <v>385</v>
      </c>
      <c r="Q50" s="52"/>
      <c r="R50" s="52"/>
      <c r="S50" s="52"/>
      <c r="T50" s="52"/>
      <c r="U50" s="52"/>
      <c r="V50" s="52"/>
      <c r="W50" s="52"/>
    </row>
    <row r="51" spans="1:23" s="39" customFormat="1" ht="14.45" customHeight="1" x14ac:dyDescent="0.25">
      <c r="A51" s="62"/>
      <c r="B51" s="72"/>
      <c r="C51" s="63"/>
      <c r="D51" s="290" t="str">
        <f>IF(Intro!$G$20="English",O51,P51)</f>
        <v>Sélectionnez une réponse</v>
      </c>
      <c r="E51" s="291"/>
      <c r="F51" s="290" t="s">
        <v>386</v>
      </c>
      <c r="G51" s="312"/>
      <c r="H51" s="312"/>
      <c r="I51" s="312"/>
      <c r="J51" s="312"/>
      <c r="K51" s="291"/>
      <c r="L51" s="64"/>
      <c r="N51" s="52"/>
      <c r="O51" s="56" t="s">
        <v>382</v>
      </c>
      <c r="P51" s="56" t="s">
        <v>383</v>
      </c>
      <c r="Q51" s="52"/>
      <c r="R51" s="52"/>
      <c r="S51" s="52"/>
      <c r="T51" s="52"/>
      <c r="U51" s="52"/>
      <c r="V51" s="52"/>
      <c r="W51" s="52"/>
    </row>
    <row r="52" spans="1:23" ht="14.45" customHeight="1" x14ac:dyDescent="0.25">
      <c r="B52" s="271" t="str">
        <f>IF(Intro!$G$20="English",O50,P50)</f>
        <v>Produit les marchandises</v>
      </c>
      <c r="C52" s="272"/>
      <c r="D52" s="306"/>
      <c r="E52" s="307"/>
      <c r="F52" s="279" t="str">
        <f>IF(D52="Yes, canned goods only",O52,IF(D52="Oui, marchandises en conserve seulement",P52,IF(D52="Yes, frozen goods only",O53,IF(D52="Oui, marchandises congelées seulement",P53,IF(D52="Yes, both canned and frozen goods",O54,IF(D52="Oui, marchandises en conserve et congelées",P54,IF(D52="No",O55,IF(D52="Non",P55,""))))))))</f>
        <v/>
      </c>
      <c r="G52" s="280"/>
      <c r="H52" s="280"/>
      <c r="I52" s="280"/>
      <c r="J52" s="280"/>
      <c r="K52" s="281"/>
      <c r="L52" s="64"/>
      <c r="O52" s="3" t="str">
        <f>"Complete all tabs in this questionnaire and submit it by "&amp;Variables!B11&amp;"."</f>
        <v>Complete all tabs in this questionnaire and submit it by April 10, 2026.</v>
      </c>
      <c r="P52" s="3" t="str">
        <f>"Remplissez tous les onglets de ce questionnaire et retournez-le avant le "&amp;Variables!C11&amp;"."</f>
        <v>Remplissez tous les onglets de ce questionnaire et retournez-le avant le 10 avril 2026.</v>
      </c>
    </row>
    <row r="53" spans="1:23" ht="14.45" customHeight="1" x14ac:dyDescent="0.25">
      <c r="B53" s="271"/>
      <c r="C53" s="272"/>
      <c r="D53" s="308"/>
      <c r="E53" s="309"/>
      <c r="F53" s="282"/>
      <c r="G53" s="283"/>
      <c r="H53" s="283"/>
      <c r="I53" s="283"/>
      <c r="J53" s="283"/>
      <c r="K53" s="284"/>
      <c r="L53" s="64"/>
      <c r="O53" s="56" t="str">
        <f>"Complete the foreign producers' questionnaire on frozen goods, which can be found on the Tribunal website, and submit it by "&amp;Variables!B11&amp;"."</f>
        <v>Complete the foreign producers' questionnaire on frozen goods, which can be found on the Tribunal website, and submit it by April 10, 2026.</v>
      </c>
      <c r="P53" s="56" t="str">
        <f>"Remplissez le questionnaire à l'intention des producteurs étrangers sur les marchandises congelées, disponible sur le site web du Tribunal, et soumettez-le avant le "&amp;Variables!C11&amp;"."</f>
        <v>Remplissez le questionnaire à l'intention des producteurs étrangers sur les marchandises congelées, disponible sur le site web du Tribunal, et soumettez-le avant le 10 avril 2026.</v>
      </c>
    </row>
    <row r="54" spans="1:23" x14ac:dyDescent="0.25">
      <c r="B54" s="271"/>
      <c r="C54" s="272"/>
      <c r="D54" s="310"/>
      <c r="E54" s="311"/>
      <c r="F54" s="285"/>
      <c r="G54" s="286"/>
      <c r="H54" s="286"/>
      <c r="I54" s="286"/>
      <c r="J54" s="286"/>
      <c r="K54" s="287"/>
      <c r="L54" s="64"/>
      <c r="O54" s="56" t="str">
        <f>"Complete all tabs in this questionnaire and complete the foreign producers' questionnaire on frozen goods, which can be found on the Tribunal website, and submit them by "&amp;Variables!B11&amp;"."</f>
        <v>Complete all tabs in this questionnaire and complete the foreign producers' questionnaire on frozen goods, which can be found on the Tribunal website, and submit them by April 10, 2026.</v>
      </c>
      <c r="P54" s="56" t="str">
        <f>"Remplissez tous les onglets de ce questionnaire et remplissez le questionnaire à l'intention des producteurs étrangers sur les marchandises congelées, disponible sur le site web du Tribunal, et soumettez-les avant le "&amp;Variables!C11&amp;"."</f>
        <v>Remplissez tous les onglets de ce questionnaire et remplissez le questionnaire à l'intention des producteurs étrangers sur les marchandises congelées, disponible sur le site web du Tribunal, et soumettez-les avant le 10 avril 2026.</v>
      </c>
    </row>
    <row r="55" spans="1:23" s="39" customFormat="1" x14ac:dyDescent="0.25">
      <c r="A55" s="62"/>
      <c r="B55" s="73"/>
      <c r="C55" s="74"/>
      <c r="D55" s="74"/>
      <c r="E55" s="74"/>
      <c r="F55" s="74"/>
      <c r="G55" s="74"/>
      <c r="H55" s="74"/>
      <c r="I55" s="74"/>
      <c r="J55" s="74"/>
      <c r="K55" s="74"/>
      <c r="L55" s="75"/>
      <c r="N55" s="52"/>
      <c r="O55" s="3" t="str">
        <f>"Complete this tab only and submit it by "&amp;Variables!B11&amp;"."</f>
        <v>Complete this tab only and submit it by April 10, 2026.</v>
      </c>
      <c r="P55" s="3" t="str">
        <f>"Remplissez cet onglet uniquement et soumettez-le avant le "&amp;Variables!C11&amp;"."</f>
        <v>Remplissez cet onglet uniquement et soumettez-le avant le 10 avril 2026.</v>
      </c>
      <c r="Q55" s="52"/>
      <c r="R55" s="52"/>
      <c r="S55" s="52"/>
      <c r="T55" s="52"/>
      <c r="U55" s="52"/>
      <c r="V55" s="52"/>
      <c r="W55" s="52"/>
    </row>
    <row r="56" spans="1:23" s="9" customFormat="1" x14ac:dyDescent="0.25">
      <c r="A56" s="24"/>
      <c r="B56" s="26"/>
      <c r="C56" s="26"/>
      <c r="D56" s="27"/>
      <c r="E56" s="27"/>
      <c r="F56" s="27"/>
      <c r="G56" s="27"/>
      <c r="H56" s="27"/>
      <c r="I56" s="27"/>
      <c r="J56" s="27"/>
      <c r="K56" s="27"/>
      <c r="L56" s="27"/>
    </row>
    <row r="57" spans="1:23" s="8" customFormat="1" x14ac:dyDescent="0.25">
      <c r="A57" s="24"/>
      <c r="B57" s="252" t="str">
        <f>IF(Intro!$G$20="English",O57,P57)</f>
        <v>DATE D'ÉCHÉANCE DU QUESTIONNAIRE</v>
      </c>
      <c r="C57" s="253"/>
      <c r="D57" s="253"/>
      <c r="E57" s="253"/>
      <c r="F57" s="253"/>
      <c r="G57" s="253"/>
      <c r="H57" s="253"/>
      <c r="I57" s="253"/>
      <c r="J57" s="253"/>
      <c r="K57" s="253"/>
      <c r="L57" s="254"/>
      <c r="M57" s="9"/>
      <c r="N57" s="6"/>
      <c r="O57" s="7" t="s">
        <v>1</v>
      </c>
      <c r="P57" s="7" t="s">
        <v>2</v>
      </c>
    </row>
    <row r="58" spans="1:23" x14ac:dyDescent="0.25">
      <c r="B58" s="33"/>
      <c r="C58" s="34"/>
      <c r="D58" s="35"/>
      <c r="E58" s="35"/>
      <c r="F58" s="35"/>
      <c r="G58" s="35"/>
      <c r="H58" s="35"/>
      <c r="I58" s="35"/>
      <c r="J58" s="35"/>
      <c r="K58" s="35"/>
      <c r="L58" s="36"/>
    </row>
    <row r="59" spans="1:23" s="39" customFormat="1" x14ac:dyDescent="0.25">
      <c r="A59" s="62"/>
      <c r="B59" s="72"/>
      <c r="C59" s="273" t="str">
        <f>IF(Intro!$G$20="English",O59,P59)</f>
        <v>10 avril 2026</v>
      </c>
      <c r="D59" s="274"/>
      <c r="E59" s="274"/>
      <c r="F59" s="274"/>
      <c r="G59" s="274"/>
      <c r="H59" s="274"/>
      <c r="I59" s="274"/>
      <c r="J59" s="274"/>
      <c r="K59" s="275"/>
      <c r="L59" s="66"/>
      <c r="N59" s="52"/>
      <c r="O59" s="51" t="str">
        <f>Variables!B11</f>
        <v>April 10, 2026</v>
      </c>
      <c r="P59" s="51" t="str">
        <f>Variables!C11</f>
        <v>10 avril 2026</v>
      </c>
      <c r="Q59" s="52"/>
      <c r="R59" s="52"/>
      <c r="S59" s="52"/>
      <c r="T59" s="52"/>
      <c r="U59" s="52"/>
      <c r="V59" s="52"/>
      <c r="W59" s="52"/>
    </row>
    <row r="60" spans="1:23" s="39" customFormat="1" x14ac:dyDescent="0.25">
      <c r="A60" s="62"/>
      <c r="B60" s="72"/>
      <c r="C60" s="276"/>
      <c r="D60" s="277"/>
      <c r="E60" s="277"/>
      <c r="F60" s="277"/>
      <c r="G60" s="277"/>
      <c r="H60" s="277"/>
      <c r="I60" s="277"/>
      <c r="J60" s="277"/>
      <c r="K60" s="278"/>
      <c r="L60" s="66"/>
      <c r="N60" s="52"/>
      <c r="O60" s="51"/>
      <c r="P60" s="51"/>
      <c r="Q60" s="52"/>
      <c r="R60" s="52"/>
      <c r="S60" s="52"/>
      <c r="T60" s="52"/>
      <c r="U60" s="52"/>
      <c r="V60" s="52"/>
      <c r="W60" s="52"/>
    </row>
    <row r="61" spans="1:23" s="39" customFormat="1" x14ac:dyDescent="0.25">
      <c r="A61" s="62"/>
      <c r="B61" s="73"/>
      <c r="C61" s="74"/>
      <c r="D61" s="74"/>
      <c r="E61" s="74"/>
      <c r="F61" s="74"/>
      <c r="G61" s="74"/>
      <c r="H61" s="74"/>
      <c r="I61" s="74"/>
      <c r="J61" s="74"/>
      <c r="K61" s="74"/>
      <c r="L61" s="75"/>
      <c r="N61" s="52"/>
      <c r="O61" s="52"/>
      <c r="P61" s="52"/>
      <c r="Q61" s="52"/>
      <c r="R61" s="52"/>
      <c r="S61" s="52"/>
      <c r="T61" s="52"/>
      <c r="U61" s="52"/>
      <c r="V61" s="52"/>
      <c r="W61" s="52"/>
    </row>
    <row r="62" spans="1:23" s="9" customFormat="1" x14ac:dyDescent="0.25">
      <c r="A62" s="24"/>
      <c r="B62" s="26"/>
      <c r="C62" s="26"/>
      <c r="D62" s="27"/>
      <c r="E62" s="27"/>
      <c r="F62" s="27"/>
      <c r="G62" s="27"/>
      <c r="H62" s="27"/>
      <c r="I62" s="27"/>
      <c r="J62" s="27"/>
      <c r="K62" s="27"/>
      <c r="L62" s="27"/>
      <c r="O62" s="25"/>
      <c r="P62" s="25"/>
    </row>
    <row r="63" spans="1:23" x14ac:dyDescent="0.25">
      <c r="B63" s="252" t="str">
        <f>IF(Intro!$G$20="English",O63,P63)</f>
        <v>RENSEIGNEMENTS SUR L’ENTREPRISE</v>
      </c>
      <c r="C63" s="253"/>
      <c r="D63" s="253"/>
      <c r="E63" s="253"/>
      <c r="F63" s="253"/>
      <c r="G63" s="253"/>
      <c r="H63" s="253"/>
      <c r="I63" s="253"/>
      <c r="J63" s="253"/>
      <c r="K63" s="253"/>
      <c r="L63" s="254"/>
      <c r="M63" s="39"/>
      <c r="O63" s="3" t="s">
        <v>7</v>
      </c>
      <c r="P63" s="3" t="s">
        <v>8</v>
      </c>
    </row>
    <row r="64" spans="1:23" x14ac:dyDescent="0.25">
      <c r="B64" s="28"/>
      <c r="C64" s="29"/>
      <c r="D64" s="30"/>
      <c r="E64" s="30"/>
      <c r="F64" s="30"/>
      <c r="G64" s="30"/>
      <c r="H64" s="30"/>
      <c r="I64" s="30"/>
      <c r="J64" s="30"/>
      <c r="K64" s="30"/>
      <c r="L64" s="31"/>
    </row>
    <row r="65" spans="1:23" x14ac:dyDescent="0.25">
      <c r="B65" s="255" t="str">
        <f>IF(Intro!$G$20="English",O65,P65)</f>
        <v>Dénomination sociale (en français et en anglais, le cas échéant)</v>
      </c>
      <c r="C65" s="256"/>
      <c r="D65" s="256"/>
      <c r="E65" s="257"/>
      <c r="F65" s="257"/>
      <c r="G65" s="257"/>
      <c r="H65" s="257"/>
      <c r="I65" s="257"/>
      <c r="J65" s="257"/>
      <c r="K65" s="257"/>
      <c r="L65" s="258"/>
      <c r="O65" s="32" t="s">
        <v>152</v>
      </c>
      <c r="P65" s="3" t="s">
        <v>153</v>
      </c>
    </row>
    <row r="66" spans="1:23" x14ac:dyDescent="0.25">
      <c r="B66" s="255"/>
      <c r="C66" s="256"/>
      <c r="D66" s="256"/>
      <c r="E66" s="257"/>
      <c r="F66" s="257"/>
      <c r="G66" s="257"/>
      <c r="H66" s="257"/>
      <c r="I66" s="257"/>
      <c r="J66" s="257"/>
      <c r="K66" s="257"/>
      <c r="L66" s="258"/>
      <c r="O66" s="32"/>
    </row>
    <row r="67" spans="1:23" x14ac:dyDescent="0.25">
      <c r="B67" s="255" t="str">
        <f>IF(Intro!$G$20="English",O67,P67)</f>
        <v>Adresse de l'entreprise</v>
      </c>
      <c r="C67" s="256"/>
      <c r="D67" s="256"/>
      <c r="E67" s="257"/>
      <c r="F67" s="257"/>
      <c r="G67" s="257"/>
      <c r="H67" s="257"/>
      <c r="I67" s="257"/>
      <c r="J67" s="257"/>
      <c r="K67" s="257"/>
      <c r="L67" s="258"/>
      <c r="O67" s="32" t="s">
        <v>9</v>
      </c>
      <c r="P67" s="3" t="s">
        <v>10</v>
      </c>
    </row>
    <row r="68" spans="1:23" ht="14.25" customHeight="1" x14ac:dyDescent="0.25">
      <c r="B68" s="293"/>
      <c r="C68" s="294"/>
      <c r="D68" s="294"/>
      <c r="E68" s="257"/>
      <c r="F68" s="257"/>
      <c r="G68" s="257"/>
      <c r="H68" s="257"/>
      <c r="I68" s="257"/>
      <c r="J68" s="257"/>
      <c r="K68" s="257"/>
      <c r="L68" s="258"/>
      <c r="O68" s="32"/>
    </row>
    <row r="69" spans="1:23" x14ac:dyDescent="0.25">
      <c r="B69" s="255" t="str">
        <f>IF(Intro!$G$20="English",O69,P69)</f>
        <v>Adresse du site Web</v>
      </c>
      <c r="C69" s="256"/>
      <c r="D69" s="256"/>
      <c r="E69" s="257"/>
      <c r="F69" s="257"/>
      <c r="G69" s="257"/>
      <c r="H69" s="257"/>
      <c r="I69" s="257"/>
      <c r="J69" s="257"/>
      <c r="K69" s="257"/>
      <c r="L69" s="258"/>
      <c r="O69" s="32" t="s">
        <v>11</v>
      </c>
      <c r="P69" s="3" t="s">
        <v>12</v>
      </c>
    </row>
    <row r="70" spans="1:23" ht="14.25" customHeight="1" x14ac:dyDescent="0.25">
      <c r="B70" s="293"/>
      <c r="C70" s="294"/>
      <c r="D70" s="294"/>
      <c r="E70" s="257"/>
      <c r="F70" s="257"/>
      <c r="G70" s="257"/>
      <c r="H70" s="257"/>
      <c r="I70" s="257"/>
      <c r="J70" s="257"/>
      <c r="K70" s="257"/>
      <c r="L70" s="258"/>
      <c r="O70" s="32"/>
    </row>
    <row r="71" spans="1:23" x14ac:dyDescent="0.25">
      <c r="B71" s="87"/>
      <c r="C71" s="88"/>
      <c r="D71" s="89"/>
      <c r="E71" s="89"/>
      <c r="F71" s="89"/>
      <c r="G71" s="89"/>
      <c r="H71" s="89"/>
      <c r="I71" s="89"/>
      <c r="J71" s="89"/>
      <c r="K71" s="89"/>
      <c r="L71" s="90"/>
    </row>
    <row r="72" spans="1:23" s="39" customFormat="1" x14ac:dyDescent="0.25">
      <c r="A72" s="62"/>
      <c r="B72" s="99" t="str">
        <f>IF(Intro!$G$20="English",O72,P72)</f>
        <v xml:space="preserve">Si votre entreprise a plus d’un emplacement, d’une installation ou d’un point de vente, transmettez une réponse consolidée au questionnaire.
</v>
      </c>
      <c r="C72" s="91"/>
      <c r="D72" s="91"/>
      <c r="E72" s="91"/>
      <c r="F72" s="91"/>
      <c r="G72" s="91"/>
      <c r="H72" s="91"/>
      <c r="I72" s="91"/>
      <c r="J72" s="91"/>
      <c r="K72" s="91"/>
      <c r="L72" s="100"/>
      <c r="N72" s="52"/>
      <c r="O72" s="52" t="s">
        <v>141</v>
      </c>
      <c r="P72" s="52" t="s">
        <v>142</v>
      </c>
      <c r="Q72" s="52"/>
      <c r="R72" s="52"/>
      <c r="S72" s="52"/>
      <c r="T72" s="52"/>
      <c r="U72" s="52"/>
      <c r="V72" s="52"/>
      <c r="W72" s="52"/>
    </row>
    <row r="73" spans="1:23" x14ac:dyDescent="0.25">
      <c r="B73" s="255" t="str">
        <f>IF(Intro!$G$20="English",O73,P73)</f>
        <v>Fournissez les noms et adresses des autres emplacements, installations et points de vente au Canada au nom de laquelle votre entreprise répond. </v>
      </c>
      <c r="C73" s="256"/>
      <c r="D73" s="256"/>
      <c r="E73" s="257"/>
      <c r="F73" s="257"/>
      <c r="G73" s="257"/>
      <c r="H73" s="257"/>
      <c r="I73" s="257"/>
      <c r="J73" s="257"/>
      <c r="K73" s="257"/>
      <c r="L73" s="258"/>
      <c r="M73" s="39"/>
      <c r="O73" s="32" t="s">
        <v>75</v>
      </c>
      <c r="P73" s="3" t="s">
        <v>76</v>
      </c>
    </row>
    <row r="74" spans="1:23" x14ac:dyDescent="0.25">
      <c r="B74" s="255"/>
      <c r="C74" s="256"/>
      <c r="D74" s="256"/>
      <c r="E74" s="257"/>
      <c r="F74" s="257"/>
      <c r="G74" s="257"/>
      <c r="H74" s="257"/>
      <c r="I74" s="257"/>
      <c r="J74" s="257"/>
      <c r="K74" s="257"/>
      <c r="L74" s="258"/>
      <c r="M74" s="39"/>
      <c r="O74" s="32"/>
    </row>
    <row r="75" spans="1:23" x14ac:dyDescent="0.25">
      <c r="B75" s="255"/>
      <c r="C75" s="256"/>
      <c r="D75" s="256"/>
      <c r="E75" s="257"/>
      <c r="F75" s="257"/>
      <c r="G75" s="257"/>
      <c r="H75" s="257"/>
      <c r="I75" s="257"/>
      <c r="J75" s="257"/>
      <c r="K75" s="257"/>
      <c r="L75" s="258"/>
      <c r="M75" s="39"/>
      <c r="O75" s="32"/>
    </row>
    <row r="76" spans="1:23" x14ac:dyDescent="0.25">
      <c r="B76" s="255"/>
      <c r="C76" s="256"/>
      <c r="D76" s="256"/>
      <c r="E76" s="257"/>
      <c r="F76" s="257"/>
      <c r="G76" s="257"/>
      <c r="H76" s="257"/>
      <c r="I76" s="257"/>
      <c r="J76" s="257"/>
      <c r="K76" s="257"/>
      <c r="L76" s="258"/>
      <c r="M76" s="39"/>
      <c r="O76" s="32"/>
    </row>
    <row r="77" spans="1:23" x14ac:dyDescent="0.25">
      <c r="B77" s="255"/>
      <c r="C77" s="256"/>
      <c r="D77" s="256"/>
      <c r="E77" s="257"/>
      <c r="F77" s="257"/>
      <c r="G77" s="257"/>
      <c r="H77" s="257"/>
      <c r="I77" s="257"/>
      <c r="J77" s="257"/>
      <c r="K77" s="257"/>
      <c r="L77" s="258"/>
      <c r="M77" s="39"/>
      <c r="O77" s="32"/>
    </row>
    <row r="78" spans="1:23" x14ac:dyDescent="0.25">
      <c r="B78" s="255"/>
      <c r="C78" s="256"/>
      <c r="D78" s="256"/>
      <c r="E78" s="257"/>
      <c r="F78" s="257"/>
      <c r="G78" s="257"/>
      <c r="H78" s="257"/>
      <c r="I78" s="257"/>
      <c r="J78" s="257"/>
      <c r="K78" s="257"/>
      <c r="L78" s="258"/>
      <c r="M78" s="39"/>
      <c r="O78" s="32"/>
    </row>
    <row r="79" spans="1:23" x14ac:dyDescent="0.25">
      <c r="B79" s="255"/>
      <c r="C79" s="256"/>
      <c r="D79" s="256"/>
      <c r="E79" s="257"/>
      <c r="F79" s="257"/>
      <c r="G79" s="257"/>
      <c r="H79" s="257"/>
      <c r="I79" s="257"/>
      <c r="J79" s="257"/>
      <c r="K79" s="257"/>
      <c r="L79" s="258"/>
      <c r="M79" s="39"/>
      <c r="O79" s="32"/>
    </row>
    <row r="80" spans="1:23" x14ac:dyDescent="0.25">
      <c r="B80" s="255"/>
      <c r="C80" s="256"/>
      <c r="D80" s="256"/>
      <c r="E80" s="257"/>
      <c r="F80" s="257"/>
      <c r="G80" s="257"/>
      <c r="H80" s="257"/>
      <c r="I80" s="257"/>
      <c r="J80" s="257"/>
      <c r="K80" s="257"/>
      <c r="L80" s="258"/>
      <c r="M80" s="39"/>
      <c r="O80" s="32"/>
    </row>
    <row r="81" spans="1:23" x14ac:dyDescent="0.25">
      <c r="B81" s="255"/>
      <c r="C81" s="256"/>
      <c r="D81" s="256"/>
      <c r="E81" s="257"/>
      <c r="F81" s="257"/>
      <c r="G81" s="257"/>
      <c r="H81" s="257"/>
      <c r="I81" s="257"/>
      <c r="J81" s="257"/>
      <c r="K81" s="257"/>
      <c r="L81" s="258"/>
      <c r="M81" s="39"/>
      <c r="O81" s="32"/>
    </row>
    <row r="82" spans="1:23" x14ac:dyDescent="0.25">
      <c r="B82" s="255"/>
      <c r="C82" s="256"/>
      <c r="D82" s="256"/>
      <c r="E82" s="257"/>
      <c r="F82" s="257"/>
      <c r="G82" s="257"/>
      <c r="H82" s="257"/>
      <c r="I82" s="257"/>
      <c r="J82" s="257"/>
      <c r="K82" s="257"/>
      <c r="L82" s="258"/>
      <c r="M82" s="39"/>
      <c r="O82" s="32"/>
    </row>
    <row r="83" spans="1:23" s="39" customFormat="1" x14ac:dyDescent="0.25">
      <c r="A83" s="62"/>
      <c r="B83" s="73"/>
      <c r="C83" s="74"/>
      <c r="D83" s="74"/>
      <c r="E83" s="74"/>
      <c r="F83" s="74"/>
      <c r="G83" s="74"/>
      <c r="H83" s="74"/>
      <c r="I83" s="74"/>
      <c r="J83" s="74"/>
      <c r="K83" s="74"/>
      <c r="L83" s="75"/>
      <c r="N83" s="52"/>
      <c r="O83" s="52"/>
      <c r="P83" s="52"/>
      <c r="Q83" s="52"/>
      <c r="R83" s="52"/>
      <c r="S83" s="52"/>
      <c r="T83" s="52"/>
      <c r="U83" s="52"/>
      <c r="V83" s="52"/>
      <c r="W83" s="52"/>
    </row>
    <row r="85" spans="1:23" x14ac:dyDescent="0.25">
      <c r="B85" s="252" t="str">
        <f>IF(Intro!$G$20="English",O85,P85)</f>
        <v>ATTESTATION</v>
      </c>
      <c r="C85" s="253"/>
      <c r="D85" s="253"/>
      <c r="E85" s="253"/>
      <c r="F85" s="253"/>
      <c r="G85" s="253"/>
      <c r="H85" s="253"/>
      <c r="I85" s="253"/>
      <c r="J85" s="253"/>
      <c r="K85" s="253"/>
      <c r="L85" s="254"/>
      <c r="M85" s="39"/>
      <c r="O85" s="3" t="s">
        <v>5</v>
      </c>
      <c r="P85" s="3" t="s">
        <v>6</v>
      </c>
    </row>
    <row r="86" spans="1:23" x14ac:dyDescent="0.25">
      <c r="B86" s="28"/>
      <c r="C86" s="29"/>
      <c r="D86" s="30"/>
      <c r="E86" s="30"/>
      <c r="F86" s="30"/>
      <c r="G86" s="30"/>
      <c r="H86" s="30"/>
      <c r="I86" s="30"/>
      <c r="J86" s="30"/>
      <c r="K86" s="30"/>
      <c r="L86" s="31"/>
    </row>
    <row r="87" spans="1:23" s="39" customFormat="1" x14ac:dyDescent="0.25">
      <c r="A87" s="62"/>
      <c r="B87" s="259" t="str">
        <f>IF(Intro!$G$20="English",O87,P87)</f>
        <v xml:space="preserve">Le ou la soussignée déclare que, pour autant qu'il ou elle sache, les renseignements fournis aux présentes sont complets et exacts.
</v>
      </c>
      <c r="C87" s="260"/>
      <c r="D87" s="260"/>
      <c r="E87" s="260"/>
      <c r="F87" s="260"/>
      <c r="G87" s="260"/>
      <c r="H87" s="260"/>
      <c r="I87" s="260"/>
      <c r="J87" s="260"/>
      <c r="K87" s="260"/>
      <c r="L87" s="261"/>
      <c r="N87" s="52"/>
      <c r="O87" s="52" t="s">
        <v>77</v>
      </c>
      <c r="P87" s="52" t="s">
        <v>78</v>
      </c>
      <c r="Q87" s="52"/>
      <c r="R87" s="52"/>
      <c r="S87" s="52"/>
      <c r="T87" s="52"/>
      <c r="U87" s="52"/>
      <c r="V87" s="52"/>
      <c r="W87" s="52"/>
    </row>
    <row r="88" spans="1:23" s="39" customFormat="1" x14ac:dyDescent="0.25">
      <c r="A88" s="62"/>
      <c r="B88" s="72"/>
      <c r="C88" s="63"/>
      <c r="D88" s="63"/>
      <c r="E88" s="63"/>
      <c r="F88" s="63"/>
      <c r="G88" s="63"/>
      <c r="H88" s="63"/>
      <c r="I88" s="63"/>
      <c r="J88" s="63"/>
      <c r="K88" s="63"/>
      <c r="L88" s="64"/>
      <c r="N88" s="52"/>
      <c r="O88" s="52"/>
      <c r="P88" s="52"/>
      <c r="Q88" s="52"/>
      <c r="R88" s="52"/>
      <c r="S88" s="52"/>
      <c r="T88" s="52"/>
      <c r="U88" s="52"/>
      <c r="V88" s="52"/>
      <c r="W88" s="52"/>
    </row>
    <row r="89" spans="1:23" x14ac:dyDescent="0.25">
      <c r="B89" s="255" t="str">
        <f>IF(Intro!$G$20="English",O89,P89)</f>
        <v>Nom du représentant autorisé</v>
      </c>
      <c r="C89" s="256"/>
      <c r="D89" s="256"/>
      <c r="E89" s="257"/>
      <c r="F89" s="257"/>
      <c r="G89" s="257"/>
      <c r="H89" s="257"/>
      <c r="I89" s="257"/>
      <c r="J89" s="257"/>
      <c r="K89" s="257"/>
      <c r="L89" s="258"/>
      <c r="O89" s="32" t="s">
        <v>13</v>
      </c>
      <c r="P89" s="3" t="s">
        <v>14</v>
      </c>
    </row>
    <row r="90" spans="1:23" x14ac:dyDescent="0.25">
      <c r="B90" s="255"/>
      <c r="C90" s="256"/>
      <c r="D90" s="256"/>
      <c r="E90" s="257"/>
      <c r="F90" s="257"/>
      <c r="G90" s="257"/>
      <c r="H90" s="257"/>
      <c r="I90" s="257"/>
      <c r="J90" s="257"/>
      <c r="K90" s="257"/>
      <c r="L90" s="258"/>
      <c r="O90" s="32"/>
    </row>
    <row r="91" spans="1:23" x14ac:dyDescent="0.25">
      <c r="B91" s="255" t="str">
        <f>IF(Intro!$G$20="English",O91,P91)</f>
        <v>Titre du représentant autorisé</v>
      </c>
      <c r="C91" s="256"/>
      <c r="D91" s="256"/>
      <c r="E91" s="257"/>
      <c r="F91" s="257"/>
      <c r="G91" s="257"/>
      <c r="H91" s="257"/>
      <c r="I91" s="257"/>
      <c r="J91" s="257"/>
      <c r="K91" s="257"/>
      <c r="L91" s="258"/>
      <c r="O91" s="32" t="s">
        <v>15</v>
      </c>
      <c r="P91" s="3" t="s">
        <v>16</v>
      </c>
    </row>
    <row r="92" spans="1:23" x14ac:dyDescent="0.25">
      <c r="B92" s="293"/>
      <c r="C92" s="294"/>
      <c r="D92" s="294"/>
      <c r="E92" s="257"/>
      <c r="F92" s="257"/>
      <c r="G92" s="257"/>
      <c r="H92" s="257"/>
      <c r="I92" s="257"/>
      <c r="J92" s="257"/>
      <c r="K92" s="257"/>
      <c r="L92" s="258"/>
      <c r="O92" s="32"/>
    </row>
    <row r="93" spans="1:23" x14ac:dyDescent="0.25">
      <c r="B93" s="255" t="str">
        <f>IF(Intro!$G$20="English",O93,P93)</f>
        <v>Adresse de courrier électronique</v>
      </c>
      <c r="C93" s="256"/>
      <c r="D93" s="256"/>
      <c r="E93" s="257"/>
      <c r="F93" s="257"/>
      <c r="G93" s="257"/>
      <c r="H93" s="257"/>
      <c r="I93" s="257"/>
      <c r="J93" s="257"/>
      <c r="K93" s="257"/>
      <c r="L93" s="258"/>
      <c r="O93" s="32" t="s">
        <v>17</v>
      </c>
      <c r="P93" s="3" t="s">
        <v>38</v>
      </c>
    </row>
    <row r="94" spans="1:23" x14ac:dyDescent="0.25">
      <c r="B94" s="293"/>
      <c r="C94" s="294"/>
      <c r="D94" s="294"/>
      <c r="E94" s="257"/>
      <c r="F94" s="257"/>
      <c r="G94" s="257"/>
      <c r="H94" s="257"/>
      <c r="I94" s="257"/>
      <c r="J94" s="257"/>
      <c r="K94" s="257"/>
      <c r="L94" s="258"/>
      <c r="O94" s="32"/>
    </row>
    <row r="95" spans="1:23" x14ac:dyDescent="0.25">
      <c r="B95" s="255" t="str">
        <f>IF(Intro!$G$20="English",O95,P95)</f>
        <v>Téléphone</v>
      </c>
      <c r="C95" s="256"/>
      <c r="D95" s="256"/>
      <c r="E95" s="257"/>
      <c r="F95" s="257"/>
      <c r="G95" s="257"/>
      <c r="H95" s="257"/>
      <c r="I95" s="257"/>
      <c r="J95" s="257"/>
      <c r="K95" s="257"/>
      <c r="L95" s="258"/>
      <c r="O95" s="32" t="s">
        <v>18</v>
      </c>
      <c r="P95" s="3" t="s">
        <v>19</v>
      </c>
    </row>
    <row r="96" spans="1:23" x14ac:dyDescent="0.25">
      <c r="B96" s="293"/>
      <c r="C96" s="294"/>
      <c r="D96" s="294"/>
      <c r="E96" s="257"/>
      <c r="F96" s="257"/>
      <c r="G96" s="257"/>
      <c r="H96" s="257"/>
      <c r="I96" s="257"/>
      <c r="J96" s="257"/>
      <c r="K96" s="257"/>
      <c r="L96" s="258"/>
      <c r="O96" s="32"/>
    </row>
    <row r="97" spans="1:23" x14ac:dyDescent="0.25">
      <c r="B97" s="255" t="s">
        <v>21</v>
      </c>
      <c r="C97" s="256"/>
      <c r="D97" s="256"/>
      <c r="E97" s="257"/>
      <c r="F97" s="257"/>
      <c r="G97" s="257"/>
      <c r="H97" s="257"/>
      <c r="I97" s="257"/>
      <c r="J97" s="257"/>
      <c r="K97" s="257"/>
      <c r="L97" s="258"/>
      <c r="M97" s="39"/>
      <c r="O97" s="32"/>
    </row>
    <row r="98" spans="1:23" x14ac:dyDescent="0.25">
      <c r="B98" s="255"/>
      <c r="C98" s="256"/>
      <c r="D98" s="256"/>
      <c r="E98" s="257"/>
      <c r="F98" s="257"/>
      <c r="G98" s="257"/>
      <c r="H98" s="257"/>
      <c r="I98" s="257"/>
      <c r="J98" s="257"/>
      <c r="K98" s="257"/>
      <c r="L98" s="258"/>
      <c r="M98" s="39"/>
      <c r="O98" s="32"/>
    </row>
    <row r="99" spans="1:23" s="39" customFormat="1" x14ac:dyDescent="0.25">
      <c r="A99" s="62"/>
      <c r="B99" s="72"/>
      <c r="C99" s="63"/>
      <c r="D99" s="63"/>
      <c r="E99" s="63"/>
      <c r="F99" s="63"/>
      <c r="G99" s="63"/>
      <c r="H99" s="63"/>
      <c r="I99" s="63"/>
      <c r="J99" s="63"/>
      <c r="K99" s="63"/>
      <c r="L99" s="64"/>
      <c r="N99" s="52"/>
      <c r="O99" s="52"/>
      <c r="P99" s="52"/>
      <c r="Q99" s="52"/>
      <c r="R99" s="52"/>
      <c r="S99" s="52"/>
      <c r="T99" s="52"/>
      <c r="U99" s="52"/>
      <c r="V99" s="52"/>
      <c r="W99" s="52"/>
    </row>
    <row r="100" spans="1:23" ht="21" x14ac:dyDescent="0.25">
      <c r="B100" s="315" t="str">
        <f>IF(Intro!$G$20="English",O100,P100)</f>
        <v>Je comprends que le fait de cocher cette case constitue ma signature juridiquement contraignante.</v>
      </c>
      <c r="C100" s="316"/>
      <c r="D100" s="316"/>
      <c r="E100" s="316"/>
      <c r="F100" s="316"/>
      <c r="G100" s="316"/>
      <c r="H100" s="316"/>
      <c r="I100" s="316"/>
      <c r="J100" s="108"/>
      <c r="K100" s="42"/>
      <c r="L100" s="43"/>
      <c r="O100" s="32" t="s">
        <v>36</v>
      </c>
      <c r="P100" s="3" t="s">
        <v>37</v>
      </c>
    </row>
    <row r="101" spans="1:23" s="39" customFormat="1" x14ac:dyDescent="0.25">
      <c r="A101" s="62"/>
      <c r="B101" s="73"/>
      <c r="C101" s="74"/>
      <c r="D101" s="74"/>
      <c r="E101" s="74"/>
      <c r="F101" s="74"/>
      <c r="G101" s="74"/>
      <c r="H101" s="74"/>
      <c r="I101" s="74"/>
      <c r="J101" s="74"/>
      <c r="K101" s="74"/>
      <c r="L101" s="75"/>
      <c r="N101" s="52"/>
      <c r="O101" s="52"/>
      <c r="P101" s="52"/>
      <c r="Q101" s="52"/>
      <c r="R101" s="52"/>
      <c r="S101" s="52"/>
      <c r="T101" s="52"/>
      <c r="U101" s="52"/>
      <c r="V101" s="52"/>
      <c r="W101" s="52"/>
    </row>
    <row r="102" spans="1:23" s="9" customFormat="1" x14ac:dyDescent="0.25">
      <c r="A102" s="24"/>
      <c r="B102" s="26"/>
      <c r="C102" s="26"/>
      <c r="D102" s="27"/>
      <c r="E102" s="27"/>
      <c r="F102" s="27"/>
      <c r="G102" s="27"/>
      <c r="H102" s="27"/>
      <c r="I102" s="27"/>
      <c r="J102" s="27"/>
      <c r="K102" s="27"/>
      <c r="L102" s="27"/>
      <c r="O102" s="25"/>
      <c r="P102" s="25"/>
    </row>
    <row r="103" spans="1:23" s="8" customFormat="1" x14ac:dyDescent="0.25">
      <c r="A103" s="24"/>
      <c r="B103" s="252" t="str">
        <f>UPPER(IF(Intro!$G$20="English",O103,P103))</f>
        <v>TRANSMISSION DU QUESTIONNAIRE REMPLI</v>
      </c>
      <c r="C103" s="253" t="str">
        <f>UPPER(IF(Intro!$G$20="English",P103,Q103))</f>
        <v/>
      </c>
      <c r="D103" s="253" t="str">
        <f>UPPER(IF(Intro!$G$20="English",Q103,R103))</f>
        <v/>
      </c>
      <c r="E103" s="253" t="str">
        <f>UPPER(IF(Intro!$G$20="English",R103,S103))</f>
        <v/>
      </c>
      <c r="F103" s="253"/>
      <c r="G103" s="253" t="str">
        <f>UPPER(IF(Intro!$G$20="English",S103,T103))</f>
        <v/>
      </c>
      <c r="H103" s="253" t="str">
        <f>UPPER(IF(Intro!$G$20="English",T103,U103))</f>
        <v/>
      </c>
      <c r="I103" s="253" t="str">
        <f>UPPER(IF(Intro!$G$20="English",U103,V103))</f>
        <v/>
      </c>
      <c r="J103" s="253" t="str">
        <f>UPPER(IF(Intro!$G$20="English",V103,W103))</f>
        <v/>
      </c>
      <c r="K103" s="253" t="str">
        <f>UPPER(IF(Intro!$G$20="English",W103,X103))</f>
        <v/>
      </c>
      <c r="L103" s="254" t="str">
        <f>UPPER(IF(Intro!$G$20="English",X103,Y103))</f>
        <v/>
      </c>
      <c r="M103" s="9"/>
      <c r="N103" s="6"/>
      <c r="O103" s="7" t="s">
        <v>41</v>
      </c>
      <c r="P103" s="7" t="s">
        <v>3</v>
      </c>
    </row>
    <row r="104" spans="1:23" x14ac:dyDescent="0.25">
      <c r="B104" s="28"/>
      <c r="C104" s="29"/>
      <c r="D104" s="30"/>
      <c r="E104" s="30"/>
      <c r="F104" s="30"/>
      <c r="G104" s="30"/>
      <c r="H104" s="30"/>
      <c r="I104" s="30"/>
      <c r="J104" s="30"/>
      <c r="K104" s="30"/>
      <c r="L104" s="31"/>
    </row>
    <row r="105" spans="1:23" s="39" customFormat="1" x14ac:dyDescent="0.25">
      <c r="A105" s="62"/>
      <c r="B105" s="259" t="str">
        <f>IF(Intro!$G$20="English",O105,P105)</f>
        <v>Veuillez retourner le questionnaire rempli en utilisant l’une des options suivantes :</v>
      </c>
      <c r="C105" s="260"/>
      <c r="D105" s="260"/>
      <c r="E105" s="260"/>
      <c r="F105" s="260"/>
      <c r="G105" s="260"/>
      <c r="H105" s="260"/>
      <c r="I105" s="260"/>
      <c r="J105" s="260"/>
      <c r="K105" s="260"/>
      <c r="L105" s="261"/>
      <c r="N105" s="52"/>
      <c r="O105" s="3" t="s">
        <v>79</v>
      </c>
      <c r="P105" s="3" t="s">
        <v>4</v>
      </c>
      <c r="Q105" s="52"/>
      <c r="R105" s="52"/>
      <c r="S105" s="52"/>
      <c r="T105" s="52"/>
      <c r="U105" s="52"/>
      <c r="V105" s="52"/>
      <c r="W105" s="52"/>
    </row>
    <row r="106" spans="1:23" s="39" customFormat="1" x14ac:dyDescent="0.25">
      <c r="A106" s="62"/>
      <c r="B106" s="297" t="str">
        <f>IF($G$20="English",HYPERLINK("https://e-filing-depot-electronique.citt-tcce.gc.ca/submitNonRegisteredUser-eng.aspx","1. Secure E-filing service;"),IF($G$20="Français",HYPERLINK("https://e-filing-depot-electronique.citt-tcce.gc.ca/submitNonRegisteredUser-fra.aspx?","1. Service sécurisé de dépôt électronique;"),""))</f>
        <v>1. Service sécurisé de dépôt électronique;</v>
      </c>
      <c r="C106" s="298"/>
      <c r="D106" s="298"/>
      <c r="E106" s="298"/>
      <c r="F106" s="298"/>
      <c r="G106" s="298"/>
      <c r="H106" s="298"/>
      <c r="I106" s="298"/>
      <c r="J106" s="298"/>
      <c r="K106" s="298"/>
      <c r="L106" s="299"/>
      <c r="N106" s="52"/>
      <c r="O106" s="3"/>
      <c r="P106" s="3"/>
      <c r="Q106" s="52"/>
      <c r="R106" s="52"/>
      <c r="S106" s="52"/>
      <c r="T106" s="52"/>
      <c r="U106" s="52"/>
      <c r="V106" s="52"/>
      <c r="W106" s="52"/>
    </row>
    <row r="107" spans="1:23" s="39" customFormat="1" x14ac:dyDescent="0.25">
      <c r="A107" s="62"/>
      <c r="B107" s="300" t="str">
        <f>IF(Intro!$G$20="English",O107,P107)</f>
        <v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v>
      </c>
      <c r="C107" s="301"/>
      <c r="D107" s="301"/>
      <c r="E107" s="301"/>
      <c r="F107" s="301"/>
      <c r="G107" s="301"/>
      <c r="H107" s="301"/>
      <c r="I107" s="301"/>
      <c r="J107" s="301"/>
      <c r="K107" s="301"/>
      <c r="L107" s="302"/>
      <c r="N107" s="52"/>
      <c r="O107" s="3" t="s">
        <v>143</v>
      </c>
      <c r="P107" s="3" t="s">
        <v>144</v>
      </c>
      <c r="Q107" s="52"/>
      <c r="R107" s="52"/>
      <c r="S107" s="52"/>
      <c r="T107" s="52"/>
      <c r="U107" s="52"/>
      <c r="V107" s="52"/>
      <c r="W107" s="52"/>
    </row>
    <row r="108" spans="1:23" s="39" customFormat="1" x14ac:dyDescent="0.25">
      <c r="A108" s="62"/>
      <c r="B108" s="300"/>
      <c r="C108" s="301"/>
      <c r="D108" s="301"/>
      <c r="E108" s="301"/>
      <c r="F108" s="301"/>
      <c r="G108" s="301"/>
      <c r="H108" s="301"/>
      <c r="I108" s="301"/>
      <c r="J108" s="301"/>
      <c r="K108" s="301"/>
      <c r="L108" s="302"/>
      <c r="N108" s="52"/>
      <c r="O108" s="3"/>
      <c r="P108" s="3"/>
      <c r="Q108" s="52"/>
      <c r="R108" s="52"/>
      <c r="S108" s="52"/>
      <c r="T108" s="52"/>
      <c r="U108" s="52"/>
      <c r="V108" s="52"/>
      <c r="W108" s="52"/>
    </row>
    <row r="109" spans="1:23" s="39" customFormat="1" x14ac:dyDescent="0.25">
      <c r="A109" s="62"/>
      <c r="B109" s="303" t="str">
        <f>IF(Intro!$G$20="English",O109,P109)</f>
        <v>2. Par courriel à l'adresse tcce-citt@tribunal.gc.ca si vous acceptez les risques connexes et vous transmettez des renseignements qui sont ceux de votre entreprise seulement.</v>
      </c>
      <c r="C109" s="304"/>
      <c r="D109" s="304"/>
      <c r="E109" s="304"/>
      <c r="F109" s="304"/>
      <c r="G109" s="304"/>
      <c r="H109" s="304"/>
      <c r="I109" s="304"/>
      <c r="J109" s="304"/>
      <c r="K109" s="304"/>
      <c r="L109" s="305"/>
      <c r="N109" s="52"/>
      <c r="O109" s="3" t="s">
        <v>223</v>
      </c>
      <c r="P109" s="3" t="s">
        <v>224</v>
      </c>
      <c r="Q109" s="52"/>
      <c r="R109" s="52"/>
      <c r="S109" s="52"/>
      <c r="T109" s="52"/>
      <c r="U109" s="52"/>
      <c r="V109" s="52"/>
      <c r="W109" s="52"/>
    </row>
    <row r="110" spans="1:23" s="39" customFormat="1" x14ac:dyDescent="0.25">
      <c r="A110" s="62"/>
      <c r="B110" s="73"/>
      <c r="C110" s="74"/>
      <c r="D110" s="74"/>
      <c r="E110" s="74"/>
      <c r="F110" s="74"/>
      <c r="G110" s="74"/>
      <c r="H110" s="74"/>
      <c r="I110" s="74"/>
      <c r="J110" s="74"/>
      <c r="K110" s="74"/>
      <c r="L110" s="75"/>
      <c r="N110" s="52"/>
      <c r="O110" s="52"/>
      <c r="P110" s="52"/>
      <c r="Q110" s="52"/>
      <c r="R110" s="52"/>
      <c r="S110" s="52"/>
      <c r="T110" s="52"/>
      <c r="U110" s="52"/>
      <c r="V110" s="52"/>
      <c r="W110" s="52"/>
    </row>
    <row r="112" spans="1:23" s="8" customFormat="1" x14ac:dyDescent="0.25">
      <c r="A112" s="24"/>
      <c r="B112" s="252" t="s">
        <v>225</v>
      </c>
      <c r="C112" s="253" t="str">
        <f>UPPER(IF(Intro!$G$20="English",P112,Q112))</f>
        <v/>
      </c>
      <c r="D112" s="253" t="str">
        <f>UPPER(IF(Intro!$G$20="English",Q112,R112))</f>
        <v/>
      </c>
      <c r="E112" s="253" t="str">
        <f>UPPER(IF(Intro!$G$20="English",R112,S112))</f>
        <v/>
      </c>
      <c r="F112" s="253"/>
      <c r="G112" s="253" t="str">
        <f>UPPER(IF(Intro!$G$20="English",S112,T112))</f>
        <v/>
      </c>
      <c r="H112" s="253" t="str">
        <f>UPPER(IF(Intro!$G$20="English",T112,U112))</f>
        <v/>
      </c>
      <c r="I112" s="253" t="str">
        <f>UPPER(IF(Intro!$G$20="English",U112,V112))</f>
        <v/>
      </c>
      <c r="J112" s="253" t="str">
        <f>UPPER(IF(Intro!$G$20="English",V112,W112))</f>
        <v/>
      </c>
      <c r="K112" s="253" t="str">
        <f>UPPER(IF(Intro!$G$20="English",W112,X112))</f>
        <v/>
      </c>
      <c r="L112" s="254" t="str">
        <f>UPPER(IF(Intro!$G$20="English",X112,Y112))</f>
        <v/>
      </c>
      <c r="M112" s="9"/>
      <c r="N112" s="6"/>
      <c r="O112" s="7"/>
      <c r="P112" s="7"/>
    </row>
    <row r="113" spans="1:23" x14ac:dyDescent="0.25">
      <c r="B113" s="28"/>
      <c r="C113" s="29"/>
      <c r="D113" s="30"/>
      <c r="E113" s="30"/>
      <c r="F113" s="30"/>
      <c r="G113" s="30"/>
      <c r="H113" s="30"/>
      <c r="I113" s="30"/>
      <c r="J113" s="30"/>
      <c r="K113" s="30"/>
      <c r="L113" s="31"/>
    </row>
    <row r="114" spans="1:23" s="39" customFormat="1" ht="14.25" customHeight="1" x14ac:dyDescent="0.25">
      <c r="A114" s="62"/>
      <c r="B114" s="259" t="str">
        <f>IF(Intro!$G$20="English",O114,P114)</f>
        <v>Toutes les questions relatives au présent questionnaire doivent être adressées à une des lignes téléphoniques du Tribunal pour son enquête de sauvegarde:  
1-855-307-2488 (numéro sans frais d’interurbain pour l’Amérique du Nord), 613-993-3595 (pour les appels locaux et internationaux) ou par courrier électronique à l’adresse courriel tcce-citt@tribunal.gc.ca.</v>
      </c>
      <c r="C114" s="260"/>
      <c r="D114" s="260"/>
      <c r="E114" s="260"/>
      <c r="F114" s="260"/>
      <c r="G114" s="260"/>
      <c r="H114" s="260"/>
      <c r="I114" s="260"/>
      <c r="J114" s="260"/>
      <c r="K114" s="260"/>
      <c r="L114" s="261"/>
      <c r="N114" s="52"/>
      <c r="O114" s="160" t="s">
        <v>317</v>
      </c>
      <c r="P114" s="56" t="s">
        <v>318</v>
      </c>
      <c r="Q114" s="52"/>
      <c r="R114" s="52"/>
      <c r="S114" s="52"/>
      <c r="T114" s="52"/>
      <c r="U114" s="52"/>
      <c r="V114" s="52"/>
      <c r="W114" s="52"/>
    </row>
    <row r="115" spans="1:23" s="39" customFormat="1" ht="31.5" customHeight="1" x14ac:dyDescent="0.25">
      <c r="A115" s="62"/>
      <c r="B115" s="259"/>
      <c r="C115" s="260"/>
      <c r="D115" s="260"/>
      <c r="E115" s="260"/>
      <c r="F115" s="260"/>
      <c r="G115" s="260"/>
      <c r="H115" s="260"/>
      <c r="I115" s="260"/>
      <c r="J115" s="260"/>
      <c r="K115" s="260"/>
      <c r="L115" s="261"/>
      <c r="N115" s="52"/>
      <c r="O115" s="56"/>
      <c r="P115" s="56"/>
      <c r="Q115" s="52"/>
      <c r="R115" s="52"/>
      <c r="S115" s="52"/>
      <c r="T115" s="52"/>
      <c r="U115" s="52"/>
      <c r="V115" s="52"/>
      <c r="W115" s="52"/>
    </row>
    <row r="116" spans="1:23" s="39" customFormat="1" x14ac:dyDescent="0.25">
      <c r="A116" s="62"/>
      <c r="B116" s="73"/>
      <c r="C116" s="74"/>
      <c r="D116" s="74"/>
      <c r="E116" s="74"/>
      <c r="F116" s="74"/>
      <c r="G116" s="74"/>
      <c r="H116" s="74"/>
      <c r="I116" s="74"/>
      <c r="J116" s="74"/>
      <c r="K116" s="74"/>
      <c r="L116" s="75"/>
      <c r="N116" s="52"/>
      <c r="O116" s="52"/>
      <c r="P116" s="52"/>
      <c r="Q116" s="52"/>
      <c r="R116" s="52"/>
      <c r="S116" s="52"/>
      <c r="T116" s="52"/>
      <c r="U116" s="52"/>
      <c r="V116" s="52"/>
      <c r="W116" s="52"/>
    </row>
  </sheetData>
  <sheetProtection algorithmName="SHA-512" hashValue="dTZdd5igYhy5ARfLQJQbX52CibIwHRwUC7VQCZ2F+Uuz2a9NXH5IXKF52VOkwH3mGh9eApnw+0X0Wn/xb+zsEg==" saltValue="rJy1o5l6IgVdU/HwHNrKAg==" spinCount="100000" sheet="1" objects="1" scenarios="1" selectLockedCells="1"/>
  <mergeCells count="56">
    <mergeCell ref="B114:L115"/>
    <mergeCell ref="B100:I100"/>
    <mergeCell ref="B4:L4"/>
    <mergeCell ref="B5:L5"/>
    <mergeCell ref="B8:L8"/>
    <mergeCell ref="B6:L6"/>
    <mergeCell ref="B10:F15"/>
    <mergeCell ref="H10:L15"/>
    <mergeCell ref="B89:D90"/>
    <mergeCell ref="E89:L90"/>
    <mergeCell ref="B97:D98"/>
    <mergeCell ref="E91:L92"/>
    <mergeCell ref="E93:L94"/>
    <mergeCell ref="E95:L96"/>
    <mergeCell ref="E97:L98"/>
    <mergeCell ref="B91:D92"/>
    <mergeCell ref="B85:L85"/>
    <mergeCell ref="B73:D82"/>
    <mergeCell ref="B20:F21"/>
    <mergeCell ref="B87:L87"/>
    <mergeCell ref="B112:L112"/>
    <mergeCell ref="B106:L106"/>
    <mergeCell ref="B103:L103"/>
    <mergeCell ref="B105:L105"/>
    <mergeCell ref="B107:L108"/>
    <mergeCell ref="B109:L109"/>
    <mergeCell ref="D52:E54"/>
    <mergeCell ref="F51:K51"/>
    <mergeCell ref="B93:D94"/>
    <mergeCell ref="B95:D96"/>
    <mergeCell ref="H20:L21"/>
    <mergeCell ref="B24:L24"/>
    <mergeCell ref="E73:L82"/>
    <mergeCell ref="D51:E51"/>
    <mergeCell ref="O9:Q16"/>
    <mergeCell ref="E67:L68"/>
    <mergeCell ref="E69:L70"/>
    <mergeCell ref="B69:D70"/>
    <mergeCell ref="B26:L26"/>
    <mergeCell ref="B67:D68"/>
    <mergeCell ref="S9:U16"/>
    <mergeCell ref="B18:L18"/>
    <mergeCell ref="B65:D66"/>
    <mergeCell ref="E65:L66"/>
    <mergeCell ref="B44:L44"/>
    <mergeCell ref="B49:L49"/>
    <mergeCell ref="B47:L47"/>
    <mergeCell ref="B43:L43"/>
    <mergeCell ref="B27:L27"/>
    <mergeCell ref="C28:K42"/>
    <mergeCell ref="B52:C54"/>
    <mergeCell ref="C59:K60"/>
    <mergeCell ref="B57:L57"/>
    <mergeCell ref="F52:K54"/>
    <mergeCell ref="G20:G21"/>
    <mergeCell ref="B63:L63"/>
  </mergeCells>
  <dataValidations count="2">
    <dataValidation type="list" allowBlank="1" showInputMessage="1" showErrorMessage="1" sqref="J100" xr:uid="{1594D28F-3462-4E0C-8058-C5508D06C9EB}">
      <formula1>"X"</formula1>
    </dataValidation>
    <dataValidation type="list" allowBlank="1" showInputMessage="1" showErrorMessage="1" sqref="G20" xr:uid="{476D6FBA-6DED-4978-9B8A-9B8E5DE68C6C}">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2" min="1" max="11" man="1"/>
  </rowBreaks>
  <ignoredErrors>
    <ignoredError sqref="B106"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F3C8C3E-1AA1-449A-9801-3B06EB7E8B4C}">
          <x14:formula1>
            <xm:f>Variables!$D$27:$D$30</xm:f>
          </x14:formula1>
          <xm:sqref>D52:D53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7F9F-4436-4710-82C4-9690772201C9}">
  <sheetPr codeName="Sheet3">
    <tabColor rgb="FF00B0F0"/>
    <pageSetUpPr fitToPage="1"/>
  </sheetPr>
  <dimension ref="A1:S37"/>
  <sheetViews>
    <sheetView showGridLines="0" zoomScaleNormal="100" workbookViewId="0"/>
  </sheetViews>
  <sheetFormatPr defaultColWidth="9.42578125" defaultRowHeight="14.25" x14ac:dyDescent="0.25"/>
  <cols>
    <col min="1" max="1" width="1.5703125" style="21" customWidth="1"/>
    <col min="2" max="12" width="14.5703125" style="1" customWidth="1"/>
    <col min="13" max="13" width="6.42578125" style="3" customWidth="1"/>
    <col min="14" max="14" width="9.42578125" style="3" customWidth="1"/>
    <col min="15" max="18" width="30.5703125" style="3" hidden="1" customWidth="1"/>
    <col min="19" max="19" width="9.42578125" style="3" customWidth="1"/>
    <col min="20" max="16384" width="9.42578125" style="3"/>
  </cols>
  <sheetData>
    <row r="1" spans="1:19" x14ac:dyDescent="0.25">
      <c r="A1" s="21">
        <v>8</v>
      </c>
      <c r="O1" s="3" t="s">
        <v>283</v>
      </c>
      <c r="P1" s="3" t="s">
        <v>283</v>
      </c>
      <c r="Q1" s="3" t="s">
        <v>283</v>
      </c>
      <c r="R1" s="3" t="s">
        <v>283</v>
      </c>
    </row>
    <row r="2" spans="1:19" x14ac:dyDescent="0.25">
      <c r="B2" s="23" t="s">
        <v>0</v>
      </c>
      <c r="C2" s="23"/>
      <c r="D2" s="23"/>
      <c r="O2" s="22" t="s">
        <v>61</v>
      </c>
      <c r="P2" s="22" t="s">
        <v>73</v>
      </c>
      <c r="Q2" s="3" t="s">
        <v>151</v>
      </c>
      <c r="R2" s="3" t="s">
        <v>151</v>
      </c>
    </row>
    <row r="3" spans="1:19" x14ac:dyDescent="0.25">
      <c r="B3" s="5"/>
      <c r="C3" s="5"/>
      <c r="D3" s="5"/>
      <c r="O3" s="4"/>
      <c r="P3" s="4"/>
    </row>
    <row r="4" spans="1:19" s="8" customFormat="1" x14ac:dyDescent="0.25">
      <c r="A4" s="24"/>
      <c r="B4" s="317" t="str">
        <f>IF(Intro!$G$20="English",O4,P4)</f>
        <v>QUESTIONNAIRE À L'INTENTION DES PRODUCTEURS ÉTRANGERS</v>
      </c>
      <c r="C4" s="318"/>
      <c r="D4" s="318"/>
      <c r="E4" s="318"/>
      <c r="F4" s="318"/>
      <c r="G4" s="318"/>
      <c r="H4" s="318"/>
      <c r="I4" s="318"/>
      <c r="J4" s="318"/>
      <c r="K4" s="318"/>
      <c r="L4" s="319"/>
      <c r="M4" s="6"/>
      <c r="N4" s="6"/>
      <c r="O4" s="92" t="s">
        <v>226</v>
      </c>
      <c r="P4" s="92" t="s">
        <v>227</v>
      </c>
    </row>
    <row r="5" spans="1:19" s="8" customFormat="1" x14ac:dyDescent="0.25">
      <c r="A5" s="24"/>
      <c r="B5" s="320" t="str">
        <f>Intro!B5</f>
        <v>GC-2025-001</v>
      </c>
      <c r="C5" s="321"/>
      <c r="D5" s="321"/>
      <c r="E5" s="321"/>
      <c r="F5" s="321"/>
      <c r="G5" s="321"/>
      <c r="H5" s="321"/>
      <c r="I5" s="321"/>
      <c r="J5" s="321"/>
      <c r="K5" s="321"/>
      <c r="L5" s="322"/>
      <c r="M5" s="6"/>
      <c r="N5" s="6"/>
      <c r="O5" s="7"/>
      <c r="P5" s="7"/>
    </row>
    <row r="6" spans="1:19" s="9" customFormat="1" x14ac:dyDescent="0.25">
      <c r="A6" s="24"/>
      <c r="B6" s="323" t="str">
        <f>UPPER(IF(Intro!$G$20="English",Variables!B3,Variables!C3))</f>
        <v>PRODUITS DE LÉGUMES</v>
      </c>
      <c r="C6" s="324"/>
      <c r="D6" s="324"/>
      <c r="E6" s="324"/>
      <c r="F6" s="324"/>
      <c r="G6" s="324"/>
      <c r="H6" s="324"/>
      <c r="I6" s="324"/>
      <c r="J6" s="324"/>
      <c r="K6" s="324"/>
      <c r="L6" s="325"/>
      <c r="O6" s="25"/>
      <c r="P6" s="25"/>
    </row>
    <row r="7" spans="1:19" s="9" customFormat="1" x14ac:dyDescent="0.25">
      <c r="A7" s="24"/>
      <c r="B7" s="26"/>
      <c r="C7" s="26"/>
      <c r="D7" s="26"/>
      <c r="E7" s="27"/>
      <c r="F7" s="27"/>
      <c r="G7" s="27"/>
      <c r="H7" s="27"/>
      <c r="I7" s="27"/>
      <c r="J7" s="27"/>
      <c r="K7" s="27"/>
      <c r="L7" s="27"/>
      <c r="O7" s="25"/>
      <c r="P7" s="25"/>
    </row>
    <row r="8" spans="1:19" s="8" customFormat="1" x14ac:dyDescent="0.25">
      <c r="A8" s="24"/>
      <c r="B8" s="252" t="str">
        <f>UPPER(IF(Intro!$G$20="English",O8,P8))</f>
        <v>APERÇU DU QUESTIONNAIRE</v>
      </c>
      <c r="C8" s="253" t="str">
        <f>UPPER(IF(Intro!$G$20="English",P8,Q8))</f>
        <v/>
      </c>
      <c r="D8" s="253"/>
      <c r="E8" s="253" t="str">
        <f>UPPER(IF(Intro!$G$20="English",Q8,R8))</f>
        <v/>
      </c>
      <c r="F8" s="253" t="str">
        <f>UPPER(IF(Intro!$G$20="English",R8,S8))</f>
        <v/>
      </c>
      <c r="G8" s="253" t="str">
        <f>UPPER(IF(Intro!$G$20="English",S8,T8))</f>
        <v/>
      </c>
      <c r="H8" s="253" t="str">
        <f>UPPER(IF(Intro!$G$20="English",T8,U8))</f>
        <v/>
      </c>
      <c r="I8" s="253" t="str">
        <f>UPPER(IF(Intro!$G$20="English",U8,V8))</f>
        <v/>
      </c>
      <c r="J8" s="253" t="str">
        <f>UPPER(IF(Intro!$G$20="English",V8,W8))</f>
        <v/>
      </c>
      <c r="K8" s="253" t="str">
        <f>UPPER(IF(Intro!$G$20="English",W8,X8))</f>
        <v/>
      </c>
      <c r="L8" s="254" t="str">
        <f>UPPER(IF(Intro!$G$20="English",X8,Y8))</f>
        <v/>
      </c>
      <c r="M8" s="9"/>
      <c r="N8" s="6"/>
      <c r="O8" s="93" t="s">
        <v>228</v>
      </c>
      <c r="P8" s="93" t="s">
        <v>229</v>
      </c>
    </row>
    <row r="9" spans="1:19" x14ac:dyDescent="0.25">
      <c r="B9" s="28"/>
      <c r="C9" s="29"/>
      <c r="D9" s="29"/>
      <c r="E9" s="30"/>
      <c r="F9" s="30"/>
      <c r="G9" s="30"/>
      <c r="H9" s="30"/>
      <c r="I9" s="30"/>
      <c r="J9" s="30"/>
      <c r="K9" s="30"/>
      <c r="L9" s="31"/>
    </row>
    <row r="10" spans="1:19" s="39" customFormat="1" x14ac:dyDescent="0.25">
      <c r="A10" s="62"/>
      <c r="B10" s="259" t="str">
        <f>IF(Intro!$G$20="English",O10,P10)</f>
        <v xml:space="preserve">Le présent questionnaire est divisé en deux parties :
</v>
      </c>
      <c r="C10" s="260"/>
      <c r="D10" s="260"/>
      <c r="E10" s="260"/>
      <c r="F10" s="260"/>
      <c r="G10" s="260"/>
      <c r="H10" s="260"/>
      <c r="I10" s="260"/>
      <c r="J10" s="260"/>
      <c r="K10" s="260"/>
      <c r="L10" s="261"/>
      <c r="N10" s="52"/>
      <c r="O10" s="3" t="s">
        <v>80</v>
      </c>
      <c r="P10" s="3" t="s">
        <v>81</v>
      </c>
      <c r="Q10" s="52"/>
      <c r="R10" s="52"/>
      <c r="S10" s="52"/>
    </row>
    <row r="11" spans="1:19" s="39" customFormat="1" x14ac:dyDescent="0.25">
      <c r="A11" s="62"/>
      <c r="B11" s="82"/>
      <c r="C11" s="83"/>
      <c r="D11" s="83"/>
      <c r="E11" s="83"/>
      <c r="F11" s="83"/>
      <c r="G11" s="83"/>
      <c r="H11" s="83"/>
      <c r="I11" s="83"/>
      <c r="J11" s="83"/>
      <c r="K11" s="83"/>
      <c r="L11" s="84"/>
      <c r="N11" s="52"/>
      <c r="O11" s="3"/>
      <c r="P11" s="3"/>
      <c r="Q11" s="52"/>
      <c r="R11" s="52"/>
      <c r="S11" s="52"/>
    </row>
    <row r="12" spans="1:19" s="39" customFormat="1" ht="14.25" customHeight="1" x14ac:dyDescent="0.25">
      <c r="A12" s="62"/>
      <c r="B12" s="259" t="str">
        <f>IF(Intro!$G$20="English",O12,P12)</f>
        <v xml:space="preserve">PARTIE I (onglets bleus) - porte sur des renseignements de nature publique. Les demandes de traiter un ou des renseignements comme des renseignements confidentiels doivent être dûment justifiées par écrit et être accompagnées d’une version publique remaniée.
</v>
      </c>
      <c r="C12" s="260"/>
      <c r="D12" s="260"/>
      <c r="E12" s="260"/>
      <c r="F12" s="260"/>
      <c r="G12" s="260"/>
      <c r="H12" s="260"/>
      <c r="I12" s="260"/>
      <c r="J12" s="260"/>
      <c r="K12" s="260"/>
      <c r="L12" s="261"/>
      <c r="N12" s="52"/>
      <c r="O12" s="3" t="s">
        <v>82</v>
      </c>
      <c r="P12" s="3" t="s">
        <v>83</v>
      </c>
      <c r="Q12" s="52"/>
      <c r="R12" s="52"/>
      <c r="S12" s="52"/>
    </row>
    <row r="13" spans="1:19" s="39" customFormat="1" x14ac:dyDescent="0.25">
      <c r="A13" s="62"/>
      <c r="B13" s="259"/>
      <c r="C13" s="260"/>
      <c r="D13" s="260"/>
      <c r="E13" s="260"/>
      <c r="F13" s="260"/>
      <c r="G13" s="260"/>
      <c r="H13" s="260"/>
      <c r="I13" s="260"/>
      <c r="J13" s="260"/>
      <c r="K13" s="260"/>
      <c r="L13" s="261"/>
      <c r="N13" s="52"/>
      <c r="O13" s="3"/>
      <c r="P13" s="3"/>
      <c r="Q13" s="52"/>
      <c r="R13" s="52"/>
      <c r="S13" s="52"/>
    </row>
    <row r="14" spans="1:19" s="39" customFormat="1" x14ac:dyDescent="0.25">
      <c r="A14" s="62"/>
      <c r="B14" s="82"/>
      <c r="C14" s="83"/>
      <c r="D14" s="83"/>
      <c r="E14" s="83"/>
      <c r="F14" s="83"/>
      <c r="G14" s="83"/>
      <c r="H14" s="83"/>
      <c r="I14" s="83"/>
      <c r="J14" s="83"/>
      <c r="K14" s="83"/>
      <c r="L14" s="84"/>
      <c r="N14" s="52"/>
      <c r="O14" s="3"/>
      <c r="P14" s="3"/>
      <c r="Q14" s="52"/>
      <c r="R14" s="52"/>
      <c r="S14" s="52"/>
    </row>
    <row r="15" spans="1:19" s="39" customFormat="1" x14ac:dyDescent="0.25">
      <c r="A15" s="62"/>
      <c r="B15" s="259" t="str">
        <f>IF(Intro!$G$20="English",O15,P15)</f>
        <v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v>
      </c>
      <c r="C15" s="260"/>
      <c r="D15" s="260"/>
      <c r="E15" s="260"/>
      <c r="F15" s="260"/>
      <c r="G15" s="260"/>
      <c r="H15" s="260"/>
      <c r="I15" s="260"/>
      <c r="J15" s="260"/>
      <c r="K15" s="260"/>
      <c r="L15" s="261"/>
      <c r="N15" s="52"/>
      <c r="O15" s="3" t="s">
        <v>84</v>
      </c>
      <c r="P15" s="3" t="s">
        <v>85</v>
      </c>
      <c r="Q15" s="52"/>
      <c r="R15" s="52"/>
      <c r="S15" s="52"/>
    </row>
    <row r="16" spans="1:19" s="39" customFormat="1" x14ac:dyDescent="0.25">
      <c r="A16" s="62"/>
      <c r="B16" s="330"/>
      <c r="C16" s="331"/>
      <c r="D16" s="331"/>
      <c r="E16" s="331"/>
      <c r="F16" s="331"/>
      <c r="G16" s="331"/>
      <c r="H16" s="331"/>
      <c r="I16" s="331"/>
      <c r="J16" s="331"/>
      <c r="K16" s="331"/>
      <c r="L16" s="332"/>
      <c r="N16" s="52"/>
      <c r="O16" s="3"/>
      <c r="P16" s="3"/>
      <c r="Q16" s="52"/>
      <c r="R16" s="52"/>
      <c r="S16" s="52"/>
    </row>
    <row r="17" spans="1:19" s="39" customFormat="1" x14ac:dyDescent="0.25">
      <c r="A17" s="62"/>
      <c r="B17" s="73"/>
      <c r="C17" s="74"/>
      <c r="D17" s="74"/>
      <c r="E17" s="74"/>
      <c r="F17" s="74"/>
      <c r="G17" s="74"/>
      <c r="H17" s="74"/>
      <c r="I17" s="74"/>
      <c r="J17" s="74"/>
      <c r="K17" s="74"/>
      <c r="L17" s="75"/>
      <c r="N17" s="52"/>
      <c r="O17" s="52"/>
      <c r="P17" s="52"/>
      <c r="Q17" s="52"/>
      <c r="R17" s="52"/>
      <c r="S17" s="52"/>
    </row>
    <row r="18" spans="1:19" s="9" customFormat="1" x14ac:dyDescent="0.25">
      <c r="A18" s="24"/>
      <c r="B18" s="26"/>
      <c r="C18" s="26"/>
      <c r="D18" s="26"/>
      <c r="E18" s="27"/>
      <c r="F18" s="27"/>
      <c r="G18" s="27"/>
      <c r="H18" s="27"/>
      <c r="I18" s="27"/>
      <c r="J18" s="27"/>
      <c r="K18" s="27"/>
      <c r="L18" s="27"/>
      <c r="O18" s="25"/>
      <c r="P18" s="25"/>
    </row>
    <row r="19" spans="1:19" s="8" customFormat="1" x14ac:dyDescent="0.25">
      <c r="A19" s="24"/>
      <c r="B19" s="252" t="str">
        <f>IF(Intro!$G$20="English",O19,P19)</f>
        <v>TARIF DES DOUANES</v>
      </c>
      <c r="C19" s="253" t="str">
        <f>UPPER(IF(Intro!$G$20="English",P19,Q19))</f>
        <v/>
      </c>
      <c r="D19" s="253"/>
      <c r="E19" s="253" t="str">
        <f>UPPER(IF(Intro!$G$20="English",Q19,R19))</f>
        <v/>
      </c>
      <c r="F19" s="253" t="str">
        <f>UPPER(IF(Intro!$G$20="English",R19,S19))</f>
        <v/>
      </c>
      <c r="G19" s="253" t="str">
        <f>UPPER(IF(Intro!$G$20="English",S19,T19))</f>
        <v/>
      </c>
      <c r="H19" s="253" t="str">
        <f>UPPER(IF(Intro!$G$20="English",T19,U19))</f>
        <v/>
      </c>
      <c r="I19" s="253" t="str">
        <f>UPPER(IF(Intro!$G$20="English",U19,V19))</f>
        <v/>
      </c>
      <c r="J19" s="253" t="str">
        <f>UPPER(IF(Intro!$G$20="English",V19,W19))</f>
        <v/>
      </c>
      <c r="K19" s="253" t="str">
        <f>UPPER(IF(Intro!$G$20="English",W19,X19))</f>
        <v/>
      </c>
      <c r="L19" s="254" t="str">
        <f>UPPER(IF(Intro!$G$20="English",X19,Y19))</f>
        <v/>
      </c>
      <c r="M19" s="9"/>
      <c r="N19" s="6"/>
      <c r="O19" s="9" t="s">
        <v>39</v>
      </c>
      <c r="P19" s="9" t="s">
        <v>40</v>
      </c>
    </row>
    <row r="20" spans="1:19" x14ac:dyDescent="0.25">
      <c r="B20" s="28"/>
      <c r="C20" s="29"/>
      <c r="D20" s="29"/>
      <c r="E20" s="30"/>
      <c r="F20" s="30"/>
      <c r="G20" s="30"/>
      <c r="H20" s="30"/>
      <c r="I20" s="30"/>
      <c r="J20" s="30"/>
      <c r="K20" s="30"/>
      <c r="L20" s="31"/>
    </row>
    <row r="21" spans="1:19" s="39" customFormat="1" ht="14.25" customHeight="1" x14ac:dyDescent="0.25">
      <c r="A21" s="62"/>
      <c r="B21" s="303" t="str">
        <f>IF(Intro!$G$20="English",O21,P21)</f>
        <v>Les marchandises sont généralement classées dans le Tarif des douanes sous les numéros suivants du Système harmonisé de désignation et de codification des marchandises (SH) :</v>
      </c>
      <c r="C21" s="304"/>
      <c r="D21" s="304"/>
      <c r="E21" s="304"/>
      <c r="F21" s="304"/>
      <c r="G21" s="304"/>
      <c r="H21" s="304"/>
      <c r="I21" s="304"/>
      <c r="J21" s="304"/>
      <c r="K21" s="304"/>
      <c r="L21" s="305"/>
      <c r="N21" s="52"/>
      <c r="O21" s="3" t="s">
        <v>298</v>
      </c>
      <c r="P21" s="3" t="s">
        <v>250</v>
      </c>
      <c r="Q21" s="52"/>
      <c r="R21" s="52"/>
      <c r="S21" s="52"/>
    </row>
    <row r="22" spans="1:19" ht="14.1" customHeight="1" x14ac:dyDescent="0.25">
      <c r="B22" s="94"/>
      <c r="C22" s="85"/>
      <c r="D22" s="50"/>
      <c r="E22" s="50"/>
      <c r="F22" s="50"/>
      <c r="G22" s="50"/>
      <c r="H22" s="50"/>
      <c r="I22" s="50"/>
      <c r="J22" s="50"/>
      <c r="K22" s="50"/>
      <c r="L22" s="86"/>
    </row>
    <row r="23" spans="1:19" s="39" customFormat="1" ht="14.25" customHeight="1" x14ac:dyDescent="0.25">
      <c r="A23" s="62"/>
      <c r="B23" s="303"/>
      <c r="C23" s="304"/>
      <c r="D23" s="335" t="str">
        <f>Variables!B20</f>
        <v>0710.22.00.10, 0710.21.00.00, 0710.22.00.90, 0710.40.00.00, 0710.80.00.20, 0710.80.00.90, 0710.90.00.00, 2005.40.00.00, 2005.51.90.19, 2005.51.90.90, 2005.59.00.00, 2005.80.00.00, 2005.99.11.00, 2005.99.19.00, 2005.99.20.19, 2005.99.20.99, 2005.99.90.15, 2005.99.90.18, 2005.99.90.19, 2005.99.90.98, 2005.99.90.99</v>
      </c>
      <c r="E23" s="336"/>
      <c r="F23" s="336"/>
      <c r="G23" s="336"/>
      <c r="H23" s="336"/>
      <c r="I23" s="336"/>
      <c r="J23" s="337"/>
      <c r="K23" s="50"/>
      <c r="L23" s="55"/>
      <c r="O23" s="3" t="str">
        <f>"Prior to "&amp;Variables!B19&amp;":"</f>
        <v>Prior to Date of change:</v>
      </c>
      <c r="P23" s="3" t="str">
        <f>"Avant le "&amp;Variables!C19&amp;" :"</f>
        <v>Avant le Date du changement :</v>
      </c>
    </row>
    <row r="24" spans="1:19" s="39" customFormat="1" ht="14.25" customHeight="1" x14ac:dyDescent="0.25">
      <c r="A24" s="62"/>
      <c r="B24" s="303"/>
      <c r="C24" s="304"/>
      <c r="D24" s="338"/>
      <c r="E24" s="339"/>
      <c r="F24" s="339"/>
      <c r="G24" s="339"/>
      <c r="H24" s="339"/>
      <c r="I24" s="339"/>
      <c r="J24" s="340"/>
      <c r="K24" s="50"/>
      <c r="L24" s="144"/>
      <c r="O24" s="3"/>
      <c r="P24" s="3"/>
    </row>
    <row r="25" spans="1:19" s="39" customFormat="1" x14ac:dyDescent="0.25">
      <c r="A25" s="62"/>
      <c r="B25" s="303"/>
      <c r="C25" s="304"/>
      <c r="D25" s="338"/>
      <c r="E25" s="339"/>
      <c r="F25" s="339"/>
      <c r="G25" s="339"/>
      <c r="H25" s="339"/>
      <c r="I25" s="339"/>
      <c r="J25" s="340"/>
      <c r="K25" s="50"/>
      <c r="L25" s="98"/>
      <c r="O25" s="3"/>
      <c r="P25" s="3"/>
    </row>
    <row r="26" spans="1:19" s="39" customFormat="1" x14ac:dyDescent="0.25">
      <c r="A26" s="62"/>
      <c r="B26" s="303"/>
      <c r="C26" s="304"/>
      <c r="D26" s="341"/>
      <c r="E26" s="342"/>
      <c r="F26" s="342"/>
      <c r="G26" s="342"/>
      <c r="H26" s="342"/>
      <c r="I26" s="342"/>
      <c r="J26" s="343"/>
      <c r="K26" s="50"/>
      <c r="L26" s="98"/>
      <c r="O26" s="3"/>
      <c r="P26" s="3"/>
    </row>
    <row r="27" spans="1:19" s="39" customFormat="1" x14ac:dyDescent="0.25">
      <c r="A27" s="62"/>
      <c r="B27" s="73"/>
      <c r="C27" s="74"/>
      <c r="D27" s="74"/>
      <c r="E27" s="74"/>
      <c r="F27" s="74"/>
      <c r="G27" s="74"/>
      <c r="H27" s="74"/>
      <c r="I27" s="74"/>
      <c r="J27" s="74"/>
      <c r="K27" s="74"/>
      <c r="L27" s="75"/>
      <c r="N27" s="52"/>
      <c r="O27" s="52"/>
      <c r="P27" s="52"/>
      <c r="Q27" s="52"/>
      <c r="R27" s="52"/>
      <c r="S27" s="52"/>
    </row>
    <row r="28" spans="1:19" s="9" customFormat="1" x14ac:dyDescent="0.25">
      <c r="A28" s="24"/>
      <c r="B28" s="26"/>
      <c r="C28" s="26"/>
      <c r="D28" s="26"/>
      <c r="E28" s="27"/>
      <c r="F28" s="27"/>
      <c r="G28" s="27"/>
      <c r="H28" s="27"/>
      <c r="I28" s="27"/>
      <c r="J28" s="27"/>
      <c r="K28" s="27"/>
      <c r="L28" s="27"/>
      <c r="O28" s="25"/>
      <c r="P28" s="25"/>
    </row>
    <row r="29" spans="1:19" s="8" customFormat="1" x14ac:dyDescent="0.25">
      <c r="A29" s="24"/>
      <c r="B29" s="252" t="str">
        <f>IF(Intro!$G$20="English",O29,P29)</f>
        <v>GLOSSAIRE</v>
      </c>
      <c r="C29" s="253" t="s">
        <v>149</v>
      </c>
      <c r="D29" s="253"/>
      <c r="E29" s="253" t="s">
        <v>150</v>
      </c>
      <c r="F29" s="253" t="s">
        <v>150</v>
      </c>
      <c r="G29" s="253" t="s">
        <v>150</v>
      </c>
      <c r="H29" s="253" t="s">
        <v>150</v>
      </c>
      <c r="I29" s="253" t="s">
        <v>150</v>
      </c>
      <c r="J29" s="253" t="s">
        <v>150</v>
      </c>
      <c r="K29" s="253" t="s">
        <v>150</v>
      </c>
      <c r="L29" s="254" t="s">
        <v>150</v>
      </c>
      <c r="M29" s="9"/>
      <c r="N29" s="6"/>
      <c r="O29" s="9" t="s">
        <v>230</v>
      </c>
      <c r="P29" s="9" t="s">
        <v>149</v>
      </c>
    </row>
    <row r="30" spans="1:19" s="39" customFormat="1" ht="14.1" customHeight="1" x14ac:dyDescent="0.25">
      <c r="A30" s="62"/>
      <c r="B30" s="333" t="str">
        <f>IF(Intro!$G$20="English",O30,P30)</f>
        <v>La capacité pratique des usines</v>
      </c>
      <c r="C30" s="333"/>
      <c r="D30" s="334" t="str">
        <f>IF(Intro!$G$20="English",O31,P31)</f>
        <v>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v>
      </c>
      <c r="E30" s="334"/>
      <c r="F30" s="334"/>
      <c r="G30" s="334"/>
      <c r="H30" s="334"/>
      <c r="I30" s="334"/>
      <c r="J30" s="334"/>
      <c r="K30" s="334"/>
      <c r="L30" s="334"/>
      <c r="N30" s="52"/>
      <c r="O30" s="3" t="s">
        <v>145</v>
      </c>
      <c r="P30" s="3" t="s">
        <v>251</v>
      </c>
      <c r="S30" s="52"/>
    </row>
    <row r="31" spans="1:19" x14ac:dyDescent="0.25">
      <c r="B31" s="333"/>
      <c r="C31" s="333"/>
      <c r="D31" s="334"/>
      <c r="E31" s="334"/>
      <c r="F31" s="334"/>
      <c r="G31" s="334"/>
      <c r="H31" s="334"/>
      <c r="I31" s="334"/>
      <c r="J31" s="334"/>
      <c r="K31" s="334"/>
      <c r="L31" s="334"/>
      <c r="O31" s="3" t="s">
        <v>231</v>
      </c>
      <c r="P31" s="3" t="s">
        <v>272</v>
      </c>
    </row>
    <row r="32" spans="1:19" x14ac:dyDescent="0.25">
      <c r="B32" s="333"/>
      <c r="C32" s="333"/>
      <c r="D32" s="334"/>
      <c r="E32" s="334"/>
      <c r="F32" s="334"/>
      <c r="G32" s="334"/>
      <c r="H32" s="334"/>
      <c r="I32" s="334"/>
      <c r="J32" s="334"/>
      <c r="K32" s="334"/>
      <c r="L32" s="334"/>
    </row>
    <row r="33" spans="1:19" x14ac:dyDescent="0.25">
      <c r="B33" s="333"/>
      <c r="C33" s="333"/>
      <c r="D33" s="334"/>
      <c r="E33" s="334"/>
      <c r="F33" s="334"/>
      <c r="G33" s="334"/>
      <c r="H33" s="334"/>
      <c r="I33" s="334"/>
      <c r="J33" s="334"/>
      <c r="K33" s="334"/>
      <c r="L33" s="334"/>
    </row>
    <row r="34" spans="1:19" s="39" customFormat="1" ht="14.1" customHeight="1" x14ac:dyDescent="0.25">
      <c r="A34" s="62"/>
      <c r="B34" s="333" t="str">
        <f>IF(Intro!$G$20="English",O34,P34)</f>
        <v>Entreprises affiliées</v>
      </c>
      <c r="C34" s="333"/>
      <c r="D34" s="334" t="str">
        <f>IF(Intro!$G$20="English",O35,P35)</f>
        <v>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v>
      </c>
      <c r="E34" s="334"/>
      <c r="F34" s="334"/>
      <c r="G34" s="334"/>
      <c r="H34" s="334"/>
      <c r="I34" s="334"/>
      <c r="J34" s="334"/>
      <c r="K34" s="334"/>
      <c r="L34" s="334"/>
      <c r="N34" s="52"/>
      <c r="O34" s="3" t="s">
        <v>203</v>
      </c>
      <c r="P34" s="3" t="s">
        <v>204</v>
      </c>
      <c r="S34" s="52"/>
    </row>
    <row r="35" spans="1:19" s="39" customFormat="1" x14ac:dyDescent="0.25">
      <c r="A35" s="62"/>
      <c r="B35" s="333"/>
      <c r="C35" s="333"/>
      <c r="D35" s="334"/>
      <c r="E35" s="334"/>
      <c r="F35" s="334"/>
      <c r="G35" s="334"/>
      <c r="H35" s="334"/>
      <c r="I35" s="334"/>
      <c r="J35" s="334"/>
      <c r="K35" s="334"/>
      <c r="L35" s="334"/>
      <c r="N35" s="52"/>
      <c r="O35" s="3" t="s">
        <v>205</v>
      </c>
      <c r="P35" s="3" t="s">
        <v>206</v>
      </c>
      <c r="Q35" s="3"/>
      <c r="R35" s="3"/>
      <c r="S35" s="52"/>
    </row>
    <row r="36" spans="1:19" s="39" customFormat="1" x14ac:dyDescent="0.25">
      <c r="A36" s="62"/>
      <c r="B36" s="333"/>
      <c r="C36" s="333"/>
      <c r="D36" s="334"/>
      <c r="E36" s="334"/>
      <c r="F36" s="334"/>
      <c r="G36" s="334"/>
      <c r="H36" s="334"/>
      <c r="I36" s="334"/>
      <c r="J36" s="334"/>
      <c r="K36" s="334"/>
      <c r="L36" s="334"/>
      <c r="N36" s="52"/>
      <c r="O36" s="3"/>
      <c r="P36" s="3"/>
      <c r="Q36" s="3"/>
      <c r="R36" s="3"/>
      <c r="S36" s="52"/>
    </row>
    <row r="37" spans="1:19" s="39" customFormat="1" x14ac:dyDescent="0.25">
      <c r="A37" s="62"/>
      <c r="B37" s="333"/>
      <c r="C37" s="333"/>
      <c r="D37" s="334"/>
      <c r="E37" s="334"/>
      <c r="F37" s="334"/>
      <c r="G37" s="334"/>
      <c r="H37" s="334"/>
      <c r="I37" s="334"/>
      <c r="J37" s="334"/>
      <c r="K37" s="334"/>
      <c r="L37" s="334"/>
      <c r="N37" s="52"/>
      <c r="O37" s="3"/>
      <c r="P37" s="3"/>
      <c r="Q37" s="3"/>
      <c r="R37" s="3"/>
      <c r="S37" s="52"/>
    </row>
  </sheetData>
  <sheetProtection algorithmName="SHA-512" hashValue="Mi/bn7qWnjy3baze1SS8+k9gm1XV6+T/azdpigjXK/qj7ARkP16iIxcHRizsuCW95KzCQaqO1wofkQWYnRVtVw==" saltValue="dLzGcIH8S3SYWXF0ImIZPA==" spinCount="100000" sheet="1" objects="1" scenarios="1" selectLockedCells="1"/>
  <mergeCells count="16">
    <mergeCell ref="B4:L4"/>
    <mergeCell ref="B5:L5"/>
    <mergeCell ref="B6:L6"/>
    <mergeCell ref="B8:L8"/>
    <mergeCell ref="B10:L10"/>
    <mergeCell ref="B12:L13"/>
    <mergeCell ref="B15:L16"/>
    <mergeCell ref="B34:C37"/>
    <mergeCell ref="D30:L33"/>
    <mergeCell ref="D34:L37"/>
    <mergeCell ref="B19:L19"/>
    <mergeCell ref="B29:L29"/>
    <mergeCell ref="B21:L21"/>
    <mergeCell ref="B23:C26"/>
    <mergeCell ref="D23:J26"/>
    <mergeCell ref="B30:C33"/>
  </mergeCells>
  <printOptions horizontalCentered="1"/>
  <pageMargins left="0.25" right="0.25" top="0.75" bottom="0.75" header="0.3" footer="0.3"/>
  <pageSetup scale="63" fitToHeight="0" orientation="portrait" r:id="rId1"/>
  <headerFooter>
    <oddFooter>&amp;L&amp;A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346E-F8E7-4C54-A920-301A01EE7D9A}">
  <sheetPr codeName="Sheet4">
    <tabColor rgb="FF00B0F0"/>
    <pageSetUpPr fitToPage="1"/>
  </sheetPr>
  <dimension ref="A1:Q240"/>
  <sheetViews>
    <sheetView showGridLines="0" zoomScaleNormal="100" workbookViewId="0"/>
  </sheetViews>
  <sheetFormatPr defaultColWidth="9.42578125" defaultRowHeight="14.25" x14ac:dyDescent="0.25"/>
  <cols>
    <col min="1" max="1" width="1.5703125" style="21" customWidth="1"/>
    <col min="2" max="12" width="14.5703125" style="1" customWidth="1"/>
    <col min="13" max="13" width="6.42578125" style="3" customWidth="1"/>
    <col min="14" max="14" width="11.5703125" style="3" customWidth="1"/>
    <col min="15" max="16" width="11.5703125" style="3" hidden="1" customWidth="1"/>
    <col min="17" max="17" width="11.5703125" style="3" customWidth="1"/>
    <col min="18" max="16384" width="9.42578125" style="3"/>
  </cols>
  <sheetData>
    <row r="1" spans="1:16" x14ac:dyDescent="0.25">
      <c r="O1" s="3" t="s">
        <v>283</v>
      </c>
      <c r="P1" s="3" t="s">
        <v>283</v>
      </c>
    </row>
    <row r="2" spans="1:16" x14ac:dyDescent="0.25">
      <c r="B2" s="23" t="s">
        <v>0</v>
      </c>
      <c r="C2" s="23"/>
      <c r="D2" s="23"/>
      <c r="O2" s="22" t="s">
        <v>61</v>
      </c>
      <c r="P2" s="22" t="s">
        <v>73</v>
      </c>
    </row>
    <row r="3" spans="1:16" x14ac:dyDescent="0.25">
      <c r="B3" s="5"/>
      <c r="C3" s="5"/>
      <c r="D3" s="5"/>
      <c r="O3" s="8"/>
      <c r="P3" s="8"/>
    </row>
    <row r="4" spans="1:16" s="8" customFormat="1" x14ac:dyDescent="0.25">
      <c r="A4" s="24"/>
      <c r="B4" s="317" t="str">
        <f>Info!B4</f>
        <v>QUESTIONNAIRE À L'INTENTION DES PRODUCTEURS ÉTRANGERS</v>
      </c>
      <c r="C4" s="318"/>
      <c r="D4" s="318"/>
      <c r="E4" s="318"/>
      <c r="F4" s="318"/>
      <c r="G4" s="318"/>
      <c r="H4" s="318"/>
      <c r="I4" s="318"/>
      <c r="J4" s="318"/>
      <c r="K4" s="318"/>
      <c r="L4" s="319"/>
      <c r="M4" s="6"/>
      <c r="N4" s="6"/>
      <c r="O4" s="9"/>
      <c r="P4" s="9"/>
    </row>
    <row r="5" spans="1:16" s="8" customFormat="1" x14ac:dyDescent="0.25">
      <c r="A5" s="24"/>
      <c r="B5" s="320" t="str">
        <f>Info!B5</f>
        <v>GC-2025-001</v>
      </c>
      <c r="C5" s="321"/>
      <c r="D5" s="321"/>
      <c r="E5" s="321"/>
      <c r="F5" s="321"/>
      <c r="G5" s="321"/>
      <c r="H5" s="321"/>
      <c r="I5" s="321"/>
      <c r="J5" s="321"/>
      <c r="K5" s="321"/>
      <c r="L5" s="322"/>
      <c r="M5" s="6"/>
      <c r="N5" s="6"/>
      <c r="O5" s="9"/>
      <c r="P5" s="9"/>
    </row>
    <row r="6" spans="1:16" s="9" customFormat="1" ht="14.1" customHeight="1" x14ac:dyDescent="0.25">
      <c r="A6" s="24"/>
      <c r="B6" s="320" t="str">
        <f>Info!B6</f>
        <v>PRODUITS DE LÉGUMES</v>
      </c>
      <c r="C6" s="321"/>
      <c r="D6" s="321"/>
      <c r="E6" s="321"/>
      <c r="F6" s="321"/>
      <c r="G6" s="321"/>
      <c r="H6" s="321"/>
      <c r="I6" s="321"/>
      <c r="J6" s="321"/>
      <c r="K6" s="321"/>
      <c r="L6" s="322"/>
      <c r="O6" s="25"/>
      <c r="P6" s="25"/>
    </row>
    <row r="7" spans="1:16" s="9" customFormat="1" x14ac:dyDescent="0.25">
      <c r="A7" s="24"/>
      <c r="B7" s="372"/>
      <c r="C7" s="373"/>
      <c r="D7" s="373"/>
      <c r="E7" s="373"/>
      <c r="F7" s="373"/>
      <c r="G7" s="373"/>
      <c r="H7" s="373"/>
      <c r="I7" s="373"/>
      <c r="J7" s="373"/>
      <c r="K7" s="373"/>
      <c r="L7" s="374"/>
      <c r="O7" s="37"/>
    </row>
    <row r="8" spans="1:16" s="9" customFormat="1" x14ac:dyDescent="0.25">
      <c r="A8" s="24"/>
      <c r="B8" s="366" t="str">
        <f>IF(Intro!$G$20="English",O8,P8)</f>
        <v>Les questions suivantes font référence aux marchandises comme définies dans la description du produit de l'onglet Intro.</v>
      </c>
      <c r="C8" s="367"/>
      <c r="D8" s="367"/>
      <c r="E8" s="367"/>
      <c r="F8" s="367"/>
      <c r="G8" s="367"/>
      <c r="H8" s="367"/>
      <c r="I8" s="367"/>
      <c r="J8" s="367"/>
      <c r="K8" s="367"/>
      <c r="L8" s="368"/>
      <c r="O8" s="25" t="str">
        <f>"The following questions refer to the goods as defined in the product description on the Intro tab."</f>
        <v>The following questions refer to the goods as defined in the product description on the Intro tab.</v>
      </c>
      <c r="P8" s="25" t="str">
        <f>"Les questions suivantes font référence aux marchandises comme définies dans la description du produit de l'onglet Intro."</f>
        <v>Les questions suivantes font référence aux marchandises comme définies dans la description du produit de l'onglet Intro.</v>
      </c>
    </row>
    <row r="9" spans="1:16" s="9" customFormat="1" x14ac:dyDescent="0.25">
      <c r="A9" s="24"/>
      <c r="B9" s="366" t="str">
        <f>IF(Intro!$G$20="English",O9,P9)</f>
        <v>Des informations sur le produit et un glossaire de termes sont disponibles dans l'onglet Info.</v>
      </c>
      <c r="C9" s="367"/>
      <c r="D9" s="367"/>
      <c r="E9" s="367"/>
      <c r="F9" s="367"/>
      <c r="G9" s="367"/>
      <c r="H9" s="367"/>
      <c r="I9" s="367"/>
      <c r="J9" s="367"/>
      <c r="K9" s="367"/>
      <c r="L9" s="368"/>
      <c r="O9" s="25" t="s">
        <v>86</v>
      </c>
      <c r="P9" s="9" t="s">
        <v>87</v>
      </c>
    </row>
    <row r="10" spans="1:16" s="9" customFormat="1" x14ac:dyDescent="0.25">
      <c r="A10" s="24"/>
      <c r="B10" s="369" t="str">
        <f>IF(Intro!$G$20="English",O10,P10)</f>
        <v>Utilisez l'onglet AddPub si vous avez besoin de plus d'espace.</v>
      </c>
      <c r="C10" s="370"/>
      <c r="D10" s="370"/>
      <c r="E10" s="370"/>
      <c r="F10" s="370"/>
      <c r="G10" s="370"/>
      <c r="H10" s="370"/>
      <c r="I10" s="370"/>
      <c r="J10" s="370"/>
      <c r="K10" s="370"/>
      <c r="L10" s="371"/>
      <c r="O10" s="25" t="s">
        <v>88</v>
      </c>
      <c r="P10" s="25" t="s">
        <v>89</v>
      </c>
    </row>
    <row r="11" spans="1:16" s="9" customFormat="1" ht="14.45" customHeight="1" x14ac:dyDescent="0.25">
      <c r="A11" s="24"/>
      <c r="B11" s="344" t="str">
        <f>IF(Intro!$G$20="English",O11,P11)</f>
        <v>Toute information dans ce questionnaire se rapporte aux MARCHANDISES EN CONSERVE seulement</v>
      </c>
      <c r="C11" s="345"/>
      <c r="D11" s="345"/>
      <c r="E11" s="345"/>
      <c r="F11" s="345"/>
      <c r="G11" s="345"/>
      <c r="H11" s="345"/>
      <c r="I11" s="345"/>
      <c r="J11" s="345"/>
      <c r="K11" s="345"/>
      <c r="L11" s="346"/>
      <c r="O11" s="246" t="s">
        <v>387</v>
      </c>
      <c r="P11" s="246" t="s">
        <v>388</v>
      </c>
    </row>
    <row r="12" spans="1:16" s="9" customFormat="1" x14ac:dyDescent="0.25">
      <c r="A12" s="24"/>
      <c r="B12" s="26"/>
      <c r="C12" s="26"/>
      <c r="D12" s="26"/>
      <c r="E12" s="27"/>
      <c r="F12" s="27"/>
      <c r="G12" s="27"/>
      <c r="H12" s="27"/>
      <c r="I12" s="27"/>
      <c r="J12" s="27"/>
      <c r="K12" s="27"/>
      <c r="L12" s="27"/>
      <c r="O12" s="25"/>
      <c r="P12" s="25"/>
    </row>
    <row r="13" spans="1:16" x14ac:dyDescent="0.25">
      <c r="B13" s="252" t="str">
        <f>IF(Intro!$G$20="English",O13,P13)</f>
        <v>INFORMATIONS GÉNÉRALES SUR L'ENTREPRISE</v>
      </c>
      <c r="C13" s="253"/>
      <c r="D13" s="253"/>
      <c r="E13" s="253"/>
      <c r="F13" s="253"/>
      <c r="G13" s="253"/>
      <c r="H13" s="253"/>
      <c r="I13" s="253"/>
      <c r="J13" s="253"/>
      <c r="K13" s="253"/>
      <c r="L13" s="254"/>
      <c r="M13" s="39"/>
      <c r="O13" s="92" t="s">
        <v>232</v>
      </c>
      <c r="P13" s="92" t="s">
        <v>233</v>
      </c>
    </row>
    <row r="14" spans="1:16" x14ac:dyDescent="0.25">
      <c r="B14" s="348" t="s">
        <v>22</v>
      </c>
      <c r="C14" s="349"/>
      <c r="D14" s="349"/>
      <c r="E14" s="349"/>
      <c r="F14" s="349"/>
      <c r="G14" s="349"/>
      <c r="H14" s="349"/>
      <c r="I14" s="349"/>
      <c r="J14" s="349"/>
      <c r="K14" s="349"/>
      <c r="L14" s="350"/>
    </row>
    <row r="15" spans="1:16" x14ac:dyDescent="0.25">
      <c r="B15" s="28"/>
      <c r="C15" s="29"/>
      <c r="D15" s="29"/>
      <c r="E15" s="30"/>
      <c r="F15" s="30"/>
      <c r="G15" s="30"/>
      <c r="H15" s="30"/>
      <c r="I15" s="30"/>
      <c r="J15" s="30"/>
      <c r="K15" s="30"/>
      <c r="L15" s="31"/>
    </row>
    <row r="16" spans="1:16" x14ac:dyDescent="0.25">
      <c r="B16" s="259" t="str">
        <f>IF(Intro!$G$20="English",O16,P16)</f>
        <v>Donnez un bref historique de votre entreprise, en insistant plus particulièrement sur les activités entourant les marchandises.</v>
      </c>
      <c r="C16" s="260"/>
      <c r="D16" s="260"/>
      <c r="E16" s="260"/>
      <c r="F16" s="260"/>
      <c r="G16" s="260"/>
      <c r="H16" s="260"/>
      <c r="I16" s="260"/>
      <c r="J16" s="260"/>
      <c r="K16" s="260"/>
      <c r="L16" s="261"/>
      <c r="O16" s="32" t="s">
        <v>42</v>
      </c>
      <c r="P16" s="3" t="s">
        <v>43</v>
      </c>
    </row>
    <row r="17" spans="1:17" s="39" customFormat="1" x14ac:dyDescent="0.25">
      <c r="A17" s="62"/>
      <c r="B17" s="72"/>
      <c r="C17" s="63"/>
      <c r="D17" s="63"/>
      <c r="E17" s="63"/>
      <c r="F17" s="63"/>
      <c r="G17" s="63"/>
      <c r="H17" s="63"/>
      <c r="I17" s="63"/>
      <c r="J17" s="63"/>
      <c r="K17" s="63"/>
      <c r="L17" s="64"/>
      <c r="O17" s="3"/>
      <c r="P17" s="3"/>
      <c r="Q17" s="3"/>
    </row>
    <row r="18" spans="1:17" s="22" customFormat="1" x14ac:dyDescent="0.25">
      <c r="A18" s="21"/>
      <c r="B18" s="357"/>
      <c r="C18" s="358"/>
      <c r="D18" s="358"/>
      <c r="E18" s="358"/>
      <c r="F18" s="358"/>
      <c r="G18" s="358"/>
      <c r="H18" s="358"/>
      <c r="I18" s="358"/>
      <c r="J18" s="358"/>
      <c r="K18" s="358"/>
      <c r="L18" s="359"/>
      <c r="M18" s="39"/>
    </row>
    <row r="19" spans="1:17" s="22" customFormat="1" x14ac:dyDescent="0.25">
      <c r="A19" s="21"/>
      <c r="B19" s="357"/>
      <c r="C19" s="358"/>
      <c r="D19" s="358"/>
      <c r="E19" s="358"/>
      <c r="F19" s="358"/>
      <c r="G19" s="358"/>
      <c r="H19" s="358"/>
      <c r="I19" s="358"/>
      <c r="J19" s="358"/>
      <c r="K19" s="358"/>
      <c r="L19" s="359"/>
      <c r="M19" s="39"/>
    </row>
    <row r="20" spans="1:17" s="22" customFormat="1" x14ac:dyDescent="0.25">
      <c r="A20" s="21"/>
      <c r="B20" s="357"/>
      <c r="C20" s="358"/>
      <c r="D20" s="358"/>
      <c r="E20" s="358"/>
      <c r="F20" s="358"/>
      <c r="G20" s="358"/>
      <c r="H20" s="358"/>
      <c r="I20" s="358"/>
      <c r="J20" s="358"/>
      <c r="K20" s="358"/>
      <c r="L20" s="359"/>
      <c r="M20" s="39"/>
    </row>
    <row r="21" spans="1:17" s="22" customFormat="1" x14ac:dyDescent="0.25">
      <c r="A21" s="21"/>
      <c r="B21" s="357"/>
      <c r="C21" s="358"/>
      <c r="D21" s="358"/>
      <c r="E21" s="358"/>
      <c r="F21" s="358"/>
      <c r="G21" s="358"/>
      <c r="H21" s="358"/>
      <c r="I21" s="358"/>
      <c r="J21" s="358"/>
      <c r="K21" s="358"/>
      <c r="L21" s="359"/>
      <c r="M21" s="39"/>
    </row>
    <row r="22" spans="1:17" s="22" customFormat="1" x14ac:dyDescent="0.25">
      <c r="A22" s="21"/>
      <c r="B22" s="357"/>
      <c r="C22" s="358"/>
      <c r="D22" s="358"/>
      <c r="E22" s="358"/>
      <c r="F22" s="358"/>
      <c r="G22" s="358"/>
      <c r="H22" s="358"/>
      <c r="I22" s="358"/>
      <c r="J22" s="358"/>
      <c r="K22" s="358"/>
      <c r="L22" s="359"/>
      <c r="M22" s="39"/>
    </row>
    <row r="23" spans="1:17" s="22" customFormat="1" x14ac:dyDescent="0.25">
      <c r="A23" s="21"/>
      <c r="B23" s="357"/>
      <c r="C23" s="358"/>
      <c r="D23" s="358"/>
      <c r="E23" s="358"/>
      <c r="F23" s="358"/>
      <c r="G23" s="358"/>
      <c r="H23" s="358"/>
      <c r="I23" s="358"/>
      <c r="J23" s="358"/>
      <c r="K23" s="358"/>
      <c r="L23" s="359"/>
      <c r="M23" s="39"/>
    </row>
    <row r="24" spans="1:17" s="22" customFormat="1" x14ac:dyDescent="0.25">
      <c r="A24" s="21"/>
      <c r="B24" s="357"/>
      <c r="C24" s="358"/>
      <c r="D24" s="358"/>
      <c r="E24" s="358"/>
      <c r="F24" s="358"/>
      <c r="G24" s="358"/>
      <c r="H24" s="358"/>
      <c r="I24" s="358"/>
      <c r="J24" s="358"/>
      <c r="K24" s="358"/>
      <c r="L24" s="359"/>
      <c r="M24" s="39"/>
    </row>
    <row r="25" spans="1:17" s="22" customFormat="1" x14ac:dyDescent="0.25">
      <c r="A25" s="21"/>
      <c r="B25" s="357"/>
      <c r="C25" s="358"/>
      <c r="D25" s="358"/>
      <c r="E25" s="358"/>
      <c r="F25" s="358"/>
      <c r="G25" s="358"/>
      <c r="H25" s="358"/>
      <c r="I25" s="358"/>
      <c r="J25" s="358"/>
      <c r="K25" s="358"/>
      <c r="L25" s="359"/>
      <c r="M25" s="39"/>
    </row>
    <row r="26" spans="1:17" s="39" customFormat="1" x14ac:dyDescent="0.25">
      <c r="A26" s="62"/>
      <c r="B26" s="73"/>
      <c r="C26" s="74"/>
      <c r="D26" s="74"/>
      <c r="E26" s="74"/>
      <c r="F26" s="74"/>
      <c r="G26" s="74"/>
      <c r="H26" s="74"/>
      <c r="I26" s="74"/>
      <c r="J26" s="74"/>
      <c r="K26" s="74"/>
      <c r="L26" s="75"/>
      <c r="O26" s="3"/>
      <c r="P26" s="3"/>
      <c r="Q26" s="3"/>
    </row>
    <row r="27" spans="1:17" x14ac:dyDescent="0.25">
      <c r="B27" s="360" t="s">
        <v>23</v>
      </c>
      <c r="C27" s="361"/>
      <c r="D27" s="361"/>
      <c r="E27" s="361"/>
      <c r="F27" s="361"/>
      <c r="G27" s="361"/>
      <c r="H27" s="361"/>
      <c r="I27" s="361"/>
      <c r="J27" s="361"/>
      <c r="K27" s="361"/>
      <c r="L27" s="362"/>
    </row>
    <row r="28" spans="1:17" x14ac:dyDescent="0.25">
      <c r="B28" s="28"/>
      <c r="C28" s="29"/>
      <c r="D28" s="29"/>
      <c r="E28" s="30"/>
      <c r="F28" s="30"/>
      <c r="G28" s="30"/>
      <c r="H28" s="30"/>
      <c r="I28" s="30"/>
      <c r="J28" s="30"/>
      <c r="K28" s="30"/>
      <c r="L28" s="31"/>
      <c r="M28" s="112"/>
      <c r="N28" s="112"/>
      <c r="O28" s="112"/>
    </row>
    <row r="29" spans="1:17" ht="14.25" customHeight="1" x14ac:dyDescent="0.25">
      <c r="B29" s="259" t="str">
        <f>IF(Intro!$G$20="English",O29,P29)</f>
        <v>Fournissez des détails concernant les mesures de sauvegarde, antidumping et/ou compensatoires imposées par les autorités d'un pays autre que le Canada à l'égard des marchandises ou des marchandises similaires auxquelles votre pays ou votre entreprise est assujetti depuis le 1er janvier 2023.</v>
      </c>
      <c r="C29" s="260"/>
      <c r="D29" s="260"/>
      <c r="E29" s="260"/>
      <c r="F29" s="260"/>
      <c r="G29" s="260"/>
      <c r="H29" s="260"/>
      <c r="I29" s="260"/>
      <c r="J29" s="260"/>
      <c r="K29" s="260"/>
      <c r="L29" s="261"/>
      <c r="O29" s="32" t="str">
        <f>"Provide details concerning safeguard, anti-dumping and countervailing measures imposed by authorities of a country other than Canada in respect of the goods or similar goods to which your country or your firm has been subject since January 1, "&amp;Variables!B6&amp;"."</f>
        <v>Provide details concerning safeguard, anti-dumping and countervailing measures imposed by authorities of a country other than Canada in respect of the goods or similar goods to which your country or your firm has been subject since January 1, 2023.</v>
      </c>
      <c r="P29" s="3" t="str">
        <f>"Fournissez des détails concernant les mesures de sauvegarde, antidumping et/ou compensatoires imposées par les autorités d'un pays autre que le Canada"&amp;" à l'égard des marchandises ou des marchandises similaires auxquelles votre pays ou votre entreprise est assujetti depuis le 1er janvier "&amp;Variables!B6&amp;"."</f>
        <v>Fournissez des détails concernant les mesures de sauvegarde, antidumping et/ou compensatoires imposées par les autorités d'un pays autre que le Canada à l'égard des marchandises ou des marchandises similaires auxquelles votre pays ou votre entreprise est assujetti depuis le 1er janvier 2023.</v>
      </c>
    </row>
    <row r="30" spans="1:17" x14ac:dyDescent="0.25">
      <c r="B30" s="259"/>
      <c r="C30" s="260"/>
      <c r="D30" s="260"/>
      <c r="E30" s="260"/>
      <c r="F30" s="260"/>
      <c r="G30" s="260"/>
      <c r="H30" s="260"/>
      <c r="I30" s="260"/>
      <c r="J30" s="260"/>
      <c r="K30" s="260"/>
      <c r="L30" s="261"/>
      <c r="O30" s="32"/>
    </row>
    <row r="31" spans="1:17" s="39" customFormat="1" x14ac:dyDescent="0.25">
      <c r="A31" s="62"/>
      <c r="B31" s="72"/>
      <c r="C31" s="63"/>
      <c r="D31" s="63"/>
      <c r="E31" s="63"/>
      <c r="F31" s="63"/>
      <c r="G31" s="63"/>
      <c r="H31" s="63"/>
      <c r="I31" s="63"/>
      <c r="J31" s="63"/>
      <c r="K31" s="63"/>
      <c r="L31" s="64"/>
      <c r="O31" s="3"/>
      <c r="P31" s="3"/>
      <c r="Q31" s="3"/>
    </row>
    <row r="32" spans="1:17" s="22" customFormat="1" x14ac:dyDescent="0.25">
      <c r="A32" s="21"/>
      <c r="B32" s="357"/>
      <c r="C32" s="358"/>
      <c r="D32" s="358"/>
      <c r="E32" s="358"/>
      <c r="F32" s="358"/>
      <c r="G32" s="358"/>
      <c r="H32" s="358"/>
      <c r="I32" s="358"/>
      <c r="J32" s="358"/>
      <c r="K32" s="358"/>
      <c r="L32" s="359"/>
      <c r="M32" s="39"/>
    </row>
    <row r="33" spans="1:17" s="22" customFormat="1" x14ac:dyDescent="0.25">
      <c r="A33" s="21"/>
      <c r="B33" s="357"/>
      <c r="C33" s="358"/>
      <c r="D33" s="358"/>
      <c r="E33" s="358"/>
      <c r="F33" s="358"/>
      <c r="G33" s="358"/>
      <c r="H33" s="358"/>
      <c r="I33" s="358"/>
      <c r="J33" s="358"/>
      <c r="K33" s="358"/>
      <c r="L33" s="359"/>
      <c r="M33" s="39"/>
    </row>
    <row r="34" spans="1:17" s="22" customFormat="1" x14ac:dyDescent="0.25">
      <c r="A34" s="21"/>
      <c r="B34" s="357"/>
      <c r="C34" s="358"/>
      <c r="D34" s="358"/>
      <c r="E34" s="358"/>
      <c r="F34" s="358"/>
      <c r="G34" s="358"/>
      <c r="H34" s="358"/>
      <c r="I34" s="358"/>
      <c r="J34" s="358"/>
      <c r="K34" s="358"/>
      <c r="L34" s="359"/>
      <c r="M34" s="39"/>
    </row>
    <row r="35" spans="1:17" s="22" customFormat="1" x14ac:dyDescent="0.25">
      <c r="A35" s="21"/>
      <c r="B35" s="357"/>
      <c r="C35" s="358"/>
      <c r="D35" s="358"/>
      <c r="E35" s="358"/>
      <c r="F35" s="358"/>
      <c r="G35" s="358"/>
      <c r="H35" s="358"/>
      <c r="I35" s="358"/>
      <c r="J35" s="358"/>
      <c r="K35" s="358"/>
      <c r="L35" s="359"/>
      <c r="M35" s="39"/>
    </row>
    <row r="36" spans="1:17" s="22" customFormat="1" x14ac:dyDescent="0.25">
      <c r="A36" s="21"/>
      <c r="B36" s="357"/>
      <c r="C36" s="358"/>
      <c r="D36" s="358"/>
      <c r="E36" s="358"/>
      <c r="F36" s="358"/>
      <c r="G36" s="358"/>
      <c r="H36" s="358"/>
      <c r="I36" s="358"/>
      <c r="J36" s="358"/>
      <c r="K36" s="358"/>
      <c r="L36" s="359"/>
      <c r="M36" s="39"/>
    </row>
    <row r="37" spans="1:17" s="22" customFormat="1" x14ac:dyDescent="0.25">
      <c r="A37" s="21"/>
      <c r="B37" s="357"/>
      <c r="C37" s="358"/>
      <c r="D37" s="358"/>
      <c r="E37" s="358"/>
      <c r="F37" s="358"/>
      <c r="G37" s="358"/>
      <c r="H37" s="358"/>
      <c r="I37" s="358"/>
      <c r="J37" s="358"/>
      <c r="K37" s="358"/>
      <c r="L37" s="359"/>
      <c r="M37" s="39"/>
    </row>
    <row r="38" spans="1:17" s="22" customFormat="1" x14ac:dyDescent="0.25">
      <c r="A38" s="21"/>
      <c r="B38" s="357"/>
      <c r="C38" s="358"/>
      <c r="D38" s="358"/>
      <c r="E38" s="358"/>
      <c r="F38" s="358"/>
      <c r="G38" s="358"/>
      <c r="H38" s="358"/>
      <c r="I38" s="358"/>
      <c r="J38" s="358"/>
      <c r="K38" s="358"/>
      <c r="L38" s="359"/>
      <c r="M38" s="39"/>
    </row>
    <row r="39" spans="1:17" s="22" customFormat="1" x14ac:dyDescent="0.25">
      <c r="A39" s="21"/>
      <c r="B39" s="357"/>
      <c r="C39" s="358"/>
      <c r="D39" s="358"/>
      <c r="E39" s="358"/>
      <c r="F39" s="358"/>
      <c r="G39" s="358"/>
      <c r="H39" s="358"/>
      <c r="I39" s="358"/>
      <c r="J39" s="358"/>
      <c r="K39" s="358"/>
      <c r="L39" s="359"/>
      <c r="M39" s="39"/>
    </row>
    <row r="40" spans="1:17" s="39" customFormat="1" x14ac:dyDescent="0.25">
      <c r="A40" s="62"/>
      <c r="B40" s="73"/>
      <c r="C40" s="74"/>
      <c r="D40" s="74"/>
      <c r="E40" s="74"/>
      <c r="F40" s="74"/>
      <c r="G40" s="74"/>
      <c r="H40" s="74"/>
      <c r="I40" s="74"/>
      <c r="J40" s="74"/>
      <c r="K40" s="74"/>
      <c r="L40" s="75"/>
      <c r="O40" s="3"/>
      <c r="P40" s="3"/>
      <c r="Q40" s="3"/>
    </row>
    <row r="41" spans="1:17" s="22" customFormat="1" x14ac:dyDescent="0.25">
      <c r="A41" s="21"/>
      <c r="B41" s="360" t="s">
        <v>24</v>
      </c>
      <c r="C41" s="361"/>
      <c r="D41" s="361"/>
      <c r="E41" s="361"/>
      <c r="F41" s="361"/>
      <c r="G41" s="361"/>
      <c r="H41" s="361"/>
      <c r="I41" s="361"/>
      <c r="J41" s="361"/>
      <c r="K41" s="361"/>
      <c r="L41" s="362"/>
      <c r="M41" s="71"/>
    </row>
    <row r="42" spans="1:17" s="39" customFormat="1" x14ac:dyDescent="0.25">
      <c r="A42" s="62"/>
      <c r="B42" s="72"/>
      <c r="C42" s="63"/>
      <c r="D42" s="63"/>
      <c r="E42" s="63"/>
      <c r="F42" s="63"/>
      <c r="G42" s="63"/>
      <c r="H42" s="63"/>
      <c r="I42" s="63"/>
      <c r="J42" s="63"/>
      <c r="K42" s="63"/>
      <c r="L42" s="64"/>
      <c r="O42" s="3"/>
      <c r="P42" s="3"/>
      <c r="Q42" s="3"/>
    </row>
    <row r="43" spans="1:17" s="39" customFormat="1" ht="14.25" customHeight="1" x14ac:dyDescent="0.25">
      <c r="A43" s="62"/>
      <c r="B43" s="303" t="str">
        <f>IF(Intro!$G$20="English",O43,P43)</f>
        <v>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v>
      </c>
      <c r="C43" s="304"/>
      <c r="D43" s="304"/>
      <c r="E43" s="304"/>
      <c r="F43" s="304"/>
      <c r="G43" s="304"/>
      <c r="H43" s="304"/>
      <c r="I43" s="304"/>
      <c r="J43" s="304"/>
      <c r="K43" s="304"/>
      <c r="L43" s="305"/>
      <c r="O43" s="3" t="s">
        <v>207</v>
      </c>
      <c r="P43" s="3" t="s">
        <v>208</v>
      </c>
      <c r="Q43" s="3"/>
    </row>
    <row r="44" spans="1:17" s="39" customFormat="1" x14ac:dyDescent="0.25">
      <c r="A44" s="62"/>
      <c r="B44" s="303"/>
      <c r="C44" s="304"/>
      <c r="D44" s="304"/>
      <c r="E44" s="304"/>
      <c r="F44" s="304"/>
      <c r="G44" s="304"/>
      <c r="H44" s="304"/>
      <c r="I44" s="304"/>
      <c r="J44" s="304"/>
      <c r="K44" s="304"/>
      <c r="L44" s="305"/>
      <c r="O44" s="3"/>
      <c r="P44" s="3"/>
      <c r="Q44" s="3"/>
    </row>
    <row r="45" spans="1:17" s="39" customFormat="1" x14ac:dyDescent="0.25">
      <c r="A45" s="62"/>
      <c r="B45" s="303"/>
      <c r="C45" s="304"/>
      <c r="D45" s="304"/>
      <c r="E45" s="304"/>
      <c r="F45" s="304"/>
      <c r="G45" s="304"/>
      <c r="H45" s="304"/>
      <c r="I45" s="304"/>
      <c r="J45" s="304"/>
      <c r="K45" s="304"/>
      <c r="L45" s="305"/>
      <c r="O45" s="3"/>
      <c r="P45" s="3"/>
      <c r="Q45" s="3"/>
    </row>
    <row r="46" spans="1:17" s="39" customFormat="1" x14ac:dyDescent="0.25">
      <c r="A46" s="62"/>
      <c r="B46" s="72"/>
      <c r="C46" s="63"/>
      <c r="D46" s="63"/>
      <c r="E46" s="63"/>
      <c r="F46" s="63"/>
      <c r="G46" s="63"/>
      <c r="H46" s="63"/>
      <c r="I46" s="63"/>
      <c r="J46" s="63"/>
      <c r="K46" s="63"/>
      <c r="L46" s="64"/>
      <c r="O46" s="3"/>
      <c r="P46" s="3"/>
      <c r="Q46" s="3"/>
    </row>
    <row r="47" spans="1:17" x14ac:dyDescent="0.25">
      <c r="B47" s="101"/>
      <c r="C47" s="364" t="str">
        <f>IF(Intro!$G$20="English",O47,P47)</f>
        <v xml:space="preserve">Dénomination sociale de l'entreprise </v>
      </c>
      <c r="D47" s="364"/>
      <c r="E47" s="364" t="str">
        <f>IF(Intro!$G$20="English",O48,P48)</f>
        <v>Adresse de l'entreprise</v>
      </c>
      <c r="F47" s="364"/>
      <c r="G47" s="364" t="str">
        <f>IF(Intro!$G$20="English",O49,P49)</f>
        <v>Type d'affiliation</v>
      </c>
      <c r="H47" s="364"/>
      <c r="I47" s="364"/>
      <c r="J47" s="364" t="str">
        <f>IF(Intro!$G$20="English",O50,P50)</f>
        <v>Rôle dans l'industrie</v>
      </c>
      <c r="K47" s="364"/>
      <c r="L47" s="365"/>
      <c r="O47" s="3" t="s">
        <v>44</v>
      </c>
      <c r="P47" s="3" t="s">
        <v>46</v>
      </c>
    </row>
    <row r="48" spans="1:17" x14ac:dyDescent="0.25">
      <c r="B48" s="102"/>
      <c r="C48" s="364"/>
      <c r="D48" s="364"/>
      <c r="E48" s="364"/>
      <c r="F48" s="364"/>
      <c r="G48" s="364"/>
      <c r="H48" s="364"/>
      <c r="I48" s="364"/>
      <c r="J48" s="364"/>
      <c r="K48" s="364"/>
      <c r="L48" s="365"/>
      <c r="O48" s="3" t="s">
        <v>9</v>
      </c>
      <c r="P48" s="3" t="s">
        <v>10</v>
      </c>
    </row>
    <row r="49" spans="2:16" x14ac:dyDescent="0.25">
      <c r="B49" s="363">
        <v>1</v>
      </c>
      <c r="C49" s="257"/>
      <c r="D49" s="257"/>
      <c r="E49" s="257"/>
      <c r="F49" s="257"/>
      <c r="G49" s="257"/>
      <c r="H49" s="257"/>
      <c r="I49" s="257"/>
      <c r="J49" s="257"/>
      <c r="K49" s="257"/>
      <c r="L49" s="258"/>
      <c r="O49" s="3" t="s">
        <v>155</v>
      </c>
      <c r="P49" s="3" t="s">
        <v>273</v>
      </c>
    </row>
    <row r="50" spans="2:16" x14ac:dyDescent="0.25">
      <c r="B50" s="363"/>
      <c r="C50" s="257"/>
      <c r="D50" s="257"/>
      <c r="E50" s="257"/>
      <c r="F50" s="257"/>
      <c r="G50" s="257"/>
      <c r="H50" s="257"/>
      <c r="I50" s="257"/>
      <c r="J50" s="257"/>
      <c r="K50" s="257"/>
      <c r="L50" s="258"/>
      <c r="O50" s="3" t="s">
        <v>45</v>
      </c>
      <c r="P50" s="3" t="s">
        <v>47</v>
      </c>
    </row>
    <row r="51" spans="2:16" x14ac:dyDescent="0.25">
      <c r="B51" s="363">
        <v>2</v>
      </c>
      <c r="C51" s="257"/>
      <c r="D51" s="257"/>
      <c r="E51" s="257"/>
      <c r="F51" s="257"/>
      <c r="G51" s="257"/>
      <c r="H51" s="257"/>
      <c r="I51" s="257"/>
      <c r="J51" s="257"/>
      <c r="K51" s="257"/>
      <c r="L51" s="258"/>
    </row>
    <row r="52" spans="2:16" x14ac:dyDescent="0.25">
      <c r="B52" s="363"/>
      <c r="C52" s="257"/>
      <c r="D52" s="257"/>
      <c r="E52" s="257"/>
      <c r="F52" s="257"/>
      <c r="G52" s="257"/>
      <c r="H52" s="257"/>
      <c r="I52" s="257"/>
      <c r="J52" s="257"/>
      <c r="K52" s="257"/>
      <c r="L52" s="258"/>
    </row>
    <row r="53" spans="2:16" x14ac:dyDescent="0.25">
      <c r="B53" s="363">
        <v>3</v>
      </c>
      <c r="C53" s="257"/>
      <c r="D53" s="257"/>
      <c r="E53" s="257"/>
      <c r="F53" s="257"/>
      <c r="G53" s="257"/>
      <c r="H53" s="257"/>
      <c r="I53" s="257"/>
      <c r="J53" s="257"/>
      <c r="K53" s="257"/>
      <c r="L53" s="258"/>
    </row>
    <row r="54" spans="2:16" x14ac:dyDescent="0.25">
      <c r="B54" s="363"/>
      <c r="C54" s="257"/>
      <c r="D54" s="257"/>
      <c r="E54" s="257"/>
      <c r="F54" s="257"/>
      <c r="G54" s="257"/>
      <c r="H54" s="257"/>
      <c r="I54" s="257"/>
      <c r="J54" s="257"/>
      <c r="K54" s="257"/>
      <c r="L54" s="258"/>
    </row>
    <row r="55" spans="2:16" x14ac:dyDescent="0.25">
      <c r="B55" s="363">
        <v>4</v>
      </c>
      <c r="C55" s="257"/>
      <c r="D55" s="257"/>
      <c r="E55" s="257"/>
      <c r="F55" s="257"/>
      <c r="G55" s="257"/>
      <c r="H55" s="257"/>
      <c r="I55" s="257"/>
      <c r="J55" s="257"/>
      <c r="K55" s="257"/>
      <c r="L55" s="258"/>
    </row>
    <row r="56" spans="2:16" x14ac:dyDescent="0.25">
      <c r="B56" s="363"/>
      <c r="C56" s="257"/>
      <c r="D56" s="257"/>
      <c r="E56" s="257"/>
      <c r="F56" s="257"/>
      <c r="G56" s="257"/>
      <c r="H56" s="257"/>
      <c r="I56" s="257"/>
      <c r="J56" s="257"/>
      <c r="K56" s="257"/>
      <c r="L56" s="258"/>
    </row>
    <row r="57" spans="2:16" x14ac:dyDescent="0.25">
      <c r="B57" s="363">
        <v>5</v>
      </c>
      <c r="C57" s="257"/>
      <c r="D57" s="257"/>
      <c r="E57" s="257"/>
      <c r="F57" s="257"/>
      <c r="G57" s="257"/>
      <c r="H57" s="257"/>
      <c r="I57" s="257"/>
      <c r="J57" s="257"/>
      <c r="K57" s="257"/>
      <c r="L57" s="258"/>
    </row>
    <row r="58" spans="2:16" x14ac:dyDescent="0.25">
      <c r="B58" s="363"/>
      <c r="C58" s="257"/>
      <c r="D58" s="257"/>
      <c r="E58" s="257"/>
      <c r="F58" s="257"/>
      <c r="G58" s="257"/>
      <c r="H58" s="257"/>
      <c r="I58" s="257"/>
      <c r="J58" s="257"/>
      <c r="K58" s="257"/>
      <c r="L58" s="258"/>
    </row>
    <row r="59" spans="2:16" x14ac:dyDescent="0.25">
      <c r="B59" s="363">
        <v>6</v>
      </c>
      <c r="C59" s="257"/>
      <c r="D59" s="257"/>
      <c r="E59" s="257"/>
      <c r="F59" s="257"/>
      <c r="G59" s="257"/>
      <c r="H59" s="257"/>
      <c r="I59" s="257"/>
      <c r="J59" s="257"/>
      <c r="K59" s="257"/>
      <c r="L59" s="258"/>
    </row>
    <row r="60" spans="2:16" x14ac:dyDescent="0.25">
      <c r="B60" s="363"/>
      <c r="C60" s="257"/>
      <c r="D60" s="257"/>
      <c r="E60" s="257"/>
      <c r="F60" s="257"/>
      <c r="G60" s="257"/>
      <c r="H60" s="257"/>
      <c r="I60" s="257"/>
      <c r="J60" s="257"/>
      <c r="K60" s="257"/>
      <c r="L60" s="258"/>
    </row>
    <row r="61" spans="2:16" x14ac:dyDescent="0.25">
      <c r="B61" s="363">
        <v>7</v>
      </c>
      <c r="C61" s="257"/>
      <c r="D61" s="257"/>
      <c r="E61" s="257"/>
      <c r="F61" s="257"/>
      <c r="G61" s="257"/>
      <c r="H61" s="257"/>
      <c r="I61" s="257"/>
      <c r="J61" s="257"/>
      <c r="K61" s="257"/>
      <c r="L61" s="258"/>
    </row>
    <row r="62" spans="2:16" x14ac:dyDescent="0.25">
      <c r="B62" s="363"/>
      <c r="C62" s="257"/>
      <c r="D62" s="257"/>
      <c r="E62" s="257"/>
      <c r="F62" s="257"/>
      <c r="G62" s="257"/>
      <c r="H62" s="257"/>
      <c r="I62" s="257"/>
      <c r="J62" s="257"/>
      <c r="K62" s="257"/>
      <c r="L62" s="258"/>
    </row>
    <row r="63" spans="2:16" x14ac:dyDescent="0.25">
      <c r="B63" s="363">
        <v>8</v>
      </c>
      <c r="C63" s="257"/>
      <c r="D63" s="257"/>
      <c r="E63" s="257"/>
      <c r="F63" s="257"/>
      <c r="G63" s="257"/>
      <c r="H63" s="257"/>
      <c r="I63" s="257"/>
      <c r="J63" s="257"/>
      <c r="K63" s="257"/>
      <c r="L63" s="258"/>
    </row>
    <row r="64" spans="2:16" x14ac:dyDescent="0.25">
      <c r="B64" s="363"/>
      <c r="C64" s="257"/>
      <c r="D64" s="257"/>
      <c r="E64" s="257"/>
      <c r="F64" s="257"/>
      <c r="G64" s="257"/>
      <c r="H64" s="257"/>
      <c r="I64" s="257"/>
      <c r="J64" s="257"/>
      <c r="K64" s="257"/>
      <c r="L64" s="258"/>
    </row>
    <row r="65" spans="1:17" x14ac:dyDescent="0.25">
      <c r="B65" s="363">
        <v>9</v>
      </c>
      <c r="C65" s="257"/>
      <c r="D65" s="257"/>
      <c r="E65" s="257"/>
      <c r="F65" s="257"/>
      <c r="G65" s="257"/>
      <c r="H65" s="257"/>
      <c r="I65" s="257"/>
      <c r="J65" s="257"/>
      <c r="K65" s="257"/>
      <c r="L65" s="258"/>
    </row>
    <row r="66" spans="1:17" x14ac:dyDescent="0.25">
      <c r="B66" s="363"/>
      <c r="C66" s="257"/>
      <c r="D66" s="257"/>
      <c r="E66" s="257"/>
      <c r="F66" s="257"/>
      <c r="G66" s="257"/>
      <c r="H66" s="257"/>
      <c r="I66" s="257"/>
      <c r="J66" s="257"/>
      <c r="K66" s="257"/>
      <c r="L66" s="258"/>
    </row>
    <row r="67" spans="1:17" x14ac:dyDescent="0.25">
      <c r="B67" s="363">
        <v>10</v>
      </c>
      <c r="C67" s="257"/>
      <c r="D67" s="257"/>
      <c r="E67" s="257"/>
      <c r="F67" s="257"/>
      <c r="G67" s="257"/>
      <c r="H67" s="257"/>
      <c r="I67" s="257"/>
      <c r="J67" s="257"/>
      <c r="K67" s="257"/>
      <c r="L67" s="258"/>
    </row>
    <row r="68" spans="1:17" x14ac:dyDescent="0.25">
      <c r="B68" s="363"/>
      <c r="C68" s="257"/>
      <c r="D68" s="257"/>
      <c r="E68" s="257"/>
      <c r="F68" s="257"/>
      <c r="G68" s="257"/>
      <c r="H68" s="257"/>
      <c r="I68" s="257"/>
      <c r="J68" s="257"/>
      <c r="K68" s="257"/>
      <c r="L68" s="258"/>
    </row>
    <row r="69" spans="1:17" s="39" customFormat="1" x14ac:dyDescent="0.25">
      <c r="A69" s="62"/>
      <c r="B69" s="73"/>
      <c r="C69" s="74"/>
      <c r="D69" s="74"/>
      <c r="E69" s="74"/>
      <c r="F69" s="74"/>
      <c r="G69" s="74"/>
      <c r="H69" s="74"/>
      <c r="I69" s="74"/>
      <c r="J69" s="74"/>
      <c r="K69" s="74"/>
      <c r="L69" s="75"/>
      <c r="O69" s="3"/>
      <c r="P69" s="3"/>
      <c r="Q69" s="3"/>
    </row>
    <row r="70" spans="1:17" s="9" customFormat="1" x14ac:dyDescent="0.25">
      <c r="A70" s="24"/>
      <c r="B70" s="26"/>
      <c r="C70" s="26"/>
      <c r="D70" s="26"/>
      <c r="E70" s="27"/>
      <c r="F70" s="27"/>
      <c r="G70" s="27"/>
      <c r="H70" s="27"/>
      <c r="I70" s="27"/>
      <c r="J70" s="27"/>
      <c r="K70" s="27"/>
      <c r="L70" s="27"/>
      <c r="O70" s="25"/>
      <c r="P70" s="25"/>
    </row>
    <row r="71" spans="1:17" x14ac:dyDescent="0.25">
      <c r="B71" s="252" t="s">
        <v>234</v>
      </c>
      <c r="C71" s="253"/>
      <c r="D71" s="253"/>
      <c r="E71" s="253"/>
      <c r="F71" s="253"/>
      <c r="G71" s="253"/>
      <c r="H71" s="253"/>
      <c r="I71" s="253"/>
      <c r="J71" s="253"/>
      <c r="K71" s="253"/>
      <c r="L71" s="254"/>
      <c r="M71" s="39"/>
    </row>
    <row r="72" spans="1:17" s="22" customFormat="1" x14ac:dyDescent="0.25">
      <c r="A72" s="21"/>
      <c r="B72" s="348" t="s">
        <v>25</v>
      </c>
      <c r="C72" s="349"/>
      <c r="D72" s="349"/>
      <c r="E72" s="349"/>
      <c r="F72" s="349"/>
      <c r="G72" s="349"/>
      <c r="H72" s="349"/>
      <c r="I72" s="349"/>
      <c r="J72" s="349"/>
      <c r="K72" s="349"/>
      <c r="L72" s="350"/>
      <c r="M72" s="71"/>
    </row>
    <row r="73" spans="1:17" s="39" customFormat="1" x14ac:dyDescent="0.25">
      <c r="A73" s="62"/>
      <c r="B73" s="72"/>
      <c r="C73" s="63"/>
      <c r="D73" s="63"/>
      <c r="E73" s="63"/>
      <c r="F73" s="63"/>
      <c r="G73" s="63"/>
      <c r="H73" s="63"/>
      <c r="I73" s="63"/>
      <c r="J73" s="63"/>
      <c r="K73" s="63"/>
      <c r="L73" s="64"/>
      <c r="O73" s="3"/>
      <c r="P73" s="3"/>
      <c r="Q73" s="3"/>
    </row>
    <row r="74" spans="1:17" s="39" customFormat="1" x14ac:dyDescent="0.25">
      <c r="A74" s="62"/>
      <c r="B74" s="354" t="str">
        <f>IF(Intro!$G$20="English",O74,P74)</f>
        <v>Fournissez les informations suivantes concernant la production de toutes les marchandises de votre entreprise les pays sujets.</v>
      </c>
      <c r="C74" s="355"/>
      <c r="D74" s="355"/>
      <c r="E74" s="355"/>
      <c r="F74" s="355"/>
      <c r="G74" s="355"/>
      <c r="H74" s="355"/>
      <c r="I74" s="355"/>
      <c r="J74" s="355"/>
      <c r="K74" s="355"/>
      <c r="L74" s="356"/>
      <c r="O74" s="3" t="str">
        <f>"Provide the following information about the production of all of your firm's goods in "&amp;Variables!B5&amp;"."</f>
        <v>Provide the following information about the production of all of your firm's goods in other countries.</v>
      </c>
      <c r="P74" s="3" t="str">
        <f>"Fournissez les informations suivantes concernant la production de toutes les marchandises de votre entreprise "&amp;Variables!D5&amp;"."</f>
        <v>Fournissez les informations suivantes concernant la production de toutes les marchandises de votre entreprise les pays sujets.</v>
      </c>
      <c r="Q74" s="3"/>
    </row>
    <row r="75" spans="1:17" s="39" customFormat="1" x14ac:dyDescent="0.25">
      <c r="A75" s="62"/>
      <c r="B75" s="72"/>
      <c r="C75" s="63"/>
      <c r="D75" s="63"/>
      <c r="E75" s="63"/>
      <c r="F75" s="63"/>
      <c r="G75" s="63"/>
      <c r="H75" s="63"/>
      <c r="I75" s="63"/>
      <c r="J75" s="63"/>
      <c r="K75" s="63"/>
      <c r="L75" s="64"/>
      <c r="O75" s="3"/>
      <c r="P75" s="3"/>
      <c r="Q75" s="3"/>
    </row>
    <row r="76" spans="1:17" x14ac:dyDescent="0.25">
      <c r="B76" s="353"/>
      <c r="C76" s="351" t="str">
        <f>IF(Intro!$G$20="English",O76,P76)</f>
        <v xml:space="preserve">Dénomination sociale et emplacement de l'établissement </v>
      </c>
      <c r="D76" s="351"/>
      <c r="E76" s="351" t="str">
        <f>IF(Intro!$G$20="English",O77,P77)</f>
        <v>Expliquez si cette installation produit les marchandises destinées au marché canadien et/ou à d'autres marchés d'exportation.</v>
      </c>
      <c r="F76" s="351"/>
      <c r="G76" s="351" t="str">
        <f>IF(Intro!$G$20="English",O78,P78)</f>
        <v>Description et spécifications des marchandises produites</v>
      </c>
      <c r="H76" s="351"/>
      <c r="I76" s="351" t="str">
        <f>IF(Intro!$G$20="English",O79,P79)</f>
        <v>Si cette installation ne produit pas les marchandises, quelles modifications seraient nécessaires pour pouvoir produire les marchandises?</v>
      </c>
      <c r="J76" s="351"/>
      <c r="K76" s="351" t="str">
        <f>IF(Intro!$G$20="English",O80,P80)</f>
        <v>Quels autres produits, le cas échéant, pourraient être fabriqués à l’aide du même outillage utilisé pour la production des marchandises?</v>
      </c>
      <c r="L76" s="352"/>
      <c r="O76" s="3" t="s">
        <v>48</v>
      </c>
      <c r="P76" s="3" t="s">
        <v>49</v>
      </c>
    </row>
    <row r="77" spans="1:17" x14ac:dyDescent="0.25">
      <c r="B77" s="353"/>
      <c r="C77" s="351"/>
      <c r="D77" s="351"/>
      <c r="E77" s="351"/>
      <c r="F77" s="351"/>
      <c r="G77" s="351"/>
      <c r="H77" s="351"/>
      <c r="I77" s="351"/>
      <c r="J77" s="351"/>
      <c r="K77" s="351"/>
      <c r="L77" s="352"/>
      <c r="O77" s="3" t="s">
        <v>156</v>
      </c>
      <c r="P77" s="3" t="s">
        <v>157</v>
      </c>
    </row>
    <row r="78" spans="1:17" x14ac:dyDescent="0.25">
      <c r="B78" s="353"/>
      <c r="C78" s="351"/>
      <c r="D78" s="351"/>
      <c r="E78" s="351"/>
      <c r="F78" s="351"/>
      <c r="G78" s="351"/>
      <c r="H78" s="351"/>
      <c r="I78" s="351"/>
      <c r="J78" s="351"/>
      <c r="K78" s="351"/>
      <c r="L78" s="352"/>
      <c r="O78" s="3" t="s">
        <v>127</v>
      </c>
      <c r="P78" s="3" t="s">
        <v>128</v>
      </c>
    </row>
    <row r="79" spans="1:17" x14ac:dyDescent="0.25">
      <c r="B79" s="353"/>
      <c r="C79" s="351"/>
      <c r="D79" s="351"/>
      <c r="E79" s="351"/>
      <c r="F79" s="351"/>
      <c r="G79" s="351"/>
      <c r="H79" s="351"/>
      <c r="I79" s="351"/>
      <c r="J79" s="351"/>
      <c r="K79" s="351"/>
      <c r="L79" s="352"/>
      <c r="O79" s="3" t="s">
        <v>130</v>
      </c>
      <c r="P79" s="3" t="s">
        <v>129</v>
      </c>
    </row>
    <row r="80" spans="1:17" x14ac:dyDescent="0.25">
      <c r="B80" s="353"/>
      <c r="C80" s="351"/>
      <c r="D80" s="351"/>
      <c r="E80" s="351"/>
      <c r="F80" s="351"/>
      <c r="G80" s="351"/>
      <c r="H80" s="351"/>
      <c r="I80" s="351"/>
      <c r="J80" s="351"/>
      <c r="K80" s="351"/>
      <c r="L80" s="352"/>
      <c r="O80" s="3" t="s">
        <v>28</v>
      </c>
      <c r="P80" s="3" t="s">
        <v>29</v>
      </c>
    </row>
    <row r="81" spans="2:12" x14ac:dyDescent="0.25">
      <c r="B81" s="353"/>
      <c r="C81" s="351"/>
      <c r="D81" s="351"/>
      <c r="E81" s="351"/>
      <c r="F81" s="351"/>
      <c r="G81" s="351"/>
      <c r="H81" s="351"/>
      <c r="I81" s="351"/>
      <c r="J81" s="351"/>
      <c r="K81" s="351"/>
      <c r="L81" s="352"/>
    </row>
    <row r="82" spans="2:12" x14ac:dyDescent="0.25">
      <c r="B82" s="347">
        <v>1</v>
      </c>
      <c r="C82" s="257"/>
      <c r="D82" s="257"/>
      <c r="E82" s="257"/>
      <c r="F82" s="257"/>
      <c r="G82" s="257"/>
      <c r="H82" s="257"/>
      <c r="I82" s="257"/>
      <c r="J82" s="257"/>
      <c r="K82" s="257"/>
      <c r="L82" s="258"/>
    </row>
    <row r="83" spans="2:12" x14ac:dyDescent="0.25">
      <c r="B83" s="347"/>
      <c r="C83" s="257"/>
      <c r="D83" s="257"/>
      <c r="E83" s="257"/>
      <c r="F83" s="257"/>
      <c r="G83" s="257"/>
      <c r="H83" s="257"/>
      <c r="I83" s="257"/>
      <c r="J83" s="257"/>
      <c r="K83" s="257"/>
      <c r="L83" s="258"/>
    </row>
    <row r="84" spans="2:12" x14ac:dyDescent="0.25">
      <c r="B84" s="347"/>
      <c r="C84" s="257"/>
      <c r="D84" s="257"/>
      <c r="E84" s="257"/>
      <c r="F84" s="257"/>
      <c r="G84" s="257"/>
      <c r="H84" s="257"/>
      <c r="I84" s="257"/>
      <c r="J84" s="257"/>
      <c r="K84" s="257"/>
      <c r="L84" s="258"/>
    </row>
    <row r="85" spans="2:12" x14ac:dyDescent="0.25">
      <c r="B85" s="347"/>
      <c r="C85" s="257"/>
      <c r="D85" s="257"/>
      <c r="E85" s="257"/>
      <c r="F85" s="257"/>
      <c r="G85" s="257"/>
      <c r="H85" s="257"/>
      <c r="I85" s="257"/>
      <c r="J85" s="257"/>
      <c r="K85" s="257"/>
      <c r="L85" s="258"/>
    </row>
    <row r="86" spans="2:12" x14ac:dyDescent="0.25">
      <c r="B86" s="347"/>
      <c r="C86" s="257"/>
      <c r="D86" s="257"/>
      <c r="E86" s="257"/>
      <c r="F86" s="257"/>
      <c r="G86" s="257"/>
      <c r="H86" s="257"/>
      <c r="I86" s="257"/>
      <c r="J86" s="257"/>
      <c r="K86" s="257"/>
      <c r="L86" s="258"/>
    </row>
    <row r="87" spans="2:12" x14ac:dyDescent="0.25">
      <c r="B87" s="347"/>
      <c r="C87" s="257"/>
      <c r="D87" s="257"/>
      <c r="E87" s="257"/>
      <c r="F87" s="257"/>
      <c r="G87" s="257"/>
      <c r="H87" s="257"/>
      <c r="I87" s="257"/>
      <c r="J87" s="257"/>
      <c r="K87" s="257"/>
      <c r="L87" s="258"/>
    </row>
    <row r="88" spans="2:12" x14ac:dyDescent="0.25">
      <c r="B88" s="347"/>
      <c r="C88" s="257"/>
      <c r="D88" s="257"/>
      <c r="E88" s="257"/>
      <c r="F88" s="257"/>
      <c r="G88" s="257"/>
      <c r="H88" s="257"/>
      <c r="I88" s="257"/>
      <c r="J88" s="257"/>
      <c r="K88" s="257"/>
      <c r="L88" s="258"/>
    </row>
    <row r="89" spans="2:12" x14ac:dyDescent="0.25">
      <c r="B89" s="347"/>
      <c r="C89" s="257"/>
      <c r="D89" s="257"/>
      <c r="E89" s="257"/>
      <c r="F89" s="257"/>
      <c r="G89" s="257"/>
      <c r="H89" s="257"/>
      <c r="I89" s="257"/>
      <c r="J89" s="257"/>
      <c r="K89" s="257"/>
      <c r="L89" s="258"/>
    </row>
    <row r="90" spans="2:12" x14ac:dyDescent="0.25">
      <c r="B90" s="347"/>
      <c r="C90" s="257"/>
      <c r="D90" s="257"/>
      <c r="E90" s="257"/>
      <c r="F90" s="257"/>
      <c r="G90" s="257"/>
      <c r="H90" s="257"/>
      <c r="I90" s="257"/>
      <c r="J90" s="257"/>
      <c r="K90" s="257"/>
      <c r="L90" s="258"/>
    </row>
    <row r="91" spans="2:12" x14ac:dyDescent="0.25">
      <c r="B91" s="347"/>
      <c r="C91" s="257"/>
      <c r="D91" s="257"/>
      <c r="E91" s="257"/>
      <c r="F91" s="257"/>
      <c r="G91" s="257"/>
      <c r="H91" s="257"/>
      <c r="I91" s="257"/>
      <c r="J91" s="257"/>
      <c r="K91" s="257"/>
      <c r="L91" s="258"/>
    </row>
    <row r="92" spans="2:12" x14ac:dyDescent="0.25">
      <c r="B92" s="347">
        <v>2</v>
      </c>
      <c r="C92" s="257"/>
      <c r="D92" s="257"/>
      <c r="E92" s="257"/>
      <c r="F92" s="257"/>
      <c r="G92" s="257"/>
      <c r="H92" s="257"/>
      <c r="I92" s="257"/>
      <c r="J92" s="257"/>
      <c r="K92" s="257"/>
      <c r="L92" s="258"/>
    </row>
    <row r="93" spans="2:12" x14ac:dyDescent="0.25">
      <c r="B93" s="347"/>
      <c r="C93" s="257"/>
      <c r="D93" s="257"/>
      <c r="E93" s="257"/>
      <c r="F93" s="257"/>
      <c r="G93" s="257"/>
      <c r="H93" s="257"/>
      <c r="I93" s="257"/>
      <c r="J93" s="257"/>
      <c r="K93" s="257"/>
      <c r="L93" s="258"/>
    </row>
    <row r="94" spans="2:12" x14ac:dyDescent="0.25">
      <c r="B94" s="347"/>
      <c r="C94" s="257"/>
      <c r="D94" s="257"/>
      <c r="E94" s="257"/>
      <c r="F94" s="257"/>
      <c r="G94" s="257"/>
      <c r="H94" s="257"/>
      <c r="I94" s="257"/>
      <c r="J94" s="257"/>
      <c r="K94" s="257"/>
      <c r="L94" s="258"/>
    </row>
    <row r="95" spans="2:12" x14ac:dyDescent="0.25">
      <c r="B95" s="347"/>
      <c r="C95" s="257"/>
      <c r="D95" s="257"/>
      <c r="E95" s="257"/>
      <c r="F95" s="257"/>
      <c r="G95" s="257"/>
      <c r="H95" s="257"/>
      <c r="I95" s="257"/>
      <c r="J95" s="257"/>
      <c r="K95" s="257"/>
      <c r="L95" s="258"/>
    </row>
    <row r="96" spans="2:12" x14ac:dyDescent="0.25">
      <c r="B96" s="347"/>
      <c r="C96" s="257"/>
      <c r="D96" s="257"/>
      <c r="E96" s="257"/>
      <c r="F96" s="257"/>
      <c r="G96" s="257"/>
      <c r="H96" s="257"/>
      <c r="I96" s="257"/>
      <c r="J96" s="257"/>
      <c r="K96" s="257"/>
      <c r="L96" s="258"/>
    </row>
    <row r="97" spans="2:12" x14ac:dyDescent="0.25">
      <c r="B97" s="347"/>
      <c r="C97" s="257"/>
      <c r="D97" s="257"/>
      <c r="E97" s="257"/>
      <c r="F97" s="257"/>
      <c r="G97" s="257"/>
      <c r="H97" s="257"/>
      <c r="I97" s="257"/>
      <c r="J97" s="257"/>
      <c r="K97" s="257"/>
      <c r="L97" s="258"/>
    </row>
    <row r="98" spans="2:12" x14ac:dyDescent="0.25">
      <c r="B98" s="347"/>
      <c r="C98" s="257"/>
      <c r="D98" s="257"/>
      <c r="E98" s="257"/>
      <c r="F98" s="257"/>
      <c r="G98" s="257"/>
      <c r="H98" s="257"/>
      <c r="I98" s="257"/>
      <c r="J98" s="257"/>
      <c r="K98" s="257"/>
      <c r="L98" s="258"/>
    </row>
    <row r="99" spans="2:12" x14ac:dyDescent="0.25">
      <c r="B99" s="347"/>
      <c r="C99" s="257"/>
      <c r="D99" s="257"/>
      <c r="E99" s="257"/>
      <c r="F99" s="257"/>
      <c r="G99" s="257"/>
      <c r="H99" s="257"/>
      <c r="I99" s="257"/>
      <c r="J99" s="257"/>
      <c r="K99" s="257"/>
      <c r="L99" s="258"/>
    </row>
    <row r="100" spans="2:12" x14ac:dyDescent="0.25">
      <c r="B100" s="347"/>
      <c r="C100" s="257"/>
      <c r="D100" s="257"/>
      <c r="E100" s="257"/>
      <c r="F100" s="257"/>
      <c r="G100" s="257"/>
      <c r="H100" s="257"/>
      <c r="I100" s="257"/>
      <c r="J100" s="257"/>
      <c r="K100" s="257"/>
      <c r="L100" s="258"/>
    </row>
    <row r="101" spans="2:12" x14ac:dyDescent="0.25">
      <c r="B101" s="347"/>
      <c r="C101" s="257"/>
      <c r="D101" s="257"/>
      <c r="E101" s="257"/>
      <c r="F101" s="257"/>
      <c r="G101" s="257"/>
      <c r="H101" s="257"/>
      <c r="I101" s="257"/>
      <c r="J101" s="257"/>
      <c r="K101" s="257"/>
      <c r="L101" s="258"/>
    </row>
    <row r="102" spans="2:12" x14ac:dyDescent="0.25">
      <c r="B102" s="347">
        <v>3</v>
      </c>
      <c r="C102" s="257"/>
      <c r="D102" s="257"/>
      <c r="E102" s="257"/>
      <c r="F102" s="257"/>
      <c r="G102" s="257"/>
      <c r="H102" s="257"/>
      <c r="I102" s="257"/>
      <c r="J102" s="257"/>
      <c r="K102" s="257"/>
      <c r="L102" s="258"/>
    </row>
    <row r="103" spans="2:12" x14ac:dyDescent="0.25">
      <c r="B103" s="347"/>
      <c r="C103" s="257"/>
      <c r="D103" s="257"/>
      <c r="E103" s="257"/>
      <c r="F103" s="257"/>
      <c r="G103" s="257"/>
      <c r="H103" s="257"/>
      <c r="I103" s="257"/>
      <c r="J103" s="257"/>
      <c r="K103" s="257"/>
      <c r="L103" s="258"/>
    </row>
    <row r="104" spans="2:12" x14ac:dyDescent="0.25">
      <c r="B104" s="347"/>
      <c r="C104" s="257"/>
      <c r="D104" s="257"/>
      <c r="E104" s="257"/>
      <c r="F104" s="257"/>
      <c r="G104" s="257"/>
      <c r="H104" s="257"/>
      <c r="I104" s="257"/>
      <c r="J104" s="257"/>
      <c r="K104" s="257"/>
      <c r="L104" s="258"/>
    </row>
    <row r="105" spans="2:12" x14ac:dyDescent="0.25">
      <c r="B105" s="347"/>
      <c r="C105" s="257"/>
      <c r="D105" s="257"/>
      <c r="E105" s="257"/>
      <c r="F105" s="257"/>
      <c r="G105" s="257"/>
      <c r="H105" s="257"/>
      <c r="I105" s="257"/>
      <c r="J105" s="257"/>
      <c r="K105" s="257"/>
      <c r="L105" s="258"/>
    </row>
    <row r="106" spans="2:12" x14ac:dyDescent="0.25">
      <c r="B106" s="347"/>
      <c r="C106" s="257"/>
      <c r="D106" s="257"/>
      <c r="E106" s="257"/>
      <c r="F106" s="257"/>
      <c r="G106" s="257"/>
      <c r="H106" s="257"/>
      <c r="I106" s="257"/>
      <c r="J106" s="257"/>
      <c r="K106" s="257"/>
      <c r="L106" s="258"/>
    </row>
    <row r="107" spans="2:12" x14ac:dyDescent="0.25">
      <c r="B107" s="347"/>
      <c r="C107" s="257"/>
      <c r="D107" s="257"/>
      <c r="E107" s="257"/>
      <c r="F107" s="257"/>
      <c r="G107" s="257"/>
      <c r="H107" s="257"/>
      <c r="I107" s="257"/>
      <c r="J107" s="257"/>
      <c r="K107" s="257"/>
      <c r="L107" s="258"/>
    </row>
    <row r="108" spans="2:12" x14ac:dyDescent="0.25">
      <c r="B108" s="347"/>
      <c r="C108" s="257"/>
      <c r="D108" s="257"/>
      <c r="E108" s="257"/>
      <c r="F108" s="257"/>
      <c r="G108" s="257"/>
      <c r="H108" s="257"/>
      <c r="I108" s="257"/>
      <c r="J108" s="257"/>
      <c r="K108" s="257"/>
      <c r="L108" s="258"/>
    </row>
    <row r="109" spans="2:12" x14ac:dyDescent="0.25">
      <c r="B109" s="347"/>
      <c r="C109" s="257"/>
      <c r="D109" s="257"/>
      <c r="E109" s="257"/>
      <c r="F109" s="257"/>
      <c r="G109" s="257"/>
      <c r="H109" s="257"/>
      <c r="I109" s="257"/>
      <c r="J109" s="257"/>
      <c r="K109" s="257"/>
      <c r="L109" s="258"/>
    </row>
    <row r="110" spans="2:12" x14ac:dyDescent="0.25">
      <c r="B110" s="347"/>
      <c r="C110" s="257"/>
      <c r="D110" s="257"/>
      <c r="E110" s="257"/>
      <c r="F110" s="257"/>
      <c r="G110" s="257"/>
      <c r="H110" s="257"/>
      <c r="I110" s="257"/>
      <c r="J110" s="257"/>
      <c r="K110" s="257"/>
      <c r="L110" s="258"/>
    </row>
    <row r="111" spans="2:12" x14ac:dyDescent="0.25">
      <c r="B111" s="347"/>
      <c r="C111" s="257"/>
      <c r="D111" s="257"/>
      <c r="E111" s="257"/>
      <c r="F111" s="257"/>
      <c r="G111" s="257"/>
      <c r="H111" s="257"/>
      <c r="I111" s="257"/>
      <c r="J111" s="257"/>
      <c r="K111" s="257"/>
      <c r="L111" s="258"/>
    </row>
    <row r="112" spans="2:12" x14ac:dyDescent="0.25">
      <c r="B112" s="347">
        <v>4</v>
      </c>
      <c r="C112" s="257"/>
      <c r="D112" s="257"/>
      <c r="E112" s="257"/>
      <c r="F112" s="257"/>
      <c r="G112" s="257"/>
      <c r="H112" s="257"/>
      <c r="I112" s="257"/>
      <c r="J112" s="257"/>
      <c r="K112" s="257"/>
      <c r="L112" s="258"/>
    </row>
    <row r="113" spans="2:12" x14ac:dyDescent="0.25">
      <c r="B113" s="347"/>
      <c r="C113" s="257"/>
      <c r="D113" s="257"/>
      <c r="E113" s="257"/>
      <c r="F113" s="257"/>
      <c r="G113" s="257"/>
      <c r="H113" s="257"/>
      <c r="I113" s="257"/>
      <c r="J113" s="257"/>
      <c r="K113" s="257"/>
      <c r="L113" s="258"/>
    </row>
    <row r="114" spans="2:12" x14ac:dyDescent="0.25">
      <c r="B114" s="347"/>
      <c r="C114" s="257"/>
      <c r="D114" s="257"/>
      <c r="E114" s="257"/>
      <c r="F114" s="257"/>
      <c r="G114" s="257"/>
      <c r="H114" s="257"/>
      <c r="I114" s="257"/>
      <c r="J114" s="257"/>
      <c r="K114" s="257"/>
      <c r="L114" s="258"/>
    </row>
    <row r="115" spans="2:12" x14ac:dyDescent="0.25">
      <c r="B115" s="347"/>
      <c r="C115" s="257"/>
      <c r="D115" s="257"/>
      <c r="E115" s="257"/>
      <c r="F115" s="257"/>
      <c r="G115" s="257"/>
      <c r="H115" s="257"/>
      <c r="I115" s="257"/>
      <c r="J115" s="257"/>
      <c r="K115" s="257"/>
      <c r="L115" s="258"/>
    </row>
    <row r="116" spans="2:12" x14ac:dyDescent="0.25">
      <c r="B116" s="347"/>
      <c r="C116" s="257"/>
      <c r="D116" s="257"/>
      <c r="E116" s="257"/>
      <c r="F116" s="257"/>
      <c r="G116" s="257"/>
      <c r="H116" s="257"/>
      <c r="I116" s="257"/>
      <c r="J116" s="257"/>
      <c r="K116" s="257"/>
      <c r="L116" s="258"/>
    </row>
    <row r="117" spans="2:12" x14ac:dyDescent="0.25">
      <c r="B117" s="347"/>
      <c r="C117" s="257"/>
      <c r="D117" s="257"/>
      <c r="E117" s="257"/>
      <c r="F117" s="257"/>
      <c r="G117" s="257"/>
      <c r="H117" s="257"/>
      <c r="I117" s="257"/>
      <c r="J117" s="257"/>
      <c r="K117" s="257"/>
      <c r="L117" s="258"/>
    </row>
    <row r="118" spans="2:12" x14ac:dyDescent="0.25">
      <c r="B118" s="347"/>
      <c r="C118" s="257"/>
      <c r="D118" s="257"/>
      <c r="E118" s="257"/>
      <c r="F118" s="257"/>
      <c r="G118" s="257"/>
      <c r="H118" s="257"/>
      <c r="I118" s="257"/>
      <c r="J118" s="257"/>
      <c r="K118" s="257"/>
      <c r="L118" s="258"/>
    </row>
    <row r="119" spans="2:12" x14ac:dyDescent="0.25">
      <c r="B119" s="347"/>
      <c r="C119" s="257"/>
      <c r="D119" s="257"/>
      <c r="E119" s="257"/>
      <c r="F119" s="257"/>
      <c r="G119" s="257"/>
      <c r="H119" s="257"/>
      <c r="I119" s="257"/>
      <c r="J119" s="257"/>
      <c r="K119" s="257"/>
      <c r="L119" s="258"/>
    </row>
    <row r="120" spans="2:12" x14ac:dyDescent="0.25">
      <c r="B120" s="347"/>
      <c r="C120" s="257"/>
      <c r="D120" s="257"/>
      <c r="E120" s="257"/>
      <c r="F120" s="257"/>
      <c r="G120" s="257"/>
      <c r="H120" s="257"/>
      <c r="I120" s="257"/>
      <c r="J120" s="257"/>
      <c r="K120" s="257"/>
      <c r="L120" s="258"/>
    </row>
    <row r="121" spans="2:12" x14ac:dyDescent="0.25">
      <c r="B121" s="347"/>
      <c r="C121" s="257"/>
      <c r="D121" s="257"/>
      <c r="E121" s="257"/>
      <c r="F121" s="257"/>
      <c r="G121" s="257"/>
      <c r="H121" s="257"/>
      <c r="I121" s="257"/>
      <c r="J121" s="257"/>
      <c r="K121" s="257"/>
      <c r="L121" s="258"/>
    </row>
    <row r="122" spans="2:12" x14ac:dyDescent="0.25">
      <c r="B122" s="347">
        <v>5</v>
      </c>
      <c r="C122" s="257"/>
      <c r="D122" s="257"/>
      <c r="E122" s="257"/>
      <c r="F122" s="257"/>
      <c r="G122" s="257"/>
      <c r="H122" s="257"/>
      <c r="I122" s="257"/>
      <c r="J122" s="257"/>
      <c r="K122" s="257"/>
      <c r="L122" s="258"/>
    </row>
    <row r="123" spans="2:12" x14ac:dyDescent="0.25">
      <c r="B123" s="347"/>
      <c r="C123" s="257"/>
      <c r="D123" s="257"/>
      <c r="E123" s="257"/>
      <c r="F123" s="257"/>
      <c r="G123" s="257"/>
      <c r="H123" s="257"/>
      <c r="I123" s="257"/>
      <c r="J123" s="257"/>
      <c r="K123" s="257"/>
      <c r="L123" s="258"/>
    </row>
    <row r="124" spans="2:12" x14ac:dyDescent="0.25">
      <c r="B124" s="347"/>
      <c r="C124" s="257"/>
      <c r="D124" s="257"/>
      <c r="E124" s="257"/>
      <c r="F124" s="257"/>
      <c r="G124" s="257"/>
      <c r="H124" s="257"/>
      <c r="I124" s="257"/>
      <c r="J124" s="257"/>
      <c r="K124" s="257"/>
      <c r="L124" s="258"/>
    </row>
    <row r="125" spans="2:12" x14ac:dyDescent="0.25">
      <c r="B125" s="347"/>
      <c r="C125" s="257"/>
      <c r="D125" s="257"/>
      <c r="E125" s="257"/>
      <c r="F125" s="257"/>
      <c r="G125" s="257"/>
      <c r="H125" s="257"/>
      <c r="I125" s="257"/>
      <c r="J125" s="257"/>
      <c r="K125" s="257"/>
      <c r="L125" s="258"/>
    </row>
    <row r="126" spans="2:12" x14ac:dyDescent="0.25">
      <c r="B126" s="347"/>
      <c r="C126" s="257"/>
      <c r="D126" s="257"/>
      <c r="E126" s="257"/>
      <c r="F126" s="257"/>
      <c r="G126" s="257"/>
      <c r="H126" s="257"/>
      <c r="I126" s="257"/>
      <c r="J126" s="257"/>
      <c r="K126" s="257"/>
      <c r="L126" s="258"/>
    </row>
    <row r="127" spans="2:12" x14ac:dyDescent="0.25">
      <c r="B127" s="347"/>
      <c r="C127" s="257"/>
      <c r="D127" s="257"/>
      <c r="E127" s="257"/>
      <c r="F127" s="257"/>
      <c r="G127" s="257"/>
      <c r="H127" s="257"/>
      <c r="I127" s="257"/>
      <c r="J127" s="257"/>
      <c r="K127" s="257"/>
      <c r="L127" s="258"/>
    </row>
    <row r="128" spans="2:12" x14ac:dyDescent="0.25">
      <c r="B128" s="347"/>
      <c r="C128" s="257"/>
      <c r="D128" s="257"/>
      <c r="E128" s="257"/>
      <c r="F128" s="257"/>
      <c r="G128" s="257"/>
      <c r="H128" s="257"/>
      <c r="I128" s="257"/>
      <c r="J128" s="257"/>
      <c r="K128" s="257"/>
      <c r="L128" s="258"/>
    </row>
    <row r="129" spans="2:12" x14ac:dyDescent="0.25">
      <c r="B129" s="347"/>
      <c r="C129" s="257"/>
      <c r="D129" s="257"/>
      <c r="E129" s="257"/>
      <c r="F129" s="257"/>
      <c r="G129" s="257"/>
      <c r="H129" s="257"/>
      <c r="I129" s="257"/>
      <c r="J129" s="257"/>
      <c r="K129" s="257"/>
      <c r="L129" s="258"/>
    </row>
    <row r="130" spans="2:12" x14ac:dyDescent="0.25">
      <c r="B130" s="347"/>
      <c r="C130" s="257"/>
      <c r="D130" s="257"/>
      <c r="E130" s="257"/>
      <c r="F130" s="257"/>
      <c r="G130" s="257"/>
      <c r="H130" s="257"/>
      <c r="I130" s="257"/>
      <c r="J130" s="257"/>
      <c r="K130" s="257"/>
      <c r="L130" s="258"/>
    </row>
    <row r="131" spans="2:12" x14ac:dyDescent="0.25">
      <c r="B131" s="347"/>
      <c r="C131" s="257"/>
      <c r="D131" s="257"/>
      <c r="E131" s="257"/>
      <c r="F131" s="257"/>
      <c r="G131" s="257"/>
      <c r="H131" s="257"/>
      <c r="I131" s="257"/>
      <c r="J131" s="257"/>
      <c r="K131" s="257"/>
      <c r="L131" s="258"/>
    </row>
    <row r="132" spans="2:12" x14ac:dyDescent="0.25">
      <c r="B132" s="347">
        <v>6</v>
      </c>
      <c r="C132" s="257"/>
      <c r="D132" s="257"/>
      <c r="E132" s="257"/>
      <c r="F132" s="257"/>
      <c r="G132" s="257"/>
      <c r="H132" s="257"/>
      <c r="I132" s="257"/>
      <c r="J132" s="257"/>
      <c r="K132" s="257"/>
      <c r="L132" s="258"/>
    </row>
    <row r="133" spans="2:12" x14ac:dyDescent="0.25">
      <c r="B133" s="347"/>
      <c r="C133" s="257"/>
      <c r="D133" s="257"/>
      <c r="E133" s="257"/>
      <c r="F133" s="257"/>
      <c r="G133" s="257"/>
      <c r="H133" s="257"/>
      <c r="I133" s="257"/>
      <c r="J133" s="257"/>
      <c r="K133" s="257"/>
      <c r="L133" s="258"/>
    </row>
    <row r="134" spans="2:12" x14ac:dyDescent="0.25">
      <c r="B134" s="347"/>
      <c r="C134" s="257"/>
      <c r="D134" s="257"/>
      <c r="E134" s="257"/>
      <c r="F134" s="257"/>
      <c r="G134" s="257"/>
      <c r="H134" s="257"/>
      <c r="I134" s="257"/>
      <c r="J134" s="257"/>
      <c r="K134" s="257"/>
      <c r="L134" s="258"/>
    </row>
    <row r="135" spans="2:12" x14ac:dyDescent="0.25">
      <c r="B135" s="347"/>
      <c r="C135" s="257"/>
      <c r="D135" s="257"/>
      <c r="E135" s="257"/>
      <c r="F135" s="257"/>
      <c r="G135" s="257"/>
      <c r="H135" s="257"/>
      <c r="I135" s="257"/>
      <c r="J135" s="257"/>
      <c r="K135" s="257"/>
      <c r="L135" s="258"/>
    </row>
    <row r="136" spans="2:12" x14ac:dyDescent="0.25">
      <c r="B136" s="347"/>
      <c r="C136" s="257"/>
      <c r="D136" s="257"/>
      <c r="E136" s="257"/>
      <c r="F136" s="257"/>
      <c r="G136" s="257"/>
      <c r="H136" s="257"/>
      <c r="I136" s="257"/>
      <c r="J136" s="257"/>
      <c r="K136" s="257"/>
      <c r="L136" s="258"/>
    </row>
    <row r="137" spans="2:12" x14ac:dyDescent="0.25">
      <c r="B137" s="347"/>
      <c r="C137" s="257"/>
      <c r="D137" s="257"/>
      <c r="E137" s="257"/>
      <c r="F137" s="257"/>
      <c r="G137" s="257"/>
      <c r="H137" s="257"/>
      <c r="I137" s="257"/>
      <c r="J137" s="257"/>
      <c r="K137" s="257"/>
      <c r="L137" s="258"/>
    </row>
    <row r="138" spans="2:12" x14ac:dyDescent="0.25">
      <c r="B138" s="347"/>
      <c r="C138" s="257"/>
      <c r="D138" s="257"/>
      <c r="E138" s="257"/>
      <c r="F138" s="257"/>
      <c r="G138" s="257"/>
      <c r="H138" s="257"/>
      <c r="I138" s="257"/>
      <c r="J138" s="257"/>
      <c r="K138" s="257"/>
      <c r="L138" s="258"/>
    </row>
    <row r="139" spans="2:12" x14ac:dyDescent="0.25">
      <c r="B139" s="347"/>
      <c r="C139" s="257"/>
      <c r="D139" s="257"/>
      <c r="E139" s="257"/>
      <c r="F139" s="257"/>
      <c r="G139" s="257"/>
      <c r="H139" s="257"/>
      <c r="I139" s="257"/>
      <c r="J139" s="257"/>
      <c r="K139" s="257"/>
      <c r="L139" s="258"/>
    </row>
    <row r="140" spans="2:12" x14ac:dyDescent="0.25">
      <c r="B140" s="347"/>
      <c r="C140" s="257"/>
      <c r="D140" s="257"/>
      <c r="E140" s="257"/>
      <c r="F140" s="257"/>
      <c r="G140" s="257"/>
      <c r="H140" s="257"/>
      <c r="I140" s="257"/>
      <c r="J140" s="257"/>
      <c r="K140" s="257"/>
      <c r="L140" s="258"/>
    </row>
    <row r="141" spans="2:12" x14ac:dyDescent="0.25">
      <c r="B141" s="347"/>
      <c r="C141" s="257"/>
      <c r="D141" s="257"/>
      <c r="E141" s="257"/>
      <c r="F141" s="257"/>
      <c r="G141" s="257"/>
      <c r="H141" s="257"/>
      <c r="I141" s="257"/>
      <c r="J141" s="257"/>
      <c r="K141" s="257"/>
      <c r="L141" s="258"/>
    </row>
    <row r="142" spans="2:12" x14ac:dyDescent="0.25">
      <c r="B142" s="347">
        <v>7</v>
      </c>
      <c r="C142" s="257"/>
      <c r="D142" s="257"/>
      <c r="E142" s="257"/>
      <c r="F142" s="257"/>
      <c r="G142" s="257"/>
      <c r="H142" s="257"/>
      <c r="I142" s="257"/>
      <c r="J142" s="257"/>
      <c r="K142" s="257"/>
      <c r="L142" s="258"/>
    </row>
    <row r="143" spans="2:12" x14ac:dyDescent="0.25">
      <c r="B143" s="347"/>
      <c r="C143" s="257"/>
      <c r="D143" s="257"/>
      <c r="E143" s="257"/>
      <c r="F143" s="257"/>
      <c r="G143" s="257"/>
      <c r="H143" s="257"/>
      <c r="I143" s="257"/>
      <c r="J143" s="257"/>
      <c r="K143" s="257"/>
      <c r="L143" s="258"/>
    </row>
    <row r="144" spans="2:12" x14ac:dyDescent="0.25">
      <c r="B144" s="347"/>
      <c r="C144" s="257"/>
      <c r="D144" s="257"/>
      <c r="E144" s="257"/>
      <c r="F144" s="257"/>
      <c r="G144" s="257"/>
      <c r="H144" s="257"/>
      <c r="I144" s="257"/>
      <c r="J144" s="257"/>
      <c r="K144" s="257"/>
      <c r="L144" s="258"/>
    </row>
    <row r="145" spans="2:12" x14ac:dyDescent="0.25">
      <c r="B145" s="347"/>
      <c r="C145" s="257"/>
      <c r="D145" s="257"/>
      <c r="E145" s="257"/>
      <c r="F145" s="257"/>
      <c r="G145" s="257"/>
      <c r="H145" s="257"/>
      <c r="I145" s="257"/>
      <c r="J145" s="257"/>
      <c r="K145" s="257"/>
      <c r="L145" s="258"/>
    </row>
    <row r="146" spans="2:12" x14ac:dyDescent="0.25">
      <c r="B146" s="347"/>
      <c r="C146" s="257"/>
      <c r="D146" s="257"/>
      <c r="E146" s="257"/>
      <c r="F146" s="257"/>
      <c r="G146" s="257"/>
      <c r="H146" s="257"/>
      <c r="I146" s="257"/>
      <c r="J146" s="257"/>
      <c r="K146" s="257"/>
      <c r="L146" s="258"/>
    </row>
    <row r="147" spans="2:12" x14ac:dyDescent="0.25">
      <c r="B147" s="347"/>
      <c r="C147" s="257"/>
      <c r="D147" s="257"/>
      <c r="E147" s="257"/>
      <c r="F147" s="257"/>
      <c r="G147" s="257"/>
      <c r="H147" s="257"/>
      <c r="I147" s="257"/>
      <c r="J147" s="257"/>
      <c r="K147" s="257"/>
      <c r="L147" s="258"/>
    </row>
    <row r="148" spans="2:12" x14ac:dyDescent="0.25">
      <c r="B148" s="347"/>
      <c r="C148" s="257"/>
      <c r="D148" s="257"/>
      <c r="E148" s="257"/>
      <c r="F148" s="257"/>
      <c r="G148" s="257"/>
      <c r="H148" s="257"/>
      <c r="I148" s="257"/>
      <c r="J148" s="257"/>
      <c r="K148" s="257"/>
      <c r="L148" s="258"/>
    </row>
    <row r="149" spans="2:12" x14ac:dyDescent="0.25">
      <c r="B149" s="347"/>
      <c r="C149" s="257"/>
      <c r="D149" s="257"/>
      <c r="E149" s="257"/>
      <c r="F149" s="257"/>
      <c r="G149" s="257"/>
      <c r="H149" s="257"/>
      <c r="I149" s="257"/>
      <c r="J149" s="257"/>
      <c r="K149" s="257"/>
      <c r="L149" s="258"/>
    </row>
    <row r="150" spans="2:12" x14ac:dyDescent="0.25">
      <c r="B150" s="347"/>
      <c r="C150" s="257"/>
      <c r="D150" s="257"/>
      <c r="E150" s="257"/>
      <c r="F150" s="257"/>
      <c r="G150" s="257"/>
      <c r="H150" s="257"/>
      <c r="I150" s="257"/>
      <c r="J150" s="257"/>
      <c r="K150" s="257"/>
      <c r="L150" s="258"/>
    </row>
    <row r="151" spans="2:12" x14ac:dyDescent="0.25">
      <c r="B151" s="347"/>
      <c r="C151" s="257"/>
      <c r="D151" s="257"/>
      <c r="E151" s="257"/>
      <c r="F151" s="257"/>
      <c r="G151" s="257"/>
      <c r="H151" s="257"/>
      <c r="I151" s="257"/>
      <c r="J151" s="257"/>
      <c r="K151" s="257"/>
      <c r="L151" s="258"/>
    </row>
    <row r="152" spans="2:12" x14ac:dyDescent="0.25">
      <c r="B152" s="347">
        <v>8</v>
      </c>
      <c r="C152" s="257"/>
      <c r="D152" s="257"/>
      <c r="E152" s="257"/>
      <c r="F152" s="257"/>
      <c r="G152" s="257"/>
      <c r="H152" s="257"/>
      <c r="I152" s="257"/>
      <c r="J152" s="257"/>
      <c r="K152" s="257"/>
      <c r="L152" s="258"/>
    </row>
    <row r="153" spans="2:12" x14ac:dyDescent="0.25">
      <c r="B153" s="347"/>
      <c r="C153" s="257"/>
      <c r="D153" s="257"/>
      <c r="E153" s="257"/>
      <c r="F153" s="257"/>
      <c r="G153" s="257"/>
      <c r="H153" s="257"/>
      <c r="I153" s="257"/>
      <c r="J153" s="257"/>
      <c r="K153" s="257"/>
      <c r="L153" s="258"/>
    </row>
    <row r="154" spans="2:12" x14ac:dyDescent="0.25">
      <c r="B154" s="347"/>
      <c r="C154" s="257"/>
      <c r="D154" s="257"/>
      <c r="E154" s="257"/>
      <c r="F154" s="257"/>
      <c r="G154" s="257"/>
      <c r="H154" s="257"/>
      <c r="I154" s="257"/>
      <c r="J154" s="257"/>
      <c r="K154" s="257"/>
      <c r="L154" s="258"/>
    </row>
    <row r="155" spans="2:12" x14ac:dyDescent="0.25">
      <c r="B155" s="347"/>
      <c r="C155" s="257"/>
      <c r="D155" s="257"/>
      <c r="E155" s="257"/>
      <c r="F155" s="257"/>
      <c r="G155" s="257"/>
      <c r="H155" s="257"/>
      <c r="I155" s="257"/>
      <c r="J155" s="257"/>
      <c r="K155" s="257"/>
      <c r="L155" s="258"/>
    </row>
    <row r="156" spans="2:12" x14ac:dyDescent="0.25">
      <c r="B156" s="347"/>
      <c r="C156" s="257"/>
      <c r="D156" s="257"/>
      <c r="E156" s="257"/>
      <c r="F156" s="257"/>
      <c r="G156" s="257"/>
      <c r="H156" s="257"/>
      <c r="I156" s="257"/>
      <c r="J156" s="257"/>
      <c r="K156" s="257"/>
      <c r="L156" s="258"/>
    </row>
    <row r="157" spans="2:12" x14ac:dyDescent="0.25">
      <c r="B157" s="347"/>
      <c r="C157" s="257"/>
      <c r="D157" s="257"/>
      <c r="E157" s="257"/>
      <c r="F157" s="257"/>
      <c r="G157" s="257"/>
      <c r="H157" s="257"/>
      <c r="I157" s="257"/>
      <c r="J157" s="257"/>
      <c r="K157" s="257"/>
      <c r="L157" s="258"/>
    </row>
    <row r="158" spans="2:12" x14ac:dyDescent="0.25">
      <c r="B158" s="347"/>
      <c r="C158" s="257"/>
      <c r="D158" s="257"/>
      <c r="E158" s="257"/>
      <c r="F158" s="257"/>
      <c r="G158" s="257"/>
      <c r="H158" s="257"/>
      <c r="I158" s="257"/>
      <c r="J158" s="257"/>
      <c r="K158" s="257"/>
      <c r="L158" s="258"/>
    </row>
    <row r="159" spans="2:12" x14ac:dyDescent="0.25">
      <c r="B159" s="347"/>
      <c r="C159" s="257"/>
      <c r="D159" s="257"/>
      <c r="E159" s="257"/>
      <c r="F159" s="257"/>
      <c r="G159" s="257"/>
      <c r="H159" s="257"/>
      <c r="I159" s="257"/>
      <c r="J159" s="257"/>
      <c r="K159" s="257"/>
      <c r="L159" s="258"/>
    </row>
    <row r="160" spans="2:12" x14ac:dyDescent="0.25">
      <c r="B160" s="347"/>
      <c r="C160" s="257"/>
      <c r="D160" s="257"/>
      <c r="E160" s="257"/>
      <c r="F160" s="257"/>
      <c r="G160" s="257"/>
      <c r="H160" s="257"/>
      <c r="I160" s="257"/>
      <c r="J160" s="257"/>
      <c r="K160" s="257"/>
      <c r="L160" s="258"/>
    </row>
    <row r="161" spans="2:12" x14ac:dyDescent="0.25">
      <c r="B161" s="347"/>
      <c r="C161" s="257"/>
      <c r="D161" s="257"/>
      <c r="E161" s="257"/>
      <c r="F161" s="257"/>
      <c r="G161" s="257"/>
      <c r="H161" s="257"/>
      <c r="I161" s="257"/>
      <c r="J161" s="257"/>
      <c r="K161" s="257"/>
      <c r="L161" s="258"/>
    </row>
    <row r="162" spans="2:12" x14ac:dyDescent="0.25">
      <c r="B162" s="347">
        <v>9</v>
      </c>
      <c r="C162" s="257"/>
      <c r="D162" s="257"/>
      <c r="E162" s="257"/>
      <c r="F162" s="257"/>
      <c r="G162" s="257"/>
      <c r="H162" s="257"/>
      <c r="I162" s="257"/>
      <c r="J162" s="257"/>
      <c r="K162" s="257"/>
      <c r="L162" s="258"/>
    </row>
    <row r="163" spans="2:12" x14ac:dyDescent="0.25">
      <c r="B163" s="347"/>
      <c r="C163" s="257"/>
      <c r="D163" s="257"/>
      <c r="E163" s="257"/>
      <c r="F163" s="257"/>
      <c r="G163" s="257"/>
      <c r="H163" s="257"/>
      <c r="I163" s="257"/>
      <c r="J163" s="257"/>
      <c r="K163" s="257"/>
      <c r="L163" s="258"/>
    </row>
    <row r="164" spans="2:12" x14ac:dyDescent="0.25">
      <c r="B164" s="347"/>
      <c r="C164" s="257"/>
      <c r="D164" s="257"/>
      <c r="E164" s="257"/>
      <c r="F164" s="257"/>
      <c r="G164" s="257"/>
      <c r="H164" s="257"/>
      <c r="I164" s="257"/>
      <c r="J164" s="257"/>
      <c r="K164" s="257"/>
      <c r="L164" s="258"/>
    </row>
    <row r="165" spans="2:12" x14ac:dyDescent="0.25">
      <c r="B165" s="347"/>
      <c r="C165" s="257"/>
      <c r="D165" s="257"/>
      <c r="E165" s="257"/>
      <c r="F165" s="257"/>
      <c r="G165" s="257"/>
      <c r="H165" s="257"/>
      <c r="I165" s="257"/>
      <c r="J165" s="257"/>
      <c r="K165" s="257"/>
      <c r="L165" s="258"/>
    </row>
    <row r="166" spans="2:12" x14ac:dyDescent="0.25">
      <c r="B166" s="347"/>
      <c r="C166" s="257"/>
      <c r="D166" s="257"/>
      <c r="E166" s="257"/>
      <c r="F166" s="257"/>
      <c r="G166" s="257"/>
      <c r="H166" s="257"/>
      <c r="I166" s="257"/>
      <c r="J166" s="257"/>
      <c r="K166" s="257"/>
      <c r="L166" s="258"/>
    </row>
    <row r="167" spans="2:12" x14ac:dyDescent="0.25">
      <c r="B167" s="347"/>
      <c r="C167" s="257"/>
      <c r="D167" s="257"/>
      <c r="E167" s="257"/>
      <c r="F167" s="257"/>
      <c r="G167" s="257"/>
      <c r="H167" s="257"/>
      <c r="I167" s="257"/>
      <c r="J167" s="257"/>
      <c r="K167" s="257"/>
      <c r="L167" s="258"/>
    </row>
    <row r="168" spans="2:12" x14ac:dyDescent="0.25">
      <c r="B168" s="347"/>
      <c r="C168" s="257"/>
      <c r="D168" s="257"/>
      <c r="E168" s="257"/>
      <c r="F168" s="257"/>
      <c r="G168" s="257"/>
      <c r="H168" s="257"/>
      <c r="I168" s="257"/>
      <c r="J168" s="257"/>
      <c r="K168" s="257"/>
      <c r="L168" s="258"/>
    </row>
    <row r="169" spans="2:12" x14ac:dyDescent="0.25">
      <c r="B169" s="347"/>
      <c r="C169" s="257"/>
      <c r="D169" s="257"/>
      <c r="E169" s="257"/>
      <c r="F169" s="257"/>
      <c r="G169" s="257"/>
      <c r="H169" s="257"/>
      <c r="I169" s="257"/>
      <c r="J169" s="257"/>
      <c r="K169" s="257"/>
      <c r="L169" s="258"/>
    </row>
    <row r="170" spans="2:12" x14ac:dyDescent="0.25">
      <c r="B170" s="347"/>
      <c r="C170" s="257"/>
      <c r="D170" s="257"/>
      <c r="E170" s="257"/>
      <c r="F170" s="257"/>
      <c r="G170" s="257"/>
      <c r="H170" s="257"/>
      <c r="I170" s="257"/>
      <c r="J170" s="257"/>
      <c r="K170" s="257"/>
      <c r="L170" s="258"/>
    </row>
    <row r="171" spans="2:12" x14ac:dyDescent="0.25">
      <c r="B171" s="347"/>
      <c r="C171" s="257"/>
      <c r="D171" s="257"/>
      <c r="E171" s="257"/>
      <c r="F171" s="257"/>
      <c r="G171" s="257"/>
      <c r="H171" s="257"/>
      <c r="I171" s="257"/>
      <c r="J171" s="257"/>
      <c r="K171" s="257"/>
      <c r="L171" s="258"/>
    </row>
    <row r="172" spans="2:12" x14ac:dyDescent="0.25">
      <c r="B172" s="347">
        <v>10</v>
      </c>
      <c r="C172" s="257"/>
      <c r="D172" s="257"/>
      <c r="E172" s="257"/>
      <c r="F172" s="257"/>
      <c r="G172" s="257"/>
      <c r="H172" s="257"/>
      <c r="I172" s="257"/>
      <c r="J172" s="257"/>
      <c r="K172" s="257"/>
      <c r="L172" s="258"/>
    </row>
    <row r="173" spans="2:12" x14ac:dyDescent="0.25">
      <c r="B173" s="347"/>
      <c r="C173" s="257"/>
      <c r="D173" s="257"/>
      <c r="E173" s="257"/>
      <c r="F173" s="257"/>
      <c r="G173" s="257"/>
      <c r="H173" s="257"/>
      <c r="I173" s="257"/>
      <c r="J173" s="257"/>
      <c r="K173" s="257"/>
      <c r="L173" s="258"/>
    </row>
    <row r="174" spans="2:12" x14ac:dyDescent="0.25">
      <c r="B174" s="347"/>
      <c r="C174" s="257"/>
      <c r="D174" s="257"/>
      <c r="E174" s="257"/>
      <c r="F174" s="257"/>
      <c r="G174" s="257"/>
      <c r="H174" s="257"/>
      <c r="I174" s="257"/>
      <c r="J174" s="257"/>
      <c r="K174" s="257"/>
      <c r="L174" s="258"/>
    </row>
    <row r="175" spans="2:12" x14ac:dyDescent="0.25">
      <c r="B175" s="347"/>
      <c r="C175" s="257"/>
      <c r="D175" s="257"/>
      <c r="E175" s="257"/>
      <c r="F175" s="257"/>
      <c r="G175" s="257"/>
      <c r="H175" s="257"/>
      <c r="I175" s="257"/>
      <c r="J175" s="257"/>
      <c r="K175" s="257"/>
      <c r="L175" s="258"/>
    </row>
    <row r="176" spans="2:12" x14ac:dyDescent="0.25">
      <c r="B176" s="347"/>
      <c r="C176" s="257"/>
      <c r="D176" s="257"/>
      <c r="E176" s="257"/>
      <c r="F176" s="257"/>
      <c r="G176" s="257"/>
      <c r="H176" s="257"/>
      <c r="I176" s="257"/>
      <c r="J176" s="257"/>
      <c r="K176" s="257"/>
      <c r="L176" s="258"/>
    </row>
    <row r="177" spans="1:17" x14ac:dyDescent="0.25">
      <c r="B177" s="347"/>
      <c r="C177" s="257"/>
      <c r="D177" s="257"/>
      <c r="E177" s="257"/>
      <c r="F177" s="257"/>
      <c r="G177" s="257"/>
      <c r="H177" s="257"/>
      <c r="I177" s="257"/>
      <c r="J177" s="257"/>
      <c r="K177" s="257"/>
      <c r="L177" s="258"/>
    </row>
    <row r="178" spans="1:17" x14ac:dyDescent="0.25">
      <c r="B178" s="347"/>
      <c r="C178" s="257"/>
      <c r="D178" s="257"/>
      <c r="E178" s="257"/>
      <c r="F178" s="257"/>
      <c r="G178" s="257"/>
      <c r="H178" s="257"/>
      <c r="I178" s="257"/>
      <c r="J178" s="257"/>
      <c r="K178" s="257"/>
      <c r="L178" s="258"/>
    </row>
    <row r="179" spans="1:17" x14ac:dyDescent="0.25">
      <c r="B179" s="347"/>
      <c r="C179" s="257"/>
      <c r="D179" s="257"/>
      <c r="E179" s="257"/>
      <c r="F179" s="257"/>
      <c r="G179" s="257"/>
      <c r="H179" s="257"/>
      <c r="I179" s="257"/>
      <c r="J179" s="257"/>
      <c r="K179" s="257"/>
      <c r="L179" s="258"/>
    </row>
    <row r="180" spans="1:17" x14ac:dyDescent="0.25">
      <c r="B180" s="347"/>
      <c r="C180" s="257"/>
      <c r="D180" s="257"/>
      <c r="E180" s="257"/>
      <c r="F180" s="257"/>
      <c r="G180" s="257"/>
      <c r="H180" s="257"/>
      <c r="I180" s="257"/>
      <c r="J180" s="257"/>
      <c r="K180" s="257"/>
      <c r="L180" s="258"/>
    </row>
    <row r="181" spans="1:17" x14ac:dyDescent="0.25">
      <c r="B181" s="347"/>
      <c r="C181" s="257"/>
      <c r="D181" s="257"/>
      <c r="E181" s="257"/>
      <c r="F181" s="257"/>
      <c r="G181" s="257"/>
      <c r="H181" s="257"/>
      <c r="I181" s="257"/>
      <c r="J181" s="257"/>
      <c r="K181" s="257"/>
      <c r="L181" s="258"/>
    </row>
    <row r="182" spans="1:17" s="39" customFormat="1" x14ac:dyDescent="0.25">
      <c r="A182" s="62"/>
      <c r="B182" s="73"/>
      <c r="C182" s="74"/>
      <c r="D182" s="74"/>
      <c r="E182" s="74"/>
      <c r="F182" s="74"/>
      <c r="G182" s="74"/>
      <c r="H182" s="74"/>
      <c r="I182" s="74"/>
      <c r="J182" s="74"/>
      <c r="K182" s="74"/>
      <c r="L182" s="75"/>
      <c r="O182" s="3"/>
      <c r="P182" s="3"/>
      <c r="Q182" s="3"/>
    </row>
    <row r="183" spans="1:17" s="22" customFormat="1" x14ac:dyDescent="0.25">
      <c r="A183" s="21"/>
      <c r="B183" s="360" t="s">
        <v>26</v>
      </c>
      <c r="C183" s="361"/>
      <c r="D183" s="361"/>
      <c r="E183" s="361"/>
      <c r="F183" s="361"/>
      <c r="G183" s="361"/>
      <c r="H183" s="361"/>
      <c r="I183" s="361"/>
      <c r="J183" s="361"/>
      <c r="K183" s="361"/>
      <c r="L183" s="362"/>
      <c r="M183" s="71"/>
    </row>
    <row r="184" spans="1:17" s="39" customFormat="1" x14ac:dyDescent="0.25">
      <c r="A184" s="62"/>
      <c r="B184" s="72"/>
      <c r="C184" s="63"/>
      <c r="D184" s="63"/>
      <c r="E184" s="63"/>
      <c r="F184" s="63"/>
      <c r="G184" s="63"/>
      <c r="H184" s="63"/>
      <c r="I184" s="63"/>
      <c r="J184" s="63"/>
      <c r="K184" s="63"/>
      <c r="L184" s="64"/>
      <c r="O184" s="3"/>
      <c r="P184" s="3"/>
      <c r="Q184" s="3"/>
    </row>
    <row r="185" spans="1:17" s="39" customFormat="1" ht="14.45" customHeight="1" x14ac:dyDescent="0.25">
      <c r="A185" s="62"/>
      <c r="B185" s="354" t="str">
        <f>IF(Intro!$G$20="English",O185,P185)</f>
        <v>Décrivez les processus de production de votre entreprise pour les marchandises et fournissez des organigrammes illustrant les processus.</v>
      </c>
      <c r="C185" s="355"/>
      <c r="D185" s="355"/>
      <c r="E185" s="355"/>
      <c r="F185" s="355"/>
      <c r="G185" s="355"/>
      <c r="H185" s="355"/>
      <c r="I185" s="355"/>
      <c r="J185" s="355"/>
      <c r="K185" s="355"/>
      <c r="L185" s="356"/>
      <c r="O185" s="3" t="s">
        <v>147</v>
      </c>
      <c r="P185" s="3" t="s">
        <v>148</v>
      </c>
      <c r="Q185" s="3"/>
    </row>
    <row r="186" spans="1:17" s="39" customFormat="1" x14ac:dyDescent="0.25">
      <c r="A186" s="62"/>
      <c r="B186" s="72"/>
      <c r="C186" s="63"/>
      <c r="D186" s="63"/>
      <c r="E186" s="63"/>
      <c r="F186" s="63"/>
      <c r="G186" s="63"/>
      <c r="H186" s="63"/>
      <c r="I186" s="63"/>
      <c r="J186" s="63"/>
      <c r="K186" s="63"/>
      <c r="L186" s="64"/>
      <c r="O186" s="3"/>
      <c r="P186" s="3"/>
      <c r="Q186" s="3"/>
    </row>
    <row r="187" spans="1:17" s="22" customFormat="1" x14ac:dyDescent="0.25">
      <c r="A187" s="21"/>
      <c r="B187" s="357"/>
      <c r="C187" s="358"/>
      <c r="D187" s="358"/>
      <c r="E187" s="358"/>
      <c r="F187" s="358"/>
      <c r="G187" s="358"/>
      <c r="H187" s="358"/>
      <c r="I187" s="358"/>
      <c r="J187" s="358"/>
      <c r="K187" s="358"/>
      <c r="L187" s="359"/>
      <c r="M187" s="39"/>
    </row>
    <row r="188" spans="1:17" s="22" customFormat="1" x14ac:dyDescent="0.25">
      <c r="A188" s="21"/>
      <c r="B188" s="357"/>
      <c r="C188" s="358"/>
      <c r="D188" s="358"/>
      <c r="E188" s="358"/>
      <c r="F188" s="358"/>
      <c r="G188" s="358"/>
      <c r="H188" s="358"/>
      <c r="I188" s="358"/>
      <c r="J188" s="358"/>
      <c r="K188" s="358"/>
      <c r="L188" s="359"/>
      <c r="M188" s="39"/>
    </row>
    <row r="189" spans="1:17" s="22" customFormat="1" x14ac:dyDescent="0.25">
      <c r="A189" s="21"/>
      <c r="B189" s="357"/>
      <c r="C189" s="358"/>
      <c r="D189" s="358"/>
      <c r="E189" s="358"/>
      <c r="F189" s="358"/>
      <c r="G189" s="358"/>
      <c r="H189" s="358"/>
      <c r="I189" s="358"/>
      <c r="J189" s="358"/>
      <c r="K189" s="358"/>
      <c r="L189" s="359"/>
      <c r="M189" s="39"/>
    </row>
    <row r="190" spans="1:17" s="22" customFormat="1" x14ac:dyDescent="0.25">
      <c r="A190" s="21"/>
      <c r="B190" s="357"/>
      <c r="C190" s="358"/>
      <c r="D190" s="358"/>
      <c r="E190" s="358"/>
      <c r="F190" s="358"/>
      <c r="G190" s="358"/>
      <c r="H190" s="358"/>
      <c r="I190" s="358"/>
      <c r="J190" s="358"/>
      <c r="K190" s="358"/>
      <c r="L190" s="359"/>
      <c r="M190" s="39"/>
    </row>
    <row r="191" spans="1:17" s="22" customFormat="1" x14ac:dyDescent="0.25">
      <c r="A191" s="21"/>
      <c r="B191" s="357"/>
      <c r="C191" s="358"/>
      <c r="D191" s="358"/>
      <c r="E191" s="358"/>
      <c r="F191" s="358"/>
      <c r="G191" s="358"/>
      <c r="H191" s="358"/>
      <c r="I191" s="358"/>
      <c r="J191" s="358"/>
      <c r="K191" s="358"/>
      <c r="L191" s="359"/>
      <c r="M191" s="39"/>
    </row>
    <row r="192" spans="1:17" s="22" customFormat="1" x14ac:dyDescent="0.25">
      <c r="A192" s="21"/>
      <c r="B192" s="357"/>
      <c r="C192" s="358"/>
      <c r="D192" s="358"/>
      <c r="E192" s="358"/>
      <c r="F192" s="358"/>
      <c r="G192" s="358"/>
      <c r="H192" s="358"/>
      <c r="I192" s="358"/>
      <c r="J192" s="358"/>
      <c r="K192" s="358"/>
      <c r="L192" s="359"/>
      <c r="M192" s="39"/>
    </row>
    <row r="193" spans="1:17" s="22" customFormat="1" x14ac:dyDescent="0.25">
      <c r="A193" s="21"/>
      <c r="B193" s="357"/>
      <c r="C193" s="358"/>
      <c r="D193" s="358"/>
      <c r="E193" s="358"/>
      <c r="F193" s="358"/>
      <c r="G193" s="358"/>
      <c r="H193" s="358"/>
      <c r="I193" s="358"/>
      <c r="J193" s="358"/>
      <c r="K193" s="358"/>
      <c r="L193" s="359"/>
      <c r="M193" s="39"/>
    </row>
    <row r="194" spans="1:17" s="22" customFormat="1" x14ac:dyDescent="0.25">
      <c r="A194" s="21"/>
      <c r="B194" s="357"/>
      <c r="C194" s="358"/>
      <c r="D194" s="358"/>
      <c r="E194" s="358"/>
      <c r="F194" s="358"/>
      <c r="G194" s="358"/>
      <c r="H194" s="358"/>
      <c r="I194" s="358"/>
      <c r="J194" s="358"/>
      <c r="K194" s="358"/>
      <c r="L194" s="359"/>
      <c r="M194" s="39"/>
    </row>
    <row r="195" spans="1:17" s="39" customFormat="1" x14ac:dyDescent="0.25">
      <c r="A195" s="62"/>
      <c r="B195" s="73"/>
      <c r="C195" s="74"/>
      <c r="D195" s="74"/>
      <c r="E195" s="74"/>
      <c r="F195" s="74"/>
      <c r="G195" s="74"/>
      <c r="H195" s="74"/>
      <c r="I195" s="74"/>
      <c r="J195" s="74"/>
      <c r="K195" s="74"/>
      <c r="L195" s="75"/>
      <c r="O195" s="3"/>
      <c r="P195" s="3"/>
      <c r="Q195" s="3"/>
    </row>
    <row r="197" spans="1:17" x14ac:dyDescent="0.25">
      <c r="B197" s="252" t="str">
        <f>IF(Intro!$G$20="English",O197,P197)</f>
        <v>VENTES</v>
      </c>
      <c r="C197" s="253"/>
      <c r="D197" s="253"/>
      <c r="E197" s="253"/>
      <c r="F197" s="253"/>
      <c r="G197" s="253"/>
      <c r="H197" s="253"/>
      <c r="I197" s="253"/>
      <c r="J197" s="253"/>
      <c r="K197" s="253"/>
      <c r="L197" s="254"/>
      <c r="M197" s="39"/>
      <c r="O197" s="3" t="s">
        <v>235</v>
      </c>
      <c r="P197" s="3" t="s">
        <v>236</v>
      </c>
    </row>
    <row r="198" spans="1:17" s="22" customFormat="1" x14ac:dyDescent="0.25">
      <c r="A198" s="21"/>
      <c r="B198" s="348" t="s">
        <v>27</v>
      </c>
      <c r="C198" s="349"/>
      <c r="D198" s="349"/>
      <c r="E198" s="349"/>
      <c r="F198" s="349"/>
      <c r="G198" s="349"/>
      <c r="H198" s="349"/>
      <c r="I198" s="349"/>
      <c r="J198" s="349"/>
      <c r="K198" s="349"/>
      <c r="L198" s="350"/>
      <c r="M198" s="71"/>
    </row>
    <row r="199" spans="1:17" s="39" customFormat="1" x14ac:dyDescent="0.25">
      <c r="A199" s="62"/>
      <c r="B199" s="72"/>
      <c r="C199" s="63"/>
      <c r="D199" s="63"/>
      <c r="E199" s="63"/>
      <c r="F199" s="63"/>
      <c r="G199" s="63"/>
      <c r="H199" s="63"/>
      <c r="I199" s="63"/>
      <c r="J199" s="63"/>
      <c r="K199" s="63"/>
      <c r="L199" s="64"/>
      <c r="O199" s="3"/>
      <c r="P199" s="3"/>
      <c r="Q199" s="3"/>
    </row>
    <row r="200" spans="1:17" s="39" customFormat="1" ht="14.25" customHeight="1" x14ac:dyDescent="0.25">
      <c r="A200" s="62"/>
      <c r="B200" s="303" t="str">
        <f>IF(Intro!$G$20="English",O200,P200)</f>
        <v>Comment votre entreprise favorise-t-elle les ventes des marchandises sur le marché canadien? Vos méthodes ont-elles changées depuis le 1er janvier 2023?</v>
      </c>
      <c r="C200" s="304"/>
      <c r="D200" s="304"/>
      <c r="E200" s="304"/>
      <c r="F200" s="304"/>
      <c r="G200" s="304"/>
      <c r="H200" s="304"/>
      <c r="I200" s="304"/>
      <c r="J200" s="304"/>
      <c r="K200" s="304"/>
      <c r="L200" s="305"/>
      <c r="O200" s="3" t="str">
        <f>"How does your firm promote sales of the goods in the Canadian market? Have these methods changed since January 1, "&amp;Variables!B6&amp;"?"</f>
        <v>How does your firm promote sales of the goods in the Canadian market? Have these methods changed since January 1, 2023?</v>
      </c>
      <c r="P200" s="3"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2023?</v>
      </c>
      <c r="Q200" s="3"/>
    </row>
    <row r="201" spans="1:17" s="39" customFormat="1" x14ac:dyDescent="0.25">
      <c r="A201" s="62"/>
      <c r="B201" s="72"/>
      <c r="C201" s="63"/>
      <c r="D201" s="63"/>
      <c r="E201" s="63"/>
      <c r="F201" s="63"/>
      <c r="G201" s="63"/>
      <c r="H201" s="63"/>
      <c r="I201" s="63"/>
      <c r="J201" s="63"/>
      <c r="K201" s="63"/>
      <c r="L201" s="64"/>
      <c r="O201" s="3"/>
      <c r="P201" s="3"/>
      <c r="Q201" s="3"/>
    </row>
    <row r="202" spans="1:17" s="22" customFormat="1" x14ac:dyDescent="0.25">
      <c r="A202" s="21"/>
      <c r="B202" s="357"/>
      <c r="C202" s="358"/>
      <c r="D202" s="358"/>
      <c r="E202" s="358"/>
      <c r="F202" s="358"/>
      <c r="G202" s="358"/>
      <c r="H202" s="358"/>
      <c r="I202" s="358"/>
      <c r="J202" s="358"/>
      <c r="K202" s="358"/>
      <c r="L202" s="359"/>
      <c r="M202" s="39"/>
    </row>
    <row r="203" spans="1:17" s="22" customFormat="1" x14ac:dyDescent="0.25">
      <c r="A203" s="21"/>
      <c r="B203" s="357"/>
      <c r="C203" s="358"/>
      <c r="D203" s="358"/>
      <c r="E203" s="358"/>
      <c r="F203" s="358"/>
      <c r="G203" s="358"/>
      <c r="H203" s="358"/>
      <c r="I203" s="358"/>
      <c r="J203" s="358"/>
      <c r="K203" s="358"/>
      <c r="L203" s="359"/>
      <c r="M203" s="39"/>
    </row>
    <row r="204" spans="1:17" s="22" customFormat="1" x14ac:dyDescent="0.25">
      <c r="A204" s="21"/>
      <c r="B204" s="357"/>
      <c r="C204" s="358"/>
      <c r="D204" s="358"/>
      <c r="E204" s="358"/>
      <c r="F204" s="358"/>
      <c r="G204" s="358"/>
      <c r="H204" s="358"/>
      <c r="I204" s="358"/>
      <c r="J204" s="358"/>
      <c r="K204" s="358"/>
      <c r="L204" s="359"/>
      <c r="M204" s="39"/>
    </row>
    <row r="205" spans="1:17" s="22" customFormat="1" x14ac:dyDescent="0.25">
      <c r="A205" s="21"/>
      <c r="B205" s="357"/>
      <c r="C205" s="358"/>
      <c r="D205" s="358"/>
      <c r="E205" s="358"/>
      <c r="F205" s="358"/>
      <c r="G205" s="358"/>
      <c r="H205" s="358"/>
      <c r="I205" s="358"/>
      <c r="J205" s="358"/>
      <c r="K205" s="358"/>
      <c r="L205" s="359"/>
      <c r="M205" s="39"/>
    </row>
    <row r="206" spans="1:17" s="22" customFormat="1" x14ac:dyDescent="0.25">
      <c r="A206" s="21"/>
      <c r="B206" s="357"/>
      <c r="C206" s="358"/>
      <c r="D206" s="358"/>
      <c r="E206" s="358"/>
      <c r="F206" s="358"/>
      <c r="G206" s="358"/>
      <c r="H206" s="358"/>
      <c r="I206" s="358"/>
      <c r="J206" s="358"/>
      <c r="K206" s="358"/>
      <c r="L206" s="359"/>
      <c r="M206" s="39"/>
    </row>
    <row r="207" spans="1:17" s="22" customFormat="1" x14ac:dyDescent="0.25">
      <c r="A207" s="21"/>
      <c r="B207" s="357"/>
      <c r="C207" s="358"/>
      <c r="D207" s="358"/>
      <c r="E207" s="358"/>
      <c r="F207" s="358"/>
      <c r="G207" s="358"/>
      <c r="H207" s="358"/>
      <c r="I207" s="358"/>
      <c r="J207" s="358"/>
      <c r="K207" s="358"/>
      <c r="L207" s="359"/>
      <c r="M207" s="39"/>
    </row>
    <row r="208" spans="1:17" s="22" customFormat="1" x14ac:dyDescent="0.25">
      <c r="A208" s="21"/>
      <c r="B208" s="357"/>
      <c r="C208" s="358"/>
      <c r="D208" s="358"/>
      <c r="E208" s="358"/>
      <c r="F208" s="358"/>
      <c r="G208" s="358"/>
      <c r="H208" s="358"/>
      <c r="I208" s="358"/>
      <c r="J208" s="358"/>
      <c r="K208" s="358"/>
      <c r="L208" s="359"/>
      <c r="M208" s="39"/>
    </row>
    <row r="209" spans="1:17" s="22" customFormat="1" x14ac:dyDescent="0.25">
      <c r="A209" s="21"/>
      <c r="B209" s="357"/>
      <c r="C209" s="358"/>
      <c r="D209" s="358"/>
      <c r="E209" s="358"/>
      <c r="F209" s="358"/>
      <c r="G209" s="358"/>
      <c r="H209" s="358"/>
      <c r="I209" s="358"/>
      <c r="J209" s="358"/>
      <c r="K209" s="358"/>
      <c r="L209" s="359"/>
      <c r="M209" s="39"/>
    </row>
    <row r="210" spans="1:17" s="39" customFormat="1" x14ac:dyDescent="0.25">
      <c r="A210" s="62"/>
      <c r="B210" s="73"/>
      <c r="C210" s="74"/>
      <c r="D210" s="74"/>
      <c r="E210" s="74"/>
      <c r="F210" s="74"/>
      <c r="G210" s="74"/>
      <c r="H210" s="74"/>
      <c r="I210" s="74"/>
      <c r="J210" s="74"/>
      <c r="K210" s="74"/>
      <c r="L210" s="75"/>
      <c r="O210" s="3"/>
      <c r="P210" s="3"/>
      <c r="Q210" s="3"/>
    </row>
    <row r="212" spans="1:17" x14ac:dyDescent="0.25">
      <c r="B212" s="252" t="str">
        <f>IF(Intro!$G$20="English",O212,P212)</f>
        <v>MARCHÉS</v>
      </c>
      <c r="C212" s="253"/>
      <c r="D212" s="253"/>
      <c r="E212" s="253"/>
      <c r="F212" s="253"/>
      <c r="G212" s="253"/>
      <c r="H212" s="253"/>
      <c r="I212" s="253"/>
      <c r="J212" s="253"/>
      <c r="K212" s="253"/>
      <c r="L212" s="254"/>
      <c r="M212" s="39"/>
      <c r="O212" s="95" t="s">
        <v>237</v>
      </c>
      <c r="P212" s="95" t="s">
        <v>238</v>
      </c>
    </row>
    <row r="213" spans="1:17" x14ac:dyDescent="0.25">
      <c r="B213" s="348" t="s">
        <v>30</v>
      </c>
      <c r="C213" s="349"/>
      <c r="D213" s="349"/>
      <c r="E213" s="349"/>
      <c r="F213" s="349"/>
      <c r="G213" s="349"/>
      <c r="H213" s="349"/>
      <c r="I213" s="349"/>
      <c r="J213" s="349"/>
      <c r="K213" s="349"/>
      <c r="L213" s="350"/>
    </row>
    <row r="214" spans="1:17" x14ac:dyDescent="0.25">
      <c r="B214" s="28"/>
      <c r="C214" s="29"/>
      <c r="D214" s="29"/>
      <c r="E214" s="30"/>
      <c r="F214" s="30"/>
      <c r="G214" s="30"/>
      <c r="H214" s="30"/>
      <c r="I214" s="30"/>
      <c r="J214" s="30"/>
      <c r="K214" s="30"/>
      <c r="L214" s="31"/>
    </row>
    <row r="215" spans="1:17" ht="14.25" customHeight="1" x14ac:dyDescent="0.25">
      <c r="B215" s="259" t="str">
        <f>IF(Intro!$G$20="English",O215,P215)</f>
        <v>Décrivez les marchés des marchandises dans votre pays de production, au Canada et dans le monde depuis le 1er janvier 2023. Les facteurs à prendre en compte dans votre réponse comprennent, sans s'y limiter, la demande, les ventes, les prix, l'utilisation de la capacité et les volumes d'exportations des marchandises.</v>
      </c>
      <c r="C215" s="260"/>
      <c r="D215" s="260"/>
      <c r="E215" s="260"/>
      <c r="F215" s="260"/>
      <c r="G215" s="260"/>
      <c r="H215" s="260"/>
      <c r="I215" s="260"/>
      <c r="J215" s="260"/>
      <c r="K215" s="260"/>
      <c r="L215" s="261"/>
      <c r="O215" s="32" t="str">
        <f>"Describe the markets for the goods in your country of production, in Canada and globally since January 1, "&amp;Variables!B6&amp;". Factors to consider in your response include, but are not limited to, demand, sales, prices, capacity utilization and export volumes of the goods."</f>
        <v>Describe the markets for the goods in your country of production, in Canada and globally since January 1, 2023. Factors to consider in your response include, but are not limited to, demand, sales, prices, capacity utilization and export volumes of the goods.</v>
      </c>
      <c r="P215" s="3" t="str">
        <f>"Décrivez les marchés des marchandises dans votre pays de production, au Canada et dans le monde depuis le 1er janvier "&amp;Variables!B6&amp;". Les facteurs à prendre en compte dans votre réponse comprennent, sans s'y limiter, la demande, les ventes, les prix, l'utilisation de la capacité et les volumes d'exportations des marchandises."</f>
        <v>Décrivez les marchés des marchandises dans votre pays de production, au Canada et dans le monde depuis le 1er janvier 2023. Les facteurs à prendre en compte dans votre réponse comprennent, sans s'y limiter, la demande, les ventes, les prix, l'utilisation de la capacité et les volumes d'exportations des marchandises.</v>
      </c>
    </row>
    <row r="216" spans="1:17" x14ac:dyDescent="0.25">
      <c r="B216" s="259"/>
      <c r="C216" s="260"/>
      <c r="D216" s="260"/>
      <c r="E216" s="260"/>
      <c r="F216" s="260"/>
      <c r="G216" s="260"/>
      <c r="H216" s="260"/>
      <c r="I216" s="260"/>
      <c r="J216" s="260"/>
      <c r="K216" s="260"/>
      <c r="L216" s="261"/>
      <c r="O216" s="32"/>
    </row>
    <row r="217" spans="1:17" s="39" customFormat="1" x14ac:dyDescent="0.25">
      <c r="A217" s="62"/>
      <c r="B217" s="72"/>
      <c r="C217" s="63"/>
      <c r="D217" s="63"/>
      <c r="E217" s="63"/>
      <c r="F217" s="63"/>
      <c r="G217" s="63"/>
      <c r="H217" s="63"/>
      <c r="I217" s="63"/>
      <c r="J217" s="63"/>
      <c r="K217" s="63"/>
      <c r="L217" s="64"/>
      <c r="O217" s="3"/>
      <c r="P217" s="3"/>
      <c r="Q217" s="3"/>
    </row>
    <row r="218" spans="1:17" s="22" customFormat="1" x14ac:dyDescent="0.25">
      <c r="A218" s="21"/>
      <c r="B218" s="357"/>
      <c r="C218" s="358"/>
      <c r="D218" s="358"/>
      <c r="E218" s="358"/>
      <c r="F218" s="358"/>
      <c r="G218" s="358"/>
      <c r="H218" s="358"/>
      <c r="I218" s="358"/>
      <c r="J218" s="358"/>
      <c r="K218" s="358"/>
      <c r="L218" s="359"/>
      <c r="M218" s="39"/>
    </row>
    <row r="219" spans="1:17" s="22" customFormat="1" x14ac:dyDescent="0.25">
      <c r="A219" s="21"/>
      <c r="B219" s="357"/>
      <c r="C219" s="358"/>
      <c r="D219" s="358"/>
      <c r="E219" s="358"/>
      <c r="F219" s="358"/>
      <c r="G219" s="358"/>
      <c r="H219" s="358"/>
      <c r="I219" s="358"/>
      <c r="J219" s="358"/>
      <c r="K219" s="358"/>
      <c r="L219" s="359"/>
      <c r="M219" s="39"/>
    </row>
    <row r="220" spans="1:17" s="22" customFormat="1" x14ac:dyDescent="0.25">
      <c r="A220" s="21"/>
      <c r="B220" s="357"/>
      <c r="C220" s="358"/>
      <c r="D220" s="358"/>
      <c r="E220" s="358"/>
      <c r="F220" s="358"/>
      <c r="G220" s="358"/>
      <c r="H220" s="358"/>
      <c r="I220" s="358"/>
      <c r="J220" s="358"/>
      <c r="K220" s="358"/>
      <c r="L220" s="359"/>
      <c r="M220" s="39"/>
    </row>
    <row r="221" spans="1:17" s="22" customFormat="1" x14ac:dyDescent="0.25">
      <c r="A221" s="21"/>
      <c r="B221" s="357"/>
      <c r="C221" s="358"/>
      <c r="D221" s="358"/>
      <c r="E221" s="358"/>
      <c r="F221" s="358"/>
      <c r="G221" s="358"/>
      <c r="H221" s="358"/>
      <c r="I221" s="358"/>
      <c r="J221" s="358"/>
      <c r="K221" s="358"/>
      <c r="L221" s="359"/>
      <c r="M221" s="39"/>
    </row>
    <row r="222" spans="1:17" s="22" customFormat="1" x14ac:dyDescent="0.25">
      <c r="A222" s="21"/>
      <c r="B222" s="357"/>
      <c r="C222" s="358"/>
      <c r="D222" s="358"/>
      <c r="E222" s="358"/>
      <c r="F222" s="358"/>
      <c r="G222" s="358"/>
      <c r="H222" s="358"/>
      <c r="I222" s="358"/>
      <c r="J222" s="358"/>
      <c r="K222" s="358"/>
      <c r="L222" s="359"/>
      <c r="M222" s="39"/>
    </row>
    <row r="223" spans="1:17" s="22" customFormat="1" x14ac:dyDescent="0.25">
      <c r="A223" s="21"/>
      <c r="B223" s="357"/>
      <c r="C223" s="358"/>
      <c r="D223" s="358"/>
      <c r="E223" s="358"/>
      <c r="F223" s="358"/>
      <c r="G223" s="358"/>
      <c r="H223" s="358"/>
      <c r="I223" s="358"/>
      <c r="J223" s="358"/>
      <c r="K223" s="358"/>
      <c r="L223" s="359"/>
      <c r="M223" s="39"/>
    </row>
    <row r="224" spans="1:17" s="22" customFormat="1" x14ac:dyDescent="0.25">
      <c r="A224" s="21"/>
      <c r="B224" s="357"/>
      <c r="C224" s="358"/>
      <c r="D224" s="358"/>
      <c r="E224" s="358"/>
      <c r="F224" s="358"/>
      <c r="G224" s="358"/>
      <c r="H224" s="358"/>
      <c r="I224" s="358"/>
      <c r="J224" s="358"/>
      <c r="K224" s="358"/>
      <c r="L224" s="359"/>
      <c r="M224" s="39"/>
    </row>
    <row r="225" spans="1:17" s="22" customFormat="1" x14ac:dyDescent="0.25">
      <c r="A225" s="21"/>
      <c r="B225" s="357"/>
      <c r="C225" s="358"/>
      <c r="D225" s="358"/>
      <c r="E225" s="358"/>
      <c r="F225" s="358"/>
      <c r="G225" s="358"/>
      <c r="H225" s="358"/>
      <c r="I225" s="358"/>
      <c r="J225" s="358"/>
      <c r="K225" s="358"/>
      <c r="L225" s="359"/>
      <c r="M225" s="39"/>
    </row>
    <row r="226" spans="1:17" s="39" customFormat="1" x14ac:dyDescent="0.25">
      <c r="A226" s="62"/>
      <c r="B226" s="73"/>
      <c r="C226" s="74"/>
      <c r="D226" s="74"/>
      <c r="E226" s="74"/>
      <c r="F226" s="74"/>
      <c r="G226" s="74"/>
      <c r="H226" s="74"/>
      <c r="I226" s="74"/>
      <c r="J226" s="74"/>
      <c r="K226" s="74"/>
      <c r="L226" s="75"/>
      <c r="M226" s="154"/>
      <c r="O226" s="3"/>
      <c r="P226" s="3"/>
      <c r="Q226" s="3"/>
    </row>
    <row r="227" spans="1:17" x14ac:dyDescent="0.25">
      <c r="B227" s="360" t="s">
        <v>31</v>
      </c>
      <c r="C227" s="361"/>
      <c r="D227" s="361"/>
      <c r="E227" s="361"/>
      <c r="F227" s="361"/>
      <c r="G227" s="361"/>
      <c r="H227" s="361"/>
      <c r="I227" s="361"/>
      <c r="J227" s="361"/>
      <c r="K227" s="361"/>
      <c r="L227" s="362"/>
      <c r="M227" s="112"/>
    </row>
    <row r="228" spans="1:17" x14ac:dyDescent="0.25">
      <c r="B228" s="28"/>
      <c r="C228" s="29"/>
      <c r="D228" s="29"/>
      <c r="E228" s="30"/>
      <c r="F228" s="30"/>
      <c r="G228" s="30"/>
      <c r="H228" s="30"/>
      <c r="I228" s="30"/>
      <c r="J228" s="30"/>
      <c r="K228" s="30"/>
      <c r="L228" s="31"/>
    </row>
    <row r="229" spans="1:17" ht="14.25" customHeight="1" x14ac:dyDescent="0.25">
      <c r="B229" s="259" t="str">
        <f>IF(Intro!$G$20="English",O229,P229)</f>
        <v>Expliquez les changements que vous prévoyez voir sur votre marché intérieur, sur le marché canadien et sur d’autres marchés mondiaux pour les marchandises au cours des deux prochaines années en ce qui concerne la demande, les prix, l’utilisation des capacités, les volumes d’importations ou tout autre facteur. Veuillez inclure toute réduction prévue des exportations de votre entreprise vers les grands marchés, y compris les États-Unis et l'Union européenne, le cas échéant.</v>
      </c>
      <c r="C229" s="260"/>
      <c r="D229" s="260"/>
      <c r="E229" s="260"/>
      <c r="F229" s="260"/>
      <c r="G229" s="260"/>
      <c r="H229" s="260"/>
      <c r="I229" s="260"/>
      <c r="J229" s="260"/>
      <c r="K229" s="260"/>
      <c r="L229" s="261"/>
      <c r="O229" s="32" t="s">
        <v>324</v>
      </c>
      <c r="P229" s="128" t="s">
        <v>325</v>
      </c>
    </row>
    <row r="230" spans="1:17" ht="33.75" customHeight="1" x14ac:dyDescent="0.25">
      <c r="B230" s="259"/>
      <c r="C230" s="260"/>
      <c r="D230" s="260"/>
      <c r="E230" s="260"/>
      <c r="F230" s="260"/>
      <c r="G230" s="260"/>
      <c r="H230" s="260"/>
      <c r="I230" s="260"/>
      <c r="J230" s="260"/>
      <c r="K230" s="260"/>
      <c r="L230" s="261"/>
      <c r="O230" s="32"/>
    </row>
    <row r="231" spans="1:17" s="39" customFormat="1" x14ac:dyDescent="0.25">
      <c r="A231" s="62"/>
      <c r="B231" s="72"/>
      <c r="C231" s="63"/>
      <c r="D231" s="63"/>
      <c r="E231" s="63"/>
      <c r="F231" s="63"/>
      <c r="G231" s="63"/>
      <c r="H231" s="63"/>
      <c r="I231" s="63"/>
      <c r="J231" s="63"/>
      <c r="K231" s="63"/>
      <c r="L231" s="64"/>
      <c r="O231" s="3"/>
      <c r="P231" s="3"/>
      <c r="Q231" s="3"/>
    </row>
    <row r="232" spans="1:17" s="22" customFormat="1" x14ac:dyDescent="0.25">
      <c r="A232" s="21"/>
      <c r="B232" s="357"/>
      <c r="C232" s="358"/>
      <c r="D232" s="358"/>
      <c r="E232" s="358"/>
      <c r="F232" s="358"/>
      <c r="G232" s="358"/>
      <c r="H232" s="358"/>
      <c r="I232" s="358"/>
      <c r="J232" s="358"/>
      <c r="K232" s="358"/>
      <c r="L232" s="359"/>
      <c r="M232" s="39"/>
    </row>
    <row r="233" spans="1:17" s="22" customFormat="1" x14ac:dyDescent="0.25">
      <c r="A233" s="21"/>
      <c r="B233" s="357"/>
      <c r="C233" s="358"/>
      <c r="D233" s="358"/>
      <c r="E233" s="358"/>
      <c r="F233" s="358"/>
      <c r="G233" s="358"/>
      <c r="H233" s="358"/>
      <c r="I233" s="358"/>
      <c r="J233" s="358"/>
      <c r="K233" s="358"/>
      <c r="L233" s="359"/>
      <c r="M233" s="39"/>
    </row>
    <row r="234" spans="1:17" s="22" customFormat="1" x14ac:dyDescent="0.25">
      <c r="A234" s="21"/>
      <c r="B234" s="357"/>
      <c r="C234" s="358"/>
      <c r="D234" s="358"/>
      <c r="E234" s="358"/>
      <c r="F234" s="358"/>
      <c r="G234" s="358"/>
      <c r="H234" s="358"/>
      <c r="I234" s="358"/>
      <c r="J234" s="358"/>
      <c r="K234" s="358"/>
      <c r="L234" s="359"/>
      <c r="M234" s="39"/>
    </row>
    <row r="235" spans="1:17" s="22" customFormat="1" x14ac:dyDescent="0.25">
      <c r="A235" s="21"/>
      <c r="B235" s="357"/>
      <c r="C235" s="358"/>
      <c r="D235" s="358"/>
      <c r="E235" s="358"/>
      <c r="F235" s="358"/>
      <c r="G235" s="358"/>
      <c r="H235" s="358"/>
      <c r="I235" s="358"/>
      <c r="J235" s="358"/>
      <c r="K235" s="358"/>
      <c r="L235" s="359"/>
      <c r="M235" s="39"/>
    </row>
    <row r="236" spans="1:17" s="22" customFormat="1" x14ac:dyDescent="0.25">
      <c r="A236" s="21"/>
      <c r="B236" s="357"/>
      <c r="C236" s="358"/>
      <c r="D236" s="358"/>
      <c r="E236" s="358"/>
      <c r="F236" s="358"/>
      <c r="G236" s="358"/>
      <c r="H236" s="358"/>
      <c r="I236" s="358"/>
      <c r="J236" s="358"/>
      <c r="K236" s="358"/>
      <c r="L236" s="359"/>
      <c r="M236" s="39"/>
    </row>
    <row r="237" spans="1:17" s="22" customFormat="1" x14ac:dyDescent="0.25">
      <c r="A237" s="21"/>
      <c r="B237" s="357"/>
      <c r="C237" s="358"/>
      <c r="D237" s="358"/>
      <c r="E237" s="358"/>
      <c r="F237" s="358"/>
      <c r="G237" s="358"/>
      <c r="H237" s="358"/>
      <c r="I237" s="358"/>
      <c r="J237" s="358"/>
      <c r="K237" s="358"/>
      <c r="L237" s="359"/>
      <c r="M237" s="39"/>
    </row>
    <row r="238" spans="1:17" s="22" customFormat="1" x14ac:dyDescent="0.25">
      <c r="A238" s="21"/>
      <c r="B238" s="357"/>
      <c r="C238" s="358"/>
      <c r="D238" s="358"/>
      <c r="E238" s="358"/>
      <c r="F238" s="358"/>
      <c r="G238" s="358"/>
      <c r="H238" s="358"/>
      <c r="I238" s="358"/>
      <c r="J238" s="358"/>
      <c r="K238" s="358"/>
      <c r="L238" s="359"/>
      <c r="M238" s="39"/>
    </row>
    <row r="239" spans="1:17" s="22" customFormat="1" x14ac:dyDescent="0.25">
      <c r="A239" s="21"/>
      <c r="B239" s="357"/>
      <c r="C239" s="358"/>
      <c r="D239" s="358"/>
      <c r="E239" s="358"/>
      <c r="F239" s="358"/>
      <c r="G239" s="358"/>
      <c r="H239" s="358"/>
      <c r="I239" s="358"/>
      <c r="J239" s="358"/>
      <c r="K239" s="358"/>
      <c r="L239" s="359"/>
      <c r="M239" s="39"/>
    </row>
    <row r="240" spans="1:17" s="39" customFormat="1" x14ac:dyDescent="0.25">
      <c r="A240" s="62"/>
      <c r="B240" s="73"/>
      <c r="C240" s="74"/>
      <c r="D240" s="74"/>
      <c r="E240" s="74"/>
      <c r="F240" s="74"/>
      <c r="G240" s="74"/>
      <c r="H240" s="74"/>
      <c r="I240" s="74"/>
      <c r="J240" s="74"/>
      <c r="K240" s="74"/>
      <c r="L240" s="75"/>
      <c r="O240" s="3"/>
      <c r="P240" s="3"/>
      <c r="Q240" s="3"/>
    </row>
  </sheetData>
  <sheetProtection algorithmName="SHA-512" hashValue="5CJwz0TaVVuq4FFnsjwzpqVV8cVDMBqsUQt6A1GlCDD5HRxYU5qfcvVvzczqmt7fzq3NhNy/wY+5ypEFQ5iQeg==" saltValue="XZLWknSCGPEiJXJuGutSjg==" spinCount="100000" sheet="1" objects="1" scenarios="1" selectLockedCells="1"/>
  <mergeCells count="154">
    <mergeCell ref="B63:B64"/>
    <mergeCell ref="C63:D64"/>
    <mergeCell ref="E63:F64"/>
    <mergeCell ref="G63:I64"/>
    <mergeCell ref="B9:L9"/>
    <mergeCell ref="B10:L10"/>
    <mergeCell ref="B4:L4"/>
    <mergeCell ref="B5:L5"/>
    <mergeCell ref="B7:L7"/>
    <mergeCell ref="B6:L6"/>
    <mergeCell ref="B8:L8"/>
    <mergeCell ref="B27:L27"/>
    <mergeCell ref="B41:L41"/>
    <mergeCell ref="B16:L16"/>
    <mergeCell ref="B13:L13"/>
    <mergeCell ref="B14:L14"/>
    <mergeCell ref="B18:L25"/>
    <mergeCell ref="B32:L39"/>
    <mergeCell ref="E55:F56"/>
    <mergeCell ref="G55:I56"/>
    <mergeCell ref="J55:L56"/>
    <mergeCell ref="B61:B62"/>
    <mergeCell ref="C61:D62"/>
    <mergeCell ref="E61:F62"/>
    <mergeCell ref="G61:I62"/>
    <mergeCell ref="J61:L62"/>
    <mergeCell ref="B57:B58"/>
    <mergeCell ref="C57:D58"/>
    <mergeCell ref="E57:F58"/>
    <mergeCell ref="G57:I58"/>
    <mergeCell ref="J57:L58"/>
    <mergeCell ref="B59:B60"/>
    <mergeCell ref="C59:D60"/>
    <mergeCell ref="E59:F60"/>
    <mergeCell ref="G59:I60"/>
    <mergeCell ref="J59:L60"/>
    <mergeCell ref="B232:L239"/>
    <mergeCell ref="B29:L30"/>
    <mergeCell ref="B43:L45"/>
    <mergeCell ref="C47:D48"/>
    <mergeCell ref="E47:F48"/>
    <mergeCell ref="G47:I48"/>
    <mergeCell ref="J47:L48"/>
    <mergeCell ref="B49:B50"/>
    <mergeCell ref="C49:D50"/>
    <mergeCell ref="E49:F50"/>
    <mergeCell ref="G49:I50"/>
    <mergeCell ref="J49:L50"/>
    <mergeCell ref="B51:B52"/>
    <mergeCell ref="C51:D52"/>
    <mergeCell ref="E51:F52"/>
    <mergeCell ref="G51:I52"/>
    <mergeCell ref="J51:L52"/>
    <mergeCell ref="B53:B54"/>
    <mergeCell ref="C53:D54"/>
    <mergeCell ref="B55:B56"/>
    <mergeCell ref="C55:D56"/>
    <mergeCell ref="E53:F54"/>
    <mergeCell ref="G53:I54"/>
    <mergeCell ref="J53:L54"/>
    <mergeCell ref="B112:B121"/>
    <mergeCell ref="C112:D121"/>
    <mergeCell ref="J63:L64"/>
    <mergeCell ref="B65:B66"/>
    <mergeCell ref="C65:D66"/>
    <mergeCell ref="E65:F66"/>
    <mergeCell ref="G65:I66"/>
    <mergeCell ref="J65:L66"/>
    <mergeCell ref="B67:B68"/>
    <mergeCell ref="C67:D68"/>
    <mergeCell ref="E67:F68"/>
    <mergeCell ref="G67:I68"/>
    <mergeCell ref="J67:L68"/>
    <mergeCell ref="E112:F121"/>
    <mergeCell ref="G112:H121"/>
    <mergeCell ref="I112:J121"/>
    <mergeCell ref="K112:L121"/>
    <mergeCell ref="B74:L74"/>
    <mergeCell ref="B71:L71"/>
    <mergeCell ref="C82:D91"/>
    <mergeCell ref="C92:D101"/>
    <mergeCell ref="C102:D111"/>
    <mergeCell ref="G102:H111"/>
    <mergeCell ref="I102:J111"/>
    <mergeCell ref="K92:L101"/>
    <mergeCell ref="E82:F91"/>
    <mergeCell ref="G82:H91"/>
    <mergeCell ref="I82:J91"/>
    <mergeCell ref="K82:L91"/>
    <mergeCell ref="B82:B91"/>
    <mergeCell ref="B92:B101"/>
    <mergeCell ref="B102:B111"/>
    <mergeCell ref="E102:F111"/>
    <mergeCell ref="K102:L111"/>
    <mergeCell ref="B229:L230"/>
    <mergeCell ref="B162:B171"/>
    <mergeCell ref="C162:D171"/>
    <mergeCell ref="E162:F171"/>
    <mergeCell ref="G162:H171"/>
    <mergeCell ref="I162:J171"/>
    <mergeCell ref="K162:L171"/>
    <mergeCell ref="B172:B181"/>
    <mergeCell ref="C172:D181"/>
    <mergeCell ref="E172:F181"/>
    <mergeCell ref="G172:H181"/>
    <mergeCell ref="I172:J181"/>
    <mergeCell ref="K172:L181"/>
    <mergeCell ref="B185:L185"/>
    <mergeCell ref="B198:L198"/>
    <mergeCell ref="B212:L212"/>
    <mergeCell ref="B187:L194"/>
    <mergeCell ref="B202:L209"/>
    <mergeCell ref="B218:L225"/>
    <mergeCell ref="B213:L213"/>
    <mergeCell ref="B183:L183"/>
    <mergeCell ref="B197:L197"/>
    <mergeCell ref="B227:L227"/>
    <mergeCell ref="B215:L216"/>
    <mergeCell ref="B132:B141"/>
    <mergeCell ref="C132:D141"/>
    <mergeCell ref="E132:F141"/>
    <mergeCell ref="G132:H141"/>
    <mergeCell ref="I132:J141"/>
    <mergeCell ref="K132:L141"/>
    <mergeCell ref="B142:B151"/>
    <mergeCell ref="C142:D151"/>
    <mergeCell ref="E142:F151"/>
    <mergeCell ref="G142:H151"/>
    <mergeCell ref="I142:J151"/>
    <mergeCell ref="K142:L151"/>
    <mergeCell ref="B11:L11"/>
    <mergeCell ref="B152:B161"/>
    <mergeCell ref="C152:D161"/>
    <mergeCell ref="E152:F161"/>
    <mergeCell ref="G152:H161"/>
    <mergeCell ref="I152:J161"/>
    <mergeCell ref="K152:L161"/>
    <mergeCell ref="B200:L200"/>
    <mergeCell ref="B72:L72"/>
    <mergeCell ref="C76:D81"/>
    <mergeCell ref="E76:F81"/>
    <mergeCell ref="G76:H81"/>
    <mergeCell ref="I76:J81"/>
    <mergeCell ref="K76:L81"/>
    <mergeCell ref="B76:B81"/>
    <mergeCell ref="B122:B131"/>
    <mergeCell ref="C122:D131"/>
    <mergeCell ref="E122:F131"/>
    <mergeCell ref="G122:H131"/>
    <mergeCell ref="I122:J131"/>
    <mergeCell ref="K122:L131"/>
    <mergeCell ref="E92:F101"/>
    <mergeCell ref="G92:H101"/>
    <mergeCell ref="I92:J101"/>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32 B202 B218 B18 B32 B187" xr:uid="{5A90EE5E-CE92-437E-935D-D903CD4181A5}">
      <formula1>1000</formula1>
    </dataValidation>
  </dataValidations>
  <printOptions horizontalCentered="1"/>
  <pageMargins left="0.25" right="0.25" top="0.75" bottom="0.75" header="0.3" footer="0.3"/>
  <pageSetup scale="63" fitToHeight="0" orientation="portrait" r:id="rId1"/>
  <headerFooter>
    <oddFooter>&amp;L&amp;A</oddFooter>
  </headerFooter>
  <rowBreaks count="3" manualBreakCount="3">
    <brk id="70" min="1" max="11" man="1"/>
    <brk id="131" min="1" max="11" man="1"/>
    <brk id="182" min="1" max="11"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87209-BBFE-4DB7-BA00-151BE9DDBB9D}">
  <sheetPr codeName="Sheet5">
    <tabColor rgb="FF00B0F0"/>
    <pageSetUpPr fitToPage="1"/>
  </sheetPr>
  <dimension ref="A1:P64"/>
  <sheetViews>
    <sheetView showGridLines="0" zoomScaleNormal="100" workbookViewId="0"/>
  </sheetViews>
  <sheetFormatPr defaultColWidth="9.42578125" defaultRowHeight="14.25" x14ac:dyDescent="0.25"/>
  <cols>
    <col min="1" max="1" width="1.5703125" style="21" customWidth="1"/>
    <col min="2" max="2" width="12.140625" style="1" customWidth="1"/>
    <col min="3" max="3" width="5.5703125" style="1" customWidth="1"/>
    <col min="4" max="4" width="18.5703125" style="1" customWidth="1"/>
    <col min="5" max="12" width="15.42578125" style="1" customWidth="1"/>
    <col min="13" max="13" width="6.42578125" style="3" customWidth="1"/>
    <col min="14" max="14" width="11.85546875" style="3" customWidth="1"/>
    <col min="15" max="16" width="11.85546875" style="3" hidden="1" customWidth="1"/>
    <col min="17" max="17" width="11.85546875" style="3" customWidth="1"/>
    <col min="18" max="16384" width="9.42578125" style="3"/>
  </cols>
  <sheetData>
    <row r="1" spans="1:16" ht="14.25" customHeight="1" x14ac:dyDescent="0.25">
      <c r="O1" s="3" t="s">
        <v>283</v>
      </c>
      <c r="P1" s="3" t="s">
        <v>283</v>
      </c>
    </row>
    <row r="2" spans="1:16" x14ac:dyDescent="0.25">
      <c r="B2" s="23" t="s">
        <v>0</v>
      </c>
      <c r="C2" s="23"/>
      <c r="D2" s="23"/>
      <c r="O2" s="22" t="s">
        <v>61</v>
      </c>
      <c r="P2" s="22" t="s">
        <v>73</v>
      </c>
    </row>
    <row r="3" spans="1:16" x14ac:dyDescent="0.25">
      <c r="B3" s="5"/>
      <c r="C3" s="5"/>
      <c r="D3" s="5"/>
      <c r="O3" s="8"/>
      <c r="P3" s="8"/>
    </row>
    <row r="4" spans="1:16" s="8" customFormat="1" x14ac:dyDescent="0.25">
      <c r="A4" s="24"/>
      <c r="B4" s="317" t="str">
        <f>Info!B4</f>
        <v>QUESTIONNAIRE À L'INTENTION DES PRODUCTEURS ÉTRANGERS</v>
      </c>
      <c r="C4" s="318"/>
      <c r="D4" s="318"/>
      <c r="E4" s="318"/>
      <c r="F4" s="318"/>
      <c r="G4" s="318"/>
      <c r="H4" s="318"/>
      <c r="I4" s="318"/>
      <c r="J4" s="318"/>
      <c r="K4" s="318"/>
      <c r="L4" s="319"/>
      <c r="M4" s="10"/>
      <c r="N4" s="10"/>
      <c r="O4" s="9"/>
      <c r="P4" s="9"/>
    </row>
    <row r="5" spans="1:16" s="8" customFormat="1" x14ac:dyDescent="0.25">
      <c r="A5" s="24"/>
      <c r="B5" s="320" t="str">
        <f>Info!B5</f>
        <v>GC-2025-001</v>
      </c>
      <c r="C5" s="321"/>
      <c r="D5" s="321"/>
      <c r="E5" s="321"/>
      <c r="F5" s="321"/>
      <c r="G5" s="321"/>
      <c r="H5" s="321"/>
      <c r="I5" s="321"/>
      <c r="J5" s="321"/>
      <c r="K5" s="321"/>
      <c r="L5" s="322"/>
      <c r="M5" s="10"/>
      <c r="N5" s="10"/>
      <c r="O5" s="9"/>
      <c r="P5" s="9"/>
    </row>
    <row r="6" spans="1:16" s="9" customFormat="1" ht="14.1" customHeight="1" x14ac:dyDescent="0.25">
      <c r="A6" s="24"/>
      <c r="B6" s="323" t="str">
        <f>Info!B6</f>
        <v>PRODUITS DE LÉGUMES</v>
      </c>
      <c r="C6" s="324"/>
      <c r="D6" s="324"/>
      <c r="E6" s="324"/>
      <c r="F6" s="324"/>
      <c r="G6" s="324"/>
      <c r="H6" s="324"/>
      <c r="I6" s="324"/>
      <c r="J6" s="324"/>
      <c r="K6" s="324"/>
      <c r="L6" s="325"/>
      <c r="O6" s="25"/>
      <c r="P6" s="25"/>
    </row>
    <row r="7" spans="1:16" s="9" customFormat="1" ht="14.1" customHeight="1" x14ac:dyDescent="0.25">
      <c r="A7" s="24"/>
      <c r="B7" s="344" t="str">
        <f>IF(Intro!$G$20="English",O7,P7)</f>
        <v>Toute information dans ce questionnaire se rapporte aux MARCHANDISES EN CONSERVE seulement</v>
      </c>
      <c r="C7" s="345"/>
      <c r="D7" s="345"/>
      <c r="E7" s="345"/>
      <c r="F7" s="345"/>
      <c r="G7" s="345"/>
      <c r="H7" s="345"/>
      <c r="I7" s="345"/>
      <c r="J7" s="345"/>
      <c r="K7" s="345"/>
      <c r="L7" s="346"/>
      <c r="O7" s="246" t="s">
        <v>387</v>
      </c>
      <c r="P7" s="246" t="s">
        <v>388</v>
      </c>
    </row>
    <row r="8" spans="1:16" s="9" customFormat="1" x14ac:dyDescent="0.25">
      <c r="A8" s="24"/>
      <c r="B8" s="26"/>
      <c r="C8" s="26"/>
      <c r="D8" s="26"/>
      <c r="E8" s="27"/>
      <c r="F8" s="27"/>
      <c r="G8" s="27"/>
      <c r="H8" s="27"/>
      <c r="I8" s="27"/>
      <c r="J8" s="27"/>
      <c r="K8" s="27"/>
      <c r="L8" s="27"/>
      <c r="O8" s="25"/>
      <c r="P8" s="25"/>
    </row>
    <row r="9" spans="1:16" x14ac:dyDescent="0.25">
      <c r="B9" s="387" t="str">
        <f>IF(Intro!$G$20="English",O9,P9)</f>
        <v>COMMENTAIRES PUBLICS</v>
      </c>
      <c r="C9" s="388"/>
      <c r="D9" s="388"/>
      <c r="E9" s="388"/>
      <c r="F9" s="388"/>
      <c r="G9" s="388"/>
      <c r="H9" s="388"/>
      <c r="I9" s="388"/>
      <c r="J9" s="388"/>
      <c r="K9" s="388"/>
      <c r="L9" s="389"/>
      <c r="O9" s="3" t="s">
        <v>50</v>
      </c>
      <c r="P9" s="3" t="s">
        <v>51</v>
      </c>
    </row>
    <row r="10" spans="1:16" x14ac:dyDescent="0.25">
      <c r="B10" s="28"/>
      <c r="C10" s="29"/>
      <c r="D10" s="29"/>
      <c r="E10" s="30"/>
      <c r="F10" s="30"/>
      <c r="G10" s="30"/>
      <c r="H10" s="30"/>
      <c r="I10" s="30"/>
      <c r="J10" s="30"/>
      <c r="K10" s="30"/>
      <c r="L10" s="31"/>
    </row>
    <row r="11" spans="1:16" x14ac:dyDescent="0.25">
      <c r="B11" s="259" t="str">
        <f>IF(Intro!$G$20="English",O11,P11)</f>
        <v>Si votre entreprise désire ajouter des commentaires concernant vos réponses, vous les inscrivez ici. Indiquez à quelle question se rapportent vos commentaires.</v>
      </c>
      <c r="C11" s="260"/>
      <c r="D11" s="260"/>
      <c r="E11" s="260"/>
      <c r="F11" s="260"/>
      <c r="G11" s="260"/>
      <c r="H11" s="260"/>
      <c r="I11" s="260"/>
      <c r="J11" s="260"/>
      <c r="K11" s="260"/>
      <c r="L11" s="261"/>
      <c r="O11" s="32" t="s">
        <v>52</v>
      </c>
      <c r="P11" s="3" t="s">
        <v>158</v>
      </c>
    </row>
    <row r="12" spans="1:16" x14ac:dyDescent="0.25">
      <c r="B12" s="54"/>
      <c r="C12" s="29"/>
      <c r="D12" s="29"/>
      <c r="E12" s="30"/>
      <c r="F12" s="30"/>
      <c r="G12" s="30"/>
      <c r="H12" s="30"/>
      <c r="I12" s="30"/>
      <c r="J12" s="30"/>
      <c r="K12" s="30"/>
      <c r="L12" s="31"/>
      <c r="O12" s="32" t="s">
        <v>277</v>
      </c>
      <c r="P12" s="32" t="s">
        <v>278</v>
      </c>
    </row>
    <row r="13" spans="1:16" x14ac:dyDescent="0.25">
      <c r="B13" s="54"/>
      <c r="C13" s="29"/>
      <c r="D13" s="103" t="str">
        <f>IF(Intro!$G$20="English",O12,P12)</f>
        <v>Onglet et question</v>
      </c>
      <c r="E13" s="385" t="str">
        <f>IF(Intro!$G$20="English",O13,P13)</f>
        <v>Commentaires</v>
      </c>
      <c r="F13" s="385"/>
      <c r="G13" s="385"/>
      <c r="H13" s="385"/>
      <c r="I13" s="385"/>
      <c r="J13" s="385"/>
      <c r="K13" s="385"/>
      <c r="L13" s="386"/>
      <c r="O13" s="32" t="s">
        <v>91</v>
      </c>
      <c r="P13" s="3" t="s">
        <v>92</v>
      </c>
    </row>
    <row r="14" spans="1:16" x14ac:dyDescent="0.25">
      <c r="A14" s="70"/>
      <c r="B14" s="375" t="str">
        <f>IF(Intro!$G$20="English",O14,P14)</f>
        <v>Commentaire 1</v>
      </c>
      <c r="C14" s="376"/>
      <c r="D14" s="379"/>
      <c r="E14" s="381"/>
      <c r="F14" s="381"/>
      <c r="G14" s="381"/>
      <c r="H14" s="381"/>
      <c r="I14" s="381"/>
      <c r="J14" s="381"/>
      <c r="K14" s="381"/>
      <c r="L14" s="382"/>
      <c r="O14" s="32" t="s">
        <v>93</v>
      </c>
      <c r="P14" s="3" t="s">
        <v>94</v>
      </c>
    </row>
    <row r="15" spans="1:16" x14ac:dyDescent="0.25">
      <c r="A15" s="70"/>
      <c r="B15" s="375"/>
      <c r="C15" s="376"/>
      <c r="D15" s="379"/>
      <c r="E15" s="381"/>
      <c r="F15" s="381"/>
      <c r="G15" s="381"/>
      <c r="H15" s="381"/>
      <c r="I15" s="381"/>
      <c r="J15" s="381"/>
      <c r="K15" s="381"/>
      <c r="L15" s="382"/>
      <c r="O15" s="32"/>
    </row>
    <row r="16" spans="1:16" x14ac:dyDescent="0.25">
      <c r="A16" s="70"/>
      <c r="B16" s="375"/>
      <c r="C16" s="376"/>
      <c r="D16" s="379"/>
      <c r="E16" s="381"/>
      <c r="F16" s="381"/>
      <c r="G16" s="381"/>
      <c r="H16" s="381"/>
      <c r="I16" s="381"/>
      <c r="J16" s="381"/>
      <c r="K16" s="381"/>
      <c r="L16" s="382"/>
      <c r="O16" s="32"/>
    </row>
    <row r="17" spans="1:16" x14ac:dyDescent="0.25">
      <c r="A17" s="70"/>
      <c r="B17" s="375"/>
      <c r="C17" s="376"/>
      <c r="D17" s="379"/>
      <c r="E17" s="381"/>
      <c r="F17" s="381"/>
      <c r="G17" s="381"/>
      <c r="H17" s="381"/>
      <c r="I17" s="381"/>
      <c r="J17" s="381"/>
      <c r="K17" s="381"/>
      <c r="L17" s="382"/>
      <c r="O17" s="32"/>
    </row>
    <row r="18" spans="1:16" x14ac:dyDescent="0.25">
      <c r="A18" s="70"/>
      <c r="B18" s="375"/>
      <c r="C18" s="376"/>
      <c r="D18" s="379"/>
      <c r="E18" s="381"/>
      <c r="F18" s="381"/>
      <c r="G18" s="381"/>
      <c r="H18" s="381"/>
      <c r="I18" s="381"/>
      <c r="J18" s="381"/>
      <c r="K18" s="381"/>
      <c r="L18" s="382"/>
      <c r="O18" s="32"/>
    </row>
    <row r="19" spans="1:16" x14ac:dyDescent="0.25">
      <c r="A19" s="70"/>
      <c r="B19" s="375"/>
      <c r="C19" s="376"/>
      <c r="D19" s="379"/>
      <c r="E19" s="381"/>
      <c r="F19" s="381"/>
      <c r="G19" s="381"/>
      <c r="H19" s="381"/>
      <c r="I19" s="381"/>
      <c r="J19" s="381"/>
      <c r="K19" s="381"/>
      <c r="L19" s="382"/>
      <c r="O19" s="32"/>
    </row>
    <row r="20" spans="1:16" x14ac:dyDescent="0.25">
      <c r="A20" s="70"/>
      <c r="B20" s="375"/>
      <c r="C20" s="376"/>
      <c r="D20" s="379"/>
      <c r="E20" s="381"/>
      <c r="F20" s="381"/>
      <c r="G20" s="381"/>
      <c r="H20" s="381"/>
      <c r="I20" s="381"/>
      <c r="J20" s="381"/>
      <c r="K20" s="381"/>
      <c r="L20" s="382"/>
      <c r="O20" s="32"/>
    </row>
    <row r="21" spans="1:16" x14ac:dyDescent="0.25">
      <c r="A21" s="70"/>
      <c r="B21" s="375"/>
      <c r="C21" s="376"/>
      <c r="D21" s="379"/>
      <c r="E21" s="381"/>
      <c r="F21" s="381"/>
      <c r="G21" s="381"/>
      <c r="H21" s="381"/>
      <c r="I21" s="381"/>
      <c r="J21" s="381"/>
      <c r="K21" s="381"/>
      <c r="L21" s="382"/>
      <c r="O21" s="32"/>
    </row>
    <row r="22" spans="1:16" x14ac:dyDescent="0.25">
      <c r="A22" s="70"/>
      <c r="B22" s="375"/>
      <c r="C22" s="376"/>
      <c r="D22" s="379"/>
      <c r="E22" s="381"/>
      <c r="F22" s="381"/>
      <c r="G22" s="381"/>
      <c r="H22" s="381"/>
      <c r="I22" s="381"/>
      <c r="J22" s="381"/>
      <c r="K22" s="381"/>
      <c r="L22" s="382"/>
      <c r="O22" s="32"/>
    </row>
    <row r="23" spans="1:16" x14ac:dyDescent="0.25">
      <c r="A23" s="70"/>
      <c r="B23" s="375"/>
      <c r="C23" s="376"/>
      <c r="D23" s="379"/>
      <c r="E23" s="381"/>
      <c r="F23" s="381"/>
      <c r="G23" s="381"/>
      <c r="H23" s="381"/>
      <c r="I23" s="381"/>
      <c r="J23" s="381"/>
      <c r="K23" s="381"/>
      <c r="L23" s="382"/>
      <c r="O23" s="32"/>
    </row>
    <row r="24" spans="1:16" x14ac:dyDescent="0.25">
      <c r="A24" s="70"/>
      <c r="B24" s="375" t="str">
        <f>IF(Intro!$G$20="English",O24,P24)</f>
        <v>Commentaire 2</v>
      </c>
      <c r="C24" s="376"/>
      <c r="D24" s="379"/>
      <c r="E24" s="381"/>
      <c r="F24" s="381"/>
      <c r="G24" s="381"/>
      <c r="H24" s="381"/>
      <c r="I24" s="381"/>
      <c r="J24" s="381"/>
      <c r="K24" s="381"/>
      <c r="L24" s="382"/>
      <c r="O24" s="32" t="s">
        <v>95</v>
      </c>
      <c r="P24" s="3" t="s">
        <v>96</v>
      </c>
    </row>
    <row r="25" spans="1:16" x14ac:dyDescent="0.25">
      <c r="A25" s="70"/>
      <c r="B25" s="375"/>
      <c r="C25" s="376"/>
      <c r="D25" s="379"/>
      <c r="E25" s="381"/>
      <c r="F25" s="381"/>
      <c r="G25" s="381"/>
      <c r="H25" s="381"/>
      <c r="I25" s="381"/>
      <c r="J25" s="381"/>
      <c r="K25" s="381"/>
      <c r="L25" s="382"/>
    </row>
    <row r="26" spans="1:16" x14ac:dyDescent="0.25">
      <c r="A26" s="70"/>
      <c r="B26" s="375"/>
      <c r="C26" s="376"/>
      <c r="D26" s="379"/>
      <c r="E26" s="381"/>
      <c r="F26" s="381"/>
      <c r="G26" s="381"/>
      <c r="H26" s="381"/>
      <c r="I26" s="381"/>
      <c r="J26" s="381"/>
      <c r="K26" s="381"/>
      <c r="L26" s="382"/>
    </row>
    <row r="27" spans="1:16" x14ac:dyDescent="0.25">
      <c r="A27" s="70"/>
      <c r="B27" s="375"/>
      <c r="C27" s="376"/>
      <c r="D27" s="379"/>
      <c r="E27" s="381"/>
      <c r="F27" s="381"/>
      <c r="G27" s="381"/>
      <c r="H27" s="381"/>
      <c r="I27" s="381"/>
      <c r="J27" s="381"/>
      <c r="K27" s="381"/>
      <c r="L27" s="382"/>
      <c r="O27" s="32"/>
    </row>
    <row r="28" spans="1:16" x14ac:dyDescent="0.25">
      <c r="A28" s="70"/>
      <c r="B28" s="375"/>
      <c r="C28" s="376"/>
      <c r="D28" s="379"/>
      <c r="E28" s="381"/>
      <c r="F28" s="381"/>
      <c r="G28" s="381"/>
      <c r="H28" s="381"/>
      <c r="I28" s="381"/>
      <c r="J28" s="381"/>
      <c r="K28" s="381"/>
      <c r="L28" s="382"/>
      <c r="O28" s="32"/>
    </row>
    <row r="29" spans="1:16" x14ac:dyDescent="0.25">
      <c r="A29" s="70"/>
      <c r="B29" s="375"/>
      <c r="C29" s="376"/>
      <c r="D29" s="379"/>
      <c r="E29" s="381"/>
      <c r="F29" s="381"/>
      <c r="G29" s="381"/>
      <c r="H29" s="381"/>
      <c r="I29" s="381"/>
      <c r="J29" s="381"/>
      <c r="K29" s="381"/>
      <c r="L29" s="382"/>
    </row>
    <row r="30" spans="1:16" x14ac:dyDescent="0.25">
      <c r="A30" s="70"/>
      <c r="B30" s="375"/>
      <c r="C30" s="376"/>
      <c r="D30" s="379"/>
      <c r="E30" s="381"/>
      <c r="F30" s="381"/>
      <c r="G30" s="381"/>
      <c r="H30" s="381"/>
      <c r="I30" s="381"/>
      <c r="J30" s="381"/>
      <c r="K30" s="381"/>
      <c r="L30" s="382"/>
      <c r="O30" s="32"/>
    </row>
    <row r="31" spans="1:16" x14ac:dyDescent="0.25">
      <c r="A31" s="70"/>
      <c r="B31" s="375"/>
      <c r="C31" s="376"/>
      <c r="D31" s="379"/>
      <c r="E31" s="381"/>
      <c r="F31" s="381"/>
      <c r="G31" s="381"/>
      <c r="H31" s="381"/>
      <c r="I31" s="381"/>
      <c r="J31" s="381"/>
      <c r="K31" s="381"/>
      <c r="L31" s="382"/>
      <c r="O31" s="32"/>
    </row>
    <row r="32" spans="1:16" x14ac:dyDescent="0.25">
      <c r="A32" s="70"/>
      <c r="B32" s="375"/>
      <c r="C32" s="376"/>
      <c r="D32" s="379"/>
      <c r="E32" s="381"/>
      <c r="F32" s="381"/>
      <c r="G32" s="381"/>
      <c r="H32" s="381"/>
      <c r="I32" s="381"/>
      <c r="J32" s="381"/>
      <c r="K32" s="381"/>
      <c r="L32" s="382"/>
      <c r="O32" s="32"/>
    </row>
    <row r="33" spans="1:16" x14ac:dyDescent="0.25">
      <c r="A33" s="70"/>
      <c r="B33" s="375"/>
      <c r="C33" s="376"/>
      <c r="D33" s="379"/>
      <c r="E33" s="381"/>
      <c r="F33" s="381"/>
      <c r="G33" s="381"/>
      <c r="H33" s="381"/>
      <c r="I33" s="381"/>
      <c r="J33" s="381"/>
      <c r="K33" s="381"/>
      <c r="L33" s="382"/>
      <c r="O33" s="32"/>
    </row>
    <row r="34" spans="1:16" x14ac:dyDescent="0.25">
      <c r="A34" s="70"/>
      <c r="B34" s="375" t="str">
        <f>IF(Intro!$G$20="English",O34,P34)</f>
        <v>Commentaire 3</v>
      </c>
      <c r="C34" s="376"/>
      <c r="D34" s="379"/>
      <c r="E34" s="381"/>
      <c r="F34" s="381"/>
      <c r="G34" s="381"/>
      <c r="H34" s="381"/>
      <c r="I34" s="381"/>
      <c r="J34" s="381"/>
      <c r="K34" s="381"/>
      <c r="L34" s="382"/>
      <c r="O34" s="32" t="s">
        <v>97</v>
      </c>
      <c r="P34" s="3" t="s">
        <v>98</v>
      </c>
    </row>
    <row r="35" spans="1:16" x14ac:dyDescent="0.25">
      <c r="A35" s="70"/>
      <c r="B35" s="375"/>
      <c r="C35" s="376"/>
      <c r="D35" s="379"/>
      <c r="E35" s="381"/>
      <c r="F35" s="381"/>
      <c r="G35" s="381"/>
      <c r="H35" s="381"/>
      <c r="I35" s="381"/>
      <c r="J35" s="381"/>
      <c r="K35" s="381"/>
      <c r="L35" s="382"/>
    </row>
    <row r="36" spans="1:16" x14ac:dyDescent="0.25">
      <c r="A36" s="70"/>
      <c r="B36" s="375"/>
      <c r="C36" s="376"/>
      <c r="D36" s="379"/>
      <c r="E36" s="381"/>
      <c r="F36" s="381"/>
      <c r="G36" s="381"/>
      <c r="H36" s="381"/>
      <c r="I36" s="381"/>
      <c r="J36" s="381"/>
      <c r="K36" s="381"/>
      <c r="L36" s="382"/>
    </row>
    <row r="37" spans="1:16" x14ac:dyDescent="0.25">
      <c r="A37" s="70"/>
      <c r="B37" s="375"/>
      <c r="C37" s="376"/>
      <c r="D37" s="379"/>
      <c r="E37" s="381"/>
      <c r="F37" s="381"/>
      <c r="G37" s="381"/>
      <c r="H37" s="381"/>
      <c r="I37" s="381"/>
      <c r="J37" s="381"/>
      <c r="K37" s="381"/>
      <c r="L37" s="382"/>
      <c r="O37" s="32"/>
    </row>
    <row r="38" spans="1:16" x14ac:dyDescent="0.25">
      <c r="A38" s="70"/>
      <c r="B38" s="375"/>
      <c r="C38" s="376"/>
      <c r="D38" s="379"/>
      <c r="E38" s="381"/>
      <c r="F38" s="381"/>
      <c r="G38" s="381"/>
      <c r="H38" s="381"/>
      <c r="I38" s="381"/>
      <c r="J38" s="381"/>
      <c r="K38" s="381"/>
      <c r="L38" s="382"/>
      <c r="O38" s="32"/>
    </row>
    <row r="39" spans="1:16" x14ac:dyDescent="0.25">
      <c r="A39" s="70"/>
      <c r="B39" s="375"/>
      <c r="C39" s="376"/>
      <c r="D39" s="379"/>
      <c r="E39" s="381"/>
      <c r="F39" s="381"/>
      <c r="G39" s="381"/>
      <c r="H39" s="381"/>
      <c r="I39" s="381"/>
      <c r="J39" s="381"/>
      <c r="K39" s="381"/>
      <c r="L39" s="382"/>
      <c r="O39" s="32"/>
    </row>
    <row r="40" spans="1:16" x14ac:dyDescent="0.25">
      <c r="A40" s="70"/>
      <c r="B40" s="375"/>
      <c r="C40" s="376"/>
      <c r="D40" s="379"/>
      <c r="E40" s="381"/>
      <c r="F40" s="381"/>
      <c r="G40" s="381"/>
      <c r="H40" s="381"/>
      <c r="I40" s="381"/>
      <c r="J40" s="381"/>
      <c r="K40" s="381"/>
      <c r="L40" s="382"/>
      <c r="O40" s="32"/>
    </row>
    <row r="41" spans="1:16" x14ac:dyDescent="0.25">
      <c r="A41" s="70"/>
      <c r="B41" s="375"/>
      <c r="C41" s="376"/>
      <c r="D41" s="379"/>
      <c r="E41" s="381"/>
      <c r="F41" s="381"/>
      <c r="G41" s="381"/>
      <c r="H41" s="381"/>
      <c r="I41" s="381"/>
      <c r="J41" s="381"/>
      <c r="K41" s="381"/>
      <c r="L41" s="382"/>
      <c r="O41" s="32"/>
    </row>
    <row r="42" spans="1:16" x14ac:dyDescent="0.25">
      <c r="A42" s="70"/>
      <c r="B42" s="375"/>
      <c r="C42" s="376"/>
      <c r="D42" s="379"/>
      <c r="E42" s="381"/>
      <c r="F42" s="381"/>
      <c r="G42" s="381"/>
      <c r="H42" s="381"/>
      <c r="I42" s="381"/>
      <c r="J42" s="381"/>
      <c r="K42" s="381"/>
      <c r="L42" s="382"/>
      <c r="O42" s="32"/>
    </row>
    <row r="43" spans="1:16" x14ac:dyDescent="0.25">
      <c r="A43" s="70"/>
      <c r="B43" s="375"/>
      <c r="C43" s="376"/>
      <c r="D43" s="379"/>
      <c r="E43" s="381"/>
      <c r="F43" s="381"/>
      <c r="G43" s="381"/>
      <c r="H43" s="381"/>
      <c r="I43" s="381"/>
      <c r="J43" s="381"/>
      <c r="K43" s="381"/>
      <c r="L43" s="382"/>
      <c r="O43" s="32"/>
    </row>
    <row r="44" spans="1:16" x14ac:dyDescent="0.25">
      <c r="A44" s="70"/>
      <c r="B44" s="375" t="str">
        <f>IF(Intro!$G$20="English",O44,P44)</f>
        <v>Commentaire 4</v>
      </c>
      <c r="C44" s="376"/>
      <c r="D44" s="379"/>
      <c r="E44" s="381"/>
      <c r="F44" s="381"/>
      <c r="G44" s="381"/>
      <c r="H44" s="381"/>
      <c r="I44" s="381"/>
      <c r="J44" s="381"/>
      <c r="K44" s="381"/>
      <c r="L44" s="382"/>
      <c r="O44" s="32" t="s">
        <v>99</v>
      </c>
      <c r="P44" s="3" t="s">
        <v>100</v>
      </c>
    </row>
    <row r="45" spans="1:16" x14ac:dyDescent="0.25">
      <c r="A45" s="70"/>
      <c r="B45" s="375"/>
      <c r="C45" s="376"/>
      <c r="D45" s="379"/>
      <c r="E45" s="381"/>
      <c r="F45" s="381"/>
      <c r="G45" s="381"/>
      <c r="H45" s="381"/>
      <c r="I45" s="381"/>
      <c r="J45" s="381"/>
      <c r="K45" s="381"/>
      <c r="L45" s="382"/>
      <c r="O45" s="32"/>
    </row>
    <row r="46" spans="1:16" x14ac:dyDescent="0.25">
      <c r="A46" s="70"/>
      <c r="B46" s="375"/>
      <c r="C46" s="376"/>
      <c r="D46" s="379"/>
      <c r="E46" s="381"/>
      <c r="F46" s="381"/>
      <c r="G46" s="381"/>
      <c r="H46" s="381"/>
      <c r="I46" s="381"/>
      <c r="J46" s="381"/>
      <c r="K46" s="381"/>
      <c r="L46" s="382"/>
      <c r="O46" s="32"/>
    </row>
    <row r="47" spans="1:16" x14ac:dyDescent="0.25">
      <c r="A47" s="70"/>
      <c r="B47" s="375"/>
      <c r="C47" s="376"/>
      <c r="D47" s="379"/>
      <c r="E47" s="381"/>
      <c r="F47" s="381"/>
      <c r="G47" s="381"/>
      <c r="H47" s="381"/>
      <c r="I47" s="381"/>
      <c r="J47" s="381"/>
      <c r="K47" s="381"/>
      <c r="L47" s="382"/>
      <c r="O47" s="32"/>
    </row>
    <row r="48" spans="1:16" x14ac:dyDescent="0.25">
      <c r="A48" s="70"/>
      <c r="B48" s="375"/>
      <c r="C48" s="376"/>
      <c r="D48" s="379"/>
      <c r="E48" s="381"/>
      <c r="F48" s="381"/>
      <c r="G48" s="381"/>
      <c r="H48" s="381"/>
      <c r="I48" s="381"/>
      <c r="J48" s="381"/>
      <c r="K48" s="381"/>
      <c r="L48" s="382"/>
      <c r="O48" s="32"/>
    </row>
    <row r="49" spans="1:16" x14ac:dyDescent="0.25">
      <c r="A49" s="70"/>
      <c r="B49" s="375"/>
      <c r="C49" s="376"/>
      <c r="D49" s="379"/>
      <c r="E49" s="381"/>
      <c r="F49" s="381"/>
      <c r="G49" s="381"/>
      <c r="H49" s="381"/>
      <c r="I49" s="381"/>
      <c r="J49" s="381"/>
      <c r="K49" s="381"/>
      <c r="L49" s="382"/>
      <c r="O49" s="32"/>
    </row>
    <row r="50" spans="1:16" x14ac:dyDescent="0.25">
      <c r="A50" s="70"/>
      <c r="B50" s="375"/>
      <c r="C50" s="376"/>
      <c r="D50" s="379"/>
      <c r="E50" s="381"/>
      <c r="F50" s="381"/>
      <c r="G50" s="381"/>
      <c r="H50" s="381"/>
      <c r="I50" s="381"/>
      <c r="J50" s="381"/>
      <c r="K50" s="381"/>
      <c r="L50" s="382"/>
      <c r="O50" s="32"/>
    </row>
    <row r="51" spans="1:16" x14ac:dyDescent="0.25">
      <c r="A51" s="70"/>
      <c r="B51" s="375"/>
      <c r="C51" s="376"/>
      <c r="D51" s="379"/>
      <c r="E51" s="381"/>
      <c r="F51" s="381"/>
      <c r="G51" s="381"/>
      <c r="H51" s="381"/>
      <c r="I51" s="381"/>
      <c r="J51" s="381"/>
      <c r="K51" s="381"/>
      <c r="L51" s="382"/>
      <c r="O51" s="32"/>
    </row>
    <row r="52" spans="1:16" x14ac:dyDescent="0.25">
      <c r="A52" s="70"/>
      <c r="B52" s="375"/>
      <c r="C52" s="376"/>
      <c r="D52" s="379"/>
      <c r="E52" s="381"/>
      <c r="F52" s="381"/>
      <c r="G52" s="381"/>
      <c r="H52" s="381"/>
      <c r="I52" s="381"/>
      <c r="J52" s="381"/>
      <c r="K52" s="381"/>
      <c r="L52" s="382"/>
      <c r="O52" s="32"/>
    </row>
    <row r="53" spans="1:16" x14ac:dyDescent="0.25">
      <c r="A53" s="70"/>
      <c r="B53" s="375"/>
      <c r="C53" s="376"/>
      <c r="D53" s="379"/>
      <c r="E53" s="381"/>
      <c r="F53" s="381"/>
      <c r="G53" s="381"/>
      <c r="H53" s="381"/>
      <c r="I53" s="381"/>
      <c r="J53" s="381"/>
      <c r="K53" s="381"/>
      <c r="L53" s="382"/>
      <c r="O53" s="32"/>
    </row>
    <row r="54" spans="1:16" x14ac:dyDescent="0.25">
      <c r="A54" s="70"/>
      <c r="B54" s="375" t="str">
        <f>IF(Intro!$G$20="English",O54,P54)</f>
        <v>Commentaire 5</v>
      </c>
      <c r="C54" s="376"/>
      <c r="D54" s="379"/>
      <c r="E54" s="381"/>
      <c r="F54" s="381"/>
      <c r="G54" s="381"/>
      <c r="H54" s="381"/>
      <c r="I54" s="381"/>
      <c r="J54" s="381"/>
      <c r="K54" s="381"/>
      <c r="L54" s="382"/>
      <c r="O54" s="32" t="s">
        <v>101</v>
      </c>
      <c r="P54" s="3" t="s">
        <v>102</v>
      </c>
    </row>
    <row r="55" spans="1:16" x14ac:dyDescent="0.25">
      <c r="A55" s="70"/>
      <c r="B55" s="375"/>
      <c r="C55" s="376"/>
      <c r="D55" s="379"/>
      <c r="E55" s="381"/>
      <c r="F55" s="381"/>
      <c r="G55" s="381"/>
      <c r="H55" s="381"/>
      <c r="I55" s="381"/>
      <c r="J55" s="381"/>
      <c r="K55" s="381"/>
      <c r="L55" s="382"/>
      <c r="O55" s="32"/>
    </row>
    <row r="56" spans="1:16" x14ac:dyDescent="0.25">
      <c r="A56" s="70"/>
      <c r="B56" s="375"/>
      <c r="C56" s="376"/>
      <c r="D56" s="379"/>
      <c r="E56" s="381"/>
      <c r="F56" s="381"/>
      <c r="G56" s="381"/>
      <c r="H56" s="381"/>
      <c r="I56" s="381"/>
      <c r="J56" s="381"/>
      <c r="K56" s="381"/>
      <c r="L56" s="382"/>
      <c r="O56" s="32"/>
    </row>
    <row r="57" spans="1:16" x14ac:dyDescent="0.25">
      <c r="A57" s="70"/>
      <c r="B57" s="375"/>
      <c r="C57" s="376"/>
      <c r="D57" s="379"/>
      <c r="E57" s="381"/>
      <c r="F57" s="381"/>
      <c r="G57" s="381"/>
      <c r="H57" s="381"/>
      <c r="I57" s="381"/>
      <c r="J57" s="381"/>
      <c r="K57" s="381"/>
      <c r="L57" s="382"/>
      <c r="O57" s="32"/>
    </row>
    <row r="58" spans="1:16" x14ac:dyDescent="0.25">
      <c r="A58" s="70"/>
      <c r="B58" s="375"/>
      <c r="C58" s="376"/>
      <c r="D58" s="379"/>
      <c r="E58" s="381"/>
      <c r="F58" s="381"/>
      <c r="G58" s="381"/>
      <c r="H58" s="381"/>
      <c r="I58" s="381"/>
      <c r="J58" s="381"/>
      <c r="K58" s="381"/>
      <c r="L58" s="382"/>
      <c r="O58" s="32"/>
    </row>
    <row r="59" spans="1:16" x14ac:dyDescent="0.25">
      <c r="A59" s="70"/>
      <c r="B59" s="375"/>
      <c r="C59" s="376"/>
      <c r="D59" s="379"/>
      <c r="E59" s="381"/>
      <c r="F59" s="381"/>
      <c r="G59" s="381"/>
      <c r="H59" s="381"/>
      <c r="I59" s="381"/>
      <c r="J59" s="381"/>
      <c r="K59" s="381"/>
      <c r="L59" s="382"/>
      <c r="O59" s="32"/>
    </row>
    <row r="60" spans="1:16" x14ac:dyDescent="0.25">
      <c r="A60" s="70"/>
      <c r="B60" s="375"/>
      <c r="C60" s="376"/>
      <c r="D60" s="379"/>
      <c r="E60" s="381"/>
      <c r="F60" s="381"/>
      <c r="G60" s="381"/>
      <c r="H60" s="381"/>
      <c r="I60" s="381"/>
      <c r="J60" s="381"/>
      <c r="K60" s="381"/>
      <c r="L60" s="382"/>
      <c r="O60" s="32"/>
    </row>
    <row r="61" spans="1:16" x14ac:dyDescent="0.25">
      <c r="A61" s="70"/>
      <c r="B61" s="375"/>
      <c r="C61" s="376"/>
      <c r="D61" s="379"/>
      <c r="E61" s="381"/>
      <c r="F61" s="381"/>
      <c r="G61" s="381"/>
      <c r="H61" s="381"/>
      <c r="I61" s="381"/>
      <c r="J61" s="381"/>
      <c r="K61" s="381"/>
      <c r="L61" s="382"/>
      <c r="O61" s="32"/>
    </row>
    <row r="62" spans="1:16" x14ac:dyDescent="0.25">
      <c r="A62" s="70"/>
      <c r="B62" s="375"/>
      <c r="C62" s="376"/>
      <c r="D62" s="379"/>
      <c r="E62" s="381"/>
      <c r="F62" s="381"/>
      <c r="G62" s="381"/>
      <c r="H62" s="381"/>
      <c r="I62" s="381"/>
      <c r="J62" s="381"/>
      <c r="K62" s="381"/>
      <c r="L62" s="382"/>
      <c r="O62" s="32"/>
    </row>
    <row r="63" spans="1:16" x14ac:dyDescent="0.25">
      <c r="A63" s="70"/>
      <c r="B63" s="377"/>
      <c r="C63" s="378"/>
      <c r="D63" s="380"/>
      <c r="E63" s="383"/>
      <c r="F63" s="383"/>
      <c r="G63" s="383"/>
      <c r="H63" s="383"/>
      <c r="I63" s="383"/>
      <c r="J63" s="383"/>
      <c r="K63" s="383"/>
      <c r="L63" s="384"/>
      <c r="O63" s="32"/>
    </row>
    <row r="64" spans="1:16" s="41" customFormat="1" x14ac:dyDescent="0.25">
      <c r="A64" s="70"/>
      <c r="B64" s="24"/>
      <c r="N64" s="40"/>
    </row>
  </sheetData>
  <sheetProtection algorithmName="SHA-512" hashValue="C8ZzL++XUoOZW/H9penYD7WZGS+GJH5nPV+q73ysifsVebA+Ig3nAT5UrdALh0YR06OdsBgxbGRCWC22w874bg==" saltValue="7ryClajLY0HTVqzmyc8TtQ==" spinCount="100000" sheet="1" objects="1" scenarios="1" selectLockedCells="1"/>
  <mergeCells count="22">
    <mergeCell ref="B14:C23"/>
    <mergeCell ref="D14:D23"/>
    <mergeCell ref="E14:L23"/>
    <mergeCell ref="B24:C33"/>
    <mergeCell ref="D24:D33"/>
    <mergeCell ref="E24:L33"/>
    <mergeCell ref="B4:L4"/>
    <mergeCell ref="B6:L6"/>
    <mergeCell ref="B11:L11"/>
    <mergeCell ref="E13:L13"/>
    <mergeCell ref="B5:L5"/>
    <mergeCell ref="B9:L9"/>
    <mergeCell ref="B7:L7"/>
    <mergeCell ref="B54:C63"/>
    <mergeCell ref="D54:D63"/>
    <mergeCell ref="E54:L63"/>
    <mergeCell ref="B34:C43"/>
    <mergeCell ref="D34:D43"/>
    <mergeCell ref="E34:L43"/>
    <mergeCell ref="B44:C53"/>
    <mergeCell ref="D44:D53"/>
    <mergeCell ref="E44:L53"/>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4 E34 E44 E54 E14" xr:uid="{0920BEF9-7385-4C7D-B014-38166ACC57A6}">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430B1-4461-4028-B285-EFFEB0CD3504}">
  <sheetPr>
    <tabColor rgb="FF92D050"/>
    <pageSetUpPr fitToPage="1"/>
  </sheetPr>
  <dimension ref="A1:P109"/>
  <sheetViews>
    <sheetView showGridLines="0" zoomScaleNormal="100" workbookViewId="0"/>
  </sheetViews>
  <sheetFormatPr defaultColWidth="9.42578125" defaultRowHeight="14.25" x14ac:dyDescent="0.25"/>
  <cols>
    <col min="1" max="1" width="1.5703125" style="21" customWidth="1"/>
    <col min="2" max="12" width="14.5703125" style="1" customWidth="1"/>
    <col min="13" max="13" width="6.42578125" style="3" customWidth="1"/>
    <col min="14" max="14" width="7.85546875" style="3" hidden="1" customWidth="1"/>
    <col min="15" max="16" width="20.42578125" style="3" hidden="1" customWidth="1"/>
    <col min="17" max="17" width="7.85546875" style="3" customWidth="1"/>
    <col min="18" max="16384" width="9.42578125" style="3"/>
  </cols>
  <sheetData>
    <row r="1" spans="1:16" x14ac:dyDescent="0.25">
      <c r="O1" s="3" t="s">
        <v>283</v>
      </c>
      <c r="P1" s="3" t="s">
        <v>283</v>
      </c>
    </row>
    <row r="2" spans="1:16" x14ac:dyDescent="0.25">
      <c r="B2" s="23" t="str">
        <f>IF(Intro!$G$20="English",O3,P3)</f>
        <v>PROTÉGÉ</v>
      </c>
      <c r="C2" s="23"/>
      <c r="D2" s="23"/>
      <c r="O2" s="22" t="s">
        <v>61</v>
      </c>
      <c r="P2" s="22" t="s">
        <v>73</v>
      </c>
    </row>
    <row r="3" spans="1:16" x14ac:dyDescent="0.25">
      <c r="B3" s="5"/>
      <c r="C3" s="5"/>
      <c r="D3" s="5"/>
      <c r="O3" s="95" t="s">
        <v>239</v>
      </c>
      <c r="P3" s="95" t="s">
        <v>240</v>
      </c>
    </row>
    <row r="4" spans="1:16" s="8" customFormat="1" x14ac:dyDescent="0.25">
      <c r="A4" s="24"/>
      <c r="B4" s="402" t="str">
        <f>Info!B4</f>
        <v>QUESTIONNAIRE À L'INTENTION DES PRODUCTEURS ÉTRANGERS</v>
      </c>
      <c r="C4" s="402"/>
      <c r="D4" s="402"/>
      <c r="E4" s="402"/>
      <c r="F4" s="402"/>
      <c r="G4" s="402"/>
      <c r="H4" s="402"/>
      <c r="I4" s="402"/>
      <c r="J4" s="402"/>
      <c r="K4" s="402"/>
      <c r="L4" s="402"/>
      <c r="M4" s="6"/>
      <c r="N4" s="6"/>
      <c r="O4" s="9"/>
      <c r="P4" s="9"/>
    </row>
    <row r="5" spans="1:16" s="8" customFormat="1" x14ac:dyDescent="0.25">
      <c r="A5" s="24"/>
      <c r="B5" s="402" t="str">
        <f>Info!B5</f>
        <v>GC-2025-001</v>
      </c>
      <c r="C5" s="402"/>
      <c r="D5" s="402"/>
      <c r="E5" s="402"/>
      <c r="F5" s="402"/>
      <c r="G5" s="402"/>
      <c r="H5" s="402"/>
      <c r="I5" s="402"/>
      <c r="J5" s="402"/>
      <c r="K5" s="402"/>
      <c r="L5" s="402"/>
      <c r="M5" s="6"/>
      <c r="N5" s="6"/>
      <c r="O5" s="9"/>
      <c r="P5" s="9"/>
    </row>
    <row r="6" spans="1:16" s="9" customFormat="1" x14ac:dyDescent="0.25">
      <c r="A6" s="24"/>
      <c r="B6" s="402" t="str">
        <f>Info!B6</f>
        <v>PRODUITS DE LÉGUMES</v>
      </c>
      <c r="C6" s="402"/>
      <c r="D6" s="402"/>
      <c r="E6" s="402"/>
      <c r="F6" s="402"/>
      <c r="G6" s="402"/>
      <c r="H6" s="402"/>
      <c r="I6" s="402"/>
      <c r="J6" s="402"/>
      <c r="K6" s="402"/>
      <c r="L6" s="402"/>
      <c r="O6" s="25"/>
      <c r="P6" s="25"/>
    </row>
    <row r="7" spans="1:16" s="9" customFormat="1" x14ac:dyDescent="0.25">
      <c r="A7" s="24"/>
      <c r="B7" s="44"/>
      <c r="C7" s="44"/>
      <c r="D7" s="44"/>
      <c r="E7" s="44"/>
      <c r="F7" s="44"/>
      <c r="G7" s="44"/>
      <c r="H7" s="44"/>
      <c r="I7" s="44"/>
      <c r="J7" s="44"/>
      <c r="K7" s="44"/>
      <c r="L7" s="44"/>
      <c r="O7" s="37"/>
    </row>
    <row r="8" spans="1:16" s="9" customFormat="1" x14ac:dyDescent="0.25">
      <c r="A8" s="24"/>
      <c r="B8" s="401" t="str">
        <f>Public!B8</f>
        <v>Les questions suivantes font référence aux marchandises comme définies dans la description du produit de l'onglet Intro.</v>
      </c>
      <c r="C8" s="401"/>
      <c r="D8" s="401"/>
      <c r="E8" s="401"/>
      <c r="F8" s="401"/>
      <c r="G8" s="401"/>
      <c r="H8" s="401"/>
      <c r="I8" s="401"/>
      <c r="J8" s="401"/>
      <c r="K8" s="401"/>
      <c r="L8" s="401"/>
      <c r="O8" s="25"/>
      <c r="P8" s="25"/>
    </row>
    <row r="9" spans="1:16" s="9" customFormat="1" x14ac:dyDescent="0.25">
      <c r="A9" s="24"/>
      <c r="B9" s="401" t="str">
        <f>Public!B9</f>
        <v>Des informations sur le produit et un glossaire de termes sont disponibles dans l'onglet Info.</v>
      </c>
      <c r="C9" s="401"/>
      <c r="D9" s="401"/>
      <c r="E9" s="401"/>
      <c r="F9" s="401"/>
      <c r="G9" s="401"/>
      <c r="H9" s="401"/>
      <c r="I9" s="401"/>
      <c r="J9" s="401"/>
      <c r="K9" s="401"/>
      <c r="L9" s="401"/>
      <c r="O9" s="25"/>
    </row>
    <row r="10" spans="1:16" s="9" customFormat="1" x14ac:dyDescent="0.25">
      <c r="A10" s="24"/>
      <c r="B10" s="401" t="str">
        <f>IF(Intro!$G$20="English",O10,P10)</f>
        <v xml:space="preserve">Utilisez l'onglet AddPro si vous avez besoin de plus d'espace.
</v>
      </c>
      <c r="C10" s="401"/>
      <c r="D10" s="401"/>
      <c r="E10" s="401"/>
      <c r="F10" s="401"/>
      <c r="G10" s="401"/>
      <c r="H10" s="401"/>
      <c r="I10" s="401"/>
      <c r="J10" s="401"/>
      <c r="K10" s="401"/>
      <c r="L10" s="401"/>
      <c r="O10" s="25" t="s">
        <v>103</v>
      </c>
      <c r="P10" s="25" t="str">
        <f>"Utilisez l'onglet AddPro si vous avez besoin de plus d'espace."&amp;CHAR(10)</f>
        <v xml:space="preserve">Utilisez l'onglet AddPro si vous avez besoin de plus d'espace.
</v>
      </c>
    </row>
    <row r="11" spans="1:16" s="9" customFormat="1" x14ac:dyDescent="0.25">
      <c r="A11" s="24"/>
      <c r="B11" s="344" t="str">
        <f>IF(Intro!$G$20="English",O11,P11)</f>
        <v>Toute information dans ce questionnaire se rapporte aux MARCHANDISES EN CONSERVE seulement</v>
      </c>
      <c r="C11" s="345"/>
      <c r="D11" s="345"/>
      <c r="E11" s="345"/>
      <c r="F11" s="345"/>
      <c r="G11" s="345"/>
      <c r="H11" s="345"/>
      <c r="I11" s="345"/>
      <c r="J11" s="345"/>
      <c r="K11" s="345"/>
      <c r="L11" s="346"/>
      <c r="O11" s="246" t="s">
        <v>387</v>
      </c>
      <c r="P11" s="246" t="s">
        <v>388</v>
      </c>
    </row>
    <row r="12" spans="1:16" s="9" customFormat="1" x14ac:dyDescent="0.25">
      <c r="A12" s="24"/>
      <c r="B12" s="26"/>
      <c r="C12" s="26"/>
      <c r="D12" s="26"/>
      <c r="E12" s="27"/>
      <c r="F12" s="27"/>
      <c r="G12" s="27"/>
      <c r="H12" s="27"/>
      <c r="I12" s="27"/>
      <c r="J12" s="27"/>
      <c r="K12" s="27"/>
      <c r="L12" s="27"/>
      <c r="O12" s="25"/>
      <c r="P12" s="25"/>
    </row>
    <row r="13" spans="1:16" x14ac:dyDescent="0.25">
      <c r="B13" s="387" t="str">
        <f>IF(Intro!$G$20="English",O13,P13)</f>
        <v>PRODUCTION ET CAPACITÉ</v>
      </c>
      <c r="C13" s="388"/>
      <c r="D13" s="388"/>
      <c r="E13" s="388"/>
      <c r="F13" s="388"/>
      <c r="G13" s="388"/>
      <c r="H13" s="388"/>
      <c r="I13" s="388"/>
      <c r="J13" s="388"/>
      <c r="K13" s="388"/>
      <c r="L13" s="389"/>
      <c r="M13" s="39"/>
      <c r="O13" s="96" t="s">
        <v>241</v>
      </c>
      <c r="P13" s="96" t="s">
        <v>242</v>
      </c>
    </row>
    <row r="14" spans="1:16" x14ac:dyDescent="0.25">
      <c r="B14" s="348" t="s">
        <v>22</v>
      </c>
      <c r="C14" s="349"/>
      <c r="D14" s="349"/>
      <c r="E14" s="349"/>
      <c r="F14" s="349"/>
      <c r="G14" s="349"/>
      <c r="H14" s="349"/>
      <c r="I14" s="349"/>
      <c r="J14" s="349"/>
      <c r="K14" s="349"/>
      <c r="L14" s="350"/>
    </row>
    <row r="15" spans="1:16" x14ac:dyDescent="0.25">
      <c r="B15" s="28"/>
      <c r="C15" s="29"/>
      <c r="D15" s="29"/>
      <c r="E15" s="30"/>
      <c r="F15" s="30"/>
      <c r="G15" s="30"/>
      <c r="H15" s="30"/>
      <c r="I15" s="30"/>
      <c r="J15" s="30"/>
      <c r="K15" s="30"/>
      <c r="L15" s="31"/>
    </row>
    <row r="16" spans="1:16" x14ac:dyDescent="0.25">
      <c r="B16" s="303" t="str">
        <f>IF(Intro!$G$20="English",O16,P16)</f>
        <v>Remplir le tableau suivant pour la production des marchandises par votre entreprise et d'autres produits fabriqués à l'aide du même équipement. Remarque : les autres produits fabriqués  à l'aide du même équipement sont tous les autres produits autres que les marchandises définies dans l'onglet « Intro » qui sont fabriqués à l'aide du même équipement.</v>
      </c>
      <c r="C16" s="304"/>
      <c r="D16" s="304"/>
      <c r="E16" s="304"/>
      <c r="F16" s="304"/>
      <c r="G16" s="304"/>
      <c r="H16" s="304"/>
      <c r="I16" s="304"/>
      <c r="J16" s="304"/>
      <c r="K16" s="304"/>
      <c r="L16" s="305"/>
      <c r="O16" s="32" t="s">
        <v>181</v>
      </c>
      <c r="P16" s="3" t="s">
        <v>269</v>
      </c>
    </row>
    <row r="17" spans="1:16" x14ac:dyDescent="0.25">
      <c r="B17" s="303"/>
      <c r="C17" s="304"/>
      <c r="D17" s="304"/>
      <c r="E17" s="304"/>
      <c r="F17" s="304"/>
      <c r="G17" s="304"/>
      <c r="H17" s="304"/>
      <c r="I17" s="304"/>
      <c r="J17" s="304"/>
      <c r="K17" s="304"/>
      <c r="L17" s="305"/>
      <c r="O17" s="32"/>
    </row>
    <row r="18" spans="1:16" x14ac:dyDescent="0.25">
      <c r="B18" s="303"/>
      <c r="C18" s="304"/>
      <c r="D18" s="304"/>
      <c r="E18" s="304"/>
      <c r="F18" s="304"/>
      <c r="G18" s="304"/>
      <c r="H18" s="304"/>
      <c r="I18" s="304"/>
      <c r="J18" s="304"/>
      <c r="K18" s="304"/>
      <c r="L18" s="305"/>
      <c r="O18" s="32"/>
    </row>
    <row r="19" spans="1:16" x14ac:dyDescent="0.25">
      <c r="B19" s="132"/>
      <c r="C19" s="133"/>
      <c r="D19" s="29"/>
      <c r="E19" s="30"/>
      <c r="F19" s="30"/>
      <c r="G19" s="30"/>
      <c r="H19" s="30"/>
      <c r="I19" s="30"/>
      <c r="J19" s="30"/>
      <c r="K19" s="30"/>
      <c r="L19" s="31"/>
      <c r="O19" s="32"/>
    </row>
    <row r="20" spans="1:16" x14ac:dyDescent="0.25">
      <c r="B20" s="132"/>
      <c r="C20" s="133"/>
      <c r="F20" s="29"/>
      <c r="G20" s="398">
        <f>Variables!B6</f>
        <v>2023</v>
      </c>
      <c r="H20" s="398">
        <f>G20+1</f>
        <v>2024</v>
      </c>
      <c r="I20" s="398">
        <f>H20+1</f>
        <v>2025</v>
      </c>
      <c r="J20" s="399"/>
      <c r="K20" s="400"/>
      <c r="L20" s="163"/>
      <c r="O20" s="32"/>
    </row>
    <row r="21" spans="1:16" x14ac:dyDescent="0.25">
      <c r="B21" s="132"/>
      <c r="C21" s="133"/>
      <c r="F21" s="29"/>
      <c r="G21" s="398"/>
      <c r="H21" s="398"/>
      <c r="I21" s="398"/>
      <c r="J21" s="399"/>
      <c r="K21" s="400"/>
      <c r="L21" s="163"/>
      <c r="O21" s="32"/>
    </row>
    <row r="22" spans="1:16" s="39" customFormat="1" x14ac:dyDescent="0.25">
      <c r="A22" s="62"/>
      <c r="B22" s="393" t="s">
        <v>60</v>
      </c>
      <c r="C22" s="394"/>
      <c r="D22" s="394"/>
      <c r="E22" s="394"/>
      <c r="F22" s="104" t="str">
        <f>IF(Intro!$G$20="English",Variables!$B$23,Variables!$C$23)</f>
        <v>kg</v>
      </c>
      <c r="G22" s="122"/>
      <c r="H22" s="122"/>
      <c r="I22" s="122"/>
      <c r="J22" s="140"/>
      <c r="K22" s="141"/>
      <c r="L22" s="163"/>
      <c r="O22" s="3"/>
      <c r="P22" s="3"/>
    </row>
    <row r="23" spans="1:16" s="39" customFormat="1" ht="28.5" customHeight="1" x14ac:dyDescent="0.25">
      <c r="A23" s="62"/>
      <c r="B23" s="393" t="str">
        <f>IF(Intro!$G$20="English",O23,P23)</f>
        <v>Production de produits fabriqués avec le même équipement autre que les marchandises</v>
      </c>
      <c r="C23" s="394"/>
      <c r="D23" s="394"/>
      <c r="E23" s="394"/>
      <c r="F23" s="104" t="str">
        <f>F22</f>
        <v>kg</v>
      </c>
      <c r="G23" s="123"/>
      <c r="H23" s="124"/>
      <c r="I23" s="124"/>
      <c r="J23" s="161"/>
      <c r="K23" s="162"/>
      <c r="L23" s="163"/>
      <c r="O23" s="3" t="s">
        <v>201</v>
      </c>
      <c r="P23" s="3" t="s">
        <v>202</v>
      </c>
    </row>
    <row r="24" spans="1:16" s="53" customFormat="1" x14ac:dyDescent="0.25">
      <c r="A24" s="76"/>
      <c r="B24" s="395" t="str">
        <f>IF(Intro!$G$20="English",O24,P24)</f>
        <v>Total</v>
      </c>
      <c r="C24" s="396"/>
      <c r="D24" s="397"/>
      <c r="E24" s="397"/>
      <c r="F24" s="105" t="str">
        <f>F22</f>
        <v>kg</v>
      </c>
      <c r="G24" s="125">
        <f>SUM(G22,G23)</f>
        <v>0</v>
      </c>
      <c r="H24" s="125">
        <f>SUM(H22,H23)</f>
        <v>0</v>
      </c>
      <c r="I24" s="125">
        <f>SUM(I22,I23)</f>
        <v>0</v>
      </c>
      <c r="J24" s="140"/>
      <c r="K24" s="141"/>
      <c r="L24" s="163"/>
      <c r="O24" s="22" t="s">
        <v>104</v>
      </c>
      <c r="P24" s="22" t="s">
        <v>104</v>
      </c>
    </row>
    <row r="25" spans="1:16" s="39" customFormat="1" x14ac:dyDescent="0.25">
      <c r="A25" s="62"/>
      <c r="B25" s="393" t="str">
        <f>IF(Intro!$G$20="English",O25,P25)</f>
        <v>Capacité pratique des usines</v>
      </c>
      <c r="C25" s="394"/>
      <c r="D25" s="397"/>
      <c r="E25" s="397"/>
      <c r="F25" s="104" t="str">
        <f>F22</f>
        <v>kg</v>
      </c>
      <c r="G25" s="122"/>
      <c r="H25" s="122"/>
      <c r="I25" s="122"/>
      <c r="J25" s="140"/>
      <c r="K25" s="141"/>
      <c r="L25" s="163"/>
      <c r="O25" s="3" t="s">
        <v>145</v>
      </c>
      <c r="P25" s="3" t="s">
        <v>105</v>
      </c>
    </row>
    <row r="26" spans="1:16" s="53" customFormat="1" x14ac:dyDescent="0.25">
      <c r="A26" s="76"/>
      <c r="B26" s="395" t="str">
        <f>IF(Intro!$G$20="English",O26,P26)</f>
        <v>Taux d'utilisation des capacités des marchandises</v>
      </c>
      <c r="C26" s="396"/>
      <c r="D26" s="397"/>
      <c r="E26" s="397"/>
      <c r="F26" s="105" t="s">
        <v>90</v>
      </c>
      <c r="G26" s="125" t="str">
        <f>IF(G25=0,"-",G22/G25*100)</f>
        <v>-</v>
      </c>
      <c r="H26" s="125" t="str">
        <f>IF(H25=0,"-",H22/H25*100)</f>
        <v>-</v>
      </c>
      <c r="I26" s="125" t="str">
        <f>IF(I25=0,"-",I22/I25*100)</f>
        <v>-</v>
      </c>
      <c r="J26" s="140"/>
      <c r="K26" s="141"/>
      <c r="L26" s="163"/>
      <c r="O26" s="22" t="s">
        <v>106</v>
      </c>
      <c r="P26" s="22" t="s">
        <v>107</v>
      </c>
    </row>
    <row r="27" spans="1:16" s="53" customFormat="1" x14ac:dyDescent="0.25">
      <c r="A27" s="76"/>
      <c r="B27" s="395" t="str">
        <f>IF(Intro!$G$20="English",O27,P27)</f>
        <v>Taux d'utilisation total des capacités</v>
      </c>
      <c r="C27" s="396"/>
      <c r="D27" s="397"/>
      <c r="E27" s="397"/>
      <c r="F27" s="105" t="s">
        <v>90</v>
      </c>
      <c r="G27" s="125" t="str">
        <f>IF(G25=0,"-",G24/G25*100)</f>
        <v>-</v>
      </c>
      <c r="H27" s="125" t="str">
        <f>IF(H25=0,"-",H24/H25*100)</f>
        <v>-</v>
      </c>
      <c r="I27" s="125" t="str">
        <f>IF(I25=0,"-",I24/I25*100)</f>
        <v>-</v>
      </c>
      <c r="J27" s="140"/>
      <c r="K27" s="141"/>
      <c r="L27" s="163"/>
      <c r="O27" s="22" t="s">
        <v>108</v>
      </c>
      <c r="P27" s="22" t="s">
        <v>109</v>
      </c>
    </row>
    <row r="28" spans="1:16" s="39" customFormat="1" x14ac:dyDescent="0.25">
      <c r="A28" s="62"/>
      <c r="B28" s="73"/>
      <c r="C28" s="74"/>
      <c r="D28" s="74"/>
      <c r="E28" s="74"/>
      <c r="F28" s="74"/>
      <c r="G28" s="74"/>
      <c r="H28" s="74"/>
      <c r="I28" s="74"/>
      <c r="J28" s="74"/>
      <c r="K28" s="74"/>
      <c r="L28" s="75"/>
      <c r="O28" s="3"/>
      <c r="P28" s="3"/>
    </row>
    <row r="29" spans="1:16" s="22" customFormat="1" x14ac:dyDescent="0.25">
      <c r="A29" s="21"/>
      <c r="B29" s="360" t="s">
        <v>23</v>
      </c>
      <c r="C29" s="361"/>
      <c r="D29" s="361"/>
      <c r="E29" s="361"/>
      <c r="F29" s="361"/>
      <c r="G29" s="361"/>
      <c r="H29" s="361"/>
      <c r="I29" s="361"/>
      <c r="J29" s="361"/>
      <c r="K29" s="361"/>
      <c r="L29" s="362"/>
      <c r="M29" s="71"/>
    </row>
    <row r="30" spans="1:16" s="39" customFormat="1" x14ac:dyDescent="0.25">
      <c r="A30" s="62"/>
      <c r="B30" s="72"/>
      <c r="C30" s="63"/>
      <c r="D30" s="63"/>
      <c r="E30" s="63"/>
      <c r="F30" s="63"/>
      <c r="G30" s="63"/>
      <c r="H30" s="63"/>
      <c r="I30" s="63"/>
      <c r="J30" s="63"/>
      <c r="K30" s="63"/>
      <c r="L30" s="64"/>
      <c r="O30" s="3"/>
      <c r="P30" s="3"/>
    </row>
    <row r="31" spans="1:16" s="39" customFormat="1" x14ac:dyDescent="0.25">
      <c r="A31" s="62"/>
      <c r="B31" s="259" t="str">
        <f>IF(Intro!$G$20="English",O31,P31)</f>
        <v xml:space="preserve">Fournissez des détails sur la façon dont votre entreprise détermine la capacité pratique des usines. </v>
      </c>
      <c r="C31" s="260"/>
      <c r="D31" s="260"/>
      <c r="E31" s="260"/>
      <c r="F31" s="260"/>
      <c r="G31" s="260"/>
      <c r="H31" s="260"/>
      <c r="I31" s="260"/>
      <c r="J31" s="260"/>
      <c r="K31" s="260"/>
      <c r="L31" s="261"/>
      <c r="O31" s="3" t="s">
        <v>53</v>
      </c>
      <c r="P31" s="3" t="s">
        <v>54</v>
      </c>
    </row>
    <row r="32" spans="1:16" s="39" customFormat="1" x14ac:dyDescent="0.25">
      <c r="A32" s="62"/>
      <c r="B32" s="72"/>
      <c r="C32" s="63"/>
      <c r="D32" s="63"/>
      <c r="E32" s="63"/>
      <c r="F32" s="63"/>
      <c r="G32" s="63"/>
      <c r="H32" s="63"/>
      <c r="I32" s="63"/>
      <c r="J32" s="63"/>
      <c r="K32" s="63"/>
      <c r="L32" s="64"/>
      <c r="O32" s="3"/>
      <c r="P32" s="3"/>
    </row>
    <row r="33" spans="1:16" s="22" customFormat="1" x14ac:dyDescent="0.25">
      <c r="A33" s="21"/>
      <c r="B33" s="357"/>
      <c r="C33" s="358"/>
      <c r="D33" s="358"/>
      <c r="E33" s="358"/>
      <c r="F33" s="358"/>
      <c r="G33" s="358"/>
      <c r="H33" s="358"/>
      <c r="I33" s="358"/>
      <c r="J33" s="358"/>
      <c r="K33" s="358"/>
      <c r="L33" s="359"/>
      <c r="M33" s="39"/>
    </row>
    <row r="34" spans="1:16" s="22" customFormat="1" x14ac:dyDescent="0.25">
      <c r="A34" s="21"/>
      <c r="B34" s="357"/>
      <c r="C34" s="358"/>
      <c r="D34" s="358"/>
      <c r="E34" s="358"/>
      <c r="F34" s="358"/>
      <c r="G34" s="358"/>
      <c r="H34" s="358"/>
      <c r="I34" s="358"/>
      <c r="J34" s="358"/>
      <c r="K34" s="358"/>
      <c r="L34" s="359"/>
      <c r="M34" s="39"/>
    </row>
    <row r="35" spans="1:16" s="22" customFormat="1" x14ac:dyDescent="0.25">
      <c r="A35" s="21"/>
      <c r="B35" s="357"/>
      <c r="C35" s="358"/>
      <c r="D35" s="358"/>
      <c r="E35" s="358"/>
      <c r="F35" s="358"/>
      <c r="G35" s="358"/>
      <c r="H35" s="358"/>
      <c r="I35" s="358"/>
      <c r="J35" s="358"/>
      <c r="K35" s="358"/>
      <c r="L35" s="359"/>
      <c r="M35" s="39"/>
    </row>
    <row r="36" spans="1:16" s="22" customFormat="1" x14ac:dyDescent="0.25">
      <c r="A36" s="21"/>
      <c r="B36" s="357"/>
      <c r="C36" s="358"/>
      <c r="D36" s="358"/>
      <c r="E36" s="358"/>
      <c r="F36" s="358"/>
      <c r="G36" s="358"/>
      <c r="H36" s="358"/>
      <c r="I36" s="358"/>
      <c r="J36" s="358"/>
      <c r="K36" s="358"/>
      <c r="L36" s="359"/>
      <c r="M36" s="39"/>
    </row>
    <row r="37" spans="1:16" s="22" customFormat="1" x14ac:dyDescent="0.25">
      <c r="A37" s="21"/>
      <c r="B37" s="357"/>
      <c r="C37" s="358"/>
      <c r="D37" s="358"/>
      <c r="E37" s="358"/>
      <c r="F37" s="358"/>
      <c r="G37" s="358"/>
      <c r="H37" s="358"/>
      <c r="I37" s="358"/>
      <c r="J37" s="358"/>
      <c r="K37" s="358"/>
      <c r="L37" s="359"/>
      <c r="M37" s="39"/>
    </row>
    <row r="38" spans="1:16" s="22" customFormat="1" x14ac:dyDescent="0.25">
      <c r="A38" s="21"/>
      <c r="B38" s="357"/>
      <c r="C38" s="358"/>
      <c r="D38" s="358"/>
      <c r="E38" s="358"/>
      <c r="F38" s="358"/>
      <c r="G38" s="358"/>
      <c r="H38" s="358"/>
      <c r="I38" s="358"/>
      <c r="J38" s="358"/>
      <c r="K38" s="358"/>
      <c r="L38" s="359"/>
      <c r="M38" s="39"/>
    </row>
    <row r="39" spans="1:16" s="22" customFormat="1" x14ac:dyDescent="0.25">
      <c r="A39" s="21"/>
      <c r="B39" s="357"/>
      <c r="C39" s="358"/>
      <c r="D39" s="358"/>
      <c r="E39" s="358"/>
      <c r="F39" s="358"/>
      <c r="G39" s="358"/>
      <c r="H39" s="358"/>
      <c r="I39" s="358"/>
      <c r="J39" s="358"/>
      <c r="K39" s="358"/>
      <c r="L39" s="359"/>
      <c r="M39" s="39"/>
    </row>
    <row r="40" spans="1:16" s="22" customFormat="1" x14ac:dyDescent="0.25">
      <c r="A40" s="21"/>
      <c r="B40" s="357"/>
      <c r="C40" s="358"/>
      <c r="D40" s="358"/>
      <c r="E40" s="358"/>
      <c r="F40" s="358"/>
      <c r="G40" s="358"/>
      <c r="H40" s="358"/>
      <c r="I40" s="358"/>
      <c r="J40" s="358"/>
      <c r="K40" s="358"/>
      <c r="L40" s="359"/>
      <c r="M40" s="39"/>
    </row>
    <row r="41" spans="1:16" s="39" customFormat="1" x14ac:dyDescent="0.25">
      <c r="A41" s="62"/>
      <c r="B41" s="73"/>
      <c r="C41" s="74"/>
      <c r="D41" s="74"/>
      <c r="E41" s="74"/>
      <c r="F41" s="74"/>
      <c r="G41" s="74"/>
      <c r="H41" s="74"/>
      <c r="I41" s="74"/>
      <c r="J41" s="74"/>
      <c r="K41" s="74"/>
      <c r="L41" s="75"/>
      <c r="O41" s="3"/>
      <c r="P41" s="3"/>
    </row>
    <row r="42" spans="1:16" s="22" customFormat="1" x14ac:dyDescent="0.25">
      <c r="A42" s="21"/>
      <c r="B42" s="360" t="s">
        <v>24</v>
      </c>
      <c r="C42" s="361"/>
      <c r="D42" s="361"/>
      <c r="E42" s="361"/>
      <c r="F42" s="361"/>
      <c r="G42" s="361"/>
      <c r="H42" s="361"/>
      <c r="I42" s="361"/>
      <c r="J42" s="361"/>
      <c r="K42" s="361"/>
      <c r="L42" s="362"/>
      <c r="M42" s="71"/>
    </row>
    <row r="43" spans="1:16" s="39" customFormat="1" x14ac:dyDescent="0.25">
      <c r="A43" s="62"/>
      <c r="B43" s="72"/>
      <c r="C43" s="63"/>
      <c r="D43" s="63"/>
      <c r="E43" s="63"/>
      <c r="F43" s="63"/>
      <c r="G43" s="63"/>
      <c r="H43" s="63"/>
      <c r="I43" s="63"/>
      <c r="J43" s="63"/>
      <c r="K43" s="63"/>
      <c r="L43" s="64"/>
      <c r="O43" s="3"/>
      <c r="P43" s="3"/>
    </row>
    <row r="44" spans="1:16" s="39" customFormat="1" x14ac:dyDescent="0.25">
      <c r="A44" s="62"/>
      <c r="B44" s="259" t="str">
        <f>IF(Intro!$G$20="English",O44,P44)</f>
        <v>Si l'un ou l'autre des taux d'utilisation de la capacité, tel que calculé, est supérieur à 100 %, expliquez.</v>
      </c>
      <c r="C44" s="260"/>
      <c r="D44" s="260"/>
      <c r="E44" s="260"/>
      <c r="F44" s="260"/>
      <c r="G44" s="260"/>
      <c r="H44" s="260"/>
      <c r="I44" s="260"/>
      <c r="J44" s="260"/>
      <c r="K44" s="260"/>
      <c r="L44" s="261"/>
      <c r="O44" s="3" t="s">
        <v>110</v>
      </c>
      <c r="P44" s="3" t="s">
        <v>266</v>
      </c>
    </row>
    <row r="45" spans="1:16" s="39" customFormat="1" x14ac:dyDescent="0.25">
      <c r="A45" s="62"/>
      <c r="B45" s="72"/>
      <c r="C45" s="63"/>
      <c r="D45" s="63"/>
      <c r="E45" s="63"/>
      <c r="F45" s="63"/>
      <c r="G45" s="63"/>
      <c r="H45" s="63"/>
      <c r="I45" s="63"/>
      <c r="J45" s="63"/>
      <c r="K45" s="63"/>
      <c r="L45" s="64"/>
      <c r="O45" s="3"/>
      <c r="P45" s="3"/>
    </row>
    <row r="46" spans="1:16" s="22" customFormat="1" x14ac:dyDescent="0.25">
      <c r="A46" s="21"/>
      <c r="B46" s="357"/>
      <c r="C46" s="358"/>
      <c r="D46" s="358"/>
      <c r="E46" s="358"/>
      <c r="F46" s="358"/>
      <c r="G46" s="358"/>
      <c r="H46" s="358"/>
      <c r="I46" s="358"/>
      <c r="J46" s="358"/>
      <c r="K46" s="358"/>
      <c r="L46" s="359"/>
      <c r="M46" s="39"/>
    </row>
    <row r="47" spans="1:16" s="22" customFormat="1" x14ac:dyDescent="0.25">
      <c r="A47" s="21"/>
      <c r="B47" s="357"/>
      <c r="C47" s="358"/>
      <c r="D47" s="358"/>
      <c r="E47" s="358"/>
      <c r="F47" s="358"/>
      <c r="G47" s="358"/>
      <c r="H47" s="358"/>
      <c r="I47" s="358"/>
      <c r="J47" s="358"/>
      <c r="K47" s="358"/>
      <c r="L47" s="359"/>
      <c r="M47" s="39"/>
    </row>
    <row r="48" spans="1:16" s="22" customFormat="1" x14ac:dyDescent="0.25">
      <c r="A48" s="21"/>
      <c r="B48" s="357"/>
      <c r="C48" s="358"/>
      <c r="D48" s="358"/>
      <c r="E48" s="358"/>
      <c r="F48" s="358"/>
      <c r="G48" s="358"/>
      <c r="H48" s="358"/>
      <c r="I48" s="358"/>
      <c r="J48" s="358"/>
      <c r="K48" s="358"/>
      <c r="L48" s="359"/>
      <c r="M48" s="39"/>
    </row>
    <row r="49" spans="1:16" s="22" customFormat="1" x14ac:dyDescent="0.25">
      <c r="A49" s="21"/>
      <c r="B49" s="357"/>
      <c r="C49" s="358"/>
      <c r="D49" s="358"/>
      <c r="E49" s="358"/>
      <c r="F49" s="358"/>
      <c r="G49" s="358"/>
      <c r="H49" s="358"/>
      <c r="I49" s="358"/>
      <c r="J49" s="358"/>
      <c r="K49" s="358"/>
      <c r="L49" s="359"/>
      <c r="M49" s="39"/>
    </row>
    <row r="50" spans="1:16" s="22" customFormat="1" x14ac:dyDescent="0.25">
      <c r="A50" s="21"/>
      <c r="B50" s="357"/>
      <c r="C50" s="358"/>
      <c r="D50" s="358"/>
      <c r="E50" s="358"/>
      <c r="F50" s="358"/>
      <c r="G50" s="358"/>
      <c r="H50" s="358"/>
      <c r="I50" s="358"/>
      <c r="J50" s="358"/>
      <c r="K50" s="358"/>
      <c r="L50" s="359"/>
      <c r="M50" s="39"/>
    </row>
    <row r="51" spans="1:16" s="22" customFormat="1" x14ac:dyDescent="0.25">
      <c r="A51" s="21"/>
      <c r="B51" s="357"/>
      <c r="C51" s="358"/>
      <c r="D51" s="358"/>
      <c r="E51" s="358"/>
      <c r="F51" s="358"/>
      <c r="G51" s="358"/>
      <c r="H51" s="358"/>
      <c r="I51" s="358"/>
      <c r="J51" s="358"/>
      <c r="K51" s="358"/>
      <c r="L51" s="359"/>
      <c r="M51" s="39"/>
    </row>
    <row r="52" spans="1:16" s="22" customFormat="1" x14ac:dyDescent="0.25">
      <c r="A52" s="21"/>
      <c r="B52" s="357"/>
      <c r="C52" s="358"/>
      <c r="D52" s="358"/>
      <c r="E52" s="358"/>
      <c r="F52" s="358"/>
      <c r="G52" s="358"/>
      <c r="H52" s="358"/>
      <c r="I52" s="358"/>
      <c r="J52" s="358"/>
      <c r="K52" s="358"/>
      <c r="L52" s="359"/>
      <c r="M52" s="39"/>
    </row>
    <row r="53" spans="1:16" s="22" customFormat="1" x14ac:dyDescent="0.25">
      <c r="A53" s="21"/>
      <c r="B53" s="357"/>
      <c r="C53" s="358"/>
      <c r="D53" s="358"/>
      <c r="E53" s="358"/>
      <c r="F53" s="358"/>
      <c r="G53" s="358"/>
      <c r="H53" s="358"/>
      <c r="I53" s="358"/>
      <c r="J53" s="358"/>
      <c r="K53" s="358"/>
      <c r="L53" s="359"/>
      <c r="M53" s="39"/>
    </row>
    <row r="54" spans="1:16" s="39" customFormat="1" x14ac:dyDescent="0.25">
      <c r="A54" s="62"/>
      <c r="B54" s="73"/>
      <c r="C54" s="74"/>
      <c r="D54" s="74"/>
      <c r="E54" s="74"/>
      <c r="F54" s="74"/>
      <c r="G54" s="74"/>
      <c r="H54" s="74"/>
      <c r="I54" s="74"/>
      <c r="J54" s="74"/>
      <c r="K54" s="74"/>
      <c r="L54" s="75"/>
      <c r="O54" s="3"/>
      <c r="P54" s="3"/>
    </row>
    <row r="55" spans="1:16" s="22" customFormat="1" x14ac:dyDescent="0.25">
      <c r="A55" s="21"/>
      <c r="B55" s="360" t="s">
        <v>25</v>
      </c>
      <c r="C55" s="361"/>
      <c r="D55" s="361"/>
      <c r="E55" s="361"/>
      <c r="F55" s="361"/>
      <c r="G55" s="361"/>
      <c r="H55" s="361"/>
      <c r="I55" s="361"/>
      <c r="J55" s="361"/>
      <c r="K55" s="361"/>
      <c r="L55" s="362"/>
      <c r="M55" s="71"/>
    </row>
    <row r="56" spans="1:16" s="39" customFormat="1" x14ac:dyDescent="0.25">
      <c r="A56" s="62"/>
      <c r="B56" s="72"/>
      <c r="C56" s="63"/>
      <c r="D56" s="63"/>
      <c r="E56" s="63"/>
      <c r="F56" s="63"/>
      <c r="G56" s="63"/>
      <c r="H56" s="63"/>
      <c r="I56" s="63"/>
      <c r="J56" s="63"/>
      <c r="K56" s="63"/>
      <c r="L56" s="64"/>
      <c r="O56" s="3"/>
      <c r="P56" s="3"/>
    </row>
    <row r="57" spans="1:16" s="39" customFormat="1" x14ac:dyDescent="0.25">
      <c r="A57" s="62"/>
      <c r="B57" s="259" t="str">
        <f>IF(Intro!$G$20="English",O57,P57)</f>
        <v>Si la capacité pratique de l’usine a changé depuis le 1er janvier 2023, expliquez comment cela a été réalisé.</v>
      </c>
      <c r="C57" s="260"/>
      <c r="D57" s="260"/>
      <c r="E57" s="260"/>
      <c r="F57" s="260"/>
      <c r="G57" s="260"/>
      <c r="H57" s="260"/>
      <c r="I57" s="260"/>
      <c r="J57" s="260"/>
      <c r="K57" s="260"/>
      <c r="L57" s="261"/>
      <c r="O57" s="3" t="str">
        <f>"If practical plant capacity has changed since January 1, "&amp;Variables!$B$6&amp;", explain how this was achieved."</f>
        <v>If practical plant capacity has changed since January 1, 2023, explain how this was achieved.</v>
      </c>
      <c r="P57" s="3" t="str">
        <f>"Si la capacité pratique de l’usine a changé depuis le 1er janvier "&amp;Variables!B6&amp;", expliquez comment cela a été réalisé."</f>
        <v>Si la capacité pratique de l’usine a changé depuis le 1er janvier 2023, expliquez comment cela a été réalisé.</v>
      </c>
    </row>
    <row r="58" spans="1:16" s="39" customFormat="1" x14ac:dyDescent="0.25">
      <c r="A58" s="62"/>
      <c r="B58" s="72"/>
      <c r="C58" s="63"/>
      <c r="D58" s="63"/>
      <c r="E58" s="63"/>
      <c r="F58" s="63"/>
      <c r="G58" s="63"/>
      <c r="H58" s="63"/>
      <c r="I58" s="63"/>
      <c r="J58" s="63"/>
      <c r="K58" s="63"/>
      <c r="L58" s="64"/>
      <c r="O58" s="3"/>
      <c r="P58" s="3"/>
    </row>
    <row r="59" spans="1:16" s="22" customFormat="1" x14ac:dyDescent="0.25">
      <c r="A59" s="21"/>
      <c r="B59" s="357"/>
      <c r="C59" s="358"/>
      <c r="D59" s="358"/>
      <c r="E59" s="358"/>
      <c r="F59" s="358"/>
      <c r="G59" s="358"/>
      <c r="H59" s="358"/>
      <c r="I59" s="358"/>
      <c r="J59" s="358"/>
      <c r="K59" s="358"/>
      <c r="L59" s="359"/>
      <c r="M59" s="39"/>
    </row>
    <row r="60" spans="1:16" s="22" customFormat="1" x14ac:dyDescent="0.25">
      <c r="A60" s="21"/>
      <c r="B60" s="357"/>
      <c r="C60" s="358"/>
      <c r="D60" s="358"/>
      <c r="E60" s="358"/>
      <c r="F60" s="358"/>
      <c r="G60" s="358"/>
      <c r="H60" s="358"/>
      <c r="I60" s="358"/>
      <c r="J60" s="358"/>
      <c r="K60" s="358"/>
      <c r="L60" s="359"/>
      <c r="M60" s="39"/>
    </row>
    <row r="61" spans="1:16" s="22" customFormat="1" x14ac:dyDescent="0.25">
      <c r="A61" s="21"/>
      <c r="B61" s="357"/>
      <c r="C61" s="358"/>
      <c r="D61" s="358"/>
      <c r="E61" s="358"/>
      <c r="F61" s="358"/>
      <c r="G61" s="358"/>
      <c r="H61" s="358"/>
      <c r="I61" s="358"/>
      <c r="J61" s="358"/>
      <c r="K61" s="358"/>
      <c r="L61" s="359"/>
      <c r="M61" s="39"/>
    </row>
    <row r="62" spans="1:16" s="22" customFormat="1" x14ac:dyDescent="0.25">
      <c r="A62" s="21"/>
      <c r="B62" s="357"/>
      <c r="C62" s="358"/>
      <c r="D62" s="358"/>
      <c r="E62" s="358"/>
      <c r="F62" s="358"/>
      <c r="G62" s="358"/>
      <c r="H62" s="358"/>
      <c r="I62" s="358"/>
      <c r="J62" s="358"/>
      <c r="K62" s="358"/>
      <c r="L62" s="359"/>
      <c r="M62" s="39"/>
    </row>
    <row r="63" spans="1:16" s="22" customFormat="1" x14ac:dyDescent="0.25">
      <c r="A63" s="21"/>
      <c r="B63" s="357"/>
      <c r="C63" s="358"/>
      <c r="D63" s="358"/>
      <c r="E63" s="358"/>
      <c r="F63" s="358"/>
      <c r="G63" s="358"/>
      <c r="H63" s="358"/>
      <c r="I63" s="358"/>
      <c r="J63" s="358"/>
      <c r="K63" s="358"/>
      <c r="L63" s="359"/>
      <c r="M63" s="39"/>
    </row>
    <row r="64" spans="1:16" s="22" customFormat="1" x14ac:dyDescent="0.25">
      <c r="A64" s="21"/>
      <c r="B64" s="357"/>
      <c r="C64" s="358"/>
      <c r="D64" s="358"/>
      <c r="E64" s="358"/>
      <c r="F64" s="358"/>
      <c r="G64" s="358"/>
      <c r="H64" s="358"/>
      <c r="I64" s="358"/>
      <c r="J64" s="358"/>
      <c r="K64" s="358"/>
      <c r="L64" s="359"/>
      <c r="M64" s="39"/>
    </row>
    <row r="65" spans="1:16" s="22" customFormat="1" x14ac:dyDescent="0.25">
      <c r="A65" s="21"/>
      <c r="B65" s="357"/>
      <c r="C65" s="358"/>
      <c r="D65" s="358"/>
      <c r="E65" s="358"/>
      <c r="F65" s="358"/>
      <c r="G65" s="358"/>
      <c r="H65" s="358"/>
      <c r="I65" s="358"/>
      <c r="J65" s="358"/>
      <c r="K65" s="358"/>
      <c r="L65" s="359"/>
      <c r="M65" s="39"/>
    </row>
    <row r="66" spans="1:16" s="22" customFormat="1" x14ac:dyDescent="0.25">
      <c r="A66" s="21"/>
      <c r="B66" s="357"/>
      <c r="C66" s="358"/>
      <c r="D66" s="358"/>
      <c r="E66" s="358"/>
      <c r="F66" s="358"/>
      <c r="G66" s="358"/>
      <c r="H66" s="358"/>
      <c r="I66" s="358"/>
      <c r="J66" s="358"/>
      <c r="K66" s="358"/>
      <c r="L66" s="359"/>
      <c r="M66" s="39"/>
    </row>
    <row r="67" spans="1:16" s="39" customFormat="1" x14ac:dyDescent="0.25">
      <c r="A67" s="62"/>
      <c r="B67" s="73"/>
      <c r="C67" s="74"/>
      <c r="D67" s="74"/>
      <c r="E67" s="74"/>
      <c r="F67" s="74"/>
      <c r="G67" s="74"/>
      <c r="H67" s="74"/>
      <c r="I67" s="74"/>
      <c r="J67" s="74"/>
      <c r="K67" s="74"/>
      <c r="L67" s="75"/>
      <c r="O67" s="3"/>
      <c r="P67" s="3"/>
    </row>
    <row r="68" spans="1:16" s="22" customFormat="1" x14ac:dyDescent="0.25">
      <c r="A68" s="21"/>
      <c r="B68" s="360" t="s">
        <v>26</v>
      </c>
      <c r="C68" s="361"/>
      <c r="D68" s="361"/>
      <c r="E68" s="361"/>
      <c r="F68" s="361"/>
      <c r="G68" s="361"/>
      <c r="H68" s="361"/>
      <c r="I68" s="361"/>
      <c r="J68" s="361"/>
      <c r="K68" s="361"/>
      <c r="L68" s="362"/>
      <c r="M68" s="71"/>
      <c r="N68" s="139" t="s">
        <v>313</v>
      </c>
    </row>
    <row r="69" spans="1:16" s="39" customFormat="1" x14ac:dyDescent="0.25">
      <c r="A69" s="62"/>
      <c r="B69" s="72"/>
      <c r="C69" s="63"/>
      <c r="D69" s="63"/>
      <c r="E69" s="63"/>
      <c r="F69" s="63"/>
      <c r="G69" s="63"/>
      <c r="H69" s="63"/>
      <c r="I69" s="63"/>
      <c r="J69" s="63"/>
      <c r="K69" s="63"/>
      <c r="L69" s="64"/>
      <c r="O69" s="3"/>
      <c r="P69" s="3"/>
    </row>
    <row r="70" spans="1:16" s="39" customFormat="1" ht="14.25" customHeight="1" x14ac:dyDescent="0.25">
      <c r="A70" s="62"/>
      <c r="B70" s="303" t="str">
        <f>IF(Intro!$G$20="English",O70,P70)</f>
        <v>Décrivez les plans de votre entreprise pour augmenter ou diminuer la capacité pratique de son usine de marchandises au cours des deux prochaines années, y compris les dates cibles, la capacité pratique cible de l'usine, les usines concernées et les raisons du changement.</v>
      </c>
      <c r="C70" s="304"/>
      <c r="D70" s="304"/>
      <c r="E70" s="304"/>
      <c r="F70" s="304"/>
      <c r="G70" s="304"/>
      <c r="H70" s="304"/>
      <c r="I70" s="304"/>
      <c r="J70" s="304"/>
      <c r="K70" s="304"/>
      <c r="L70" s="305"/>
      <c r="O70" s="3" t="s">
        <v>159</v>
      </c>
      <c r="P70" s="3" t="s">
        <v>111</v>
      </c>
    </row>
    <row r="71" spans="1:16" s="39" customFormat="1" x14ac:dyDescent="0.25">
      <c r="A71" s="62"/>
      <c r="B71" s="303"/>
      <c r="C71" s="304"/>
      <c r="D71" s="304"/>
      <c r="E71" s="304"/>
      <c r="F71" s="304"/>
      <c r="G71" s="304"/>
      <c r="H71" s="304"/>
      <c r="I71" s="304"/>
      <c r="J71" s="304"/>
      <c r="K71" s="304"/>
      <c r="L71" s="305"/>
      <c r="O71" s="3"/>
      <c r="P71" s="3"/>
    </row>
    <row r="72" spans="1:16" s="39" customFormat="1" x14ac:dyDescent="0.25">
      <c r="A72" s="62"/>
      <c r="B72" s="72"/>
      <c r="C72" s="63"/>
      <c r="D72" s="63"/>
      <c r="E72" s="63"/>
      <c r="F72" s="63"/>
      <c r="G72" s="63"/>
      <c r="H72" s="63"/>
      <c r="I72" s="63"/>
      <c r="J72" s="63"/>
      <c r="K72" s="63"/>
      <c r="L72" s="64"/>
      <c r="O72" s="3"/>
      <c r="P72" s="3"/>
    </row>
    <row r="73" spans="1:16" s="22" customFormat="1" x14ac:dyDescent="0.25">
      <c r="A73" s="21"/>
      <c r="B73" s="357"/>
      <c r="C73" s="358"/>
      <c r="D73" s="358"/>
      <c r="E73" s="358"/>
      <c r="F73" s="358"/>
      <c r="G73" s="358"/>
      <c r="H73" s="358"/>
      <c r="I73" s="358"/>
      <c r="J73" s="358"/>
      <c r="K73" s="358"/>
      <c r="L73" s="359"/>
      <c r="M73" s="39"/>
    </row>
    <row r="74" spans="1:16" s="22" customFormat="1" x14ac:dyDescent="0.25">
      <c r="A74" s="21"/>
      <c r="B74" s="357"/>
      <c r="C74" s="358"/>
      <c r="D74" s="358"/>
      <c r="E74" s="358"/>
      <c r="F74" s="358"/>
      <c r="G74" s="358"/>
      <c r="H74" s="358"/>
      <c r="I74" s="358"/>
      <c r="J74" s="358"/>
      <c r="K74" s="358"/>
      <c r="L74" s="359"/>
      <c r="M74" s="39"/>
    </row>
    <row r="75" spans="1:16" s="22" customFormat="1" x14ac:dyDescent="0.25">
      <c r="A75" s="21"/>
      <c r="B75" s="357"/>
      <c r="C75" s="358"/>
      <c r="D75" s="358"/>
      <c r="E75" s="358"/>
      <c r="F75" s="358"/>
      <c r="G75" s="358"/>
      <c r="H75" s="358"/>
      <c r="I75" s="358"/>
      <c r="J75" s="358"/>
      <c r="K75" s="358"/>
      <c r="L75" s="359"/>
      <c r="M75" s="39"/>
    </row>
    <row r="76" spans="1:16" s="22" customFormat="1" x14ac:dyDescent="0.25">
      <c r="A76" s="21"/>
      <c r="B76" s="357"/>
      <c r="C76" s="358"/>
      <c r="D76" s="358"/>
      <c r="E76" s="358"/>
      <c r="F76" s="358"/>
      <c r="G76" s="358"/>
      <c r="H76" s="358"/>
      <c r="I76" s="358"/>
      <c r="J76" s="358"/>
      <c r="K76" s="358"/>
      <c r="L76" s="359"/>
      <c r="M76" s="39"/>
    </row>
    <row r="77" spans="1:16" s="22" customFormat="1" x14ac:dyDescent="0.25">
      <c r="A77" s="21"/>
      <c r="B77" s="357"/>
      <c r="C77" s="358"/>
      <c r="D77" s="358"/>
      <c r="E77" s="358"/>
      <c r="F77" s="358"/>
      <c r="G77" s="358"/>
      <c r="H77" s="358"/>
      <c r="I77" s="358"/>
      <c r="J77" s="358"/>
      <c r="K77" s="358"/>
      <c r="L77" s="359"/>
      <c r="M77" s="39"/>
    </row>
    <row r="78" spans="1:16" s="22" customFormat="1" x14ac:dyDescent="0.25">
      <c r="A78" s="21"/>
      <c r="B78" s="357"/>
      <c r="C78" s="358"/>
      <c r="D78" s="358"/>
      <c r="E78" s="358"/>
      <c r="F78" s="358"/>
      <c r="G78" s="358"/>
      <c r="H78" s="358"/>
      <c r="I78" s="358"/>
      <c r="J78" s="358"/>
      <c r="K78" s="358"/>
      <c r="L78" s="359"/>
      <c r="M78" s="39"/>
    </row>
    <row r="79" spans="1:16" s="22" customFormat="1" x14ac:dyDescent="0.25">
      <c r="A79" s="21"/>
      <c r="B79" s="357"/>
      <c r="C79" s="358"/>
      <c r="D79" s="358"/>
      <c r="E79" s="358"/>
      <c r="F79" s="358"/>
      <c r="G79" s="358"/>
      <c r="H79" s="358"/>
      <c r="I79" s="358"/>
      <c r="J79" s="358"/>
      <c r="K79" s="358"/>
      <c r="L79" s="359"/>
      <c r="M79" s="39"/>
    </row>
    <row r="80" spans="1:16" s="22" customFormat="1" x14ac:dyDescent="0.25">
      <c r="A80" s="21"/>
      <c r="B80" s="357"/>
      <c r="C80" s="358"/>
      <c r="D80" s="358"/>
      <c r="E80" s="358"/>
      <c r="F80" s="358"/>
      <c r="G80" s="358"/>
      <c r="H80" s="358"/>
      <c r="I80" s="358"/>
      <c r="J80" s="358"/>
      <c r="K80" s="358"/>
      <c r="L80" s="359"/>
      <c r="M80" s="39"/>
    </row>
    <row r="81" spans="1:16" s="39" customFormat="1" x14ac:dyDescent="0.25">
      <c r="A81" s="62"/>
      <c r="B81" s="73"/>
      <c r="C81" s="74"/>
      <c r="D81" s="74"/>
      <c r="E81" s="74"/>
      <c r="F81" s="74"/>
      <c r="G81" s="74"/>
      <c r="H81" s="74"/>
      <c r="I81" s="74"/>
      <c r="J81" s="74"/>
      <c r="K81" s="74"/>
      <c r="L81" s="75"/>
      <c r="O81" s="3"/>
      <c r="P81" s="3"/>
    </row>
    <row r="82" spans="1:16" s="22" customFormat="1" x14ac:dyDescent="0.25">
      <c r="A82" s="21"/>
      <c r="B82" s="360" t="s">
        <v>27</v>
      </c>
      <c r="C82" s="361"/>
      <c r="D82" s="361"/>
      <c r="E82" s="361"/>
      <c r="F82" s="361"/>
      <c r="G82" s="361"/>
      <c r="H82" s="361"/>
      <c r="I82" s="361"/>
      <c r="J82" s="361"/>
      <c r="K82" s="361"/>
      <c r="L82" s="362"/>
      <c r="M82" s="71"/>
    </row>
    <row r="83" spans="1:16" s="39" customFormat="1" x14ac:dyDescent="0.25">
      <c r="A83" s="62"/>
      <c r="B83" s="72"/>
      <c r="C83" s="63"/>
      <c r="D83" s="63"/>
      <c r="E83" s="63"/>
      <c r="F83" s="63"/>
      <c r="G83" s="63"/>
      <c r="H83" s="63"/>
      <c r="I83" s="63"/>
      <c r="J83" s="63"/>
      <c r="K83" s="63"/>
      <c r="L83" s="64"/>
      <c r="O83" s="3"/>
      <c r="P83" s="3"/>
    </row>
    <row r="84" spans="1:16" s="39" customFormat="1" ht="14.25" customHeight="1" x14ac:dyDescent="0.25">
      <c r="A84" s="62"/>
      <c r="B84" s="390" t="str">
        <f>IF(Intro!$G$20="English",O84,P84)</f>
        <v>Décrivez les plans de votre entreprise pour accroître, réduire ou cesser sa production des marchandises d'ici les deux prochaines années, soit dans ses installations où sont fabriquées actuellement des marchandises, soit dans ses installations où sont fabriqués d’autres produits. Fournissez les motifs et les hypothèses sous-tendant ces objectifs et ces stratégies.</v>
      </c>
      <c r="C84" s="391"/>
      <c r="D84" s="391"/>
      <c r="E84" s="391"/>
      <c r="F84" s="391"/>
      <c r="G84" s="391"/>
      <c r="H84" s="391"/>
      <c r="I84" s="391"/>
      <c r="J84" s="391"/>
      <c r="K84" s="391"/>
      <c r="L84" s="392"/>
      <c r="O84" s="3" t="s">
        <v>160</v>
      </c>
      <c r="P84" s="3" t="s">
        <v>112</v>
      </c>
    </row>
    <row r="85" spans="1:16" s="39" customFormat="1" x14ac:dyDescent="0.25">
      <c r="A85" s="62"/>
      <c r="B85" s="390"/>
      <c r="C85" s="391"/>
      <c r="D85" s="391"/>
      <c r="E85" s="391"/>
      <c r="F85" s="391"/>
      <c r="G85" s="391"/>
      <c r="H85" s="391"/>
      <c r="I85" s="391"/>
      <c r="J85" s="391"/>
      <c r="K85" s="391"/>
      <c r="L85" s="392"/>
      <c r="O85" s="3"/>
      <c r="P85" s="3"/>
    </row>
    <row r="86" spans="1:16" s="39" customFormat="1" x14ac:dyDescent="0.25">
      <c r="A86" s="62"/>
      <c r="B86" s="72"/>
      <c r="C86" s="63"/>
      <c r="D86" s="63"/>
      <c r="E86" s="63"/>
      <c r="F86" s="63"/>
      <c r="G86" s="63"/>
      <c r="H86" s="63"/>
      <c r="I86" s="63"/>
      <c r="J86" s="63"/>
      <c r="K86" s="63"/>
      <c r="L86" s="64"/>
      <c r="O86" s="3"/>
      <c r="P86" s="3"/>
    </row>
    <row r="87" spans="1:16" s="22" customFormat="1" x14ac:dyDescent="0.25">
      <c r="A87" s="21"/>
      <c r="B87" s="357"/>
      <c r="C87" s="358"/>
      <c r="D87" s="358"/>
      <c r="E87" s="358"/>
      <c r="F87" s="358"/>
      <c r="G87" s="358"/>
      <c r="H87" s="358"/>
      <c r="I87" s="358"/>
      <c r="J87" s="358"/>
      <c r="K87" s="358"/>
      <c r="L87" s="359"/>
      <c r="M87" s="39"/>
    </row>
    <row r="88" spans="1:16" s="22" customFormat="1" x14ac:dyDescent="0.25">
      <c r="A88" s="21"/>
      <c r="B88" s="357"/>
      <c r="C88" s="358"/>
      <c r="D88" s="358"/>
      <c r="E88" s="358"/>
      <c r="F88" s="358"/>
      <c r="G88" s="358"/>
      <c r="H88" s="358"/>
      <c r="I88" s="358"/>
      <c r="J88" s="358"/>
      <c r="K88" s="358"/>
      <c r="L88" s="359"/>
      <c r="M88" s="39"/>
    </row>
    <row r="89" spans="1:16" s="22" customFormat="1" x14ac:dyDescent="0.25">
      <c r="A89" s="21"/>
      <c r="B89" s="357"/>
      <c r="C89" s="358"/>
      <c r="D89" s="358"/>
      <c r="E89" s="358"/>
      <c r="F89" s="358"/>
      <c r="G89" s="358"/>
      <c r="H89" s="358"/>
      <c r="I89" s="358"/>
      <c r="J89" s="358"/>
      <c r="K89" s="358"/>
      <c r="L89" s="359"/>
      <c r="M89" s="39"/>
    </row>
    <row r="90" spans="1:16" s="22" customFormat="1" x14ac:dyDescent="0.25">
      <c r="A90" s="21"/>
      <c r="B90" s="357"/>
      <c r="C90" s="358"/>
      <c r="D90" s="358"/>
      <c r="E90" s="358"/>
      <c r="F90" s="358"/>
      <c r="G90" s="358"/>
      <c r="H90" s="358"/>
      <c r="I90" s="358"/>
      <c r="J90" s="358"/>
      <c r="K90" s="358"/>
      <c r="L90" s="359"/>
      <c r="M90" s="39"/>
    </row>
    <row r="91" spans="1:16" s="22" customFormat="1" x14ac:dyDescent="0.25">
      <c r="A91" s="21"/>
      <c r="B91" s="357"/>
      <c r="C91" s="358"/>
      <c r="D91" s="358"/>
      <c r="E91" s="358"/>
      <c r="F91" s="358"/>
      <c r="G91" s="358"/>
      <c r="H91" s="358"/>
      <c r="I91" s="358"/>
      <c r="J91" s="358"/>
      <c r="K91" s="358"/>
      <c r="L91" s="359"/>
      <c r="M91" s="39"/>
    </row>
    <row r="92" spans="1:16" s="22" customFormat="1" x14ac:dyDescent="0.25">
      <c r="A92" s="21"/>
      <c r="B92" s="357"/>
      <c r="C92" s="358"/>
      <c r="D92" s="358"/>
      <c r="E92" s="358"/>
      <c r="F92" s="358"/>
      <c r="G92" s="358"/>
      <c r="H92" s="358"/>
      <c r="I92" s="358"/>
      <c r="J92" s="358"/>
      <c r="K92" s="358"/>
      <c r="L92" s="359"/>
      <c r="M92" s="39"/>
    </row>
    <row r="93" spans="1:16" s="22" customFormat="1" x14ac:dyDescent="0.25">
      <c r="A93" s="21"/>
      <c r="B93" s="357"/>
      <c r="C93" s="358"/>
      <c r="D93" s="358"/>
      <c r="E93" s="358"/>
      <c r="F93" s="358"/>
      <c r="G93" s="358"/>
      <c r="H93" s="358"/>
      <c r="I93" s="358"/>
      <c r="J93" s="358"/>
      <c r="K93" s="358"/>
      <c r="L93" s="359"/>
      <c r="M93" s="39"/>
    </row>
    <row r="94" spans="1:16" s="22" customFormat="1" x14ac:dyDescent="0.25">
      <c r="A94" s="21"/>
      <c r="B94" s="357"/>
      <c r="C94" s="358"/>
      <c r="D94" s="358"/>
      <c r="E94" s="358"/>
      <c r="F94" s="358"/>
      <c r="G94" s="358"/>
      <c r="H94" s="358"/>
      <c r="I94" s="358"/>
      <c r="J94" s="358"/>
      <c r="K94" s="358"/>
      <c r="L94" s="359"/>
      <c r="M94" s="39"/>
    </row>
    <row r="95" spans="1:16" s="39" customFormat="1" x14ac:dyDescent="0.25">
      <c r="A95" s="62"/>
      <c r="B95" s="73"/>
      <c r="C95" s="74"/>
      <c r="D95" s="74"/>
      <c r="E95" s="74"/>
      <c r="F95" s="74"/>
      <c r="G95" s="74"/>
      <c r="H95" s="74"/>
      <c r="I95" s="74"/>
      <c r="J95" s="74"/>
      <c r="K95" s="74"/>
      <c r="L95" s="75"/>
      <c r="O95" s="3"/>
      <c r="P95" s="3"/>
    </row>
    <row r="96" spans="1:16" s="22" customFormat="1" x14ac:dyDescent="0.25">
      <c r="A96" s="21"/>
      <c r="B96" s="360" t="s">
        <v>30</v>
      </c>
      <c r="C96" s="361"/>
      <c r="D96" s="361"/>
      <c r="E96" s="361"/>
      <c r="F96" s="361"/>
      <c r="G96" s="361"/>
      <c r="H96" s="361"/>
      <c r="I96" s="361"/>
      <c r="J96" s="361"/>
      <c r="K96" s="361"/>
      <c r="L96" s="362"/>
      <c r="M96" s="71"/>
    </row>
    <row r="97" spans="1:16" s="39" customFormat="1" x14ac:dyDescent="0.25">
      <c r="A97" s="62"/>
      <c r="B97" s="72"/>
      <c r="C97" s="63"/>
      <c r="D97" s="63"/>
      <c r="E97" s="63"/>
      <c r="F97" s="63"/>
      <c r="G97" s="63"/>
      <c r="H97" s="63"/>
      <c r="I97" s="63"/>
      <c r="J97" s="63"/>
      <c r="K97" s="63"/>
      <c r="L97" s="64"/>
      <c r="O97" s="3"/>
      <c r="P97" s="3"/>
    </row>
    <row r="98" spans="1:16" s="39" customFormat="1" ht="14.25" customHeight="1" x14ac:dyDescent="0.25">
      <c r="A98" s="62"/>
      <c r="B98" s="303" t="str">
        <f>IF(Intro!$G$20="English",O98,P98)</f>
        <v>Décrivez les plans de votre entreprise visant à modifier la gamme de produits fabriqués sur le même équipement au cours des deux prochaines années. Fournissez les motifs et les hypothèses sous-tendant ces objectifs et ces stratégies.</v>
      </c>
      <c r="C98" s="304"/>
      <c r="D98" s="304"/>
      <c r="E98" s="304"/>
      <c r="F98" s="304"/>
      <c r="G98" s="304"/>
      <c r="H98" s="304"/>
      <c r="I98" s="304"/>
      <c r="J98" s="304"/>
      <c r="K98" s="304"/>
      <c r="L98" s="305"/>
      <c r="O98" s="3" t="s">
        <v>161</v>
      </c>
      <c r="P98" s="3" t="s">
        <v>113</v>
      </c>
    </row>
    <row r="99" spans="1:16" s="39" customFormat="1" x14ac:dyDescent="0.25">
      <c r="A99" s="62"/>
      <c r="B99" s="303"/>
      <c r="C99" s="304"/>
      <c r="D99" s="304"/>
      <c r="E99" s="304"/>
      <c r="F99" s="304"/>
      <c r="G99" s="304"/>
      <c r="H99" s="304"/>
      <c r="I99" s="304"/>
      <c r="J99" s="304"/>
      <c r="K99" s="304"/>
      <c r="L99" s="305"/>
      <c r="O99" s="3"/>
      <c r="P99" s="3"/>
    </row>
    <row r="100" spans="1:16" s="39" customFormat="1" x14ac:dyDescent="0.25">
      <c r="A100" s="62"/>
      <c r="B100" s="72"/>
      <c r="C100" s="63"/>
      <c r="D100" s="63"/>
      <c r="E100" s="63"/>
      <c r="F100" s="63"/>
      <c r="G100" s="63"/>
      <c r="H100" s="63"/>
      <c r="I100" s="63"/>
      <c r="J100" s="63"/>
      <c r="K100" s="63"/>
      <c r="L100" s="64"/>
      <c r="O100" s="3"/>
      <c r="P100" s="3"/>
    </row>
    <row r="101" spans="1:16" s="22" customFormat="1" x14ac:dyDescent="0.25">
      <c r="A101" s="21"/>
      <c r="B101" s="357"/>
      <c r="C101" s="358"/>
      <c r="D101" s="358"/>
      <c r="E101" s="358"/>
      <c r="F101" s="358"/>
      <c r="G101" s="358"/>
      <c r="H101" s="358"/>
      <c r="I101" s="358"/>
      <c r="J101" s="358"/>
      <c r="K101" s="358"/>
      <c r="L101" s="359"/>
      <c r="M101" s="39"/>
    </row>
    <row r="102" spans="1:16" s="22" customFormat="1" x14ac:dyDescent="0.25">
      <c r="A102" s="21"/>
      <c r="B102" s="357"/>
      <c r="C102" s="358"/>
      <c r="D102" s="358"/>
      <c r="E102" s="358"/>
      <c r="F102" s="358"/>
      <c r="G102" s="358"/>
      <c r="H102" s="358"/>
      <c r="I102" s="358"/>
      <c r="J102" s="358"/>
      <c r="K102" s="358"/>
      <c r="L102" s="359"/>
      <c r="M102" s="39"/>
    </row>
    <row r="103" spans="1:16" s="22" customFormat="1" x14ac:dyDescent="0.25">
      <c r="A103" s="21"/>
      <c r="B103" s="357"/>
      <c r="C103" s="358"/>
      <c r="D103" s="358"/>
      <c r="E103" s="358"/>
      <c r="F103" s="358"/>
      <c r="G103" s="358"/>
      <c r="H103" s="358"/>
      <c r="I103" s="358"/>
      <c r="J103" s="358"/>
      <c r="K103" s="358"/>
      <c r="L103" s="359"/>
      <c r="M103" s="39"/>
    </row>
    <row r="104" spans="1:16" s="22" customFormat="1" x14ac:dyDescent="0.25">
      <c r="A104" s="21"/>
      <c r="B104" s="357"/>
      <c r="C104" s="358"/>
      <c r="D104" s="358"/>
      <c r="E104" s="358"/>
      <c r="F104" s="358"/>
      <c r="G104" s="358"/>
      <c r="H104" s="358"/>
      <c r="I104" s="358"/>
      <c r="J104" s="358"/>
      <c r="K104" s="358"/>
      <c r="L104" s="359"/>
      <c r="M104" s="39"/>
    </row>
    <row r="105" spans="1:16" s="22" customFormat="1" x14ac:dyDescent="0.25">
      <c r="A105" s="21"/>
      <c r="B105" s="357"/>
      <c r="C105" s="358"/>
      <c r="D105" s="358"/>
      <c r="E105" s="358"/>
      <c r="F105" s="358"/>
      <c r="G105" s="358"/>
      <c r="H105" s="358"/>
      <c r="I105" s="358"/>
      <c r="J105" s="358"/>
      <c r="K105" s="358"/>
      <c r="L105" s="359"/>
      <c r="M105" s="39"/>
    </row>
    <row r="106" spans="1:16" s="22" customFormat="1" x14ac:dyDescent="0.25">
      <c r="A106" s="21"/>
      <c r="B106" s="357"/>
      <c r="C106" s="358"/>
      <c r="D106" s="358"/>
      <c r="E106" s="358"/>
      <c r="F106" s="358"/>
      <c r="G106" s="358"/>
      <c r="H106" s="358"/>
      <c r="I106" s="358"/>
      <c r="J106" s="358"/>
      <c r="K106" s="358"/>
      <c r="L106" s="359"/>
      <c r="M106" s="39"/>
    </row>
    <row r="107" spans="1:16" s="22" customFormat="1" x14ac:dyDescent="0.25">
      <c r="A107" s="21"/>
      <c r="B107" s="357"/>
      <c r="C107" s="358"/>
      <c r="D107" s="358"/>
      <c r="E107" s="358"/>
      <c r="F107" s="358"/>
      <c r="G107" s="358"/>
      <c r="H107" s="358"/>
      <c r="I107" s="358"/>
      <c r="J107" s="358"/>
      <c r="K107" s="358"/>
      <c r="L107" s="359"/>
      <c r="M107" s="39"/>
    </row>
    <row r="108" spans="1:16" s="22" customFormat="1" x14ac:dyDescent="0.25">
      <c r="A108" s="21"/>
      <c r="B108" s="357"/>
      <c r="C108" s="358"/>
      <c r="D108" s="358"/>
      <c r="E108" s="358"/>
      <c r="F108" s="358"/>
      <c r="G108" s="358"/>
      <c r="H108" s="358"/>
      <c r="I108" s="358"/>
      <c r="J108" s="358"/>
      <c r="K108" s="358"/>
      <c r="L108" s="359"/>
      <c r="M108" s="39"/>
    </row>
    <row r="109" spans="1:16" s="39" customFormat="1" x14ac:dyDescent="0.25">
      <c r="A109" s="62"/>
      <c r="B109" s="73"/>
      <c r="C109" s="74"/>
      <c r="D109" s="74"/>
      <c r="E109" s="74"/>
      <c r="F109" s="74"/>
      <c r="G109" s="74"/>
      <c r="H109" s="74"/>
      <c r="I109" s="74"/>
      <c r="J109" s="74"/>
      <c r="K109" s="74"/>
      <c r="L109" s="75"/>
      <c r="O109" s="3"/>
      <c r="P109" s="3"/>
    </row>
  </sheetData>
  <sheetProtection algorithmName="SHA-512" hashValue="iVSsm4v7jfUvX38AKyBIY2mbHimPGHxA0srUADz67mOrufSCqR0ltcVhOLGSyurCYXHOauaUSpo6ofCod6VD2Q==" saltValue="DTHZS2o8UYnSM72Ggn+fZg==" spinCount="100000" sheet="1" objects="1" scenarios="1" selectLockedCells="1"/>
  <mergeCells count="39">
    <mergeCell ref="B10:L10"/>
    <mergeCell ref="B4:L4"/>
    <mergeCell ref="B5:L5"/>
    <mergeCell ref="B6:L6"/>
    <mergeCell ref="B8:L8"/>
    <mergeCell ref="B9:L9"/>
    <mergeCell ref="B23:E23"/>
    <mergeCell ref="B29:L29"/>
    <mergeCell ref="B13:L13"/>
    <mergeCell ref="B14:L14"/>
    <mergeCell ref="B16:L18"/>
    <mergeCell ref="G20:G21"/>
    <mergeCell ref="H20:H21"/>
    <mergeCell ref="I20:I21"/>
    <mergeCell ref="J20:J21"/>
    <mergeCell ref="K20:K21"/>
    <mergeCell ref="B33:L40"/>
    <mergeCell ref="B42:L42"/>
    <mergeCell ref="B44:L44"/>
    <mergeCell ref="B24:E24"/>
    <mergeCell ref="B25:E25"/>
    <mergeCell ref="B26:E26"/>
    <mergeCell ref="B27:E27"/>
    <mergeCell ref="B11:L11"/>
    <mergeCell ref="B101:L108"/>
    <mergeCell ref="B55:L55"/>
    <mergeCell ref="B57:L57"/>
    <mergeCell ref="B59:L66"/>
    <mergeCell ref="B68:L68"/>
    <mergeCell ref="B70:L71"/>
    <mergeCell ref="B73:L80"/>
    <mergeCell ref="B82:L82"/>
    <mergeCell ref="B84:L85"/>
    <mergeCell ref="B87:L94"/>
    <mergeCell ref="B96:L96"/>
    <mergeCell ref="B98:L99"/>
    <mergeCell ref="B46:L53"/>
    <mergeCell ref="B22:E22"/>
    <mergeCell ref="B31:L31"/>
  </mergeCells>
  <dataValidations count="3">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22:K23 G25:K25" xr:uid="{253D27E9-8A59-4E30-965C-9BA5CAFECDCE}">
      <formula1>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33 B46 B59 B73 B87 B101" xr:uid="{908C4957-E758-4218-A77F-031FF6A4B831}">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6:K27 G24:K24" xr:uid="{6825C024-FBF1-4BE6-B09F-308286EA9533}">
      <formula1>1000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7" min="1" max="11"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6107D-C874-4F1B-AA28-B492564F1A20}">
  <sheetPr>
    <tabColor rgb="FF92D050"/>
    <pageSetUpPr fitToPage="1"/>
  </sheetPr>
  <dimension ref="A1:P203"/>
  <sheetViews>
    <sheetView showGridLines="0" zoomScaleNormal="100" workbookViewId="0"/>
  </sheetViews>
  <sheetFormatPr defaultColWidth="9.42578125" defaultRowHeight="14.25" x14ac:dyDescent="0.25"/>
  <cols>
    <col min="1" max="1" width="1.5703125" style="21" customWidth="1"/>
    <col min="2" max="12" width="14.5703125" style="1" customWidth="1"/>
    <col min="13" max="13" width="6.42578125" style="3" customWidth="1"/>
    <col min="14" max="14" width="9.42578125" style="3" hidden="1" customWidth="1"/>
    <col min="15" max="16" width="30.5703125" style="3" hidden="1" customWidth="1"/>
    <col min="17" max="17" width="9.42578125" style="3" customWidth="1"/>
    <col min="18" max="16384" width="9.42578125" style="3"/>
  </cols>
  <sheetData>
    <row r="1" spans="1:16" x14ac:dyDescent="0.25">
      <c r="O1" s="3" t="s">
        <v>283</v>
      </c>
      <c r="P1" s="3" t="s">
        <v>283</v>
      </c>
    </row>
    <row r="2" spans="1:16" x14ac:dyDescent="0.25">
      <c r="B2" s="23" t="str">
        <f>'Pro 1'!B2</f>
        <v>PROTÉGÉ</v>
      </c>
      <c r="C2" s="23"/>
      <c r="D2" s="23"/>
      <c r="O2" s="22" t="s">
        <v>61</v>
      </c>
      <c r="P2" s="22" t="s">
        <v>73</v>
      </c>
    </row>
    <row r="3" spans="1:16" x14ac:dyDescent="0.25">
      <c r="B3" s="5"/>
      <c r="C3" s="5"/>
      <c r="D3" s="5"/>
      <c r="O3" s="8"/>
      <c r="P3" s="8"/>
    </row>
    <row r="4" spans="1:16" s="8" customFormat="1" x14ac:dyDescent="0.25">
      <c r="A4" s="24"/>
      <c r="B4" s="317" t="str">
        <f>Info!B4</f>
        <v>QUESTIONNAIRE À L'INTENTION DES PRODUCTEURS ÉTRANGERS</v>
      </c>
      <c r="C4" s="318"/>
      <c r="D4" s="318"/>
      <c r="E4" s="318"/>
      <c r="F4" s="318"/>
      <c r="G4" s="318"/>
      <c r="H4" s="318"/>
      <c r="I4" s="318"/>
      <c r="J4" s="318"/>
      <c r="K4" s="318"/>
      <c r="L4" s="319"/>
      <c r="M4" s="10"/>
      <c r="N4" s="10"/>
      <c r="O4" s="9"/>
      <c r="P4" s="9"/>
    </row>
    <row r="5" spans="1:16" s="8" customFormat="1" x14ac:dyDescent="0.25">
      <c r="A5" s="24"/>
      <c r="B5" s="320" t="str">
        <f>Info!B5</f>
        <v>GC-2025-001</v>
      </c>
      <c r="C5" s="321"/>
      <c r="D5" s="321"/>
      <c r="E5" s="321"/>
      <c r="F5" s="321"/>
      <c r="G5" s="321"/>
      <c r="H5" s="321"/>
      <c r="I5" s="321"/>
      <c r="J5" s="321"/>
      <c r="K5" s="321"/>
      <c r="L5" s="322"/>
      <c r="M5" s="10"/>
      <c r="N5" s="10"/>
      <c r="O5" s="9"/>
      <c r="P5" s="9"/>
    </row>
    <row r="6" spans="1:16" s="9" customFormat="1" x14ac:dyDescent="0.25">
      <c r="A6" s="24"/>
      <c r="B6" s="320" t="str">
        <f>Info!B6</f>
        <v>PRODUITS DE LÉGUMES</v>
      </c>
      <c r="C6" s="321"/>
      <c r="D6" s="321"/>
      <c r="E6" s="321"/>
      <c r="F6" s="321"/>
      <c r="G6" s="321"/>
      <c r="H6" s="321"/>
      <c r="I6" s="321"/>
      <c r="J6" s="321"/>
      <c r="K6" s="321"/>
      <c r="L6" s="322"/>
      <c r="O6" s="25"/>
      <c r="P6" s="25"/>
    </row>
    <row r="7" spans="1:16" s="9" customFormat="1" x14ac:dyDescent="0.25">
      <c r="A7" s="24"/>
      <c r="B7" s="113"/>
      <c r="C7" s="114"/>
      <c r="D7" s="114"/>
      <c r="E7" s="114"/>
      <c r="F7" s="114"/>
      <c r="G7" s="114"/>
      <c r="H7" s="114"/>
      <c r="I7" s="114"/>
      <c r="J7" s="114"/>
      <c r="K7" s="114"/>
      <c r="L7" s="115"/>
      <c r="O7" s="37"/>
    </row>
    <row r="8" spans="1:16" s="9" customFormat="1" x14ac:dyDescent="0.25">
      <c r="A8" s="24"/>
      <c r="B8" s="366" t="str">
        <f>Public!B8</f>
        <v>Les questions suivantes font référence aux marchandises comme définies dans la description du produit de l'onglet Intro.</v>
      </c>
      <c r="C8" s="367"/>
      <c r="D8" s="367"/>
      <c r="E8" s="367"/>
      <c r="F8" s="367"/>
      <c r="G8" s="367"/>
      <c r="H8" s="367"/>
      <c r="I8" s="367"/>
      <c r="J8" s="367"/>
      <c r="K8" s="367"/>
      <c r="L8" s="368"/>
      <c r="O8" s="25"/>
      <c r="P8" s="25"/>
    </row>
    <row r="9" spans="1:16" s="9" customFormat="1" x14ac:dyDescent="0.25">
      <c r="A9" s="24"/>
      <c r="B9" s="366" t="str">
        <f>Public!B9</f>
        <v>Des informations sur le produit et un glossaire de termes sont disponibles dans l'onglet Info.</v>
      </c>
      <c r="C9" s="367"/>
      <c r="D9" s="367"/>
      <c r="E9" s="367"/>
      <c r="F9" s="367"/>
      <c r="G9" s="367"/>
      <c r="H9" s="367"/>
      <c r="I9" s="367"/>
      <c r="J9" s="367"/>
      <c r="K9" s="367"/>
      <c r="L9" s="368"/>
      <c r="O9" s="25"/>
    </row>
    <row r="10" spans="1:16" s="9" customFormat="1" x14ac:dyDescent="0.25">
      <c r="A10" s="24"/>
      <c r="B10" s="366" t="str">
        <f>'Pro 1'!B10</f>
        <v xml:space="preserve">Utilisez l'onglet AddPro si vous avez besoin de plus d'espace.
</v>
      </c>
      <c r="C10" s="367"/>
      <c r="D10" s="367"/>
      <c r="E10" s="367"/>
      <c r="F10" s="367"/>
      <c r="G10" s="367"/>
      <c r="H10" s="367"/>
      <c r="I10" s="367"/>
      <c r="J10" s="367"/>
      <c r="K10" s="367"/>
      <c r="L10" s="368"/>
      <c r="O10" s="25"/>
      <c r="P10" s="25"/>
    </row>
    <row r="11" spans="1:16" s="9" customFormat="1" x14ac:dyDescent="0.25">
      <c r="A11" s="24"/>
      <c r="B11" s="136"/>
      <c r="C11" s="137"/>
      <c r="D11" s="137"/>
      <c r="E11" s="114"/>
      <c r="F11" s="114"/>
      <c r="G11" s="114"/>
      <c r="H11" s="114"/>
      <c r="I11" s="114"/>
      <c r="J11" s="114"/>
      <c r="K11" s="114"/>
      <c r="L11" s="115"/>
      <c r="O11" s="25"/>
      <c r="P11" s="25"/>
    </row>
    <row r="12" spans="1:16" s="9" customFormat="1" x14ac:dyDescent="0.25">
      <c r="A12" s="24"/>
      <c r="B12" s="366" t="str">
        <f>IF(Intro!$G$20="English",O12,P12)</f>
        <v>Pour les questions de cet onglet, notez ce qui suit :</v>
      </c>
      <c r="C12" s="367"/>
      <c r="D12" s="367"/>
      <c r="E12" s="367"/>
      <c r="F12" s="367"/>
      <c r="G12" s="367"/>
      <c r="H12" s="367"/>
      <c r="I12" s="367"/>
      <c r="J12" s="367"/>
      <c r="K12" s="367"/>
      <c r="L12" s="368"/>
      <c r="O12" s="25" t="s">
        <v>114</v>
      </c>
      <c r="P12" s="25" t="s">
        <v>115</v>
      </c>
    </row>
    <row r="13" spans="1:16" s="9" customFormat="1" x14ac:dyDescent="0.25">
      <c r="A13" s="24"/>
      <c r="B13" s="366" t="str">
        <f>IF(Intro!$G$20="English",O13,P13)</f>
        <v>• Indiquez seulement les ventes effectuées à partir de la production de votre entreprise.</v>
      </c>
      <c r="C13" s="367"/>
      <c r="D13" s="367"/>
      <c r="E13" s="367"/>
      <c r="F13" s="367"/>
      <c r="G13" s="367"/>
      <c r="H13" s="367"/>
      <c r="I13" s="367"/>
      <c r="J13" s="367"/>
      <c r="K13" s="367"/>
      <c r="L13" s="368"/>
      <c r="O13" s="25" t="s">
        <v>190</v>
      </c>
      <c r="P13" s="25" t="s">
        <v>194</v>
      </c>
    </row>
    <row r="14" spans="1:16" s="9" customFormat="1" x14ac:dyDescent="0.25">
      <c r="A14" s="24"/>
      <c r="B14" s="366" t="str">
        <f>IF(Intro!$G$20="English",O14,P14)</f>
        <v>• Déclarez toutes les ventes aux entreprises associées canadiennes et étrangères.</v>
      </c>
      <c r="C14" s="367"/>
      <c r="D14" s="367"/>
      <c r="E14" s="367"/>
      <c r="F14" s="367"/>
      <c r="G14" s="367"/>
      <c r="H14" s="367"/>
      <c r="I14" s="367"/>
      <c r="J14" s="367"/>
      <c r="K14" s="367"/>
      <c r="L14" s="368"/>
      <c r="O14" s="25" t="s">
        <v>191</v>
      </c>
      <c r="P14" s="25" t="s">
        <v>195</v>
      </c>
    </row>
    <row r="15" spans="1:16" s="9" customFormat="1" x14ac:dyDescent="0.25">
      <c r="A15" s="24"/>
      <c r="B15" s="366" t="str">
        <f>IF(Intro!$G$20="English",O15,P15)</f>
        <v>• Déclarez toutes les ventes à compter de la date de l’expédition au client ou à son entrepôt.</v>
      </c>
      <c r="C15" s="367"/>
      <c r="D15" s="367"/>
      <c r="E15" s="367"/>
      <c r="F15" s="367"/>
      <c r="G15" s="367"/>
      <c r="H15" s="367"/>
      <c r="I15" s="367"/>
      <c r="J15" s="367"/>
      <c r="K15" s="367"/>
      <c r="L15" s="368"/>
      <c r="O15" s="25" t="s">
        <v>192</v>
      </c>
      <c r="P15" s="25" t="s">
        <v>196</v>
      </c>
    </row>
    <row r="16" spans="1:16" s="9" customFormat="1" x14ac:dyDescent="0.25">
      <c r="A16" s="24"/>
      <c r="B16" s="366" t="str">
        <f>IF(Intro!$G$20="English",O16,P16)</f>
        <v>• Déclarez toutes les valeurs en dollars canadiens.</v>
      </c>
      <c r="C16" s="367"/>
      <c r="D16" s="367"/>
      <c r="E16" s="367"/>
      <c r="F16" s="367"/>
      <c r="G16" s="367"/>
      <c r="H16" s="367"/>
      <c r="I16" s="367"/>
      <c r="J16" s="367"/>
      <c r="K16" s="367"/>
      <c r="L16" s="368"/>
      <c r="O16" s="25" t="s">
        <v>193</v>
      </c>
      <c r="P16" s="25" t="s">
        <v>197</v>
      </c>
    </row>
    <row r="17" spans="1:16" s="9" customFormat="1" x14ac:dyDescent="0.25">
      <c r="A17" s="24"/>
      <c r="B17" s="369" t="str">
        <f>IF(Intro!$G$20="English",O17,P17)</f>
        <v>• Déclarez la valeur des ventes comme la valeur de vente nette rendue (voir définition dans le Glossaire).</v>
      </c>
      <c r="C17" s="370"/>
      <c r="D17" s="370"/>
      <c r="E17" s="370"/>
      <c r="F17" s="370"/>
      <c r="G17" s="370"/>
      <c r="H17" s="370"/>
      <c r="I17" s="370"/>
      <c r="J17" s="370"/>
      <c r="K17" s="370"/>
      <c r="L17" s="371"/>
      <c r="O17" s="25" t="s">
        <v>243</v>
      </c>
      <c r="P17" s="25" t="s">
        <v>267</v>
      </c>
    </row>
    <row r="18" spans="1:16" s="9" customFormat="1" x14ac:dyDescent="0.25">
      <c r="A18" s="24"/>
      <c r="B18" s="344" t="str">
        <f>IF(Intro!$G$20="English",O18,P18)</f>
        <v>Toute information dans ce questionnaire se rapporte aux MARCHANDISES EN CONSERVE seulement</v>
      </c>
      <c r="C18" s="345"/>
      <c r="D18" s="345"/>
      <c r="E18" s="345"/>
      <c r="F18" s="345"/>
      <c r="G18" s="345"/>
      <c r="H18" s="345"/>
      <c r="I18" s="345"/>
      <c r="J18" s="345"/>
      <c r="K18" s="345"/>
      <c r="L18" s="346"/>
      <c r="O18" s="246" t="s">
        <v>387</v>
      </c>
      <c r="P18" s="246" t="s">
        <v>388</v>
      </c>
    </row>
    <row r="19" spans="1:16" s="9" customFormat="1" x14ac:dyDescent="0.25">
      <c r="A19" s="24"/>
      <c r="B19" s="26"/>
      <c r="C19" s="26"/>
      <c r="D19" s="26"/>
      <c r="E19" s="27"/>
      <c r="F19" s="27"/>
      <c r="G19" s="27"/>
      <c r="H19" s="27"/>
      <c r="I19" s="27"/>
      <c r="J19" s="27"/>
      <c r="K19" s="27"/>
      <c r="L19" s="27"/>
      <c r="O19" s="25"/>
      <c r="P19" s="25"/>
    </row>
    <row r="20" spans="1:16" x14ac:dyDescent="0.25">
      <c r="B20" s="387" t="str">
        <f>UPPER(IF(Intro!$G$20="English",O20,P20))</f>
        <v>VENTES ET STOCKS</v>
      </c>
      <c r="C20" s="388"/>
      <c r="D20" s="388"/>
      <c r="E20" s="388"/>
      <c r="F20" s="388"/>
      <c r="G20" s="388"/>
      <c r="H20" s="388"/>
      <c r="I20" s="388"/>
      <c r="J20" s="388"/>
      <c r="K20" s="388"/>
      <c r="L20" s="389"/>
      <c r="O20" s="96" t="s">
        <v>244</v>
      </c>
      <c r="P20" s="96" t="s">
        <v>245</v>
      </c>
    </row>
    <row r="21" spans="1:16" x14ac:dyDescent="0.25">
      <c r="B21" s="348" t="s">
        <v>22</v>
      </c>
      <c r="C21" s="349"/>
      <c r="D21" s="349"/>
      <c r="E21" s="349"/>
      <c r="F21" s="349"/>
      <c r="G21" s="349"/>
      <c r="H21" s="349"/>
      <c r="I21" s="349"/>
      <c r="J21" s="349"/>
      <c r="K21" s="349"/>
      <c r="L21" s="350"/>
    </row>
    <row r="22" spans="1:16" x14ac:dyDescent="0.25">
      <c r="B22" s="28"/>
      <c r="C22" s="29"/>
      <c r="D22" s="29"/>
      <c r="E22" s="30"/>
      <c r="F22" s="30"/>
      <c r="G22" s="30"/>
      <c r="H22" s="30"/>
      <c r="I22" s="30"/>
      <c r="J22" s="30"/>
      <c r="K22" s="30"/>
      <c r="L22" s="31"/>
      <c r="N22" s="112" t="s">
        <v>314</v>
      </c>
    </row>
    <row r="23" spans="1:16" x14ac:dyDescent="0.25">
      <c r="B23" s="259" t="str">
        <f>IF(Intro!$G$20="English",O23,P23)</f>
        <v>Fournissez les estimations suivantes en pourcentage:</v>
      </c>
      <c r="C23" s="260"/>
      <c r="D23" s="260"/>
      <c r="E23" s="260"/>
      <c r="F23" s="260"/>
      <c r="G23" s="260"/>
      <c r="H23" s="260"/>
      <c r="I23" s="260"/>
      <c r="J23" s="260"/>
      <c r="K23" s="260"/>
      <c r="L23" s="261"/>
      <c r="O23" s="32" t="s">
        <v>55</v>
      </c>
      <c r="P23" s="112" t="s">
        <v>56</v>
      </c>
    </row>
    <row r="24" spans="1:16" x14ac:dyDescent="0.25">
      <c r="B24" s="132"/>
      <c r="C24" s="133"/>
      <c r="D24" s="45"/>
      <c r="E24" s="45"/>
      <c r="F24" s="45"/>
      <c r="G24" s="29"/>
      <c r="H24" s="111">
        <f>Variables!$B$6+2</f>
        <v>2025</v>
      </c>
      <c r="I24" s="65"/>
      <c r="J24" s="65"/>
      <c r="K24" s="65"/>
      <c r="L24" s="66"/>
      <c r="O24" s="32"/>
      <c r="P24" s="112"/>
    </row>
    <row r="25" spans="1:16" x14ac:dyDescent="0.25">
      <c r="B25" s="255" t="str">
        <f>IF(Intro!$G$20="English",O25,P25)</f>
        <v>Le volume des ventes des marchandises de votre entreprise divisé par le volume des ventes totales de votre entreprise</v>
      </c>
      <c r="C25" s="256"/>
      <c r="D25" s="256"/>
      <c r="E25" s="256"/>
      <c r="F25" s="256"/>
      <c r="G25" s="434" t="s">
        <v>90</v>
      </c>
      <c r="H25" s="457"/>
      <c r="I25" s="65"/>
      <c r="J25" s="65"/>
      <c r="K25" s="65"/>
      <c r="L25" s="66"/>
      <c r="O25" s="3" t="s">
        <v>286</v>
      </c>
      <c r="P25" s="112" t="s">
        <v>293</v>
      </c>
    </row>
    <row r="26" spans="1:16" x14ac:dyDescent="0.25">
      <c r="B26" s="255"/>
      <c r="C26" s="256"/>
      <c r="D26" s="256"/>
      <c r="E26" s="256"/>
      <c r="F26" s="256"/>
      <c r="G26" s="456"/>
      <c r="H26" s="457"/>
      <c r="I26" s="65"/>
      <c r="J26" s="65"/>
      <c r="K26" s="65"/>
      <c r="L26" s="66"/>
      <c r="P26" s="112"/>
    </row>
    <row r="27" spans="1:16" x14ac:dyDescent="0.25">
      <c r="B27" s="255" t="str">
        <f>IF(Intro!$G$20="English",O27,P27)</f>
        <v>La valeur des ventes des marchandises de votre entreprise divisée par la valeur des ventes totales de votre entreprise</v>
      </c>
      <c r="C27" s="256"/>
      <c r="D27" s="256"/>
      <c r="E27" s="256"/>
      <c r="F27" s="256"/>
      <c r="G27" s="434" t="s">
        <v>90</v>
      </c>
      <c r="H27" s="457"/>
      <c r="I27" s="65"/>
      <c r="J27" s="65"/>
      <c r="K27" s="65"/>
      <c r="L27" s="66"/>
      <c r="O27" s="3" t="s">
        <v>287</v>
      </c>
      <c r="P27" s="112" t="s">
        <v>290</v>
      </c>
    </row>
    <row r="28" spans="1:16" x14ac:dyDescent="0.25">
      <c r="B28" s="293"/>
      <c r="C28" s="294"/>
      <c r="D28" s="294"/>
      <c r="E28" s="294"/>
      <c r="F28" s="294"/>
      <c r="G28" s="434"/>
      <c r="H28" s="457"/>
      <c r="I28" s="65"/>
      <c r="J28" s="65"/>
      <c r="K28" s="65"/>
      <c r="L28" s="66"/>
      <c r="P28" s="112"/>
    </row>
    <row r="29" spans="1:16" x14ac:dyDescent="0.25">
      <c r="B29" s="255" t="str">
        <f>IF(Intro!$G$20="English",O29,P29)</f>
        <v>Le volume de production des marchandises par votre entreprise divisé par le volume total de production des marchandises de votre pays</v>
      </c>
      <c r="C29" s="256"/>
      <c r="D29" s="256"/>
      <c r="E29" s="256"/>
      <c r="F29" s="256"/>
      <c r="G29" s="434" t="s">
        <v>90</v>
      </c>
      <c r="H29" s="457"/>
      <c r="I29" s="65"/>
      <c r="J29" s="65"/>
      <c r="K29" s="65"/>
      <c r="L29" s="66"/>
      <c r="O29" s="3" t="s">
        <v>288</v>
      </c>
      <c r="P29" s="112" t="s">
        <v>291</v>
      </c>
    </row>
    <row r="30" spans="1:16" x14ac:dyDescent="0.25">
      <c r="B30" s="293"/>
      <c r="C30" s="294"/>
      <c r="D30" s="294"/>
      <c r="E30" s="294"/>
      <c r="F30" s="294"/>
      <c r="G30" s="434"/>
      <c r="H30" s="457"/>
      <c r="I30" s="65"/>
      <c r="J30" s="65"/>
      <c r="K30" s="65"/>
      <c r="L30" s="66"/>
      <c r="P30" s="112"/>
    </row>
    <row r="31" spans="1:16" x14ac:dyDescent="0.25">
      <c r="B31" s="255" t="str">
        <f>IF(Intro!$G$20="English",O31,P31)</f>
        <v>Le volume total des exportations des marchandises au Canada par votre entreprise divisé par le volume total des exportations des marchandises au Canada par votre pays</v>
      </c>
      <c r="C31" s="256"/>
      <c r="D31" s="256"/>
      <c r="E31" s="256"/>
      <c r="F31" s="256"/>
      <c r="G31" s="434" t="s">
        <v>90</v>
      </c>
      <c r="H31" s="457"/>
      <c r="I31" s="65"/>
      <c r="J31" s="65"/>
      <c r="K31" s="65"/>
      <c r="L31" s="66"/>
      <c r="O31" s="3" t="s">
        <v>289</v>
      </c>
      <c r="P31" s="112" t="s">
        <v>292</v>
      </c>
    </row>
    <row r="32" spans="1:16" x14ac:dyDescent="0.25">
      <c r="B32" s="293"/>
      <c r="C32" s="294"/>
      <c r="D32" s="294"/>
      <c r="E32" s="294"/>
      <c r="F32" s="294"/>
      <c r="G32" s="456"/>
      <c r="H32" s="457"/>
      <c r="I32" s="65"/>
      <c r="J32" s="65"/>
      <c r="K32" s="65"/>
      <c r="L32" s="66"/>
    </row>
    <row r="33" spans="2:16" x14ac:dyDescent="0.25">
      <c r="B33" s="67"/>
      <c r="C33" s="68"/>
      <c r="D33" s="68"/>
      <c r="E33" s="68"/>
      <c r="F33" s="68"/>
      <c r="G33" s="68"/>
      <c r="H33" s="68"/>
      <c r="I33" s="68"/>
      <c r="J33" s="68"/>
      <c r="K33" s="68"/>
      <c r="L33" s="69"/>
    </row>
    <row r="34" spans="2:16" x14ac:dyDescent="0.25">
      <c r="B34" s="360" t="s">
        <v>23</v>
      </c>
      <c r="C34" s="361"/>
      <c r="D34" s="361"/>
      <c r="E34" s="361"/>
      <c r="F34" s="361"/>
      <c r="G34" s="361"/>
      <c r="H34" s="361"/>
      <c r="I34" s="361"/>
      <c r="J34" s="361"/>
      <c r="K34" s="361"/>
      <c r="L34" s="362"/>
    </row>
    <row r="35" spans="2:16" x14ac:dyDescent="0.25">
      <c r="B35" s="28"/>
      <c r="C35" s="29"/>
      <c r="D35" s="29"/>
      <c r="E35" s="30"/>
      <c r="F35" s="30"/>
      <c r="G35" s="30"/>
      <c r="H35" s="30"/>
      <c r="I35" s="30"/>
      <c r="J35" s="30"/>
      <c r="K35" s="30"/>
      <c r="L35" s="31"/>
    </row>
    <row r="36" spans="2:16" x14ac:dyDescent="0.25">
      <c r="B36" s="259" t="str">
        <f>IF(Intro!$G$20="English",O36,P36)</f>
        <v>Remplir le tableau suivant pour les ventes et les stocks des marchandises par votre entreprise.</v>
      </c>
      <c r="C36" s="260"/>
      <c r="D36" s="260"/>
      <c r="E36" s="260"/>
      <c r="F36" s="260"/>
      <c r="G36" s="260"/>
      <c r="H36" s="260"/>
      <c r="I36" s="260"/>
      <c r="J36" s="260"/>
      <c r="K36" s="260"/>
      <c r="L36" s="261"/>
      <c r="O36" s="32" t="s">
        <v>330</v>
      </c>
      <c r="P36" s="3" t="s">
        <v>270</v>
      </c>
    </row>
    <row r="37" spans="2:16" x14ac:dyDescent="0.25">
      <c r="B37" s="132"/>
      <c r="C37" s="133"/>
      <c r="D37" s="29"/>
      <c r="E37" s="30"/>
      <c r="F37" s="30"/>
      <c r="G37" s="30"/>
      <c r="H37" s="30"/>
      <c r="I37" s="30"/>
      <c r="J37" s="30"/>
      <c r="K37" s="30"/>
      <c r="L37" s="31"/>
      <c r="O37" s="32"/>
    </row>
    <row r="38" spans="2:16" x14ac:dyDescent="0.25">
      <c r="B38" s="132"/>
      <c r="C38" s="133"/>
      <c r="D38" s="29"/>
      <c r="E38" s="45"/>
      <c r="G38" s="424">
        <f>Variables!$B$6</f>
        <v>2023</v>
      </c>
      <c r="H38" s="424">
        <f>G38+1</f>
        <v>2024</v>
      </c>
      <c r="I38" s="424">
        <f>H38+1</f>
        <v>2025</v>
      </c>
      <c r="J38" s="458"/>
      <c r="K38" s="459"/>
      <c r="L38" s="66"/>
      <c r="O38" s="32"/>
    </row>
    <row r="39" spans="2:16" x14ac:dyDescent="0.25">
      <c r="B39" s="132"/>
      <c r="C39" s="133"/>
      <c r="D39" s="29"/>
      <c r="E39" s="45"/>
      <c r="G39" s="425"/>
      <c r="H39" s="425"/>
      <c r="I39" s="425"/>
      <c r="J39" s="458"/>
      <c r="K39" s="459"/>
      <c r="L39" s="66"/>
      <c r="O39" s="32"/>
    </row>
    <row r="40" spans="2:16" ht="15" thickBot="1" x14ac:dyDescent="0.3">
      <c r="B40" s="255" t="str">
        <f>IF(Intro!$G$20="English",O40,P40)</f>
        <v>Stock d'ouverture</v>
      </c>
      <c r="C40" s="256"/>
      <c r="D40" s="451" t="str">
        <f>IF(Intro!$G$20="English",Variables!$B$23,Variables!$C$23)</f>
        <v>kg</v>
      </c>
      <c r="E40" s="451"/>
      <c r="F40" s="451"/>
      <c r="G40" s="118"/>
      <c r="H40" s="121">
        <f>G56</f>
        <v>0</v>
      </c>
      <c r="I40" s="121">
        <f>H56</f>
        <v>0</v>
      </c>
      <c r="J40" s="142"/>
      <c r="K40" s="143"/>
      <c r="L40" s="66"/>
      <c r="O40" s="3" t="s">
        <v>116</v>
      </c>
      <c r="P40" s="3" t="s">
        <v>117</v>
      </c>
    </row>
    <row r="41" spans="2:16" x14ac:dyDescent="0.25">
      <c r="B41" s="446" t="str">
        <f>IF(Intro!$G$20="English",O41,P41)</f>
        <v>Ventes dans le pays de production</v>
      </c>
      <c r="C41" s="447"/>
      <c r="D41" s="450" t="str">
        <f>IF(Intro!$G$20="English",Variables!$B$23,Variables!$C$23)</f>
        <v>kg</v>
      </c>
      <c r="E41" s="450"/>
      <c r="F41" s="450"/>
      <c r="G41" s="119"/>
      <c r="H41" s="119"/>
      <c r="I41" s="119"/>
      <c r="J41" s="142"/>
      <c r="K41" s="143"/>
      <c r="L41" s="66"/>
      <c r="O41" s="3" t="s">
        <v>182</v>
      </c>
      <c r="P41" s="3" t="s">
        <v>34</v>
      </c>
    </row>
    <row r="42" spans="2:16" x14ac:dyDescent="0.25">
      <c r="B42" s="255"/>
      <c r="C42" s="256"/>
      <c r="D42" s="451" t="str">
        <f>IF(Intro!G$20="English",O42,P42)</f>
        <v>à l'usine (CAD)</v>
      </c>
      <c r="E42" s="451"/>
      <c r="F42" s="451"/>
      <c r="G42" s="118"/>
      <c r="H42" s="118"/>
      <c r="I42" s="118"/>
      <c r="J42" s="142"/>
      <c r="K42" s="143"/>
      <c r="L42" s="66"/>
      <c r="O42" s="3" t="s">
        <v>262</v>
      </c>
      <c r="P42" s="3" t="s">
        <v>263</v>
      </c>
    </row>
    <row r="43" spans="2:16" ht="15" thickBot="1" x14ac:dyDescent="0.3">
      <c r="B43" s="448"/>
      <c r="C43" s="449"/>
      <c r="D43" s="452" t="str">
        <f>"$ / "&amp;IF(Intro!$G$20="English",Variables!$B$24,Variables!$C$24)</f>
        <v>$ / kg</v>
      </c>
      <c r="E43" s="452"/>
      <c r="F43" s="452"/>
      <c r="G43" s="151" t="str">
        <f>IF(G41=0,"-",G42/G41)</f>
        <v>-</v>
      </c>
      <c r="H43" s="151" t="str">
        <f>IF(H41=0,"-",H42/H41)</f>
        <v>-</v>
      </c>
      <c r="I43" s="151" t="str">
        <f>IF(I41=0,"-",I42/I41)</f>
        <v>-</v>
      </c>
      <c r="J43" s="142"/>
      <c r="K43" s="143"/>
      <c r="L43" s="66"/>
    </row>
    <row r="44" spans="2:16" x14ac:dyDescent="0.25">
      <c r="B44" s="446" t="str">
        <f>IF(Intro!$G$20="English",O44,P44)</f>
        <v>Ventes à l'exportation au Canada</v>
      </c>
      <c r="C44" s="447"/>
      <c r="D44" s="450" t="str">
        <f>IF(Intro!$G$20="English",Variables!$B$23,Variables!$C$23)</f>
        <v>kg</v>
      </c>
      <c r="E44" s="450"/>
      <c r="F44" s="450"/>
      <c r="G44" s="119"/>
      <c r="H44" s="119"/>
      <c r="I44" s="119"/>
      <c r="J44" s="142"/>
      <c r="K44" s="143"/>
      <c r="L44" s="66"/>
      <c r="O44" s="3" t="s">
        <v>133</v>
      </c>
      <c r="P44" s="3" t="s">
        <v>134</v>
      </c>
    </row>
    <row r="45" spans="2:16" x14ac:dyDescent="0.25">
      <c r="B45" s="255"/>
      <c r="C45" s="256"/>
      <c r="D45" s="451" t="str">
        <f>IF(Intro!G$20="English",O45,P45)</f>
        <v>FOB pays d'exportation (CAD)</v>
      </c>
      <c r="E45" s="451"/>
      <c r="F45" s="451"/>
      <c r="G45" s="118"/>
      <c r="H45" s="118"/>
      <c r="I45" s="118"/>
      <c r="J45" s="142"/>
      <c r="K45" s="143"/>
      <c r="L45" s="66"/>
      <c r="O45" s="3" t="s">
        <v>264</v>
      </c>
      <c r="P45" s="3" t="s">
        <v>265</v>
      </c>
    </row>
    <row r="46" spans="2:16" ht="15" thickBot="1" x14ac:dyDescent="0.3">
      <c r="B46" s="448"/>
      <c r="C46" s="449"/>
      <c r="D46" s="452" t="str">
        <f>"$ / "&amp;IF(Intro!$G$20="English",Variables!$B$24,Variables!$C$24)</f>
        <v>$ / kg</v>
      </c>
      <c r="E46" s="452"/>
      <c r="F46" s="452"/>
      <c r="G46" s="151" t="str">
        <f>IF(G44=0,"-",G45/G44)</f>
        <v>-</v>
      </c>
      <c r="H46" s="151" t="str">
        <f>IF(H44=0,"-",H45/H44)</f>
        <v>-</v>
      </c>
      <c r="I46" s="151" t="str">
        <f>IF(I44=0,"-",I45/I44)</f>
        <v>-</v>
      </c>
      <c r="J46" s="142"/>
      <c r="K46" s="143"/>
      <c r="L46" s="66"/>
    </row>
    <row r="47" spans="2:16" x14ac:dyDescent="0.25">
      <c r="B47" s="446" t="str">
        <f>IF(Intro!$G$20="English",O47,P47)</f>
        <v>Ventes à l'exportation aux États-Unis d'Amérique</v>
      </c>
      <c r="C47" s="447"/>
      <c r="D47" s="450" t="str">
        <f>IF(Intro!$G$20="English",Variables!$B$23,Variables!$C$23)</f>
        <v>kg</v>
      </c>
      <c r="E47" s="450"/>
      <c r="F47" s="450"/>
      <c r="G47" s="119"/>
      <c r="H47" s="119"/>
      <c r="I47" s="119"/>
      <c r="J47" s="142"/>
      <c r="K47" s="143"/>
      <c r="L47" s="66"/>
      <c r="O47" s="3" t="s">
        <v>252</v>
      </c>
      <c r="P47" s="3" t="s">
        <v>253</v>
      </c>
    </row>
    <row r="48" spans="2:16" x14ac:dyDescent="0.25">
      <c r="B48" s="255"/>
      <c r="C48" s="256"/>
      <c r="D48" s="451" t="str">
        <f>D45</f>
        <v>FOB pays d'exportation (CAD)</v>
      </c>
      <c r="E48" s="451"/>
      <c r="F48" s="451"/>
      <c r="G48" s="118"/>
      <c r="H48" s="118"/>
      <c r="I48" s="118"/>
      <c r="J48" s="142"/>
      <c r="K48" s="143"/>
      <c r="L48" s="66"/>
    </row>
    <row r="49" spans="1:16" ht="15" thickBot="1" x14ac:dyDescent="0.3">
      <c r="B49" s="448"/>
      <c r="C49" s="449"/>
      <c r="D49" s="452" t="str">
        <f>"$ / "&amp;IF(Intro!$G$20="English",Variables!$B$24,Variables!$C$24)</f>
        <v>$ / kg</v>
      </c>
      <c r="E49" s="452"/>
      <c r="F49" s="452"/>
      <c r="G49" s="151" t="str">
        <f>IF(G47=0,"-",G48/G47)</f>
        <v>-</v>
      </c>
      <c r="H49" s="151" t="str">
        <f>IF(H47=0,"-",H48/H47)</f>
        <v>-</v>
      </c>
      <c r="I49" s="151" t="str">
        <f>IF(I47=0,"-",I48/I47)</f>
        <v>-</v>
      </c>
      <c r="J49" s="142"/>
      <c r="K49" s="143"/>
      <c r="L49" s="66"/>
    </row>
    <row r="50" spans="1:16" x14ac:dyDescent="0.25">
      <c r="B50" s="446" t="str">
        <f>IF(Intro!$G$20="English",O50,P50)</f>
        <v>Ventes à l'exportation vers l'Union européenne</v>
      </c>
      <c r="C50" s="447"/>
      <c r="D50" s="450" t="str">
        <f>IF(Intro!$G$20="English",Variables!$B$23,Variables!$C$23)</f>
        <v>kg</v>
      </c>
      <c r="E50" s="450"/>
      <c r="F50" s="450"/>
      <c r="G50" s="119"/>
      <c r="H50" s="119"/>
      <c r="I50" s="119"/>
      <c r="J50" s="142"/>
      <c r="K50" s="143"/>
      <c r="L50" s="66"/>
      <c r="O50" s="3" t="s">
        <v>326</v>
      </c>
      <c r="P50" s="3" t="s">
        <v>335</v>
      </c>
    </row>
    <row r="51" spans="1:16" x14ac:dyDescent="0.25">
      <c r="B51" s="255"/>
      <c r="C51" s="256"/>
      <c r="D51" s="451" t="str">
        <f>D45</f>
        <v>FOB pays d'exportation (CAD)</v>
      </c>
      <c r="E51" s="451"/>
      <c r="F51" s="451"/>
      <c r="G51" s="118"/>
      <c r="H51" s="118"/>
      <c r="I51" s="118"/>
      <c r="J51" s="142"/>
      <c r="K51" s="143"/>
      <c r="L51" s="66"/>
    </row>
    <row r="52" spans="1:16" ht="15" thickBot="1" x14ac:dyDescent="0.3">
      <c r="B52" s="448"/>
      <c r="C52" s="449"/>
      <c r="D52" s="452" t="str">
        <f>"$ / "&amp;IF(Intro!$G$20="English",Variables!$B$24,Variables!$C$24)</f>
        <v>$ / kg</v>
      </c>
      <c r="E52" s="452"/>
      <c r="F52" s="452"/>
      <c r="G52" s="151" t="str">
        <f>IF(G50=0,"-",G51/G50)</f>
        <v>-</v>
      </c>
      <c r="H52" s="151" t="str">
        <f>IF(H50=0,"-",H51/H50)</f>
        <v>-</v>
      </c>
      <c r="I52" s="151" t="str">
        <f>IF(I50=0,"-",I51/I50)</f>
        <v>-</v>
      </c>
      <c r="J52" s="142"/>
      <c r="K52" s="143"/>
      <c r="L52" s="66"/>
    </row>
    <row r="53" spans="1:16" x14ac:dyDescent="0.25">
      <c r="B53" s="446" t="str">
        <f>IF(Intro!$G$20="English",O53,P53)</f>
        <v>Ventes à l'exportation vers tous les autres pays</v>
      </c>
      <c r="C53" s="447"/>
      <c r="D53" s="450" t="str">
        <f>IF(Intro!$G$20="English",Variables!$B$23,Variables!$C$23)</f>
        <v>kg</v>
      </c>
      <c r="E53" s="450"/>
      <c r="F53" s="450"/>
      <c r="G53" s="119"/>
      <c r="H53" s="119"/>
      <c r="I53" s="119"/>
      <c r="J53" s="142"/>
      <c r="K53" s="143"/>
      <c r="L53" s="66"/>
      <c r="M53" s="112"/>
      <c r="N53" s="112"/>
      <c r="O53" s="3" t="s">
        <v>136</v>
      </c>
      <c r="P53" s="3" t="s">
        <v>135</v>
      </c>
    </row>
    <row r="54" spans="1:16" x14ac:dyDescent="0.25">
      <c r="B54" s="255"/>
      <c r="C54" s="256"/>
      <c r="D54" s="451" t="str">
        <f>D45</f>
        <v>FOB pays d'exportation (CAD)</v>
      </c>
      <c r="E54" s="451"/>
      <c r="F54" s="451"/>
      <c r="G54" s="118"/>
      <c r="H54" s="118"/>
      <c r="I54" s="118"/>
      <c r="J54" s="142"/>
      <c r="K54" s="143"/>
      <c r="L54" s="66"/>
    </row>
    <row r="55" spans="1:16" ht="15" thickBot="1" x14ac:dyDescent="0.3">
      <c r="B55" s="448"/>
      <c r="C55" s="449"/>
      <c r="D55" s="452" t="str">
        <f>"$ / "&amp;IF(Intro!$G$20="English",Variables!$B$24,Variables!$C$24)</f>
        <v>$ / kg</v>
      </c>
      <c r="E55" s="452"/>
      <c r="F55" s="452"/>
      <c r="G55" s="151" t="str">
        <f>IF(G53=0,"-",G54/G53)</f>
        <v>-</v>
      </c>
      <c r="H55" s="151" t="str">
        <f>IF(H53=0,"-",H54/H53)</f>
        <v>-</v>
      </c>
      <c r="I55" s="151" t="str">
        <f>IF(I53=0,"-",I54/I53)</f>
        <v>-</v>
      </c>
      <c r="J55" s="142"/>
      <c r="K55" s="143"/>
      <c r="L55" s="66"/>
    </row>
    <row r="56" spans="1:16" x14ac:dyDescent="0.25">
      <c r="B56" s="453" t="str">
        <f>IF(Intro!$G$20="English",O56,P56)</f>
        <v>Stock de clôture</v>
      </c>
      <c r="C56" s="454"/>
      <c r="D56" s="455" t="str">
        <f>IF(Intro!$G$20="English",Variables!$B$23,Variables!$C$23)</f>
        <v>kg</v>
      </c>
      <c r="E56" s="455"/>
      <c r="F56" s="455"/>
      <c r="G56" s="120"/>
      <c r="H56" s="120"/>
      <c r="I56" s="120"/>
      <c r="J56" s="142"/>
      <c r="K56" s="143"/>
      <c r="L56" s="66"/>
      <c r="O56" s="3" t="s">
        <v>118</v>
      </c>
      <c r="P56" s="3" t="s">
        <v>275</v>
      </c>
    </row>
    <row r="57" spans="1:16" x14ac:dyDescent="0.25">
      <c r="B57" s="134"/>
      <c r="C57" s="135"/>
      <c r="D57" s="126"/>
      <c r="E57" s="126"/>
      <c r="F57" s="126"/>
      <c r="G57" s="126"/>
      <c r="H57" s="126"/>
      <c r="I57" s="126"/>
      <c r="J57" s="126"/>
      <c r="K57" s="126"/>
      <c r="L57" s="66"/>
    </row>
    <row r="58" spans="1:16" ht="14.1" customHeight="1" x14ac:dyDescent="0.25">
      <c r="B58" s="303" t="str">
        <f>IF(Intro!$G$20="English",O58,P58)</f>
        <v>Précisez tous les autres pays:</v>
      </c>
      <c r="C58" s="304"/>
      <c r="D58" s="440"/>
      <c r="E58" s="441"/>
      <c r="F58" s="441"/>
      <c r="G58" s="441"/>
      <c r="H58" s="441"/>
      <c r="I58" s="441"/>
      <c r="J58" s="441"/>
      <c r="K58" s="442"/>
      <c r="L58" s="66"/>
      <c r="O58" s="3" t="s">
        <v>294</v>
      </c>
      <c r="P58" s="3" t="s">
        <v>295</v>
      </c>
    </row>
    <row r="59" spans="1:16" ht="14.1" customHeight="1" x14ac:dyDescent="0.25">
      <c r="B59" s="147"/>
      <c r="C59" s="148"/>
      <c r="D59" s="443"/>
      <c r="E59" s="444"/>
      <c r="F59" s="444"/>
      <c r="G59" s="444"/>
      <c r="H59" s="444"/>
      <c r="I59" s="444"/>
      <c r="J59" s="444"/>
      <c r="K59" s="445"/>
      <c r="L59" s="66"/>
    </row>
    <row r="60" spans="1:16" x14ac:dyDescent="0.25">
      <c r="B60" s="67"/>
      <c r="C60" s="68"/>
      <c r="D60" s="68"/>
      <c r="E60" s="68"/>
      <c r="F60" s="68"/>
      <c r="G60" s="68"/>
      <c r="H60" s="68"/>
      <c r="I60" s="68"/>
      <c r="J60" s="68"/>
      <c r="K60" s="68"/>
      <c r="L60" s="69"/>
    </row>
    <row r="61" spans="1:16" s="22" customFormat="1" x14ac:dyDescent="0.25">
      <c r="A61" s="21"/>
      <c r="B61" s="360" t="s">
        <v>24</v>
      </c>
      <c r="C61" s="361"/>
      <c r="D61" s="361"/>
      <c r="E61" s="361"/>
      <c r="F61" s="361"/>
      <c r="G61" s="361"/>
      <c r="H61" s="361"/>
      <c r="I61" s="361"/>
      <c r="J61" s="361"/>
      <c r="K61" s="361"/>
      <c r="L61" s="362"/>
      <c r="M61" s="71"/>
      <c r="O61" s="3"/>
    </row>
    <row r="62" spans="1:16" x14ac:dyDescent="0.25">
      <c r="B62" s="61"/>
      <c r="C62" s="45"/>
      <c r="D62" s="45"/>
      <c r="E62" s="45"/>
      <c r="F62" s="45"/>
      <c r="G62" s="45"/>
      <c r="H62" s="45"/>
      <c r="I62" s="45"/>
      <c r="J62" s="45"/>
      <c r="K62" s="45"/>
      <c r="L62" s="16"/>
    </row>
    <row r="63" spans="1:16" x14ac:dyDescent="0.25">
      <c r="B63" s="303" t="str">
        <f>IF(Intro!$G$20="English",O63,P63)</f>
        <v>En utilisant les données fournies à la question 1 sur l'onglet Pro 1 avec les données fournies à la question 2 ci-dessus, le questionnaire calcule le stock de clôture comme suit :</v>
      </c>
      <c r="C63" s="304"/>
      <c r="D63" s="304"/>
      <c r="E63" s="304"/>
      <c r="F63" s="304"/>
      <c r="G63" s="304"/>
      <c r="H63" s="304"/>
      <c r="I63" s="304"/>
      <c r="J63" s="304"/>
      <c r="K63" s="304"/>
      <c r="L63" s="305"/>
      <c r="O63" s="3" t="s">
        <v>138</v>
      </c>
      <c r="P63" s="3" t="s">
        <v>276</v>
      </c>
    </row>
    <row r="64" spans="1:16" x14ac:dyDescent="0.25">
      <c r="B64" s="61"/>
      <c r="C64" s="45"/>
      <c r="D64" s="45"/>
      <c r="E64" s="45"/>
      <c r="F64" s="45"/>
      <c r="G64" s="45"/>
      <c r="H64" s="45"/>
      <c r="I64" s="45"/>
      <c r="J64" s="45"/>
      <c r="K64" s="45"/>
      <c r="L64" s="16"/>
    </row>
    <row r="65" spans="1:16" x14ac:dyDescent="0.25">
      <c r="B65" s="132"/>
      <c r="C65" s="133"/>
      <c r="D65" s="29"/>
      <c r="F65" s="45"/>
      <c r="G65" s="424">
        <f>Variables!$B$6</f>
        <v>2023</v>
      </c>
      <c r="H65" s="424">
        <f>G65+1</f>
        <v>2024</v>
      </c>
      <c r="I65" s="424">
        <f>H65+1</f>
        <v>2025</v>
      </c>
      <c r="J65" s="438"/>
      <c r="K65" s="439"/>
      <c r="L65" s="66"/>
      <c r="O65" s="32"/>
    </row>
    <row r="66" spans="1:16" x14ac:dyDescent="0.25">
      <c r="B66" s="132"/>
      <c r="C66" s="133"/>
      <c r="D66" s="29"/>
      <c r="F66" s="45"/>
      <c r="G66" s="425"/>
      <c r="H66" s="425"/>
      <c r="I66" s="425"/>
      <c r="J66" s="438"/>
      <c r="K66" s="439"/>
      <c r="L66" s="66"/>
      <c r="O66" s="32"/>
    </row>
    <row r="67" spans="1:16" x14ac:dyDescent="0.25">
      <c r="B67" s="431" t="str">
        <f>B56</f>
        <v>Stock de clôture</v>
      </c>
      <c r="C67" s="432"/>
      <c r="D67" s="432"/>
      <c r="E67" s="433"/>
      <c r="F67" s="138" t="str">
        <f>IF(Intro!$G$20="English",Variables!$B$23,Variables!$C$23)</f>
        <v>kg</v>
      </c>
      <c r="G67" s="121">
        <f>G40+'Pro 1'!G22-G41-G44-G47-G50-G53</f>
        <v>0</v>
      </c>
      <c r="H67" s="121">
        <f>H40+'Pro 1'!H22-H41-H44-H47-H50-H53</f>
        <v>0</v>
      </c>
      <c r="I67" s="121">
        <f>I40+'Pro 1'!I22-I41-I44-I47-I50-I53</f>
        <v>0</v>
      </c>
      <c r="J67" s="142"/>
      <c r="K67" s="143"/>
      <c r="L67" s="66"/>
    </row>
    <row r="68" spans="1:16" ht="14.1" customHeight="1" x14ac:dyDescent="0.25">
      <c r="B68" s="431" t="str">
        <f>IF(Intro!$G$20="English",O68,P68)</f>
        <v>Différence entre le stock de clôture à la question 2 ci-dessus et le stock de clôture calculé</v>
      </c>
      <c r="C68" s="432"/>
      <c r="D68" s="432"/>
      <c r="E68" s="433"/>
      <c r="F68" s="434" t="str">
        <f>IF(Intro!$G$20="English",Variables!$B$23,Variables!$C$23)</f>
        <v>kg</v>
      </c>
      <c r="G68" s="435">
        <f>G56-G67</f>
        <v>0</v>
      </c>
      <c r="H68" s="435">
        <f>H56-H67</f>
        <v>0</v>
      </c>
      <c r="I68" s="435">
        <f>I56-I67</f>
        <v>0</v>
      </c>
      <c r="J68" s="426"/>
      <c r="K68" s="427"/>
      <c r="L68" s="66"/>
      <c r="O68" s="3" t="s">
        <v>162</v>
      </c>
      <c r="P68" s="3" t="s">
        <v>198</v>
      </c>
    </row>
    <row r="69" spans="1:16" x14ac:dyDescent="0.25">
      <c r="B69" s="431"/>
      <c r="C69" s="432"/>
      <c r="D69" s="432"/>
      <c r="E69" s="433"/>
      <c r="F69" s="434"/>
      <c r="G69" s="436"/>
      <c r="H69" s="436"/>
      <c r="I69" s="436"/>
      <c r="J69" s="426"/>
      <c r="K69" s="427"/>
      <c r="L69" s="66"/>
    </row>
    <row r="70" spans="1:16" x14ac:dyDescent="0.25">
      <c r="B70" s="431"/>
      <c r="C70" s="432"/>
      <c r="D70" s="432"/>
      <c r="E70" s="433"/>
      <c r="F70" s="434"/>
      <c r="G70" s="436"/>
      <c r="H70" s="436"/>
      <c r="I70" s="436"/>
      <c r="J70" s="426"/>
      <c r="K70" s="427"/>
      <c r="L70" s="66"/>
    </row>
    <row r="71" spans="1:16" x14ac:dyDescent="0.25">
      <c r="B71" s="431"/>
      <c r="C71" s="432"/>
      <c r="D71" s="432"/>
      <c r="E71" s="433"/>
      <c r="F71" s="434"/>
      <c r="G71" s="437"/>
      <c r="H71" s="437"/>
      <c r="I71" s="437"/>
      <c r="J71" s="426"/>
      <c r="K71" s="427"/>
      <c r="L71" s="66"/>
    </row>
    <row r="72" spans="1:16" x14ac:dyDescent="0.25">
      <c r="B72" s="61"/>
      <c r="C72" s="45"/>
      <c r="D72" s="45"/>
      <c r="E72" s="45"/>
      <c r="F72" s="45"/>
      <c r="G72" s="45"/>
      <c r="H72" s="45"/>
      <c r="I72" s="45"/>
      <c r="J72" s="45"/>
      <c r="K72" s="45"/>
      <c r="L72" s="16"/>
    </row>
    <row r="73" spans="1:16" x14ac:dyDescent="0.25">
      <c r="B73" s="354" t="str">
        <f>IF(Intro!$G$20="English",O73,P73)</f>
        <v>Si le volume du stock de clôture à la question 2 ci-dessus diffère du stock de clôture calculé, donnez la raison.</v>
      </c>
      <c r="C73" s="355"/>
      <c r="D73" s="355"/>
      <c r="E73" s="355"/>
      <c r="F73" s="355"/>
      <c r="G73" s="355"/>
      <c r="H73" s="355"/>
      <c r="I73" s="355"/>
      <c r="J73" s="355"/>
      <c r="K73" s="355"/>
      <c r="L73" s="356"/>
      <c r="O73" s="38" t="s">
        <v>183</v>
      </c>
      <c r="P73" s="3" t="s">
        <v>199</v>
      </c>
    </row>
    <row r="74" spans="1:16" x14ac:dyDescent="0.25">
      <c r="B74" s="61"/>
      <c r="C74" s="45"/>
      <c r="D74" s="45"/>
      <c r="E74" s="45"/>
      <c r="F74" s="45"/>
      <c r="G74" s="45"/>
      <c r="H74" s="45"/>
      <c r="I74" s="45"/>
      <c r="J74" s="45"/>
      <c r="K74" s="45"/>
      <c r="L74" s="16"/>
    </row>
    <row r="75" spans="1:16" s="22" customFormat="1" x14ac:dyDescent="0.25">
      <c r="A75" s="21"/>
      <c r="B75" s="357"/>
      <c r="C75" s="358"/>
      <c r="D75" s="358"/>
      <c r="E75" s="358"/>
      <c r="F75" s="358"/>
      <c r="G75" s="358"/>
      <c r="H75" s="358"/>
      <c r="I75" s="358"/>
      <c r="J75" s="358"/>
      <c r="K75" s="358"/>
      <c r="L75" s="359"/>
      <c r="M75" s="39"/>
    </row>
    <row r="76" spans="1:16" s="22" customFormat="1" x14ac:dyDescent="0.25">
      <c r="A76" s="21"/>
      <c r="B76" s="357"/>
      <c r="C76" s="358"/>
      <c r="D76" s="358"/>
      <c r="E76" s="358"/>
      <c r="F76" s="358"/>
      <c r="G76" s="358"/>
      <c r="H76" s="358"/>
      <c r="I76" s="358"/>
      <c r="J76" s="358"/>
      <c r="K76" s="358"/>
      <c r="L76" s="359"/>
      <c r="M76" s="39"/>
    </row>
    <row r="77" spans="1:16" s="22" customFormat="1" x14ac:dyDescent="0.25">
      <c r="A77" s="21"/>
      <c r="B77" s="357"/>
      <c r="C77" s="358"/>
      <c r="D77" s="358"/>
      <c r="E77" s="358"/>
      <c r="F77" s="358"/>
      <c r="G77" s="358"/>
      <c r="H77" s="358"/>
      <c r="I77" s="358"/>
      <c r="J77" s="358"/>
      <c r="K77" s="358"/>
      <c r="L77" s="359"/>
      <c r="M77" s="39"/>
    </row>
    <row r="78" spans="1:16" s="22" customFormat="1" x14ac:dyDescent="0.25">
      <c r="A78" s="21"/>
      <c r="B78" s="357"/>
      <c r="C78" s="358"/>
      <c r="D78" s="358"/>
      <c r="E78" s="358"/>
      <c r="F78" s="358"/>
      <c r="G78" s="358"/>
      <c r="H78" s="358"/>
      <c r="I78" s="358"/>
      <c r="J78" s="358"/>
      <c r="K78" s="358"/>
      <c r="L78" s="359"/>
      <c r="M78" s="39"/>
    </row>
    <row r="79" spans="1:16" s="22" customFormat="1" x14ac:dyDescent="0.25">
      <c r="A79" s="21"/>
      <c r="B79" s="357"/>
      <c r="C79" s="358"/>
      <c r="D79" s="358"/>
      <c r="E79" s="358"/>
      <c r="F79" s="358"/>
      <c r="G79" s="358"/>
      <c r="H79" s="358"/>
      <c r="I79" s="358"/>
      <c r="J79" s="358"/>
      <c r="K79" s="358"/>
      <c r="L79" s="359"/>
      <c r="M79" s="39"/>
    </row>
    <row r="80" spans="1:16" s="22" customFormat="1" x14ac:dyDescent="0.25">
      <c r="A80" s="21"/>
      <c r="B80" s="357"/>
      <c r="C80" s="358"/>
      <c r="D80" s="358"/>
      <c r="E80" s="358"/>
      <c r="F80" s="358"/>
      <c r="G80" s="358"/>
      <c r="H80" s="358"/>
      <c r="I80" s="358"/>
      <c r="J80" s="358"/>
      <c r="K80" s="358"/>
      <c r="L80" s="359"/>
      <c r="M80" s="39"/>
    </row>
    <row r="81" spans="1:16" s="22" customFormat="1" x14ac:dyDescent="0.25">
      <c r="A81" s="21"/>
      <c r="B81" s="357"/>
      <c r="C81" s="358"/>
      <c r="D81" s="358"/>
      <c r="E81" s="358"/>
      <c r="F81" s="358"/>
      <c r="G81" s="358"/>
      <c r="H81" s="358"/>
      <c r="I81" s="358"/>
      <c r="J81" s="358"/>
      <c r="K81" s="358"/>
      <c r="L81" s="359"/>
      <c r="M81" s="39"/>
    </row>
    <row r="82" spans="1:16" s="22" customFormat="1" x14ac:dyDescent="0.25">
      <c r="A82" s="21"/>
      <c r="B82" s="357"/>
      <c r="C82" s="358"/>
      <c r="D82" s="358"/>
      <c r="E82" s="358"/>
      <c r="F82" s="358"/>
      <c r="G82" s="358"/>
      <c r="H82" s="358"/>
      <c r="I82" s="358"/>
      <c r="J82" s="358"/>
      <c r="K82" s="358"/>
      <c r="L82" s="359"/>
      <c r="M82" s="39"/>
    </row>
    <row r="83" spans="1:16" x14ac:dyDescent="0.25">
      <c r="B83" s="67"/>
      <c r="C83" s="68"/>
      <c r="D83" s="68"/>
      <c r="E83" s="68"/>
      <c r="F83" s="68"/>
      <c r="G83" s="68"/>
      <c r="H83" s="68"/>
      <c r="I83" s="68"/>
      <c r="J83" s="68"/>
      <c r="K83" s="68"/>
      <c r="L83" s="69"/>
    </row>
    <row r="84" spans="1:16" s="22" customFormat="1" x14ac:dyDescent="0.25">
      <c r="A84" s="21"/>
      <c r="B84" s="360" t="s">
        <v>25</v>
      </c>
      <c r="C84" s="361"/>
      <c r="D84" s="361"/>
      <c r="E84" s="361"/>
      <c r="F84" s="361"/>
      <c r="G84" s="361"/>
      <c r="H84" s="361"/>
      <c r="I84" s="361"/>
      <c r="J84" s="361"/>
      <c r="K84" s="361"/>
      <c r="L84" s="362"/>
      <c r="M84" s="71"/>
    </row>
    <row r="85" spans="1:16" x14ac:dyDescent="0.25">
      <c r="B85" s="61"/>
      <c r="C85" s="45"/>
      <c r="D85" s="45"/>
      <c r="E85" s="45"/>
      <c r="F85" s="45"/>
      <c r="G85" s="45"/>
      <c r="H85" s="45"/>
      <c r="I85" s="45"/>
      <c r="J85" s="45"/>
      <c r="K85" s="45"/>
      <c r="L85" s="16"/>
    </row>
    <row r="86" spans="1:16" x14ac:dyDescent="0.25">
      <c r="B86" s="259" t="str">
        <f>IF(Intro!$G$20="English",O86,P86)</f>
        <v>Expliquez tous changements sur les activités d'exportation des marchandises de votre entreprise, depuis le 1er janvier 2023.</v>
      </c>
      <c r="C86" s="260"/>
      <c r="D86" s="260"/>
      <c r="E86" s="260"/>
      <c r="F86" s="260"/>
      <c r="G86" s="260"/>
      <c r="H86" s="260"/>
      <c r="I86" s="260"/>
      <c r="J86" s="260"/>
      <c r="K86" s="260"/>
      <c r="L86" s="261"/>
      <c r="O86" s="3" t="str">
        <f>"Explain any changes to your firm's export activity of the goods since January 1, "&amp;Variables!B6&amp;"."</f>
        <v>Explain any changes to your firm's export activity of the goods since January 1, 2023.</v>
      </c>
      <c r="P86" s="3" t="str">
        <f>"Expliquez tous changements sur les activités d'exportation des marchandises de votre entreprise, depuis le 1er janvier "&amp;Variables!B6&amp;"."</f>
        <v>Expliquez tous changements sur les activités d'exportation des marchandises de votre entreprise, depuis le 1er janvier 2023.</v>
      </c>
    </row>
    <row r="87" spans="1:16" x14ac:dyDescent="0.25">
      <c r="B87" s="61"/>
      <c r="C87" s="45"/>
      <c r="D87" s="45"/>
      <c r="E87" s="45"/>
      <c r="F87" s="45"/>
      <c r="G87" s="45"/>
      <c r="H87" s="45"/>
      <c r="I87" s="45"/>
      <c r="J87" s="45"/>
      <c r="K87" s="45"/>
      <c r="L87" s="16"/>
    </row>
    <row r="88" spans="1:16" s="22" customFormat="1" x14ac:dyDescent="0.25">
      <c r="A88" s="21"/>
      <c r="B88" s="357"/>
      <c r="C88" s="358"/>
      <c r="D88" s="358"/>
      <c r="E88" s="358"/>
      <c r="F88" s="358"/>
      <c r="G88" s="358"/>
      <c r="H88" s="358"/>
      <c r="I88" s="358"/>
      <c r="J88" s="358"/>
      <c r="K88" s="358"/>
      <c r="L88" s="359"/>
      <c r="M88" s="39"/>
    </row>
    <row r="89" spans="1:16" s="22" customFormat="1" x14ac:dyDescent="0.25">
      <c r="A89" s="21"/>
      <c r="B89" s="357"/>
      <c r="C89" s="358"/>
      <c r="D89" s="358"/>
      <c r="E89" s="358"/>
      <c r="F89" s="358"/>
      <c r="G89" s="358"/>
      <c r="H89" s="358"/>
      <c r="I89" s="358"/>
      <c r="J89" s="358"/>
      <c r="K89" s="358"/>
      <c r="L89" s="359"/>
      <c r="M89" s="39"/>
    </row>
    <row r="90" spans="1:16" s="22" customFormat="1" x14ac:dyDescent="0.25">
      <c r="A90" s="21"/>
      <c r="B90" s="357"/>
      <c r="C90" s="358"/>
      <c r="D90" s="358"/>
      <c r="E90" s="358"/>
      <c r="F90" s="358"/>
      <c r="G90" s="358"/>
      <c r="H90" s="358"/>
      <c r="I90" s="358"/>
      <c r="J90" s="358"/>
      <c r="K90" s="358"/>
      <c r="L90" s="359"/>
      <c r="M90" s="39"/>
    </row>
    <row r="91" spans="1:16" s="22" customFormat="1" x14ac:dyDescent="0.25">
      <c r="A91" s="21"/>
      <c r="B91" s="357"/>
      <c r="C91" s="358"/>
      <c r="D91" s="358"/>
      <c r="E91" s="358"/>
      <c r="F91" s="358"/>
      <c r="G91" s="358"/>
      <c r="H91" s="358"/>
      <c r="I91" s="358"/>
      <c r="J91" s="358"/>
      <c r="K91" s="358"/>
      <c r="L91" s="359"/>
      <c r="M91" s="39"/>
    </row>
    <row r="92" spans="1:16" s="22" customFormat="1" x14ac:dyDescent="0.25">
      <c r="A92" s="21"/>
      <c r="B92" s="357"/>
      <c r="C92" s="358"/>
      <c r="D92" s="358"/>
      <c r="E92" s="358"/>
      <c r="F92" s="358"/>
      <c r="G92" s="358"/>
      <c r="H92" s="358"/>
      <c r="I92" s="358"/>
      <c r="J92" s="358"/>
      <c r="K92" s="358"/>
      <c r="L92" s="359"/>
      <c r="M92" s="39"/>
    </row>
    <row r="93" spans="1:16" s="22" customFormat="1" x14ac:dyDescent="0.25">
      <c r="A93" s="21"/>
      <c r="B93" s="357"/>
      <c r="C93" s="358"/>
      <c r="D93" s="358"/>
      <c r="E93" s="358"/>
      <c r="F93" s="358"/>
      <c r="G93" s="358"/>
      <c r="H93" s="358"/>
      <c r="I93" s="358"/>
      <c r="J93" s="358"/>
      <c r="K93" s="358"/>
      <c r="L93" s="359"/>
      <c r="M93" s="39"/>
    </row>
    <row r="94" spans="1:16" s="22" customFormat="1" x14ac:dyDescent="0.25">
      <c r="A94" s="21"/>
      <c r="B94" s="357"/>
      <c r="C94" s="358"/>
      <c r="D94" s="358"/>
      <c r="E94" s="358"/>
      <c r="F94" s="358"/>
      <c r="G94" s="358"/>
      <c r="H94" s="358"/>
      <c r="I94" s="358"/>
      <c r="J94" s="358"/>
      <c r="K94" s="358"/>
      <c r="L94" s="359"/>
      <c r="M94" s="39"/>
    </row>
    <row r="95" spans="1:16" s="22" customFormat="1" x14ac:dyDescent="0.25">
      <c r="A95" s="21"/>
      <c r="B95" s="357"/>
      <c r="C95" s="358"/>
      <c r="D95" s="358"/>
      <c r="E95" s="358"/>
      <c r="F95" s="358"/>
      <c r="G95" s="358"/>
      <c r="H95" s="358"/>
      <c r="I95" s="358"/>
      <c r="J95" s="358"/>
      <c r="K95" s="358"/>
      <c r="L95" s="359"/>
      <c r="M95" s="39"/>
    </row>
    <row r="96" spans="1:16" x14ac:dyDescent="0.25">
      <c r="B96" s="67"/>
      <c r="C96" s="68"/>
      <c r="D96" s="68"/>
      <c r="E96" s="68"/>
      <c r="F96" s="68"/>
      <c r="G96" s="68"/>
      <c r="H96" s="68"/>
      <c r="I96" s="68"/>
      <c r="J96" s="68"/>
      <c r="K96" s="68"/>
      <c r="L96" s="69"/>
    </row>
    <row r="97" spans="1:16" s="22" customFormat="1" x14ac:dyDescent="0.25">
      <c r="A97" s="21"/>
      <c r="B97" s="360" t="s">
        <v>26</v>
      </c>
      <c r="C97" s="361"/>
      <c r="D97" s="361"/>
      <c r="E97" s="361"/>
      <c r="F97" s="361"/>
      <c r="G97" s="361"/>
      <c r="H97" s="361"/>
      <c r="I97" s="361"/>
      <c r="J97" s="361"/>
      <c r="K97" s="361"/>
      <c r="L97" s="362"/>
      <c r="M97" s="71"/>
      <c r="O97" s="3"/>
    </row>
    <row r="98" spans="1:16" x14ac:dyDescent="0.25">
      <c r="B98" s="61"/>
      <c r="C98" s="45"/>
      <c r="D98" s="45"/>
      <c r="E98" s="45"/>
      <c r="F98" s="45"/>
      <c r="G98" s="45"/>
      <c r="H98" s="45"/>
      <c r="I98" s="45"/>
      <c r="J98" s="45"/>
      <c r="K98" s="45"/>
      <c r="L98" s="16"/>
    </row>
    <row r="99" spans="1:16" ht="20.25" customHeight="1" x14ac:dyDescent="0.25">
      <c r="B99" s="354" t="str">
        <f>IF(Intro!$G$20="English",O99,P99)</f>
        <v>Indiquez les volumes du stock des marchandises finies produites pour le marché canadien.</v>
      </c>
      <c r="C99" s="355"/>
      <c r="D99" s="355" t="e">
        <f>IF(#REF!="English",P99,Q99)</f>
        <v>#REF!</v>
      </c>
      <c r="E99" s="355" t="e">
        <f>IF(#REF!="English",Q99,R99)</f>
        <v>#REF!</v>
      </c>
      <c r="F99" s="355" t="e">
        <f>IF(#REF!="English",R99,S99)</f>
        <v>#REF!</v>
      </c>
      <c r="G99" s="355" t="e">
        <f>IF(#REF!="English",S99,T99)</f>
        <v>#REF!</v>
      </c>
      <c r="H99" s="355" t="e">
        <f>IF(#REF!="English",T99,U99)</f>
        <v>#REF!</v>
      </c>
      <c r="I99" s="355" t="e">
        <f>IF(#REF!="English",U99,V99)</f>
        <v>#REF!</v>
      </c>
      <c r="J99" s="355" t="e">
        <f>IF(#REF!="English",V99,W99)</f>
        <v>#REF!</v>
      </c>
      <c r="K99" s="355" t="e">
        <f>IF(#REF!="English",W99,X99)</f>
        <v>#REF!</v>
      </c>
      <c r="L99" s="356" t="e">
        <f>IF(#REF!="English",X99,Y99)</f>
        <v>#REF!</v>
      </c>
      <c r="O99" s="3" t="s">
        <v>254</v>
      </c>
      <c r="P99" s="3" t="s">
        <v>255</v>
      </c>
    </row>
    <row r="100" spans="1:16" x14ac:dyDescent="0.25">
      <c r="B100" s="61"/>
      <c r="C100" s="45"/>
      <c r="D100" s="45"/>
      <c r="E100" s="45"/>
      <c r="F100" s="45"/>
      <c r="G100" s="428" t="str">
        <f>IF(Intro!$G$20="English",O100,P100)</f>
        <v>31 décembre</v>
      </c>
      <c r="H100" s="429"/>
      <c r="I100" s="430"/>
      <c r="J100" s="164"/>
      <c r="K100" s="164"/>
      <c r="L100" s="165"/>
      <c r="O100" s="152" t="s">
        <v>319</v>
      </c>
      <c r="P100" s="152" t="s">
        <v>320</v>
      </c>
    </row>
    <row r="101" spans="1:16" x14ac:dyDescent="0.25">
      <c r="B101" s="132"/>
      <c r="C101" s="133"/>
      <c r="D101" s="29"/>
      <c r="F101" s="45"/>
      <c r="G101" s="424">
        <f>Variables!$B$6</f>
        <v>2023</v>
      </c>
      <c r="H101" s="424">
        <f>G101+1</f>
        <v>2024</v>
      </c>
      <c r="I101" s="424">
        <f>H101+1</f>
        <v>2025</v>
      </c>
      <c r="J101" s="399"/>
      <c r="K101" s="400"/>
      <c r="L101" s="163"/>
      <c r="O101" s="32"/>
    </row>
    <row r="102" spans="1:16" x14ac:dyDescent="0.25">
      <c r="B102" s="132"/>
      <c r="C102" s="133"/>
      <c r="D102" s="29"/>
      <c r="F102" s="45"/>
      <c r="G102" s="425"/>
      <c r="H102" s="425"/>
      <c r="I102" s="425"/>
      <c r="J102" s="399"/>
      <c r="K102" s="400"/>
      <c r="L102" s="163"/>
      <c r="O102" s="32"/>
    </row>
    <row r="103" spans="1:16" ht="14.25" customHeight="1" x14ac:dyDescent="0.25">
      <c r="B103" s="413" t="str">
        <f>IF(Intro!$G$20="English",O103,P103)</f>
        <v>Stock de clôture pour le marché canadien</v>
      </c>
      <c r="C103" s="414"/>
      <c r="D103" s="414"/>
      <c r="E103" s="415"/>
      <c r="F103" s="419" t="str">
        <f>IF(Intro!$G$20="English",Variables!$B$23,Variables!$C$23)</f>
        <v>kg</v>
      </c>
      <c r="G103" s="421"/>
      <c r="H103" s="421"/>
      <c r="I103" s="421"/>
      <c r="J103" s="423"/>
      <c r="K103" s="411"/>
      <c r="L103" s="163"/>
      <c r="O103" s="3" t="s">
        <v>137</v>
      </c>
      <c r="P103" s="3" t="s">
        <v>200</v>
      </c>
    </row>
    <row r="104" spans="1:16" x14ac:dyDescent="0.25">
      <c r="B104" s="416"/>
      <c r="C104" s="417"/>
      <c r="D104" s="417"/>
      <c r="E104" s="418"/>
      <c r="F104" s="420"/>
      <c r="G104" s="422"/>
      <c r="H104" s="422"/>
      <c r="I104" s="422"/>
      <c r="J104" s="423"/>
      <c r="K104" s="411"/>
      <c r="L104" s="163"/>
    </row>
    <row r="105" spans="1:16" x14ac:dyDescent="0.25">
      <c r="B105" s="67"/>
      <c r="C105" s="68"/>
      <c r="D105" s="68"/>
      <c r="E105" s="68"/>
      <c r="F105" s="68"/>
      <c r="G105" s="68"/>
      <c r="H105" s="68"/>
      <c r="I105" s="68"/>
      <c r="J105" s="68"/>
      <c r="K105" s="68"/>
      <c r="L105" s="69"/>
    </row>
    <row r="106" spans="1:16" s="22" customFormat="1" x14ac:dyDescent="0.25">
      <c r="A106" s="21"/>
      <c r="B106" s="360" t="s">
        <v>27</v>
      </c>
      <c r="C106" s="361"/>
      <c r="D106" s="361"/>
      <c r="E106" s="361"/>
      <c r="F106" s="361"/>
      <c r="G106" s="361"/>
      <c r="H106" s="361"/>
      <c r="I106" s="361"/>
      <c r="J106" s="361"/>
      <c r="K106" s="361"/>
      <c r="L106" s="362"/>
      <c r="M106" s="71"/>
      <c r="O106" s="3"/>
    </row>
    <row r="107" spans="1:16" x14ac:dyDescent="0.25">
      <c r="B107" s="61"/>
      <c r="C107" s="45"/>
      <c r="D107" s="45"/>
      <c r="E107" s="45"/>
      <c r="F107" s="45"/>
      <c r="G107" s="45"/>
      <c r="H107" s="45"/>
      <c r="I107" s="45"/>
      <c r="J107" s="45"/>
      <c r="K107" s="45"/>
      <c r="L107" s="16"/>
    </row>
    <row r="108" spans="1:16" x14ac:dyDescent="0.25">
      <c r="B108" s="354" t="str">
        <f>IF(Intro!$G$20="English",O108,P108)</f>
        <v>Indiquez les volumes du stock des marchandises finies produites détenues au Canada.</v>
      </c>
      <c r="C108" s="355"/>
      <c r="D108" s="355" t="e">
        <f>IF(#REF!="English",P108,Q108)</f>
        <v>#REF!</v>
      </c>
      <c r="E108" s="355" t="e">
        <f>IF(#REF!="English",Q108,R108)</f>
        <v>#REF!</v>
      </c>
      <c r="F108" s="355" t="e">
        <f>IF(#REF!="English",R108,S108)</f>
        <v>#REF!</v>
      </c>
      <c r="G108" s="355" t="e">
        <f>IF(#REF!="English",S108,T108)</f>
        <v>#REF!</v>
      </c>
      <c r="H108" s="355" t="e">
        <f>IF(#REF!="English",T108,U108)</f>
        <v>#REF!</v>
      </c>
      <c r="I108" s="355" t="e">
        <f>IF(#REF!="English",U108,V108)</f>
        <v>#REF!</v>
      </c>
      <c r="J108" s="355" t="e">
        <f>IF(#REF!="English",V108,W108)</f>
        <v>#REF!</v>
      </c>
      <c r="K108" s="355" t="e">
        <f>IF(#REF!="English",W108,X108)</f>
        <v>#REF!</v>
      </c>
      <c r="L108" s="356" t="e">
        <f>IF(#REF!="English",X108,Y108)</f>
        <v>#REF!</v>
      </c>
      <c r="O108" s="3" t="s">
        <v>328</v>
      </c>
      <c r="P108" s="128" t="s">
        <v>329</v>
      </c>
    </row>
    <row r="109" spans="1:16" x14ac:dyDescent="0.25">
      <c r="B109" s="61"/>
      <c r="C109" s="45"/>
      <c r="D109" s="45"/>
      <c r="E109" s="45"/>
      <c r="F109" s="45"/>
      <c r="G109" s="428" t="str">
        <f>IF(Intro!$G$20="English",O109,P109)</f>
        <v>31 décembre</v>
      </c>
      <c r="H109" s="429"/>
      <c r="I109" s="430"/>
      <c r="J109" s="164"/>
      <c r="K109" s="164"/>
      <c r="L109" s="165"/>
      <c r="O109" s="152" t="s">
        <v>319</v>
      </c>
      <c r="P109" s="152" t="s">
        <v>320</v>
      </c>
    </row>
    <row r="110" spans="1:16" x14ac:dyDescent="0.25">
      <c r="B110" s="145"/>
      <c r="C110" s="146"/>
      <c r="D110" s="29"/>
      <c r="F110" s="45"/>
      <c r="G110" s="424">
        <f>Variables!$B$6</f>
        <v>2023</v>
      </c>
      <c r="H110" s="424">
        <f>G110+1</f>
        <v>2024</v>
      </c>
      <c r="I110" s="424">
        <f>H110+1</f>
        <v>2025</v>
      </c>
      <c r="J110" s="399"/>
      <c r="K110" s="400"/>
      <c r="L110" s="163"/>
      <c r="O110" s="32"/>
    </row>
    <row r="111" spans="1:16" x14ac:dyDescent="0.25">
      <c r="B111" s="145"/>
      <c r="C111" s="146"/>
      <c r="D111" s="29"/>
      <c r="F111" s="45"/>
      <c r="G111" s="425"/>
      <c r="H111" s="425"/>
      <c r="I111" s="425"/>
      <c r="J111" s="399"/>
      <c r="K111" s="400"/>
      <c r="L111" s="163"/>
      <c r="O111" s="32"/>
    </row>
    <row r="112" spans="1:16" ht="14.25" customHeight="1" x14ac:dyDescent="0.25">
      <c r="B112" s="413" t="str">
        <f>IF(Intro!$G$20="English",O112,P112)</f>
        <v>Stock de clôture détenu au Canada</v>
      </c>
      <c r="C112" s="414"/>
      <c r="D112" s="414"/>
      <c r="E112" s="415"/>
      <c r="F112" s="419" t="str">
        <f>IF(Intro!$G$20="English",Variables!$B$23,Variables!$C$23)</f>
        <v>kg</v>
      </c>
      <c r="G112" s="421"/>
      <c r="H112" s="421"/>
      <c r="I112" s="421"/>
      <c r="J112" s="423"/>
      <c r="K112" s="411"/>
      <c r="L112" s="163"/>
      <c r="O112" s="3" t="s">
        <v>334</v>
      </c>
      <c r="P112" s="3" t="s">
        <v>336</v>
      </c>
    </row>
    <row r="113" spans="1:16" x14ac:dyDescent="0.25">
      <c r="B113" s="416"/>
      <c r="C113" s="417"/>
      <c r="D113" s="417"/>
      <c r="E113" s="418"/>
      <c r="F113" s="420"/>
      <c r="G113" s="422"/>
      <c r="H113" s="422"/>
      <c r="I113" s="422"/>
      <c r="J113" s="423"/>
      <c r="K113" s="411"/>
      <c r="L113" s="163"/>
    </row>
    <row r="114" spans="1:16" x14ac:dyDescent="0.25">
      <c r="B114" s="67"/>
      <c r="C114" s="68"/>
      <c r="D114" s="68"/>
      <c r="E114" s="68"/>
      <c r="F114" s="68"/>
      <c r="G114" s="68"/>
      <c r="H114" s="68"/>
      <c r="I114" s="68"/>
      <c r="J114" s="68"/>
      <c r="K114" s="68"/>
      <c r="L114" s="69"/>
    </row>
    <row r="115" spans="1:16" s="22" customFormat="1" x14ac:dyDescent="0.25">
      <c r="A115" s="21"/>
      <c r="B115" s="360" t="s">
        <v>30</v>
      </c>
      <c r="C115" s="361"/>
      <c r="D115" s="361"/>
      <c r="E115" s="361"/>
      <c r="F115" s="361"/>
      <c r="G115" s="361"/>
      <c r="H115" s="361"/>
      <c r="I115" s="361"/>
      <c r="J115" s="361"/>
      <c r="K115" s="361"/>
      <c r="L115" s="362"/>
      <c r="M115" s="71"/>
      <c r="N115" s="112" t="s">
        <v>315</v>
      </c>
    </row>
    <row r="116" spans="1:16" s="39" customFormat="1" x14ac:dyDescent="0.25">
      <c r="A116" s="62"/>
      <c r="B116" s="72"/>
      <c r="C116" s="63"/>
      <c r="D116" s="63"/>
      <c r="E116" s="63"/>
      <c r="F116" s="63"/>
      <c r="G116" s="63"/>
      <c r="H116" s="63"/>
      <c r="I116" s="63"/>
      <c r="J116" s="63"/>
      <c r="K116" s="63"/>
      <c r="L116" s="64"/>
    </row>
    <row r="117" spans="1:16" s="39" customFormat="1" ht="29.45" customHeight="1" x14ac:dyDescent="0.25">
      <c r="A117" s="62"/>
      <c r="B117" s="259" t="str">
        <f>IF(Intro!$G$20="English",O117,P117)</f>
        <v>Donnez le nom et l'adresse des 10 plus importants importateurs canadiens, en terme de valeurs, à qui votre entreprise a vendu des marchandises depuis le 1er janvier 2023.</v>
      </c>
      <c r="C117" s="260"/>
      <c r="D117" s="260"/>
      <c r="E117" s="260"/>
      <c r="F117" s="260"/>
      <c r="G117" s="260"/>
      <c r="H117" s="260"/>
      <c r="I117" s="260"/>
      <c r="J117" s="260"/>
      <c r="K117" s="260"/>
      <c r="L117" s="261"/>
      <c r="O117" s="3" t="str">
        <f>"Provide the names and addresses of the top 10 Canadian importers by value to which your firm has sold the goods since January 1, "&amp;Variables!B6&amp;"."</f>
        <v>Provide the names and addresses of the top 10 Canadian importers by value to which your firm has sold the goods since January 1, 2023.</v>
      </c>
      <c r="P117" s="112" t="str">
        <f>"Donnez le nom et l'adresse des 10 plus importants importateurs canadiens, en terme de valeurs, à qui votre entreprise a vendu des marchandises depuis le 1er janvier "&amp;Variables!B6&amp;"."</f>
        <v>Donnez le nom et l'adresse des 10 plus importants importateurs canadiens, en terme de valeurs, à qui votre entreprise a vendu des marchandises depuis le 1er janvier 2023.</v>
      </c>
    </row>
    <row r="118" spans="1:16" s="39" customFormat="1" x14ac:dyDescent="0.25">
      <c r="A118" s="62"/>
      <c r="B118" s="72"/>
      <c r="C118" s="63"/>
      <c r="D118" s="63"/>
      <c r="E118" s="63"/>
      <c r="F118" s="63"/>
      <c r="G118" s="63"/>
      <c r="H118" s="63"/>
      <c r="I118" s="63"/>
      <c r="J118" s="63"/>
      <c r="K118" s="63"/>
      <c r="L118" s="64"/>
      <c r="O118" s="3" t="s">
        <v>44</v>
      </c>
      <c r="P118" s="3" t="s">
        <v>46</v>
      </c>
    </row>
    <row r="119" spans="1:16" x14ac:dyDescent="0.25">
      <c r="B119" s="101"/>
      <c r="C119" s="412" t="str">
        <f>IF(Intro!$G$20="English",O118,P118)</f>
        <v xml:space="preserve">Dénomination sociale de l'entreprise </v>
      </c>
      <c r="D119" s="412"/>
      <c r="E119" s="412"/>
      <c r="F119" s="412"/>
      <c r="G119" s="412" t="str">
        <f>IF(Intro!$G$20="English",O119,P119)</f>
        <v>Adresse de l'entreprise</v>
      </c>
      <c r="H119" s="412"/>
      <c r="I119" s="412"/>
      <c r="J119" s="412"/>
      <c r="K119" s="412"/>
      <c r="L119" s="64"/>
      <c r="O119" s="3" t="s">
        <v>9</v>
      </c>
      <c r="P119" s="3" t="s">
        <v>10</v>
      </c>
    </row>
    <row r="120" spans="1:16" x14ac:dyDescent="0.25">
      <c r="B120" s="403">
        <v>1</v>
      </c>
      <c r="C120" s="405"/>
      <c r="D120" s="406"/>
      <c r="E120" s="406"/>
      <c r="F120" s="407"/>
      <c r="G120" s="405"/>
      <c r="H120" s="406"/>
      <c r="I120" s="406"/>
      <c r="J120" s="406"/>
      <c r="K120" s="407"/>
      <c r="L120" s="64"/>
    </row>
    <row r="121" spans="1:16" x14ac:dyDescent="0.25">
      <c r="B121" s="404"/>
      <c r="C121" s="408"/>
      <c r="D121" s="409"/>
      <c r="E121" s="409"/>
      <c r="F121" s="410"/>
      <c r="G121" s="408"/>
      <c r="H121" s="409"/>
      <c r="I121" s="409"/>
      <c r="J121" s="409"/>
      <c r="K121" s="410"/>
      <c r="L121" s="64"/>
    </row>
    <row r="122" spans="1:16" x14ac:dyDescent="0.25">
      <c r="B122" s="403">
        <v>2</v>
      </c>
      <c r="C122" s="405"/>
      <c r="D122" s="406"/>
      <c r="E122" s="406"/>
      <c r="F122" s="407"/>
      <c r="G122" s="405"/>
      <c r="H122" s="406"/>
      <c r="I122" s="406"/>
      <c r="J122" s="406"/>
      <c r="K122" s="407"/>
      <c r="L122" s="64"/>
    </row>
    <row r="123" spans="1:16" x14ac:dyDescent="0.25">
      <c r="B123" s="404"/>
      <c r="C123" s="408"/>
      <c r="D123" s="409"/>
      <c r="E123" s="409"/>
      <c r="F123" s="410"/>
      <c r="G123" s="408"/>
      <c r="H123" s="409"/>
      <c r="I123" s="409"/>
      <c r="J123" s="409"/>
      <c r="K123" s="410"/>
      <c r="L123" s="64"/>
    </row>
    <row r="124" spans="1:16" x14ac:dyDescent="0.25">
      <c r="B124" s="403">
        <v>3</v>
      </c>
      <c r="C124" s="405"/>
      <c r="D124" s="406"/>
      <c r="E124" s="406"/>
      <c r="F124" s="407"/>
      <c r="G124" s="405"/>
      <c r="H124" s="406"/>
      <c r="I124" s="406"/>
      <c r="J124" s="406"/>
      <c r="K124" s="407"/>
      <c r="L124" s="64"/>
    </row>
    <row r="125" spans="1:16" x14ac:dyDescent="0.25">
      <c r="B125" s="404"/>
      <c r="C125" s="408"/>
      <c r="D125" s="409"/>
      <c r="E125" s="409"/>
      <c r="F125" s="410"/>
      <c r="G125" s="408"/>
      <c r="H125" s="409"/>
      <c r="I125" s="409"/>
      <c r="J125" s="409"/>
      <c r="K125" s="410"/>
      <c r="L125" s="64"/>
    </row>
    <row r="126" spans="1:16" x14ac:dyDescent="0.25">
      <c r="B126" s="403">
        <v>4</v>
      </c>
      <c r="C126" s="405"/>
      <c r="D126" s="406"/>
      <c r="E126" s="406"/>
      <c r="F126" s="407"/>
      <c r="G126" s="405"/>
      <c r="H126" s="406"/>
      <c r="I126" s="406"/>
      <c r="J126" s="406"/>
      <c r="K126" s="407"/>
      <c r="L126" s="64"/>
    </row>
    <row r="127" spans="1:16" x14ac:dyDescent="0.25">
      <c r="B127" s="404"/>
      <c r="C127" s="408"/>
      <c r="D127" s="409"/>
      <c r="E127" s="409"/>
      <c r="F127" s="410"/>
      <c r="G127" s="408"/>
      <c r="H127" s="409"/>
      <c r="I127" s="409"/>
      <c r="J127" s="409"/>
      <c r="K127" s="410"/>
      <c r="L127" s="64"/>
    </row>
    <row r="128" spans="1:16" x14ac:dyDescent="0.25">
      <c r="B128" s="403">
        <v>5</v>
      </c>
      <c r="C128" s="405"/>
      <c r="D128" s="406"/>
      <c r="E128" s="406"/>
      <c r="F128" s="407"/>
      <c r="G128" s="405"/>
      <c r="H128" s="406"/>
      <c r="I128" s="406"/>
      <c r="J128" s="406"/>
      <c r="K128" s="407"/>
      <c r="L128" s="64"/>
    </row>
    <row r="129" spans="1:16" x14ac:dyDescent="0.25">
      <c r="B129" s="404"/>
      <c r="C129" s="408"/>
      <c r="D129" s="409"/>
      <c r="E129" s="409"/>
      <c r="F129" s="410"/>
      <c r="G129" s="408"/>
      <c r="H129" s="409"/>
      <c r="I129" s="409"/>
      <c r="J129" s="409"/>
      <c r="K129" s="410"/>
      <c r="L129" s="64"/>
    </row>
    <row r="130" spans="1:16" x14ac:dyDescent="0.25">
      <c r="B130" s="403">
        <v>6</v>
      </c>
      <c r="C130" s="405"/>
      <c r="D130" s="406"/>
      <c r="E130" s="406"/>
      <c r="F130" s="407"/>
      <c r="G130" s="405"/>
      <c r="H130" s="406"/>
      <c r="I130" s="406"/>
      <c r="J130" s="406"/>
      <c r="K130" s="407"/>
      <c r="L130" s="64"/>
    </row>
    <row r="131" spans="1:16" x14ac:dyDescent="0.25">
      <c r="B131" s="404"/>
      <c r="C131" s="408"/>
      <c r="D131" s="409"/>
      <c r="E131" s="409"/>
      <c r="F131" s="410"/>
      <c r="G131" s="408"/>
      <c r="H131" s="409"/>
      <c r="I131" s="409"/>
      <c r="J131" s="409"/>
      <c r="K131" s="410"/>
      <c r="L131" s="64"/>
    </row>
    <row r="132" spans="1:16" x14ac:dyDescent="0.25">
      <c r="B132" s="403">
        <v>7</v>
      </c>
      <c r="C132" s="405"/>
      <c r="D132" s="406"/>
      <c r="E132" s="406"/>
      <c r="F132" s="407"/>
      <c r="G132" s="405"/>
      <c r="H132" s="406"/>
      <c r="I132" s="406"/>
      <c r="J132" s="406"/>
      <c r="K132" s="407"/>
      <c r="L132" s="64"/>
    </row>
    <row r="133" spans="1:16" x14ac:dyDescent="0.25">
      <c r="B133" s="404"/>
      <c r="C133" s="408"/>
      <c r="D133" s="409"/>
      <c r="E133" s="409"/>
      <c r="F133" s="410"/>
      <c r="G133" s="408"/>
      <c r="H133" s="409"/>
      <c r="I133" s="409"/>
      <c r="J133" s="409"/>
      <c r="K133" s="410"/>
      <c r="L133" s="64"/>
    </row>
    <row r="134" spans="1:16" x14ac:dyDescent="0.25">
      <c r="B134" s="403">
        <v>8</v>
      </c>
      <c r="C134" s="405"/>
      <c r="D134" s="406"/>
      <c r="E134" s="406"/>
      <c r="F134" s="407"/>
      <c r="G134" s="405"/>
      <c r="H134" s="406"/>
      <c r="I134" s="406"/>
      <c r="J134" s="406"/>
      <c r="K134" s="407"/>
      <c r="L134" s="64"/>
    </row>
    <row r="135" spans="1:16" x14ac:dyDescent="0.25">
      <c r="B135" s="404"/>
      <c r="C135" s="408"/>
      <c r="D135" s="409"/>
      <c r="E135" s="409"/>
      <c r="F135" s="410"/>
      <c r="G135" s="408"/>
      <c r="H135" s="409"/>
      <c r="I135" s="409"/>
      <c r="J135" s="409"/>
      <c r="K135" s="410"/>
      <c r="L135" s="64"/>
    </row>
    <row r="136" spans="1:16" x14ac:dyDescent="0.25">
      <c r="B136" s="403">
        <v>9</v>
      </c>
      <c r="C136" s="405"/>
      <c r="D136" s="406"/>
      <c r="E136" s="406"/>
      <c r="F136" s="407"/>
      <c r="G136" s="405"/>
      <c r="H136" s="406"/>
      <c r="I136" s="406"/>
      <c r="J136" s="406"/>
      <c r="K136" s="407"/>
      <c r="L136" s="64"/>
    </row>
    <row r="137" spans="1:16" x14ac:dyDescent="0.25">
      <c r="B137" s="404"/>
      <c r="C137" s="408"/>
      <c r="D137" s="409"/>
      <c r="E137" s="409"/>
      <c r="F137" s="410"/>
      <c r="G137" s="408"/>
      <c r="H137" s="409"/>
      <c r="I137" s="409"/>
      <c r="J137" s="409"/>
      <c r="K137" s="410"/>
      <c r="L137" s="64"/>
    </row>
    <row r="138" spans="1:16" x14ac:dyDescent="0.25">
      <c r="B138" s="403">
        <v>10</v>
      </c>
      <c r="C138" s="405"/>
      <c r="D138" s="406"/>
      <c r="E138" s="406"/>
      <c r="F138" s="407"/>
      <c r="G138" s="405"/>
      <c r="H138" s="406"/>
      <c r="I138" s="406"/>
      <c r="J138" s="406"/>
      <c r="K138" s="407"/>
      <c r="L138" s="64"/>
    </row>
    <row r="139" spans="1:16" x14ac:dyDescent="0.25">
      <c r="B139" s="404"/>
      <c r="C139" s="408"/>
      <c r="D139" s="409"/>
      <c r="E139" s="409"/>
      <c r="F139" s="410"/>
      <c r="G139" s="408"/>
      <c r="H139" s="409"/>
      <c r="I139" s="409"/>
      <c r="J139" s="409"/>
      <c r="K139" s="410"/>
      <c r="L139" s="64"/>
    </row>
    <row r="140" spans="1:16" s="39" customFormat="1" x14ac:dyDescent="0.25">
      <c r="A140" s="62"/>
      <c r="B140" s="73"/>
      <c r="C140" s="74"/>
      <c r="D140" s="74"/>
      <c r="E140" s="74"/>
      <c r="F140" s="74"/>
      <c r="G140" s="74"/>
      <c r="H140" s="74"/>
      <c r="I140" s="74"/>
      <c r="J140" s="74"/>
      <c r="K140" s="74"/>
      <c r="L140" s="75"/>
    </row>
    <row r="141" spans="1:16" s="22" customFormat="1" x14ac:dyDescent="0.25">
      <c r="A141" s="21"/>
      <c r="B141" s="360" t="s">
        <v>31</v>
      </c>
      <c r="C141" s="361"/>
      <c r="D141" s="361"/>
      <c r="E141" s="361"/>
      <c r="F141" s="361"/>
      <c r="G141" s="361"/>
      <c r="H141" s="361"/>
      <c r="I141" s="361"/>
      <c r="J141" s="361"/>
      <c r="K141" s="361"/>
      <c r="L141" s="362"/>
      <c r="M141" s="71"/>
    </row>
    <row r="142" spans="1:16" x14ac:dyDescent="0.25">
      <c r="B142" s="61"/>
      <c r="C142" s="45"/>
      <c r="D142" s="45"/>
      <c r="E142" s="45"/>
      <c r="F142" s="45"/>
      <c r="G142" s="45"/>
      <c r="H142" s="45"/>
      <c r="I142" s="45"/>
      <c r="J142" s="45"/>
      <c r="K142" s="45"/>
      <c r="L142" s="16"/>
    </row>
    <row r="143" spans="1:16" x14ac:dyDescent="0.25">
      <c r="B143" s="259" t="str">
        <f>IF(Intro!$G$20="English",O143,P143)</f>
        <v>Expliquez combien de fois votre entreprise a mené à bien un processus de certification pour un acheteur canadien depuis le 1er janvier 2023. Si votre firme a échoué un processus de certification, indiquez les raisons.</v>
      </c>
      <c r="C143" s="260"/>
      <c r="D143" s="260"/>
      <c r="E143" s="260"/>
      <c r="F143" s="260"/>
      <c r="G143" s="260"/>
      <c r="H143" s="260"/>
      <c r="I143" s="260"/>
      <c r="J143" s="260"/>
      <c r="K143" s="260"/>
      <c r="L143" s="261"/>
      <c r="O143" s="3" t="str">
        <f>"Explain how often your firm has completed a certification process for a Canadian purchaser since January 1, "&amp;Variables!B6&amp;". If your firm has failed a certification process, indicate the reasons why."</f>
        <v>Explain how often your firm has completed a certification process for a Canadian purchaser since January 1, 2023. If your firm has failed a certification process, indicate the reasons why.</v>
      </c>
      <c r="P143" s="3" t="str">
        <f>"Expliquez combien de fois votre entreprise a mené à bien un processus de certification pour un acheteur canadien depuis le 1er janvier "&amp;Variables!B6&amp;". Si votre firme a échoué un processus de certification, indiquez les raisons."</f>
        <v>Expliquez combien de fois votre entreprise a mené à bien un processus de certification pour un acheteur canadien depuis le 1er janvier 2023. Si votre firme a échoué un processus de certification, indiquez les raisons.</v>
      </c>
    </row>
    <row r="144" spans="1:16" x14ac:dyDescent="0.25">
      <c r="B144" s="259"/>
      <c r="C144" s="260"/>
      <c r="D144" s="260"/>
      <c r="E144" s="260"/>
      <c r="F144" s="260"/>
      <c r="G144" s="260"/>
      <c r="H144" s="260"/>
      <c r="I144" s="260"/>
      <c r="J144" s="260"/>
      <c r="K144" s="260"/>
      <c r="L144" s="261"/>
    </row>
    <row r="145" spans="1:16" x14ac:dyDescent="0.25">
      <c r="B145" s="61"/>
      <c r="C145" s="45"/>
      <c r="D145" s="45"/>
      <c r="E145" s="45"/>
      <c r="F145" s="45"/>
      <c r="G145" s="45"/>
      <c r="H145" s="45"/>
      <c r="I145" s="45"/>
      <c r="J145" s="45"/>
      <c r="K145" s="45"/>
      <c r="L145" s="16"/>
    </row>
    <row r="146" spans="1:16" s="22" customFormat="1" x14ac:dyDescent="0.25">
      <c r="A146" s="21"/>
      <c r="B146" s="357"/>
      <c r="C146" s="358"/>
      <c r="D146" s="358"/>
      <c r="E146" s="358"/>
      <c r="F146" s="358"/>
      <c r="G146" s="358"/>
      <c r="H146" s="358"/>
      <c r="I146" s="358"/>
      <c r="J146" s="358"/>
      <c r="K146" s="358"/>
      <c r="L146" s="359"/>
      <c r="M146" s="39"/>
    </row>
    <row r="147" spans="1:16" s="22" customFormat="1" x14ac:dyDescent="0.25">
      <c r="A147" s="21"/>
      <c r="B147" s="357"/>
      <c r="C147" s="358"/>
      <c r="D147" s="358"/>
      <c r="E147" s="358"/>
      <c r="F147" s="358"/>
      <c r="G147" s="358"/>
      <c r="H147" s="358"/>
      <c r="I147" s="358"/>
      <c r="J147" s="358"/>
      <c r="K147" s="358"/>
      <c r="L147" s="359"/>
      <c r="M147" s="39"/>
    </row>
    <row r="148" spans="1:16" s="22" customFormat="1" x14ac:dyDescent="0.25">
      <c r="A148" s="21"/>
      <c r="B148" s="357"/>
      <c r="C148" s="358"/>
      <c r="D148" s="358"/>
      <c r="E148" s="358"/>
      <c r="F148" s="358"/>
      <c r="G148" s="358"/>
      <c r="H148" s="358"/>
      <c r="I148" s="358"/>
      <c r="J148" s="358"/>
      <c r="K148" s="358"/>
      <c r="L148" s="359"/>
      <c r="M148" s="39"/>
    </row>
    <row r="149" spans="1:16" s="22" customFormat="1" x14ac:dyDescent="0.25">
      <c r="A149" s="21"/>
      <c r="B149" s="357"/>
      <c r="C149" s="358"/>
      <c r="D149" s="358"/>
      <c r="E149" s="358"/>
      <c r="F149" s="358"/>
      <c r="G149" s="358"/>
      <c r="H149" s="358"/>
      <c r="I149" s="358"/>
      <c r="J149" s="358"/>
      <c r="K149" s="358"/>
      <c r="L149" s="359"/>
      <c r="M149" s="39"/>
    </row>
    <row r="150" spans="1:16" s="22" customFormat="1" x14ac:dyDescent="0.25">
      <c r="A150" s="21"/>
      <c r="B150" s="357"/>
      <c r="C150" s="358"/>
      <c r="D150" s="358"/>
      <c r="E150" s="358"/>
      <c r="F150" s="358"/>
      <c r="G150" s="358"/>
      <c r="H150" s="358"/>
      <c r="I150" s="358"/>
      <c r="J150" s="358"/>
      <c r="K150" s="358"/>
      <c r="L150" s="359"/>
      <c r="M150" s="39"/>
    </row>
    <row r="151" spans="1:16" s="22" customFormat="1" x14ac:dyDescent="0.25">
      <c r="A151" s="21"/>
      <c r="B151" s="357"/>
      <c r="C151" s="358"/>
      <c r="D151" s="358"/>
      <c r="E151" s="358"/>
      <c r="F151" s="358"/>
      <c r="G151" s="358"/>
      <c r="H151" s="358"/>
      <c r="I151" s="358"/>
      <c r="J151" s="358"/>
      <c r="K151" s="358"/>
      <c r="L151" s="359"/>
      <c r="M151" s="39"/>
    </row>
    <row r="152" spans="1:16" s="22" customFormat="1" x14ac:dyDescent="0.25">
      <c r="A152" s="21"/>
      <c r="B152" s="357"/>
      <c r="C152" s="358"/>
      <c r="D152" s="358"/>
      <c r="E152" s="358"/>
      <c r="F152" s="358"/>
      <c r="G152" s="358"/>
      <c r="H152" s="358"/>
      <c r="I152" s="358"/>
      <c r="J152" s="358"/>
      <c r="K152" s="358"/>
      <c r="L152" s="359"/>
      <c r="M152" s="39"/>
    </row>
    <row r="153" spans="1:16" s="22" customFormat="1" x14ac:dyDescent="0.25">
      <c r="A153" s="21"/>
      <c r="B153" s="357"/>
      <c r="C153" s="358"/>
      <c r="D153" s="358"/>
      <c r="E153" s="358"/>
      <c r="F153" s="358"/>
      <c r="G153" s="358"/>
      <c r="H153" s="358"/>
      <c r="I153" s="358"/>
      <c r="J153" s="358"/>
      <c r="K153" s="358"/>
      <c r="L153" s="359"/>
      <c r="M153" s="39"/>
    </row>
    <row r="154" spans="1:16" x14ac:dyDescent="0.25">
      <c r="B154" s="67"/>
      <c r="C154" s="68"/>
      <c r="D154" s="68"/>
      <c r="E154" s="68"/>
      <c r="F154" s="68"/>
      <c r="G154" s="68"/>
      <c r="H154" s="68"/>
      <c r="I154" s="68"/>
      <c r="J154" s="68"/>
      <c r="K154" s="68"/>
      <c r="L154" s="69"/>
    </row>
    <row r="155" spans="1:16" s="9" customFormat="1" x14ac:dyDescent="0.25">
      <c r="A155" s="24"/>
      <c r="B155" s="46"/>
      <c r="C155" s="47"/>
      <c r="D155" s="47"/>
      <c r="E155" s="48"/>
      <c r="F155" s="48"/>
      <c r="G155" s="48"/>
      <c r="H155" s="48"/>
      <c r="I155" s="48"/>
      <c r="J155" s="48"/>
      <c r="K155" s="48"/>
      <c r="L155" s="49"/>
      <c r="O155" s="25"/>
      <c r="P155" s="25"/>
    </row>
    <row r="156" spans="1:16" s="22" customFormat="1" x14ac:dyDescent="0.25">
      <c r="A156" s="21"/>
      <c r="B156" s="360" t="s">
        <v>32</v>
      </c>
      <c r="C156" s="361"/>
      <c r="D156" s="361"/>
      <c r="E156" s="361"/>
      <c r="F156" s="361"/>
      <c r="G156" s="361"/>
      <c r="H156" s="361"/>
      <c r="I156" s="361"/>
      <c r="J156" s="361"/>
      <c r="K156" s="361"/>
      <c r="L156" s="362"/>
      <c r="M156" s="71"/>
    </row>
    <row r="157" spans="1:16" x14ac:dyDescent="0.25">
      <c r="B157" s="61"/>
      <c r="C157" s="45"/>
      <c r="D157" s="45"/>
      <c r="E157" s="45"/>
      <c r="F157" s="45"/>
      <c r="G157" s="45"/>
      <c r="H157" s="45"/>
      <c r="I157" s="45"/>
      <c r="J157" s="45"/>
      <c r="K157" s="45"/>
      <c r="L157" s="16"/>
    </row>
    <row r="158" spans="1:16" x14ac:dyDescent="0.25">
      <c r="B158" s="303" t="str">
        <f>IF(Intro!$G$20="English",O158,P158)</f>
        <v>Décrivez les plans de votre entreprise pour gérer les niveaux de stocks au cours des deux prochaines années. Fournissez les motifs et les hypothèses sous-tendant ces objectifs et ces stratégies.</v>
      </c>
      <c r="C158" s="304"/>
      <c r="D158" s="304"/>
      <c r="E158" s="304"/>
      <c r="F158" s="304"/>
      <c r="G158" s="304"/>
      <c r="H158" s="304"/>
      <c r="I158" s="304"/>
      <c r="J158" s="304"/>
      <c r="K158" s="304"/>
      <c r="L158" s="305"/>
      <c r="O158" s="3" t="s">
        <v>184</v>
      </c>
      <c r="P158" s="3" t="s">
        <v>119</v>
      </c>
    </row>
    <row r="159" spans="1:16" x14ac:dyDescent="0.25">
      <c r="B159" s="61"/>
      <c r="C159" s="45"/>
      <c r="D159" s="45"/>
      <c r="E159" s="45"/>
      <c r="F159" s="45"/>
      <c r="G159" s="45"/>
      <c r="H159" s="45"/>
      <c r="I159" s="45"/>
      <c r="J159" s="45"/>
      <c r="K159" s="45"/>
      <c r="L159" s="16"/>
    </row>
    <row r="160" spans="1:16" s="22" customFormat="1" x14ac:dyDescent="0.25">
      <c r="A160" s="21"/>
      <c r="B160" s="357"/>
      <c r="C160" s="358"/>
      <c r="D160" s="358"/>
      <c r="E160" s="358"/>
      <c r="F160" s="358"/>
      <c r="G160" s="358"/>
      <c r="H160" s="358"/>
      <c r="I160" s="358"/>
      <c r="J160" s="358"/>
      <c r="K160" s="358"/>
      <c r="L160" s="359"/>
      <c r="M160" s="39"/>
    </row>
    <row r="161" spans="1:16" s="22" customFormat="1" x14ac:dyDescent="0.25">
      <c r="A161" s="21"/>
      <c r="B161" s="357"/>
      <c r="C161" s="358"/>
      <c r="D161" s="358"/>
      <c r="E161" s="358"/>
      <c r="F161" s="358"/>
      <c r="G161" s="358"/>
      <c r="H161" s="358"/>
      <c r="I161" s="358"/>
      <c r="J161" s="358"/>
      <c r="K161" s="358"/>
      <c r="L161" s="359"/>
      <c r="M161" s="39"/>
    </row>
    <row r="162" spans="1:16" s="22" customFormat="1" x14ac:dyDescent="0.25">
      <c r="A162" s="21"/>
      <c r="B162" s="357"/>
      <c r="C162" s="358"/>
      <c r="D162" s="358"/>
      <c r="E162" s="358"/>
      <c r="F162" s="358"/>
      <c r="G162" s="358"/>
      <c r="H162" s="358"/>
      <c r="I162" s="358"/>
      <c r="J162" s="358"/>
      <c r="K162" s="358"/>
      <c r="L162" s="359"/>
      <c r="M162" s="39"/>
    </row>
    <row r="163" spans="1:16" s="22" customFormat="1" x14ac:dyDescent="0.25">
      <c r="A163" s="21"/>
      <c r="B163" s="357"/>
      <c r="C163" s="358"/>
      <c r="D163" s="358"/>
      <c r="E163" s="358"/>
      <c r="F163" s="358"/>
      <c r="G163" s="358"/>
      <c r="H163" s="358"/>
      <c r="I163" s="358"/>
      <c r="J163" s="358"/>
      <c r="K163" s="358"/>
      <c r="L163" s="359"/>
      <c r="M163" s="39"/>
    </row>
    <row r="164" spans="1:16" s="22" customFormat="1" x14ac:dyDescent="0.25">
      <c r="A164" s="21"/>
      <c r="B164" s="357"/>
      <c r="C164" s="358"/>
      <c r="D164" s="358"/>
      <c r="E164" s="358"/>
      <c r="F164" s="358"/>
      <c r="G164" s="358"/>
      <c r="H164" s="358"/>
      <c r="I164" s="358"/>
      <c r="J164" s="358"/>
      <c r="K164" s="358"/>
      <c r="L164" s="359"/>
      <c r="M164" s="39"/>
    </row>
    <row r="165" spans="1:16" s="22" customFormat="1" x14ac:dyDescent="0.25">
      <c r="A165" s="21"/>
      <c r="B165" s="357"/>
      <c r="C165" s="358"/>
      <c r="D165" s="358"/>
      <c r="E165" s="358"/>
      <c r="F165" s="358"/>
      <c r="G165" s="358"/>
      <c r="H165" s="358"/>
      <c r="I165" s="358"/>
      <c r="J165" s="358"/>
      <c r="K165" s="358"/>
      <c r="L165" s="359"/>
      <c r="M165" s="39"/>
    </row>
    <row r="166" spans="1:16" s="22" customFormat="1" x14ac:dyDescent="0.25">
      <c r="A166" s="21"/>
      <c r="B166" s="357"/>
      <c r="C166" s="358"/>
      <c r="D166" s="358"/>
      <c r="E166" s="358"/>
      <c r="F166" s="358"/>
      <c r="G166" s="358"/>
      <c r="H166" s="358"/>
      <c r="I166" s="358"/>
      <c r="J166" s="358"/>
      <c r="K166" s="358"/>
      <c r="L166" s="359"/>
      <c r="M166" s="39"/>
    </row>
    <row r="167" spans="1:16" s="22" customFormat="1" x14ac:dyDescent="0.25">
      <c r="A167" s="21"/>
      <c r="B167" s="357"/>
      <c r="C167" s="358"/>
      <c r="D167" s="358"/>
      <c r="E167" s="358"/>
      <c r="F167" s="358"/>
      <c r="G167" s="358"/>
      <c r="H167" s="358"/>
      <c r="I167" s="358"/>
      <c r="J167" s="358"/>
      <c r="K167" s="358"/>
      <c r="L167" s="359"/>
      <c r="M167" s="39"/>
    </row>
    <row r="168" spans="1:16" x14ac:dyDescent="0.25">
      <c r="B168" s="67"/>
      <c r="C168" s="68"/>
      <c r="D168" s="68"/>
      <c r="E168" s="68"/>
      <c r="F168" s="68"/>
      <c r="G168" s="68"/>
      <c r="H168" s="68"/>
      <c r="I168" s="68"/>
      <c r="J168" s="68"/>
      <c r="K168" s="68"/>
      <c r="L168" s="69"/>
    </row>
    <row r="169" spans="1:16" s="22" customFormat="1" x14ac:dyDescent="0.25">
      <c r="A169" s="21"/>
      <c r="B169" s="360" t="s">
        <v>33</v>
      </c>
      <c r="C169" s="361"/>
      <c r="D169" s="361"/>
      <c r="E169" s="361"/>
      <c r="F169" s="361"/>
      <c r="G169" s="361"/>
      <c r="H169" s="361"/>
      <c r="I169" s="361"/>
      <c r="J169" s="361"/>
      <c r="K169" s="361"/>
      <c r="L169" s="362"/>
      <c r="M169" s="71"/>
    </row>
    <row r="170" spans="1:16" x14ac:dyDescent="0.25">
      <c r="B170" s="61"/>
      <c r="C170" s="45"/>
      <c r="D170" s="45"/>
      <c r="E170" s="45"/>
      <c r="F170" s="45"/>
      <c r="G170" s="45"/>
      <c r="H170" s="45"/>
      <c r="I170" s="45"/>
      <c r="J170" s="45"/>
      <c r="K170" s="45"/>
      <c r="L170" s="16"/>
    </row>
    <row r="171" spans="1:16" x14ac:dyDescent="0.25">
      <c r="B171" s="259" t="str">
        <f>IF(Intro!$G$20="English",O171,P171)</f>
        <v>Fournissez les stratégies et les objectifs de votre entreprise pour les deux prochaines années en ce qui concerne les prix des marchandises. Fournir la justification et les hypothèses qui sous-tendent ces stratégies et objectifs.</v>
      </c>
      <c r="C171" s="260"/>
      <c r="D171" s="260"/>
      <c r="E171" s="260"/>
      <c r="F171" s="260"/>
      <c r="G171" s="260"/>
      <c r="H171" s="260"/>
      <c r="I171" s="260"/>
      <c r="J171" s="260"/>
      <c r="K171" s="260"/>
      <c r="L171" s="261"/>
      <c r="O171" s="3" t="s">
        <v>131</v>
      </c>
      <c r="P171" s="3" t="s">
        <v>120</v>
      </c>
    </row>
    <row r="172" spans="1:16" x14ac:dyDescent="0.25">
      <c r="B172" s="259"/>
      <c r="C172" s="260"/>
      <c r="D172" s="260"/>
      <c r="E172" s="260"/>
      <c r="F172" s="260"/>
      <c r="G172" s="260"/>
      <c r="H172" s="260"/>
      <c r="I172" s="260"/>
      <c r="J172" s="260"/>
      <c r="K172" s="260"/>
      <c r="L172" s="261"/>
    </row>
    <row r="173" spans="1:16" x14ac:dyDescent="0.25">
      <c r="B173" s="61"/>
      <c r="C173" s="45"/>
      <c r="D173" s="45"/>
      <c r="E173" s="45"/>
      <c r="F173" s="45"/>
      <c r="G173" s="45"/>
      <c r="H173" s="45"/>
      <c r="I173" s="45"/>
      <c r="J173" s="45"/>
      <c r="K173" s="45"/>
      <c r="L173" s="16"/>
    </row>
    <row r="174" spans="1:16" s="22" customFormat="1" x14ac:dyDescent="0.25">
      <c r="A174" s="21"/>
      <c r="B174" s="357"/>
      <c r="C174" s="358"/>
      <c r="D174" s="358"/>
      <c r="E174" s="358"/>
      <c r="F174" s="358"/>
      <c r="G174" s="358"/>
      <c r="H174" s="358"/>
      <c r="I174" s="358"/>
      <c r="J174" s="358"/>
      <c r="K174" s="358"/>
      <c r="L174" s="359"/>
      <c r="M174" s="39"/>
    </row>
    <row r="175" spans="1:16" s="22" customFormat="1" x14ac:dyDescent="0.25">
      <c r="A175" s="21"/>
      <c r="B175" s="357"/>
      <c r="C175" s="358"/>
      <c r="D175" s="358"/>
      <c r="E175" s="358"/>
      <c r="F175" s="358"/>
      <c r="G175" s="358"/>
      <c r="H175" s="358"/>
      <c r="I175" s="358"/>
      <c r="J175" s="358"/>
      <c r="K175" s="358"/>
      <c r="L175" s="359"/>
      <c r="M175" s="39"/>
    </row>
    <row r="176" spans="1:16" s="22" customFormat="1" x14ac:dyDescent="0.25">
      <c r="A176" s="21"/>
      <c r="B176" s="357"/>
      <c r="C176" s="358"/>
      <c r="D176" s="358"/>
      <c r="E176" s="358"/>
      <c r="F176" s="358"/>
      <c r="G176" s="358"/>
      <c r="H176" s="358"/>
      <c r="I176" s="358"/>
      <c r="J176" s="358"/>
      <c r="K176" s="358"/>
      <c r="L176" s="359"/>
      <c r="M176" s="39"/>
    </row>
    <row r="177" spans="1:16" s="22" customFormat="1" x14ac:dyDescent="0.25">
      <c r="A177" s="21"/>
      <c r="B177" s="357"/>
      <c r="C177" s="358"/>
      <c r="D177" s="358"/>
      <c r="E177" s="358"/>
      <c r="F177" s="358"/>
      <c r="G177" s="358"/>
      <c r="H177" s="358"/>
      <c r="I177" s="358"/>
      <c r="J177" s="358"/>
      <c r="K177" s="358"/>
      <c r="L177" s="359"/>
      <c r="M177" s="39"/>
    </row>
    <row r="178" spans="1:16" s="22" customFormat="1" x14ac:dyDescent="0.25">
      <c r="A178" s="21"/>
      <c r="B178" s="357"/>
      <c r="C178" s="358"/>
      <c r="D178" s="358"/>
      <c r="E178" s="358"/>
      <c r="F178" s="358"/>
      <c r="G178" s="358"/>
      <c r="H178" s="358"/>
      <c r="I178" s="358"/>
      <c r="J178" s="358"/>
      <c r="K178" s="358"/>
      <c r="L178" s="359"/>
      <c r="M178" s="39"/>
    </row>
    <row r="179" spans="1:16" s="22" customFormat="1" x14ac:dyDescent="0.25">
      <c r="A179" s="21"/>
      <c r="B179" s="357"/>
      <c r="C179" s="358"/>
      <c r="D179" s="358"/>
      <c r="E179" s="358"/>
      <c r="F179" s="358"/>
      <c r="G179" s="358"/>
      <c r="H179" s="358"/>
      <c r="I179" s="358"/>
      <c r="J179" s="358"/>
      <c r="K179" s="358"/>
      <c r="L179" s="359"/>
      <c r="M179" s="39"/>
    </row>
    <row r="180" spans="1:16" s="22" customFormat="1" x14ac:dyDescent="0.25">
      <c r="A180" s="21"/>
      <c r="B180" s="357"/>
      <c r="C180" s="358"/>
      <c r="D180" s="358"/>
      <c r="E180" s="358"/>
      <c r="F180" s="358"/>
      <c r="G180" s="358"/>
      <c r="H180" s="358"/>
      <c r="I180" s="358"/>
      <c r="J180" s="358"/>
      <c r="K180" s="358"/>
      <c r="L180" s="359"/>
      <c r="M180" s="39"/>
    </row>
    <row r="181" spans="1:16" s="22" customFormat="1" x14ac:dyDescent="0.25">
      <c r="A181" s="21"/>
      <c r="B181" s="357"/>
      <c r="C181" s="358"/>
      <c r="D181" s="358"/>
      <c r="E181" s="358"/>
      <c r="F181" s="358"/>
      <c r="G181" s="358"/>
      <c r="H181" s="358"/>
      <c r="I181" s="358"/>
      <c r="J181" s="358"/>
      <c r="K181" s="358"/>
      <c r="L181" s="359"/>
      <c r="M181" s="39"/>
    </row>
    <row r="182" spans="1:16" x14ac:dyDescent="0.25">
      <c r="B182" s="67"/>
      <c r="C182" s="68"/>
      <c r="D182" s="68"/>
      <c r="E182" s="68"/>
      <c r="F182" s="68"/>
      <c r="G182" s="68"/>
      <c r="H182" s="68"/>
      <c r="I182" s="68"/>
      <c r="J182" s="68"/>
      <c r="K182" s="68"/>
      <c r="L182" s="69"/>
    </row>
    <row r="183" spans="1:16" s="22" customFormat="1" x14ac:dyDescent="0.25">
      <c r="A183" s="21"/>
      <c r="B183" s="360" t="s">
        <v>327</v>
      </c>
      <c r="C183" s="361"/>
      <c r="D183" s="361"/>
      <c r="E183" s="361"/>
      <c r="F183" s="361"/>
      <c r="G183" s="361"/>
      <c r="H183" s="361"/>
      <c r="I183" s="361"/>
      <c r="J183" s="361"/>
      <c r="K183" s="361"/>
      <c r="L183" s="362"/>
      <c r="M183" s="71"/>
    </row>
    <row r="184" spans="1:16" x14ac:dyDescent="0.25">
      <c r="B184" s="61"/>
      <c r="C184" s="45"/>
      <c r="D184" s="45"/>
      <c r="E184" s="45"/>
      <c r="F184" s="45"/>
      <c r="G184" s="45"/>
      <c r="H184" s="45"/>
      <c r="I184" s="45"/>
      <c r="J184" s="45"/>
      <c r="K184" s="45"/>
      <c r="L184" s="16"/>
    </row>
    <row r="185" spans="1:16" x14ac:dyDescent="0.25">
      <c r="B185" s="259" t="str">
        <f>IF(Intro!$G$20="English",O185,P185)</f>
        <v>Fournissez les stratégies et les objectifs de votre entreprise pour les deux prochaines années en ce qui concerne les ventes à l'exportation des marchandises. Fournir la justification et les hypothèses qui sous-tendent ces stratégies et objectifs.</v>
      </c>
      <c r="C185" s="260"/>
      <c r="D185" s="260"/>
      <c r="E185" s="260"/>
      <c r="F185" s="260"/>
      <c r="G185" s="260"/>
      <c r="H185" s="260"/>
      <c r="I185" s="260"/>
      <c r="J185" s="260"/>
      <c r="K185" s="260"/>
      <c r="L185" s="261"/>
      <c r="O185" s="3" t="s">
        <v>121</v>
      </c>
      <c r="P185" s="3" t="s">
        <v>122</v>
      </c>
    </row>
    <row r="186" spans="1:16" x14ac:dyDescent="0.25">
      <c r="B186" s="259"/>
      <c r="C186" s="260"/>
      <c r="D186" s="260"/>
      <c r="E186" s="260"/>
      <c r="F186" s="260"/>
      <c r="G186" s="260"/>
      <c r="H186" s="260"/>
      <c r="I186" s="260"/>
      <c r="J186" s="260"/>
      <c r="K186" s="260"/>
      <c r="L186" s="261"/>
    </row>
    <row r="187" spans="1:16" x14ac:dyDescent="0.25">
      <c r="B187" s="61"/>
      <c r="C187" s="45"/>
      <c r="D187" s="45"/>
      <c r="E187" s="45"/>
      <c r="F187" s="45"/>
      <c r="G187" s="45"/>
      <c r="H187" s="45"/>
      <c r="I187" s="45"/>
      <c r="J187" s="45"/>
      <c r="K187" s="45"/>
      <c r="L187" s="16"/>
    </row>
    <row r="188" spans="1:16" s="22" customFormat="1" x14ac:dyDescent="0.25">
      <c r="A188" s="21"/>
      <c r="B188" s="357"/>
      <c r="C188" s="358"/>
      <c r="D188" s="358"/>
      <c r="E188" s="358"/>
      <c r="F188" s="358"/>
      <c r="G188" s="358"/>
      <c r="H188" s="358"/>
      <c r="I188" s="358"/>
      <c r="J188" s="358"/>
      <c r="K188" s="358"/>
      <c r="L188" s="359"/>
      <c r="M188" s="39"/>
    </row>
    <row r="189" spans="1:16" s="22" customFormat="1" x14ac:dyDescent="0.25">
      <c r="A189" s="21"/>
      <c r="B189" s="357"/>
      <c r="C189" s="358"/>
      <c r="D189" s="358"/>
      <c r="E189" s="358"/>
      <c r="F189" s="358"/>
      <c r="G189" s="358"/>
      <c r="H189" s="358"/>
      <c r="I189" s="358"/>
      <c r="J189" s="358"/>
      <c r="K189" s="358"/>
      <c r="L189" s="359"/>
      <c r="M189" s="39"/>
    </row>
    <row r="190" spans="1:16" s="22" customFormat="1" x14ac:dyDescent="0.25">
      <c r="A190" s="21"/>
      <c r="B190" s="357"/>
      <c r="C190" s="358"/>
      <c r="D190" s="358"/>
      <c r="E190" s="358"/>
      <c r="F190" s="358"/>
      <c r="G190" s="358"/>
      <c r="H190" s="358"/>
      <c r="I190" s="358"/>
      <c r="J190" s="358"/>
      <c r="K190" s="358"/>
      <c r="L190" s="359"/>
      <c r="M190" s="39"/>
    </row>
    <row r="191" spans="1:16" s="22" customFormat="1" x14ac:dyDescent="0.25">
      <c r="A191" s="21"/>
      <c r="B191" s="357"/>
      <c r="C191" s="358"/>
      <c r="D191" s="358"/>
      <c r="E191" s="358"/>
      <c r="F191" s="358"/>
      <c r="G191" s="358"/>
      <c r="H191" s="358"/>
      <c r="I191" s="358"/>
      <c r="J191" s="358"/>
      <c r="K191" s="358"/>
      <c r="L191" s="359"/>
      <c r="M191" s="39"/>
    </row>
    <row r="192" spans="1:16" s="22" customFormat="1" x14ac:dyDescent="0.25">
      <c r="A192" s="21"/>
      <c r="B192" s="357"/>
      <c r="C192" s="358"/>
      <c r="D192" s="358"/>
      <c r="E192" s="358"/>
      <c r="F192" s="358"/>
      <c r="G192" s="358"/>
      <c r="H192" s="358"/>
      <c r="I192" s="358"/>
      <c r="J192" s="358"/>
      <c r="K192" s="358"/>
      <c r="L192" s="359"/>
      <c r="M192" s="39"/>
    </row>
    <row r="193" spans="1:14" s="22" customFormat="1" x14ac:dyDescent="0.25">
      <c r="A193" s="21"/>
      <c r="B193" s="357"/>
      <c r="C193" s="358"/>
      <c r="D193" s="358"/>
      <c r="E193" s="358"/>
      <c r="F193" s="358"/>
      <c r="G193" s="358"/>
      <c r="H193" s="358"/>
      <c r="I193" s="358"/>
      <c r="J193" s="358"/>
      <c r="K193" s="358"/>
      <c r="L193" s="359"/>
      <c r="M193" s="39"/>
    </row>
    <row r="194" spans="1:14" s="22" customFormat="1" x14ac:dyDescent="0.25">
      <c r="A194" s="21"/>
      <c r="B194" s="357"/>
      <c r="C194" s="358"/>
      <c r="D194" s="358"/>
      <c r="E194" s="358"/>
      <c r="F194" s="358"/>
      <c r="G194" s="358"/>
      <c r="H194" s="358"/>
      <c r="I194" s="358"/>
      <c r="J194" s="358"/>
      <c r="K194" s="358"/>
      <c r="L194" s="359"/>
      <c r="M194" s="39"/>
    </row>
    <row r="195" spans="1:14" s="22" customFormat="1" x14ac:dyDescent="0.25">
      <c r="A195" s="21"/>
      <c r="B195" s="357"/>
      <c r="C195" s="358"/>
      <c r="D195" s="358"/>
      <c r="E195" s="358"/>
      <c r="F195" s="358"/>
      <c r="G195" s="358"/>
      <c r="H195" s="358"/>
      <c r="I195" s="358"/>
      <c r="J195" s="358"/>
      <c r="K195" s="358"/>
      <c r="L195" s="359"/>
      <c r="M195" s="39"/>
    </row>
    <row r="196" spans="1:14" x14ac:dyDescent="0.25">
      <c r="B196" s="67"/>
      <c r="C196" s="68"/>
      <c r="D196" s="68"/>
      <c r="E196" s="68"/>
      <c r="F196" s="68"/>
      <c r="G196" s="68"/>
      <c r="H196" s="68"/>
      <c r="I196" s="68"/>
      <c r="J196" s="68"/>
      <c r="K196" s="68"/>
      <c r="L196" s="69"/>
    </row>
    <row r="197" spans="1:14" s="41" customFormat="1" x14ac:dyDescent="0.25">
      <c r="A197" s="70"/>
      <c r="B197" s="24"/>
      <c r="C197" s="24"/>
      <c r="N197" s="40"/>
    </row>
    <row r="198" spans="1:14" s="41" customFormat="1" x14ac:dyDescent="0.25">
      <c r="A198" s="70"/>
      <c r="B198" s="24"/>
      <c r="C198" s="24"/>
      <c r="N198" s="40"/>
    </row>
    <row r="199" spans="1:14" s="41" customFormat="1" x14ac:dyDescent="0.25">
      <c r="A199" s="70"/>
      <c r="B199" s="24"/>
      <c r="C199" s="24"/>
      <c r="N199" s="40"/>
    </row>
    <row r="200" spans="1:14" s="41" customFormat="1" x14ac:dyDescent="0.25">
      <c r="A200" s="70"/>
      <c r="B200" s="24"/>
      <c r="C200" s="24"/>
      <c r="N200" s="40"/>
    </row>
    <row r="201" spans="1:14" s="41" customFormat="1" x14ac:dyDescent="0.25">
      <c r="A201" s="70"/>
      <c r="B201" s="24"/>
      <c r="C201" s="24"/>
      <c r="N201" s="40"/>
    </row>
    <row r="202" spans="1:14" s="41" customFormat="1" x14ac:dyDescent="0.25">
      <c r="A202" s="70"/>
      <c r="B202" s="24"/>
      <c r="C202" s="24"/>
      <c r="N202" s="40"/>
    </row>
    <row r="203" spans="1:14" s="41" customFormat="1" x14ac:dyDescent="0.25">
      <c r="A203" s="70"/>
      <c r="B203" s="24"/>
      <c r="C203" s="24"/>
      <c r="N203" s="40"/>
    </row>
  </sheetData>
  <sheetProtection algorithmName="SHA-512" hashValue="ZeVBdK4r3x0BTBKgXbbavW6CL3qQoDF1pudmApL9mPi310z1/EzZ1NvGueieGGLumj1nXOMNd2rx3NlMt3AedQ==" saltValue="hRTivqnaf9HcJwPeEEQorQ==" spinCount="100000" sheet="1" objects="1" scenarios="1" selectLockedCells="1"/>
  <mergeCells count="157">
    <mergeCell ref="G109:I109"/>
    <mergeCell ref="I110:I111"/>
    <mergeCell ref="J110:J111"/>
    <mergeCell ref="K110:K111"/>
    <mergeCell ref="B112:E113"/>
    <mergeCell ref="F112:F113"/>
    <mergeCell ref="G112:G113"/>
    <mergeCell ref="H112:H113"/>
    <mergeCell ref="I112:I113"/>
    <mergeCell ref="J112:J113"/>
    <mergeCell ref="K112:K113"/>
    <mergeCell ref="B12:L12"/>
    <mergeCell ref="B13:L13"/>
    <mergeCell ref="B14:L14"/>
    <mergeCell ref="B15:L15"/>
    <mergeCell ref="B16:L16"/>
    <mergeCell ref="B17:L17"/>
    <mergeCell ref="B4:L4"/>
    <mergeCell ref="B5:L5"/>
    <mergeCell ref="B6:L6"/>
    <mergeCell ref="B8:L8"/>
    <mergeCell ref="B9:L9"/>
    <mergeCell ref="B10:L10"/>
    <mergeCell ref="B27:F28"/>
    <mergeCell ref="G27:G28"/>
    <mergeCell ref="H27:H28"/>
    <mergeCell ref="B29:F30"/>
    <mergeCell ref="G29:G30"/>
    <mergeCell ref="H29:H30"/>
    <mergeCell ref="B20:L20"/>
    <mergeCell ref="B21:L21"/>
    <mergeCell ref="B23:L23"/>
    <mergeCell ref="B25:F26"/>
    <mergeCell ref="G25:G26"/>
    <mergeCell ref="H25:H26"/>
    <mergeCell ref="B40:C40"/>
    <mergeCell ref="D40:F40"/>
    <mergeCell ref="B41:C43"/>
    <mergeCell ref="D41:F41"/>
    <mergeCell ref="D42:F42"/>
    <mergeCell ref="D43:F43"/>
    <mergeCell ref="B31:F32"/>
    <mergeCell ref="G31:G32"/>
    <mergeCell ref="H31:H32"/>
    <mergeCell ref="B34:L34"/>
    <mergeCell ref="B36:L36"/>
    <mergeCell ref="G38:G39"/>
    <mergeCell ref="H38:H39"/>
    <mergeCell ref="I38:I39"/>
    <mergeCell ref="J38:J39"/>
    <mergeCell ref="K38:K39"/>
    <mergeCell ref="B53:C55"/>
    <mergeCell ref="D53:F53"/>
    <mergeCell ref="D54:F54"/>
    <mergeCell ref="D55:F55"/>
    <mergeCell ref="B56:C56"/>
    <mergeCell ref="D56:F56"/>
    <mergeCell ref="B44:C46"/>
    <mergeCell ref="D44:F44"/>
    <mergeCell ref="D45:F45"/>
    <mergeCell ref="D46:F46"/>
    <mergeCell ref="B47:C49"/>
    <mergeCell ref="D47:F47"/>
    <mergeCell ref="D48:F48"/>
    <mergeCell ref="D49:F49"/>
    <mergeCell ref="B50:C52"/>
    <mergeCell ref="D50:F50"/>
    <mergeCell ref="D51:F51"/>
    <mergeCell ref="D52:F52"/>
    <mergeCell ref="B67:E67"/>
    <mergeCell ref="B68:E71"/>
    <mergeCell ref="F68:F71"/>
    <mergeCell ref="G68:G71"/>
    <mergeCell ref="H68:H71"/>
    <mergeCell ref="I68:I71"/>
    <mergeCell ref="B58:C58"/>
    <mergeCell ref="B61:L61"/>
    <mergeCell ref="B63:L63"/>
    <mergeCell ref="G65:G66"/>
    <mergeCell ref="H65:H66"/>
    <mergeCell ref="I65:I66"/>
    <mergeCell ref="J65:J66"/>
    <mergeCell ref="K65:K66"/>
    <mergeCell ref="D58:K59"/>
    <mergeCell ref="B88:L95"/>
    <mergeCell ref="B97:L97"/>
    <mergeCell ref="B99:L99"/>
    <mergeCell ref="G101:G102"/>
    <mergeCell ref="H101:H102"/>
    <mergeCell ref="I101:I102"/>
    <mergeCell ref="J101:J102"/>
    <mergeCell ref="K101:K102"/>
    <mergeCell ref="J68:J71"/>
    <mergeCell ref="K68:K71"/>
    <mergeCell ref="B73:L73"/>
    <mergeCell ref="B75:L82"/>
    <mergeCell ref="B84:L84"/>
    <mergeCell ref="B86:L86"/>
    <mergeCell ref="G100:I100"/>
    <mergeCell ref="B122:B123"/>
    <mergeCell ref="C122:F123"/>
    <mergeCell ref="G122:K123"/>
    <mergeCell ref="B124:B125"/>
    <mergeCell ref="C124:F125"/>
    <mergeCell ref="G124:K125"/>
    <mergeCell ref="K103:K104"/>
    <mergeCell ref="B115:L115"/>
    <mergeCell ref="B117:L117"/>
    <mergeCell ref="C119:F119"/>
    <mergeCell ref="G119:K119"/>
    <mergeCell ref="B120:B121"/>
    <mergeCell ref="C120:F121"/>
    <mergeCell ref="G120:K121"/>
    <mergeCell ref="B103:E104"/>
    <mergeCell ref="F103:F104"/>
    <mergeCell ref="G103:G104"/>
    <mergeCell ref="H103:H104"/>
    <mergeCell ref="I103:I104"/>
    <mergeCell ref="J103:J104"/>
    <mergeCell ref="B106:L106"/>
    <mergeCell ref="B108:L108"/>
    <mergeCell ref="G110:G111"/>
    <mergeCell ref="H110:H111"/>
    <mergeCell ref="G130:K131"/>
    <mergeCell ref="B132:B133"/>
    <mergeCell ref="C132:F133"/>
    <mergeCell ref="G132:K133"/>
    <mergeCell ref="B126:B127"/>
    <mergeCell ref="C126:F127"/>
    <mergeCell ref="G126:K127"/>
    <mergeCell ref="B128:B129"/>
    <mergeCell ref="C128:F129"/>
    <mergeCell ref="G128:K129"/>
    <mergeCell ref="B18:L18"/>
    <mergeCell ref="B183:L183"/>
    <mergeCell ref="B185:L186"/>
    <mergeCell ref="B188:L195"/>
    <mergeCell ref="B156:L156"/>
    <mergeCell ref="B158:L158"/>
    <mergeCell ref="B160:L167"/>
    <mergeCell ref="B169:L169"/>
    <mergeCell ref="B171:L172"/>
    <mergeCell ref="B174:L181"/>
    <mergeCell ref="B138:B139"/>
    <mergeCell ref="C138:F139"/>
    <mergeCell ref="G138:K139"/>
    <mergeCell ref="B141:L141"/>
    <mergeCell ref="B143:L144"/>
    <mergeCell ref="B146:L153"/>
    <mergeCell ref="B134:B135"/>
    <mergeCell ref="C134:F135"/>
    <mergeCell ref="G134:K135"/>
    <mergeCell ref="B136:B137"/>
    <mergeCell ref="C136:F137"/>
    <mergeCell ref="G136:K137"/>
    <mergeCell ref="B130:B131"/>
    <mergeCell ref="C130:F131"/>
  </mergeCells>
  <dataValidations count="3">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H25:H32 G40 G41:K42 G44:K45 G47:K48 G53:K54 G56:K56 G103:K104 G50:K51 G112:K113" xr:uid="{8CC97C59-FBBA-4552-B604-9FC064CAC7E7}">
      <formula1>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55:K55 G46:K46 G43:K43 H40:K40 G49:K49 G52:K52" xr:uid="{1C56A0EF-CF07-4F10-BE11-23DF122A65C5}">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88 B88 B75 B146 B160 B174 G119" xr:uid="{37B98E4A-9AA9-412B-AA2E-35ECAF10BFDD}">
      <formula1>1000</formula1>
    </dataValidation>
  </dataValidations>
  <printOptions horizontalCentered="1"/>
  <pageMargins left="0.25" right="0.25" top="0.75" bottom="0.75" header="0.3" footer="0.3"/>
  <pageSetup scale="63" fitToHeight="0" orientation="portrait" r:id="rId1"/>
  <headerFooter>
    <oddFooter>&amp;L&amp;A</oddFooter>
  </headerFooter>
  <rowBreaks count="3" manualBreakCount="3">
    <brk id="60" min="1" max="11" man="1"/>
    <brk id="96" min="1" max="11" man="1"/>
    <brk id="155" min="1" max="11"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CD124-8B56-482D-9A0B-99E14CF2110F}">
  <sheetPr codeName="Sheet9">
    <tabColor rgb="FF92D050"/>
    <pageSetUpPr fitToPage="1"/>
  </sheetPr>
  <dimension ref="A1:P64"/>
  <sheetViews>
    <sheetView showGridLines="0" zoomScaleNormal="100" workbookViewId="0"/>
  </sheetViews>
  <sheetFormatPr defaultColWidth="9.42578125" defaultRowHeight="14.25" x14ac:dyDescent="0.25"/>
  <cols>
    <col min="1" max="1" width="1.5703125" style="21" customWidth="1"/>
    <col min="2" max="2" width="12.140625" style="1" customWidth="1"/>
    <col min="3" max="3" width="5.5703125" style="1" customWidth="1"/>
    <col min="4" max="4" width="18.5703125" style="1" customWidth="1"/>
    <col min="5" max="12" width="15.42578125" style="1" customWidth="1"/>
    <col min="13" max="13" width="6.42578125" style="3" customWidth="1"/>
    <col min="14" max="14" width="9.42578125" style="3" customWidth="1"/>
    <col min="15" max="15" width="10.5703125" style="3" hidden="1" customWidth="1"/>
    <col min="16" max="16" width="8.5703125" style="3" hidden="1" customWidth="1"/>
    <col min="17" max="17" width="9.42578125" style="3" customWidth="1"/>
    <col min="18" max="16384" width="9.42578125" style="3"/>
  </cols>
  <sheetData>
    <row r="1" spans="1:16" ht="14.25" customHeight="1" x14ac:dyDescent="0.25">
      <c r="O1" s="3" t="s">
        <v>283</v>
      </c>
      <c r="P1" s="3" t="s">
        <v>283</v>
      </c>
    </row>
    <row r="2" spans="1:16" x14ac:dyDescent="0.25">
      <c r="B2" s="23" t="str">
        <f>'Pro 1'!B2</f>
        <v>PROTÉGÉ</v>
      </c>
      <c r="C2" s="23"/>
      <c r="D2" s="23"/>
      <c r="O2" s="22" t="s">
        <v>61</v>
      </c>
      <c r="P2" s="22" t="s">
        <v>73</v>
      </c>
    </row>
    <row r="3" spans="1:16" x14ac:dyDescent="0.25">
      <c r="B3" s="5"/>
      <c r="C3" s="5"/>
      <c r="D3" s="5"/>
      <c r="O3" s="8"/>
      <c r="P3" s="8"/>
    </row>
    <row r="4" spans="1:16" s="8" customFormat="1" x14ac:dyDescent="0.25">
      <c r="A4" s="24"/>
      <c r="B4" s="317" t="str">
        <f>Info!B4</f>
        <v>QUESTIONNAIRE À L'INTENTION DES PRODUCTEURS ÉTRANGERS</v>
      </c>
      <c r="C4" s="318"/>
      <c r="D4" s="318"/>
      <c r="E4" s="318"/>
      <c r="F4" s="318"/>
      <c r="G4" s="318"/>
      <c r="H4" s="318"/>
      <c r="I4" s="318"/>
      <c r="J4" s="318"/>
      <c r="K4" s="318"/>
      <c r="L4" s="319"/>
      <c r="M4" s="10"/>
      <c r="N4" s="10"/>
      <c r="O4" s="9"/>
      <c r="P4" s="9"/>
    </row>
    <row r="5" spans="1:16" s="8" customFormat="1" x14ac:dyDescent="0.25">
      <c r="A5" s="24"/>
      <c r="B5" s="320" t="str">
        <f>Info!B5</f>
        <v>GC-2025-001</v>
      </c>
      <c r="C5" s="321"/>
      <c r="D5" s="321"/>
      <c r="E5" s="321"/>
      <c r="F5" s="321"/>
      <c r="G5" s="321"/>
      <c r="H5" s="321"/>
      <c r="I5" s="321"/>
      <c r="J5" s="321"/>
      <c r="K5" s="321"/>
      <c r="L5" s="322"/>
      <c r="M5" s="10"/>
      <c r="N5" s="10"/>
      <c r="O5" s="9"/>
      <c r="P5" s="9"/>
    </row>
    <row r="6" spans="1:16" s="9" customFormat="1" ht="14.1" customHeight="1" x14ac:dyDescent="0.25">
      <c r="A6" s="24"/>
      <c r="B6" s="323" t="str">
        <f>Info!B6</f>
        <v>PRODUITS DE LÉGUMES</v>
      </c>
      <c r="C6" s="324"/>
      <c r="D6" s="324"/>
      <c r="E6" s="324"/>
      <c r="F6" s="324"/>
      <c r="G6" s="324"/>
      <c r="H6" s="324"/>
      <c r="I6" s="324"/>
      <c r="J6" s="324"/>
      <c r="K6" s="324"/>
      <c r="L6" s="325"/>
      <c r="O6" s="25"/>
      <c r="P6" s="25"/>
    </row>
    <row r="7" spans="1:16" s="9" customFormat="1" ht="14.1" customHeight="1" x14ac:dyDescent="0.25">
      <c r="A7" s="24"/>
      <c r="B7" s="344" t="str">
        <f>IF(Intro!$G$20="English",O7,P7)</f>
        <v>Toute information dans ce questionnaire se rapporte aux MARCHANDISES EN CONSERVE seulement</v>
      </c>
      <c r="C7" s="345"/>
      <c r="D7" s="345"/>
      <c r="E7" s="345"/>
      <c r="F7" s="345"/>
      <c r="G7" s="345"/>
      <c r="H7" s="345"/>
      <c r="I7" s="345"/>
      <c r="J7" s="345"/>
      <c r="K7" s="345"/>
      <c r="L7" s="346"/>
      <c r="O7" s="246" t="s">
        <v>387</v>
      </c>
      <c r="P7" s="246" t="s">
        <v>388</v>
      </c>
    </row>
    <row r="8" spans="1:16" s="9" customFormat="1" x14ac:dyDescent="0.25">
      <c r="A8" s="24"/>
      <c r="B8" s="26"/>
      <c r="C8" s="26"/>
      <c r="D8" s="26"/>
      <c r="E8" s="27"/>
      <c r="F8" s="27"/>
      <c r="G8" s="27"/>
      <c r="H8" s="27"/>
      <c r="I8" s="27"/>
      <c r="J8" s="27"/>
      <c r="K8" s="27"/>
      <c r="L8" s="27"/>
      <c r="O8" s="25"/>
      <c r="P8" s="25"/>
    </row>
    <row r="9" spans="1:16" x14ac:dyDescent="0.25">
      <c r="B9" s="387" t="str">
        <f>IF(Intro!$G$20="English",O9,P9)</f>
        <v>COMMENTAIRES PROTÉGÉS</v>
      </c>
      <c r="C9" s="388"/>
      <c r="D9" s="388"/>
      <c r="E9" s="388"/>
      <c r="F9" s="388"/>
      <c r="G9" s="388"/>
      <c r="H9" s="388"/>
      <c r="I9" s="388"/>
      <c r="J9" s="388"/>
      <c r="K9" s="388"/>
      <c r="L9" s="389"/>
      <c r="O9" s="3" t="s">
        <v>57</v>
      </c>
      <c r="P9" s="3" t="s">
        <v>163</v>
      </c>
    </row>
    <row r="10" spans="1:16" x14ac:dyDescent="0.25">
      <c r="B10" s="28"/>
      <c r="C10" s="29"/>
      <c r="D10" s="29"/>
      <c r="E10" s="30"/>
      <c r="F10" s="30"/>
      <c r="G10" s="30"/>
      <c r="H10" s="30"/>
      <c r="I10" s="30"/>
      <c r="J10" s="30"/>
      <c r="K10" s="30"/>
      <c r="L10" s="31"/>
    </row>
    <row r="11" spans="1:16" x14ac:dyDescent="0.25">
      <c r="B11" s="259" t="str">
        <f>AddPub!B11</f>
        <v>Si votre entreprise désire ajouter des commentaires concernant vos réponses, vous les inscrivez ici. Indiquez à quelle question se rapportent vos commentaires.</v>
      </c>
      <c r="C11" s="260"/>
      <c r="D11" s="260"/>
      <c r="E11" s="260"/>
      <c r="F11" s="260"/>
      <c r="G11" s="260"/>
      <c r="H11" s="260"/>
      <c r="I11" s="260"/>
      <c r="J11" s="260"/>
      <c r="K11" s="260"/>
      <c r="L11" s="261"/>
      <c r="O11" s="32"/>
      <c r="P11" s="32"/>
    </row>
    <row r="12" spans="1:16" x14ac:dyDescent="0.25">
      <c r="B12" s="54"/>
      <c r="C12" s="29"/>
      <c r="D12" s="29"/>
      <c r="E12" s="30"/>
      <c r="F12" s="30"/>
      <c r="G12" s="30"/>
      <c r="H12" s="30"/>
      <c r="I12" s="30"/>
      <c r="J12" s="30"/>
      <c r="K12" s="30"/>
      <c r="L12" s="31"/>
      <c r="O12" s="32"/>
    </row>
    <row r="13" spans="1:16" x14ac:dyDescent="0.25">
      <c r="B13" s="97"/>
      <c r="C13" s="29"/>
      <c r="D13" s="103" t="str">
        <f>AddPub!D13</f>
        <v>Onglet et question</v>
      </c>
      <c r="E13" s="385" t="str">
        <f>AddPub!E13</f>
        <v>Commentaires</v>
      </c>
      <c r="F13" s="385"/>
      <c r="G13" s="385"/>
      <c r="H13" s="385"/>
      <c r="I13" s="385"/>
      <c r="J13" s="385"/>
      <c r="K13" s="385"/>
      <c r="L13" s="386"/>
      <c r="O13" s="32"/>
    </row>
    <row r="14" spans="1:16" x14ac:dyDescent="0.25">
      <c r="A14" s="70"/>
      <c r="B14" s="375" t="str">
        <f>AddPub!B14</f>
        <v>Commentaire 1</v>
      </c>
      <c r="C14" s="376"/>
      <c r="D14" s="379"/>
      <c r="E14" s="381"/>
      <c r="F14" s="381"/>
      <c r="G14" s="381"/>
      <c r="H14" s="381"/>
      <c r="I14" s="381"/>
      <c r="J14" s="381"/>
      <c r="K14" s="381"/>
      <c r="L14" s="382"/>
      <c r="O14" s="32"/>
    </row>
    <row r="15" spans="1:16" x14ac:dyDescent="0.25">
      <c r="A15" s="70"/>
      <c r="B15" s="375"/>
      <c r="C15" s="376"/>
      <c r="D15" s="379"/>
      <c r="E15" s="381"/>
      <c r="F15" s="381"/>
      <c r="G15" s="381"/>
      <c r="H15" s="381"/>
      <c r="I15" s="381"/>
      <c r="J15" s="381"/>
      <c r="K15" s="381"/>
      <c r="L15" s="382"/>
      <c r="O15" s="32"/>
    </row>
    <row r="16" spans="1:16" x14ac:dyDescent="0.25">
      <c r="A16" s="70"/>
      <c r="B16" s="375"/>
      <c r="C16" s="376"/>
      <c r="D16" s="379"/>
      <c r="E16" s="381"/>
      <c r="F16" s="381"/>
      <c r="G16" s="381"/>
      <c r="H16" s="381"/>
      <c r="I16" s="381"/>
      <c r="J16" s="381"/>
      <c r="K16" s="381"/>
      <c r="L16" s="382"/>
      <c r="O16" s="32"/>
    </row>
    <row r="17" spans="1:15" x14ac:dyDescent="0.25">
      <c r="A17" s="70"/>
      <c r="B17" s="375"/>
      <c r="C17" s="376"/>
      <c r="D17" s="379"/>
      <c r="E17" s="381"/>
      <c r="F17" s="381"/>
      <c r="G17" s="381"/>
      <c r="H17" s="381"/>
      <c r="I17" s="381"/>
      <c r="J17" s="381"/>
      <c r="K17" s="381"/>
      <c r="L17" s="382"/>
      <c r="O17" s="32"/>
    </row>
    <row r="18" spans="1:15" x14ac:dyDescent="0.25">
      <c r="A18" s="70"/>
      <c r="B18" s="375"/>
      <c r="C18" s="376"/>
      <c r="D18" s="379"/>
      <c r="E18" s="381"/>
      <c r="F18" s="381"/>
      <c r="G18" s="381"/>
      <c r="H18" s="381"/>
      <c r="I18" s="381"/>
      <c r="J18" s="381"/>
      <c r="K18" s="381"/>
      <c r="L18" s="382"/>
      <c r="O18" s="32"/>
    </row>
    <row r="19" spans="1:15" x14ac:dyDescent="0.25">
      <c r="A19" s="70"/>
      <c r="B19" s="375"/>
      <c r="C19" s="376"/>
      <c r="D19" s="379"/>
      <c r="E19" s="381"/>
      <c r="F19" s="381"/>
      <c r="G19" s="381"/>
      <c r="H19" s="381"/>
      <c r="I19" s="381"/>
      <c r="J19" s="381"/>
      <c r="K19" s="381"/>
      <c r="L19" s="382"/>
      <c r="O19" s="32"/>
    </row>
    <row r="20" spans="1:15" x14ac:dyDescent="0.25">
      <c r="A20" s="70"/>
      <c r="B20" s="375"/>
      <c r="C20" s="376"/>
      <c r="D20" s="379"/>
      <c r="E20" s="381"/>
      <c r="F20" s="381"/>
      <c r="G20" s="381"/>
      <c r="H20" s="381"/>
      <c r="I20" s="381"/>
      <c r="J20" s="381"/>
      <c r="K20" s="381"/>
      <c r="L20" s="382"/>
      <c r="O20" s="32"/>
    </row>
    <row r="21" spans="1:15" x14ac:dyDescent="0.25">
      <c r="A21" s="70"/>
      <c r="B21" s="375"/>
      <c r="C21" s="376"/>
      <c r="D21" s="379"/>
      <c r="E21" s="381"/>
      <c r="F21" s="381"/>
      <c r="G21" s="381"/>
      <c r="H21" s="381"/>
      <c r="I21" s="381"/>
      <c r="J21" s="381"/>
      <c r="K21" s="381"/>
      <c r="L21" s="382"/>
      <c r="O21" s="32"/>
    </row>
    <row r="22" spans="1:15" x14ac:dyDescent="0.25">
      <c r="A22" s="70"/>
      <c r="B22" s="375"/>
      <c r="C22" s="376"/>
      <c r="D22" s="379"/>
      <c r="E22" s="381"/>
      <c r="F22" s="381"/>
      <c r="G22" s="381"/>
      <c r="H22" s="381"/>
      <c r="I22" s="381"/>
      <c r="J22" s="381"/>
      <c r="K22" s="381"/>
      <c r="L22" s="382"/>
      <c r="O22" s="32"/>
    </row>
    <row r="23" spans="1:15" x14ac:dyDescent="0.25">
      <c r="A23" s="70"/>
      <c r="B23" s="375"/>
      <c r="C23" s="376"/>
      <c r="D23" s="379"/>
      <c r="E23" s="381"/>
      <c r="F23" s="381"/>
      <c r="G23" s="381"/>
      <c r="H23" s="381"/>
      <c r="I23" s="381"/>
      <c r="J23" s="381"/>
      <c r="K23" s="381"/>
      <c r="L23" s="382"/>
      <c r="O23" s="32"/>
    </row>
    <row r="24" spans="1:15" ht="14.25" customHeight="1" x14ac:dyDescent="0.25">
      <c r="A24" s="70"/>
      <c r="B24" s="375" t="str">
        <f>AddPub!B24</f>
        <v>Commentaire 2</v>
      </c>
      <c r="C24" s="376"/>
      <c r="D24" s="379"/>
      <c r="E24" s="381"/>
      <c r="F24" s="381"/>
      <c r="G24" s="381"/>
      <c r="H24" s="381"/>
      <c r="I24" s="381"/>
      <c r="J24" s="381"/>
      <c r="K24" s="381"/>
      <c r="L24" s="382"/>
      <c r="O24" s="32"/>
    </row>
    <row r="25" spans="1:15" x14ac:dyDescent="0.25">
      <c r="A25" s="70"/>
      <c r="B25" s="375"/>
      <c r="C25" s="376"/>
      <c r="D25" s="379"/>
      <c r="E25" s="381"/>
      <c r="F25" s="381"/>
      <c r="G25" s="381"/>
      <c r="H25" s="381"/>
      <c r="I25" s="381"/>
      <c r="J25" s="381"/>
      <c r="K25" s="381"/>
      <c r="L25" s="382"/>
    </row>
    <row r="26" spans="1:15" x14ac:dyDescent="0.25">
      <c r="A26" s="70"/>
      <c r="B26" s="375"/>
      <c r="C26" s="376"/>
      <c r="D26" s="379"/>
      <c r="E26" s="381"/>
      <c r="F26" s="381"/>
      <c r="G26" s="381"/>
      <c r="H26" s="381"/>
      <c r="I26" s="381"/>
      <c r="J26" s="381"/>
      <c r="K26" s="381"/>
      <c r="L26" s="382"/>
    </row>
    <row r="27" spans="1:15" x14ac:dyDescent="0.25">
      <c r="A27" s="70"/>
      <c r="B27" s="375"/>
      <c r="C27" s="376"/>
      <c r="D27" s="379"/>
      <c r="E27" s="381"/>
      <c r="F27" s="381"/>
      <c r="G27" s="381"/>
      <c r="H27" s="381"/>
      <c r="I27" s="381"/>
      <c r="J27" s="381"/>
      <c r="K27" s="381"/>
      <c r="L27" s="382"/>
      <c r="O27" s="32"/>
    </row>
    <row r="28" spans="1:15" x14ac:dyDescent="0.25">
      <c r="A28" s="70"/>
      <c r="B28" s="375"/>
      <c r="C28" s="376"/>
      <c r="D28" s="379"/>
      <c r="E28" s="381"/>
      <c r="F28" s="381"/>
      <c r="G28" s="381"/>
      <c r="H28" s="381"/>
      <c r="I28" s="381"/>
      <c r="J28" s="381"/>
      <c r="K28" s="381"/>
      <c r="L28" s="382"/>
      <c r="O28" s="32"/>
    </row>
    <row r="29" spans="1:15" x14ac:dyDescent="0.25">
      <c r="A29" s="70"/>
      <c r="B29" s="375"/>
      <c r="C29" s="376"/>
      <c r="D29" s="379"/>
      <c r="E29" s="381"/>
      <c r="F29" s="381"/>
      <c r="G29" s="381"/>
      <c r="H29" s="381"/>
      <c r="I29" s="381"/>
      <c r="J29" s="381"/>
      <c r="K29" s="381"/>
      <c r="L29" s="382"/>
    </row>
    <row r="30" spans="1:15" x14ac:dyDescent="0.25">
      <c r="A30" s="70"/>
      <c r="B30" s="375"/>
      <c r="C30" s="376"/>
      <c r="D30" s="379"/>
      <c r="E30" s="381"/>
      <c r="F30" s="381"/>
      <c r="G30" s="381"/>
      <c r="H30" s="381"/>
      <c r="I30" s="381"/>
      <c r="J30" s="381"/>
      <c r="K30" s="381"/>
      <c r="L30" s="382"/>
      <c r="O30" s="32"/>
    </row>
    <row r="31" spans="1:15" x14ac:dyDescent="0.25">
      <c r="A31" s="70"/>
      <c r="B31" s="375"/>
      <c r="C31" s="376"/>
      <c r="D31" s="379"/>
      <c r="E31" s="381"/>
      <c r="F31" s="381"/>
      <c r="G31" s="381"/>
      <c r="H31" s="381"/>
      <c r="I31" s="381"/>
      <c r="J31" s="381"/>
      <c r="K31" s="381"/>
      <c r="L31" s="382"/>
      <c r="O31" s="32"/>
    </row>
    <row r="32" spans="1:15" x14ac:dyDescent="0.25">
      <c r="A32" s="70"/>
      <c r="B32" s="375"/>
      <c r="C32" s="376"/>
      <c r="D32" s="379"/>
      <c r="E32" s="381"/>
      <c r="F32" s="381"/>
      <c r="G32" s="381"/>
      <c r="H32" s="381"/>
      <c r="I32" s="381"/>
      <c r="J32" s="381"/>
      <c r="K32" s="381"/>
      <c r="L32" s="382"/>
      <c r="O32" s="32"/>
    </row>
    <row r="33" spans="1:15" x14ac:dyDescent="0.25">
      <c r="A33" s="70"/>
      <c r="B33" s="375"/>
      <c r="C33" s="376"/>
      <c r="D33" s="379"/>
      <c r="E33" s="381"/>
      <c r="F33" s="381"/>
      <c r="G33" s="381"/>
      <c r="H33" s="381"/>
      <c r="I33" s="381"/>
      <c r="J33" s="381"/>
      <c r="K33" s="381"/>
      <c r="L33" s="382"/>
      <c r="O33" s="32"/>
    </row>
    <row r="34" spans="1:15" ht="14.25" customHeight="1" x14ac:dyDescent="0.25">
      <c r="A34" s="70"/>
      <c r="B34" s="375" t="str">
        <f>AddPub!B34</f>
        <v>Commentaire 3</v>
      </c>
      <c r="C34" s="376"/>
      <c r="D34" s="379"/>
      <c r="E34" s="381"/>
      <c r="F34" s="381"/>
      <c r="G34" s="381"/>
      <c r="H34" s="381"/>
      <c r="I34" s="381"/>
      <c r="J34" s="381"/>
      <c r="K34" s="381"/>
      <c r="L34" s="382"/>
      <c r="O34" s="32"/>
    </row>
    <row r="35" spans="1:15" x14ac:dyDescent="0.25">
      <c r="A35" s="70"/>
      <c r="B35" s="375"/>
      <c r="C35" s="376"/>
      <c r="D35" s="379"/>
      <c r="E35" s="381"/>
      <c r="F35" s="381"/>
      <c r="G35" s="381"/>
      <c r="H35" s="381"/>
      <c r="I35" s="381"/>
      <c r="J35" s="381"/>
      <c r="K35" s="381"/>
      <c r="L35" s="382"/>
    </row>
    <row r="36" spans="1:15" x14ac:dyDescent="0.25">
      <c r="A36" s="70"/>
      <c r="B36" s="375"/>
      <c r="C36" s="376"/>
      <c r="D36" s="379"/>
      <c r="E36" s="381"/>
      <c r="F36" s="381"/>
      <c r="G36" s="381"/>
      <c r="H36" s="381"/>
      <c r="I36" s="381"/>
      <c r="J36" s="381"/>
      <c r="K36" s="381"/>
      <c r="L36" s="382"/>
    </row>
    <row r="37" spans="1:15" x14ac:dyDescent="0.25">
      <c r="A37" s="70"/>
      <c r="B37" s="375"/>
      <c r="C37" s="376"/>
      <c r="D37" s="379"/>
      <c r="E37" s="381"/>
      <c r="F37" s="381"/>
      <c r="G37" s="381"/>
      <c r="H37" s="381"/>
      <c r="I37" s="381"/>
      <c r="J37" s="381"/>
      <c r="K37" s="381"/>
      <c r="L37" s="382"/>
      <c r="O37" s="32"/>
    </row>
    <row r="38" spans="1:15" x14ac:dyDescent="0.25">
      <c r="A38" s="70"/>
      <c r="B38" s="375"/>
      <c r="C38" s="376"/>
      <c r="D38" s="379"/>
      <c r="E38" s="381"/>
      <c r="F38" s="381"/>
      <c r="G38" s="381"/>
      <c r="H38" s="381"/>
      <c r="I38" s="381"/>
      <c r="J38" s="381"/>
      <c r="K38" s="381"/>
      <c r="L38" s="382"/>
      <c r="O38" s="32"/>
    </row>
    <row r="39" spans="1:15" x14ac:dyDescent="0.25">
      <c r="A39" s="70"/>
      <c r="B39" s="375"/>
      <c r="C39" s="376"/>
      <c r="D39" s="379"/>
      <c r="E39" s="381"/>
      <c r="F39" s="381"/>
      <c r="G39" s="381"/>
      <c r="H39" s="381"/>
      <c r="I39" s="381"/>
      <c r="J39" s="381"/>
      <c r="K39" s="381"/>
      <c r="L39" s="382"/>
      <c r="O39" s="32"/>
    </row>
    <row r="40" spans="1:15" x14ac:dyDescent="0.25">
      <c r="A40" s="70"/>
      <c r="B40" s="375"/>
      <c r="C40" s="376"/>
      <c r="D40" s="379"/>
      <c r="E40" s="381"/>
      <c r="F40" s="381"/>
      <c r="G40" s="381"/>
      <c r="H40" s="381"/>
      <c r="I40" s="381"/>
      <c r="J40" s="381"/>
      <c r="K40" s="381"/>
      <c r="L40" s="382"/>
      <c r="O40" s="32"/>
    </row>
    <row r="41" spans="1:15" x14ac:dyDescent="0.25">
      <c r="A41" s="70"/>
      <c r="B41" s="375"/>
      <c r="C41" s="376"/>
      <c r="D41" s="379"/>
      <c r="E41" s="381"/>
      <c r="F41" s="381"/>
      <c r="G41" s="381"/>
      <c r="H41" s="381"/>
      <c r="I41" s="381"/>
      <c r="J41" s="381"/>
      <c r="K41" s="381"/>
      <c r="L41" s="382"/>
      <c r="O41" s="32"/>
    </row>
    <row r="42" spans="1:15" x14ac:dyDescent="0.25">
      <c r="A42" s="70"/>
      <c r="B42" s="375"/>
      <c r="C42" s="376"/>
      <c r="D42" s="379"/>
      <c r="E42" s="381"/>
      <c r="F42" s="381"/>
      <c r="G42" s="381"/>
      <c r="H42" s="381"/>
      <c r="I42" s="381"/>
      <c r="J42" s="381"/>
      <c r="K42" s="381"/>
      <c r="L42" s="382"/>
      <c r="O42" s="32"/>
    </row>
    <row r="43" spans="1:15" x14ac:dyDescent="0.25">
      <c r="A43" s="70"/>
      <c r="B43" s="375"/>
      <c r="C43" s="376"/>
      <c r="D43" s="379"/>
      <c r="E43" s="381"/>
      <c r="F43" s="381"/>
      <c r="G43" s="381"/>
      <c r="H43" s="381"/>
      <c r="I43" s="381"/>
      <c r="J43" s="381"/>
      <c r="K43" s="381"/>
      <c r="L43" s="382"/>
      <c r="O43" s="32"/>
    </row>
    <row r="44" spans="1:15" ht="14.25" customHeight="1" x14ac:dyDescent="0.25">
      <c r="A44" s="70"/>
      <c r="B44" s="375" t="str">
        <f>AddPub!B44</f>
        <v>Commentaire 4</v>
      </c>
      <c r="C44" s="376"/>
      <c r="D44" s="379"/>
      <c r="E44" s="381"/>
      <c r="F44" s="381"/>
      <c r="G44" s="381"/>
      <c r="H44" s="381"/>
      <c r="I44" s="381"/>
      <c r="J44" s="381"/>
      <c r="K44" s="381"/>
      <c r="L44" s="382"/>
      <c r="O44" s="32"/>
    </row>
    <row r="45" spans="1:15" x14ac:dyDescent="0.25">
      <c r="A45" s="70"/>
      <c r="B45" s="375"/>
      <c r="C45" s="376"/>
      <c r="D45" s="379"/>
      <c r="E45" s="381"/>
      <c r="F45" s="381"/>
      <c r="G45" s="381"/>
      <c r="H45" s="381"/>
      <c r="I45" s="381"/>
      <c r="J45" s="381"/>
      <c r="K45" s="381"/>
      <c r="L45" s="382"/>
      <c r="O45" s="32"/>
    </row>
    <row r="46" spans="1:15" x14ac:dyDescent="0.25">
      <c r="A46" s="70"/>
      <c r="B46" s="375"/>
      <c r="C46" s="376"/>
      <c r="D46" s="379"/>
      <c r="E46" s="381"/>
      <c r="F46" s="381"/>
      <c r="G46" s="381"/>
      <c r="H46" s="381"/>
      <c r="I46" s="381"/>
      <c r="J46" s="381"/>
      <c r="K46" s="381"/>
      <c r="L46" s="382"/>
      <c r="O46" s="32"/>
    </row>
    <row r="47" spans="1:15" x14ac:dyDescent="0.25">
      <c r="A47" s="70"/>
      <c r="B47" s="375"/>
      <c r="C47" s="376"/>
      <c r="D47" s="379"/>
      <c r="E47" s="381"/>
      <c r="F47" s="381"/>
      <c r="G47" s="381"/>
      <c r="H47" s="381"/>
      <c r="I47" s="381"/>
      <c r="J47" s="381"/>
      <c r="K47" s="381"/>
      <c r="L47" s="382"/>
      <c r="O47" s="32"/>
    </row>
    <row r="48" spans="1:15" x14ac:dyDescent="0.25">
      <c r="A48" s="70"/>
      <c r="B48" s="375"/>
      <c r="C48" s="376"/>
      <c r="D48" s="379"/>
      <c r="E48" s="381"/>
      <c r="F48" s="381"/>
      <c r="G48" s="381"/>
      <c r="H48" s="381"/>
      <c r="I48" s="381"/>
      <c r="J48" s="381"/>
      <c r="K48" s="381"/>
      <c r="L48" s="382"/>
      <c r="O48" s="32"/>
    </row>
    <row r="49" spans="1:15" x14ac:dyDescent="0.25">
      <c r="A49" s="70"/>
      <c r="B49" s="375"/>
      <c r="C49" s="376"/>
      <c r="D49" s="379"/>
      <c r="E49" s="381"/>
      <c r="F49" s="381"/>
      <c r="G49" s="381"/>
      <c r="H49" s="381"/>
      <c r="I49" s="381"/>
      <c r="J49" s="381"/>
      <c r="K49" s="381"/>
      <c r="L49" s="382"/>
      <c r="O49" s="32"/>
    </row>
    <row r="50" spans="1:15" x14ac:dyDescent="0.25">
      <c r="A50" s="70"/>
      <c r="B50" s="375"/>
      <c r="C50" s="376"/>
      <c r="D50" s="379"/>
      <c r="E50" s="381"/>
      <c r="F50" s="381"/>
      <c r="G50" s="381"/>
      <c r="H50" s="381"/>
      <c r="I50" s="381"/>
      <c r="J50" s="381"/>
      <c r="K50" s="381"/>
      <c r="L50" s="382"/>
      <c r="O50" s="32"/>
    </row>
    <row r="51" spans="1:15" x14ac:dyDescent="0.25">
      <c r="A51" s="70"/>
      <c r="B51" s="375"/>
      <c r="C51" s="376"/>
      <c r="D51" s="379"/>
      <c r="E51" s="381"/>
      <c r="F51" s="381"/>
      <c r="G51" s="381"/>
      <c r="H51" s="381"/>
      <c r="I51" s="381"/>
      <c r="J51" s="381"/>
      <c r="K51" s="381"/>
      <c r="L51" s="382"/>
      <c r="O51" s="32"/>
    </row>
    <row r="52" spans="1:15" x14ac:dyDescent="0.25">
      <c r="A52" s="70"/>
      <c r="B52" s="375"/>
      <c r="C52" s="376"/>
      <c r="D52" s="379"/>
      <c r="E52" s="381"/>
      <c r="F52" s="381"/>
      <c r="G52" s="381"/>
      <c r="H52" s="381"/>
      <c r="I52" s="381"/>
      <c r="J52" s="381"/>
      <c r="K52" s="381"/>
      <c r="L52" s="382"/>
      <c r="O52" s="32"/>
    </row>
    <row r="53" spans="1:15" x14ac:dyDescent="0.25">
      <c r="A53" s="70"/>
      <c r="B53" s="375"/>
      <c r="C53" s="376"/>
      <c r="D53" s="379"/>
      <c r="E53" s="381"/>
      <c r="F53" s="381"/>
      <c r="G53" s="381"/>
      <c r="H53" s="381"/>
      <c r="I53" s="381"/>
      <c r="J53" s="381"/>
      <c r="K53" s="381"/>
      <c r="L53" s="382"/>
      <c r="O53" s="32"/>
    </row>
    <row r="54" spans="1:15" ht="14.25" customHeight="1" x14ac:dyDescent="0.25">
      <c r="A54" s="70"/>
      <c r="B54" s="375" t="str">
        <f>AddPub!B54</f>
        <v>Commentaire 5</v>
      </c>
      <c r="C54" s="376"/>
      <c r="D54" s="379"/>
      <c r="E54" s="381"/>
      <c r="F54" s="381"/>
      <c r="G54" s="381"/>
      <c r="H54" s="381"/>
      <c r="I54" s="381"/>
      <c r="J54" s="381"/>
      <c r="K54" s="381"/>
      <c r="L54" s="382"/>
      <c r="O54" s="32"/>
    </row>
    <row r="55" spans="1:15" x14ac:dyDescent="0.25">
      <c r="A55" s="70"/>
      <c r="B55" s="375"/>
      <c r="C55" s="376"/>
      <c r="D55" s="379"/>
      <c r="E55" s="381"/>
      <c r="F55" s="381"/>
      <c r="G55" s="381"/>
      <c r="H55" s="381"/>
      <c r="I55" s="381"/>
      <c r="J55" s="381"/>
      <c r="K55" s="381"/>
      <c r="L55" s="382"/>
      <c r="O55" s="32"/>
    </row>
    <row r="56" spans="1:15" x14ac:dyDescent="0.25">
      <c r="A56" s="70"/>
      <c r="B56" s="375"/>
      <c r="C56" s="376"/>
      <c r="D56" s="379"/>
      <c r="E56" s="381"/>
      <c r="F56" s="381"/>
      <c r="G56" s="381"/>
      <c r="H56" s="381"/>
      <c r="I56" s="381"/>
      <c r="J56" s="381"/>
      <c r="K56" s="381"/>
      <c r="L56" s="382"/>
      <c r="O56" s="32"/>
    </row>
    <row r="57" spans="1:15" x14ac:dyDescent="0.25">
      <c r="A57" s="70"/>
      <c r="B57" s="375"/>
      <c r="C57" s="376"/>
      <c r="D57" s="379"/>
      <c r="E57" s="381"/>
      <c r="F57" s="381"/>
      <c r="G57" s="381"/>
      <c r="H57" s="381"/>
      <c r="I57" s="381"/>
      <c r="J57" s="381"/>
      <c r="K57" s="381"/>
      <c r="L57" s="382"/>
      <c r="O57" s="32"/>
    </row>
    <row r="58" spans="1:15" x14ac:dyDescent="0.25">
      <c r="A58" s="70"/>
      <c r="B58" s="375"/>
      <c r="C58" s="376"/>
      <c r="D58" s="379"/>
      <c r="E58" s="381"/>
      <c r="F58" s="381"/>
      <c r="G58" s="381"/>
      <c r="H58" s="381"/>
      <c r="I58" s="381"/>
      <c r="J58" s="381"/>
      <c r="K58" s="381"/>
      <c r="L58" s="382"/>
      <c r="O58" s="32"/>
    </row>
    <row r="59" spans="1:15" x14ac:dyDescent="0.25">
      <c r="A59" s="70"/>
      <c r="B59" s="375"/>
      <c r="C59" s="376"/>
      <c r="D59" s="379"/>
      <c r="E59" s="381"/>
      <c r="F59" s="381"/>
      <c r="G59" s="381"/>
      <c r="H59" s="381"/>
      <c r="I59" s="381"/>
      <c r="J59" s="381"/>
      <c r="K59" s="381"/>
      <c r="L59" s="382"/>
      <c r="O59" s="32"/>
    </row>
    <row r="60" spans="1:15" x14ac:dyDescent="0.25">
      <c r="A60" s="70"/>
      <c r="B60" s="375"/>
      <c r="C60" s="376"/>
      <c r="D60" s="379"/>
      <c r="E60" s="381"/>
      <c r="F60" s="381"/>
      <c r="G60" s="381"/>
      <c r="H60" s="381"/>
      <c r="I60" s="381"/>
      <c r="J60" s="381"/>
      <c r="K60" s="381"/>
      <c r="L60" s="382"/>
      <c r="O60" s="32"/>
    </row>
    <row r="61" spans="1:15" x14ac:dyDescent="0.25">
      <c r="A61" s="70"/>
      <c r="B61" s="375"/>
      <c r="C61" s="376"/>
      <c r="D61" s="379"/>
      <c r="E61" s="381"/>
      <c r="F61" s="381"/>
      <c r="G61" s="381"/>
      <c r="H61" s="381"/>
      <c r="I61" s="381"/>
      <c r="J61" s="381"/>
      <c r="K61" s="381"/>
      <c r="L61" s="382"/>
      <c r="O61" s="32"/>
    </row>
    <row r="62" spans="1:15" x14ac:dyDescent="0.25">
      <c r="A62" s="70"/>
      <c r="B62" s="375"/>
      <c r="C62" s="376"/>
      <c r="D62" s="379"/>
      <c r="E62" s="381"/>
      <c r="F62" s="381"/>
      <c r="G62" s="381"/>
      <c r="H62" s="381"/>
      <c r="I62" s="381"/>
      <c r="J62" s="381"/>
      <c r="K62" s="381"/>
      <c r="L62" s="382"/>
      <c r="O62" s="32"/>
    </row>
    <row r="63" spans="1:15" x14ac:dyDescent="0.25">
      <c r="A63" s="70"/>
      <c r="B63" s="377"/>
      <c r="C63" s="378"/>
      <c r="D63" s="380"/>
      <c r="E63" s="383"/>
      <c r="F63" s="383"/>
      <c r="G63" s="383"/>
      <c r="H63" s="383"/>
      <c r="I63" s="383"/>
      <c r="J63" s="383"/>
      <c r="K63" s="383"/>
      <c r="L63" s="384"/>
      <c r="O63" s="32"/>
    </row>
    <row r="64" spans="1:15" s="41" customFormat="1" x14ac:dyDescent="0.25">
      <c r="A64" s="70"/>
      <c r="B64" s="24"/>
      <c r="N64" s="40"/>
    </row>
  </sheetData>
  <sheetProtection algorithmName="SHA-512" hashValue="4jJtCtDiVilS93/Awhi45Jf6MNCMrDmAxy895CIpcZMTuJ4dG7GdRAS/eXKJS8nkeu6ifGK5jceBkZM9sCaMsQ==" saltValue="y8PJJd9DUKxJTmd2lQKFPQ==" spinCount="100000" sheet="1" objects="1" scenarios="1" selectLockedCells="1"/>
  <mergeCells count="22">
    <mergeCell ref="B4:L4"/>
    <mergeCell ref="B5:L5"/>
    <mergeCell ref="B6:L6"/>
    <mergeCell ref="B11:L11"/>
    <mergeCell ref="B9:L9"/>
    <mergeCell ref="B7:L7"/>
    <mergeCell ref="B54:C63"/>
    <mergeCell ref="D54:D63"/>
    <mergeCell ref="E54:L63"/>
    <mergeCell ref="E13:L13"/>
    <mergeCell ref="B34:C43"/>
    <mergeCell ref="D34:D43"/>
    <mergeCell ref="E34:L43"/>
    <mergeCell ref="B44:C53"/>
    <mergeCell ref="D44:D53"/>
    <mergeCell ref="E44:L53"/>
    <mergeCell ref="B14:C23"/>
    <mergeCell ref="D14:D23"/>
    <mergeCell ref="E14:L23"/>
    <mergeCell ref="B24:C33"/>
    <mergeCell ref="D24:D33"/>
    <mergeCell ref="E24:L33"/>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4 E34 E44 E54 E14" xr:uid="{4A1B656C-AE23-47CB-AC6C-A835B98CBE90}">
      <formula1>1000</formula1>
    </dataValidation>
    <dataValidation allowBlank="1" showInputMessage="1" showErrorMessage="1" sqref="D14:D63" xr:uid="{ACCE56F1-88F3-4AE0-97D0-DE4638D5B552}"/>
  </dataValidations>
  <printOptions horizontalCentered="1"/>
  <pageMargins left="0.25" right="0.25" top="0.75" bottom="0.75" header="0.3" footer="0.3"/>
  <pageSetup scale="63" fitToHeight="0" orientation="portrait" r:id="rId1"/>
  <headerFooter>
    <oddFooter>&amp;L&amp;A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5EB37-991D-4F41-BEC9-E9F98CBC71D9}">
  <sheetPr codeName="Sheet10">
    <tabColor rgb="FF00B0F0"/>
    <pageSetUpPr fitToPage="1"/>
  </sheetPr>
  <dimension ref="A1:P44"/>
  <sheetViews>
    <sheetView showGridLines="0" zoomScaleNormal="100" workbookViewId="0"/>
  </sheetViews>
  <sheetFormatPr defaultColWidth="9.42578125" defaultRowHeight="14.25" x14ac:dyDescent="0.25"/>
  <cols>
    <col min="1" max="1" width="1.5703125" style="21" customWidth="1"/>
    <col min="2" max="12" width="14.5703125" style="1" customWidth="1"/>
    <col min="13" max="13" width="6.42578125" style="3" customWidth="1"/>
    <col min="14" max="14" width="9.42578125" style="3" customWidth="1"/>
    <col min="15" max="16" width="15.5703125" style="3" hidden="1" customWidth="1"/>
    <col min="17" max="17" width="9.42578125" style="3" customWidth="1"/>
    <col min="18" max="16384" width="9.42578125" style="3"/>
  </cols>
  <sheetData>
    <row r="1" spans="1:16" x14ac:dyDescent="0.25">
      <c r="O1" s="3" t="s">
        <v>283</v>
      </c>
      <c r="P1" s="3" t="s">
        <v>283</v>
      </c>
    </row>
    <row r="2" spans="1:16" x14ac:dyDescent="0.25">
      <c r="B2" s="23" t="s">
        <v>0</v>
      </c>
      <c r="C2" s="23"/>
      <c r="D2" s="23"/>
      <c r="O2" s="22" t="s">
        <v>61</v>
      </c>
      <c r="P2" s="22" t="s">
        <v>73</v>
      </c>
    </row>
    <row r="3" spans="1:16" x14ac:dyDescent="0.25">
      <c r="B3" s="5"/>
      <c r="C3" s="5"/>
      <c r="D3" s="5"/>
      <c r="O3" s="8"/>
      <c r="P3" s="8"/>
    </row>
    <row r="4" spans="1:16" s="8" customFormat="1" x14ac:dyDescent="0.25">
      <c r="A4" s="24"/>
      <c r="B4" s="317" t="str">
        <f>Info!B4</f>
        <v>QUESTIONNAIRE À L'INTENTION DES PRODUCTEURS ÉTRANGERS</v>
      </c>
      <c r="C4" s="318"/>
      <c r="D4" s="318"/>
      <c r="E4" s="318"/>
      <c r="F4" s="318"/>
      <c r="G4" s="318"/>
      <c r="H4" s="318"/>
      <c r="I4" s="318"/>
      <c r="J4" s="318"/>
      <c r="K4" s="318"/>
      <c r="L4" s="319"/>
      <c r="M4" s="10"/>
      <c r="N4" s="10"/>
      <c r="O4" s="9"/>
      <c r="P4" s="9"/>
    </row>
    <row r="5" spans="1:16" s="8" customFormat="1" x14ac:dyDescent="0.25">
      <c r="A5" s="24"/>
      <c r="B5" s="320" t="str">
        <f>Info!B5</f>
        <v>GC-2025-001</v>
      </c>
      <c r="C5" s="321"/>
      <c r="D5" s="321"/>
      <c r="E5" s="321"/>
      <c r="F5" s="321"/>
      <c r="G5" s="321"/>
      <c r="H5" s="321"/>
      <c r="I5" s="321"/>
      <c r="J5" s="321"/>
      <c r="K5" s="321"/>
      <c r="L5" s="322"/>
      <c r="M5" s="10"/>
      <c r="N5" s="10"/>
      <c r="O5" s="9"/>
      <c r="P5" s="9"/>
    </row>
    <row r="6" spans="1:16" s="9" customFormat="1" x14ac:dyDescent="0.25">
      <c r="A6" s="24"/>
      <c r="B6" s="323" t="str">
        <f>Info!B6</f>
        <v>PRODUITS DE LÉGUMES</v>
      </c>
      <c r="C6" s="324"/>
      <c r="D6" s="324"/>
      <c r="E6" s="324"/>
      <c r="F6" s="324"/>
      <c r="G6" s="324"/>
      <c r="H6" s="324"/>
      <c r="I6" s="324"/>
      <c r="J6" s="324"/>
      <c r="K6" s="324"/>
      <c r="L6" s="325"/>
      <c r="O6" s="25"/>
      <c r="P6" s="25"/>
    </row>
    <row r="7" spans="1:16" s="9" customFormat="1" x14ac:dyDescent="0.25">
      <c r="A7" s="24"/>
      <c r="B7" s="344" t="str">
        <f>IF(Intro!$G$20="English",O7,P7)</f>
        <v>Toute information dans ce questionnaire se rapporte aux MARCHANDISES EN CONSERVE seulement</v>
      </c>
      <c r="C7" s="345"/>
      <c r="D7" s="345"/>
      <c r="E7" s="345"/>
      <c r="F7" s="345"/>
      <c r="G7" s="345"/>
      <c r="H7" s="345"/>
      <c r="I7" s="345"/>
      <c r="J7" s="345"/>
      <c r="K7" s="345"/>
      <c r="L7" s="346"/>
      <c r="O7" s="246" t="s">
        <v>387</v>
      </c>
      <c r="P7" s="246" t="s">
        <v>388</v>
      </c>
    </row>
    <row r="8" spans="1:16" s="9" customFormat="1" x14ac:dyDescent="0.25">
      <c r="A8" s="24"/>
      <c r="B8" s="26"/>
      <c r="C8" s="26"/>
      <c r="D8" s="26"/>
      <c r="E8" s="27"/>
      <c r="F8" s="27"/>
      <c r="G8" s="27"/>
      <c r="H8" s="27"/>
      <c r="I8" s="27"/>
      <c r="J8" s="27"/>
      <c r="K8" s="27"/>
      <c r="L8" s="27"/>
      <c r="O8" s="25"/>
      <c r="P8" s="25"/>
    </row>
    <row r="9" spans="1:16" x14ac:dyDescent="0.25">
      <c r="B9" s="387" t="str">
        <f>IF(Intro!$G$20="English",O9,P9)</f>
        <v>CONFIRMATION DES DONNÉES DÉCLARÉES</v>
      </c>
      <c r="C9" s="388"/>
      <c r="D9" s="388"/>
      <c r="E9" s="388"/>
      <c r="F9" s="388"/>
      <c r="G9" s="388"/>
      <c r="H9" s="388"/>
      <c r="I9" s="388"/>
      <c r="J9" s="388"/>
      <c r="K9" s="388"/>
      <c r="L9" s="389"/>
      <c r="O9" s="3" t="s">
        <v>20</v>
      </c>
      <c r="P9" s="3" t="s">
        <v>35</v>
      </c>
    </row>
    <row r="10" spans="1:16" x14ac:dyDescent="0.25">
      <c r="B10" s="387" t="str">
        <f>IF(Intro!$G$20="English",O10,P10)</f>
        <v>GÉNÉRAL</v>
      </c>
      <c r="C10" s="388"/>
      <c r="D10" s="388"/>
      <c r="E10" s="388"/>
      <c r="F10" s="388"/>
      <c r="G10" s="388"/>
      <c r="H10" s="388"/>
      <c r="I10" s="388"/>
      <c r="J10" s="388"/>
      <c r="K10" s="388"/>
      <c r="L10" s="389"/>
      <c r="O10" s="95" t="s">
        <v>246</v>
      </c>
      <c r="P10" s="95" t="s">
        <v>247</v>
      </c>
    </row>
    <row r="11" spans="1:16" x14ac:dyDescent="0.25">
      <c r="B11" s="61"/>
      <c r="C11" s="45"/>
      <c r="D11" s="45"/>
      <c r="E11" s="45"/>
      <c r="F11" s="45"/>
      <c r="G11" s="45"/>
      <c r="H11" s="45"/>
      <c r="I11" s="45"/>
      <c r="J11" s="45"/>
      <c r="K11" s="45"/>
      <c r="L11" s="16"/>
    </row>
    <row r="12" spans="1:16" x14ac:dyDescent="0.25">
      <c r="B12" s="61"/>
      <c r="C12" s="45"/>
      <c r="D12" s="45"/>
      <c r="E12" s="45"/>
      <c r="F12" s="45"/>
      <c r="G12" s="45"/>
      <c r="H12" s="45"/>
      <c r="I12" s="45"/>
      <c r="J12" s="127" t="str">
        <f>IF(Intro!$G$20="English",O12,P12)</f>
        <v>Sélectionnez oui ou non</v>
      </c>
      <c r="K12" s="45"/>
      <c r="L12" s="16"/>
      <c r="O12" s="3" t="s">
        <v>140</v>
      </c>
      <c r="P12" s="3" t="s">
        <v>271</v>
      </c>
    </row>
    <row r="13" spans="1:16" s="39" customFormat="1" x14ac:dyDescent="0.25">
      <c r="A13" s="62"/>
      <c r="B13" s="255" t="str">
        <f>IF(Intro!$G$20="English",O13,P13)</f>
        <v>Confirmez que toutes les données déclarées dans ce questionnaire concernent les marchandises en conserve telles que définies dans l’onglet « Intro ».</v>
      </c>
      <c r="C13" s="256"/>
      <c r="D13" s="256"/>
      <c r="E13" s="256"/>
      <c r="F13" s="256"/>
      <c r="G13" s="256"/>
      <c r="H13" s="256"/>
      <c r="I13" s="256"/>
      <c r="J13" s="116"/>
      <c r="K13" s="63"/>
      <c r="L13" s="64"/>
      <c r="O13" s="39" t="s">
        <v>389</v>
      </c>
      <c r="P13" s="39" t="s">
        <v>390</v>
      </c>
    </row>
    <row r="14" spans="1:16" s="39" customFormat="1" ht="15" customHeight="1" x14ac:dyDescent="0.25">
      <c r="A14" s="62"/>
      <c r="B14" s="393" t="str">
        <f>IF(Intro!$G$20="English",O14,P14)</f>
        <v>Confirmez que tous les volumes déclarés dans ce questionnaire sont en kg.</v>
      </c>
      <c r="C14" s="394"/>
      <c r="D14" s="394"/>
      <c r="E14" s="394"/>
      <c r="F14" s="394"/>
      <c r="G14" s="394"/>
      <c r="H14" s="394"/>
      <c r="I14" s="394"/>
      <c r="J14" s="116"/>
      <c r="K14" s="65"/>
      <c r="L14" s="66"/>
      <c r="O14" s="39" t="str">
        <f>"Confirm that all volumes reported in this questionnaire are in "&amp;(Variables!B23)&amp;"."</f>
        <v>Confirm that all volumes reported in this questionnaire are in kg.</v>
      </c>
      <c r="P14" s="39" t="str">
        <f>"Confirmez que tous les volumes déclarés dans ce questionnaire sont en "&amp;(Variables!C23)&amp;"."</f>
        <v>Confirmez que tous les volumes déclarés dans ce questionnaire sont en kg.</v>
      </c>
    </row>
    <row r="15" spans="1:16" s="39" customFormat="1" x14ac:dyDescent="0.25">
      <c r="A15" s="62"/>
      <c r="B15" s="393" t="str">
        <f>IF(Intro!$G$20="English",O15,P15)</f>
        <v>Confirmez que toutes les valeurs déclarées dans ce questionnaire sont en dollars canadiens.</v>
      </c>
      <c r="C15" s="394"/>
      <c r="D15" s="394"/>
      <c r="E15" s="394" t="e">
        <f>IF(SUM(#REF!)&lt;&gt;0,"X","-")</f>
        <v>#REF!</v>
      </c>
      <c r="F15" s="394" t="e">
        <f>IF(SUM(#REF!)&lt;&gt;0,"X","-")</f>
        <v>#REF!</v>
      </c>
      <c r="G15" s="394" t="e">
        <f>IF(SUM(#REF!)&lt;&gt;0,"X","-")</f>
        <v>#REF!</v>
      </c>
      <c r="H15" s="394" t="e">
        <f>IF(SUM(#REF!)&lt;&gt;0,"X","-")</f>
        <v>#REF!</v>
      </c>
      <c r="I15" s="394" t="e">
        <f>IF(SUM(#REF!)&lt;&gt;0,"X","-")</f>
        <v>#REF!</v>
      </c>
      <c r="J15" s="116"/>
      <c r="K15" s="65"/>
      <c r="L15" s="66"/>
      <c r="O15" s="39" t="s">
        <v>164</v>
      </c>
      <c r="P15" s="39" t="s">
        <v>165</v>
      </c>
    </row>
    <row r="16" spans="1:16" s="39" customFormat="1" x14ac:dyDescent="0.25">
      <c r="A16" s="62"/>
      <c r="B16" s="393" t="str">
        <f>IF(Intro!$G$20="English",O16,P16)</f>
        <v>Confirmez que tous les renseignements déclarés le sont selon l’année civile.</v>
      </c>
      <c r="C16" s="394"/>
      <c r="D16" s="394"/>
      <c r="E16" s="394" t="e">
        <f>IF(SUM(#REF!)&lt;&gt;0,"X","-")</f>
        <v>#REF!</v>
      </c>
      <c r="F16" s="394" t="e">
        <f>IF(SUM(#REF!)&lt;&gt;0,"X","-")</f>
        <v>#REF!</v>
      </c>
      <c r="G16" s="394" t="e">
        <f>IF(SUM(#REF!)&lt;&gt;0,"X","-")</f>
        <v>#REF!</v>
      </c>
      <c r="H16" s="394" t="e">
        <f>IF(SUM(#REF!)&lt;&gt;0,"X","-")</f>
        <v>#REF!</v>
      </c>
      <c r="I16" s="394" t="e">
        <f>IF(SUM(#REF!)&lt;&gt;0,"X","-")</f>
        <v>#REF!</v>
      </c>
      <c r="J16" s="116"/>
      <c r="K16" s="63"/>
      <c r="L16" s="64"/>
      <c r="O16" s="39" t="s">
        <v>58</v>
      </c>
      <c r="P16" s="39" t="s">
        <v>59</v>
      </c>
    </row>
    <row r="17" spans="1:16" x14ac:dyDescent="0.25">
      <c r="B17" s="61"/>
      <c r="C17" s="45"/>
      <c r="D17" s="45"/>
      <c r="E17" s="45"/>
      <c r="F17" s="45"/>
      <c r="G17" s="45"/>
      <c r="H17" s="45"/>
      <c r="I17" s="45"/>
      <c r="J17" s="45"/>
      <c r="K17" s="45"/>
      <c r="L17" s="16"/>
    </row>
    <row r="18" spans="1:16" x14ac:dyDescent="0.25">
      <c r="B18" s="259" t="str">
        <f>IF(Intro!$G$20="English",O18,P18)</f>
        <v>Si non, expliquez.</v>
      </c>
      <c r="C18" s="292"/>
      <c r="D18" s="292"/>
      <c r="E18" s="292"/>
      <c r="F18" s="292"/>
      <c r="G18" s="292"/>
      <c r="H18" s="292"/>
      <c r="I18" s="292"/>
      <c r="J18" s="292"/>
      <c r="K18" s="292"/>
      <c r="L18" s="261"/>
      <c r="O18" s="109" t="s">
        <v>260</v>
      </c>
      <c r="P18" s="9" t="s">
        <v>261</v>
      </c>
    </row>
    <row r="19" spans="1:16" s="39" customFormat="1" x14ac:dyDescent="0.25">
      <c r="A19" s="62"/>
      <c r="B19" s="72"/>
      <c r="C19" s="110"/>
      <c r="D19" s="110"/>
      <c r="E19" s="110"/>
      <c r="F19" s="110"/>
      <c r="G19" s="110"/>
      <c r="H19" s="110"/>
      <c r="I19" s="110"/>
      <c r="J19" s="110"/>
      <c r="K19" s="110"/>
      <c r="L19" s="64"/>
      <c r="O19" s="9"/>
      <c r="P19" s="9"/>
    </row>
    <row r="20" spans="1:16" s="22" customFormat="1" x14ac:dyDescent="0.25">
      <c r="A20" s="21"/>
      <c r="B20" s="357"/>
      <c r="C20" s="466"/>
      <c r="D20" s="466"/>
      <c r="E20" s="466"/>
      <c r="F20" s="466"/>
      <c r="G20" s="466"/>
      <c r="H20" s="466"/>
      <c r="I20" s="466"/>
      <c r="J20" s="466"/>
      <c r="K20" s="466"/>
      <c r="L20" s="359"/>
      <c r="M20" s="39"/>
      <c r="O20" s="10"/>
      <c r="P20" s="10"/>
    </row>
    <row r="21" spans="1:16" s="22" customFormat="1" x14ac:dyDescent="0.25">
      <c r="A21" s="21"/>
      <c r="B21" s="357"/>
      <c r="C21" s="466"/>
      <c r="D21" s="466"/>
      <c r="E21" s="466"/>
      <c r="F21" s="466"/>
      <c r="G21" s="466"/>
      <c r="H21" s="466"/>
      <c r="I21" s="466"/>
      <c r="J21" s="466"/>
      <c r="K21" s="466"/>
      <c r="L21" s="359"/>
      <c r="M21" s="39"/>
      <c r="O21" s="10"/>
      <c r="P21" s="10"/>
    </row>
    <row r="22" spans="1:16" s="22" customFormat="1" x14ac:dyDescent="0.25">
      <c r="A22" s="21"/>
      <c r="B22" s="357"/>
      <c r="C22" s="466"/>
      <c r="D22" s="466"/>
      <c r="E22" s="466"/>
      <c r="F22" s="466"/>
      <c r="G22" s="466"/>
      <c r="H22" s="466"/>
      <c r="I22" s="466"/>
      <c r="J22" s="466"/>
      <c r="K22" s="466"/>
      <c r="L22" s="359"/>
      <c r="M22" s="39"/>
      <c r="O22" s="10"/>
      <c r="P22" s="10"/>
    </row>
    <row r="23" spans="1:16" s="22" customFormat="1" x14ac:dyDescent="0.25">
      <c r="A23" s="21"/>
      <c r="B23" s="357"/>
      <c r="C23" s="466"/>
      <c r="D23" s="466"/>
      <c r="E23" s="466"/>
      <c r="F23" s="466"/>
      <c r="G23" s="466"/>
      <c r="H23" s="466"/>
      <c r="I23" s="466"/>
      <c r="J23" s="466"/>
      <c r="K23" s="466"/>
      <c r="L23" s="359"/>
      <c r="M23" s="39"/>
      <c r="O23" s="10"/>
      <c r="P23" s="10"/>
    </row>
    <row r="24" spans="1:16" s="22" customFormat="1" x14ac:dyDescent="0.25">
      <c r="A24" s="21"/>
      <c r="B24" s="357"/>
      <c r="C24" s="466"/>
      <c r="D24" s="466"/>
      <c r="E24" s="466"/>
      <c r="F24" s="466"/>
      <c r="G24" s="466"/>
      <c r="H24" s="466"/>
      <c r="I24" s="466"/>
      <c r="J24" s="466"/>
      <c r="K24" s="466"/>
      <c r="L24" s="359"/>
      <c r="M24" s="39"/>
      <c r="O24" s="10"/>
      <c r="P24" s="10"/>
    </row>
    <row r="25" spans="1:16" s="22" customFormat="1" x14ac:dyDescent="0.25">
      <c r="A25" s="21"/>
      <c r="B25" s="357"/>
      <c r="C25" s="466"/>
      <c r="D25" s="466"/>
      <c r="E25" s="466"/>
      <c r="F25" s="466"/>
      <c r="G25" s="466"/>
      <c r="H25" s="466"/>
      <c r="I25" s="466"/>
      <c r="J25" s="466"/>
      <c r="K25" s="466"/>
      <c r="L25" s="359"/>
      <c r="M25" s="39"/>
      <c r="O25" s="10"/>
      <c r="P25" s="10"/>
    </row>
    <row r="26" spans="1:16" s="22" customFormat="1" x14ac:dyDescent="0.25">
      <c r="A26" s="21"/>
      <c r="B26" s="357"/>
      <c r="C26" s="466"/>
      <c r="D26" s="466"/>
      <c r="E26" s="466"/>
      <c r="F26" s="466"/>
      <c r="G26" s="466"/>
      <c r="H26" s="466"/>
      <c r="I26" s="466"/>
      <c r="J26" s="466"/>
      <c r="K26" s="466"/>
      <c r="L26" s="359"/>
      <c r="M26" s="39"/>
      <c r="O26" s="10"/>
      <c r="P26" s="10"/>
    </row>
    <row r="27" spans="1:16" s="22" customFormat="1" x14ac:dyDescent="0.25">
      <c r="A27" s="21"/>
      <c r="B27" s="357"/>
      <c r="C27" s="466"/>
      <c r="D27" s="466"/>
      <c r="E27" s="466"/>
      <c r="F27" s="466"/>
      <c r="G27" s="466"/>
      <c r="H27" s="466"/>
      <c r="I27" s="466"/>
      <c r="J27" s="466"/>
      <c r="K27" s="466"/>
      <c r="L27" s="359"/>
      <c r="M27" s="39"/>
      <c r="O27" s="10"/>
      <c r="P27" s="10"/>
    </row>
    <row r="28" spans="1:16" x14ac:dyDescent="0.25">
      <c r="B28" s="61"/>
      <c r="L28" s="16"/>
    </row>
    <row r="29" spans="1:16" x14ac:dyDescent="0.25">
      <c r="B29" s="387" t="str">
        <f>IF(Intro!$G$20="English",O29,P29)</f>
        <v>PRODUCTION ET VENTES</v>
      </c>
      <c r="C29" s="388"/>
      <c r="D29" s="388"/>
      <c r="E29" s="388"/>
      <c r="F29" s="388"/>
      <c r="G29" s="388"/>
      <c r="H29" s="388"/>
      <c r="I29" s="388"/>
      <c r="J29" s="388"/>
      <c r="K29" s="388"/>
      <c r="L29" s="389"/>
      <c r="O29" s="95" t="s">
        <v>248</v>
      </c>
      <c r="P29" s="95" t="s">
        <v>249</v>
      </c>
    </row>
    <row r="30" spans="1:16" x14ac:dyDescent="0.25">
      <c r="B30" s="61"/>
      <c r="C30" s="45"/>
      <c r="D30" s="45"/>
      <c r="E30" s="45"/>
      <c r="F30" s="45"/>
      <c r="G30" s="45"/>
      <c r="H30" s="45"/>
      <c r="I30" s="45"/>
      <c r="J30" s="45"/>
      <c r="K30" s="45"/>
      <c r="L30" s="16"/>
    </row>
    <row r="31" spans="1:16" ht="14.25" customHeight="1" x14ac:dyDescent="0.25">
      <c r="B31" s="259" t="str">
        <f>IF(Intro!$G$20="English",O31,P31)</f>
        <v>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v>
      </c>
      <c r="C31" s="260"/>
      <c r="D31" s="260"/>
      <c r="E31" s="260"/>
      <c r="F31" s="260"/>
      <c r="G31" s="260"/>
      <c r="H31" s="260"/>
      <c r="I31" s="260"/>
      <c r="J31" s="260"/>
      <c r="K31" s="260"/>
      <c r="L31" s="261"/>
      <c r="O31" s="3" t="s">
        <v>67</v>
      </c>
      <c r="P31" s="3" t="s">
        <v>68</v>
      </c>
    </row>
    <row r="32" spans="1:16" x14ac:dyDescent="0.25">
      <c r="B32" s="259"/>
      <c r="C32" s="260"/>
      <c r="D32" s="260"/>
      <c r="E32" s="260"/>
      <c r="F32" s="260"/>
      <c r="G32" s="260"/>
      <c r="H32" s="260"/>
      <c r="I32" s="260"/>
      <c r="J32" s="260"/>
      <c r="K32" s="260"/>
      <c r="L32" s="261"/>
    </row>
    <row r="33" spans="1:16" x14ac:dyDescent="0.25">
      <c r="B33" s="61"/>
      <c r="C33" s="45"/>
      <c r="D33" s="45"/>
      <c r="E33" s="45"/>
      <c r="F33" s="45"/>
      <c r="G33" s="45"/>
      <c r="H33" s="45"/>
      <c r="I33" s="45"/>
      <c r="J33" s="45"/>
      <c r="K33" s="45"/>
      <c r="L33" s="16"/>
    </row>
    <row r="34" spans="1:16" x14ac:dyDescent="0.25">
      <c r="B34" s="54"/>
      <c r="C34" s="29"/>
      <c r="D34" s="29"/>
      <c r="E34" s="398">
        <f>Variables!B6</f>
        <v>2023</v>
      </c>
      <c r="F34" s="398">
        <f>E34+1</f>
        <v>2024</v>
      </c>
      <c r="G34" s="398">
        <f>F34+1</f>
        <v>2025</v>
      </c>
      <c r="H34" s="45"/>
      <c r="I34" s="45"/>
      <c r="J34" s="65"/>
      <c r="K34" s="65"/>
      <c r="L34" s="66"/>
      <c r="O34" s="32"/>
    </row>
    <row r="35" spans="1:16" x14ac:dyDescent="0.25">
      <c r="B35" s="97"/>
      <c r="C35" s="29"/>
      <c r="D35" s="29"/>
      <c r="E35" s="398"/>
      <c r="F35" s="398"/>
      <c r="G35" s="398"/>
      <c r="H35" s="45"/>
      <c r="I35" s="45"/>
      <c r="J35" s="65"/>
      <c r="K35" s="65"/>
      <c r="L35" s="66"/>
      <c r="O35" s="32"/>
    </row>
    <row r="36" spans="1:16" s="39" customFormat="1" x14ac:dyDescent="0.25">
      <c r="A36" s="62"/>
      <c r="B36" s="393" t="str">
        <f>'Pro 1'!B22</f>
        <v>Production</v>
      </c>
      <c r="C36" s="394"/>
      <c r="D36" s="394"/>
      <c r="E36" s="106" t="str">
        <f>IF('Pro 1'!G22&lt;&gt;0,"X","-")</f>
        <v>-</v>
      </c>
      <c r="F36" s="107" t="str">
        <f>IF('Pro 1'!H22&lt;&gt;0,"X","-")</f>
        <v>-</v>
      </c>
      <c r="G36" s="107" t="str">
        <f>IF('Pro 1'!I22&lt;&gt;0,"X","-")</f>
        <v>-</v>
      </c>
      <c r="H36" s="45"/>
      <c r="I36" s="45"/>
      <c r="J36" s="65"/>
      <c r="K36" s="65"/>
      <c r="L36" s="66"/>
    </row>
    <row r="37" spans="1:16" s="39" customFormat="1" ht="14.45" customHeight="1" x14ac:dyDescent="0.25">
      <c r="A37" s="62"/>
      <c r="B37" s="393" t="str">
        <f>'Pro 2'!B41</f>
        <v>Ventes dans le pays de production</v>
      </c>
      <c r="C37" s="394"/>
      <c r="D37" s="394"/>
      <c r="E37" s="106" t="str">
        <f>IF(SUM('Pro 2'!G41:G42)&lt;&gt;0,"X","-")</f>
        <v>-</v>
      </c>
      <c r="F37" s="107" t="str">
        <f>IF(SUM('Pro 2'!H41:H42)&lt;&gt;0,"X","-")</f>
        <v>-</v>
      </c>
      <c r="G37" s="107" t="str">
        <f>IF(SUM('Pro 2'!I41:I42)&lt;&gt;0,"X","-")</f>
        <v>-</v>
      </c>
      <c r="H37" s="45"/>
      <c r="I37" s="45"/>
      <c r="J37" s="65"/>
      <c r="K37" s="65"/>
      <c r="L37" s="66"/>
    </row>
    <row r="38" spans="1:16" s="39" customFormat="1" ht="14.45" customHeight="1" x14ac:dyDescent="0.25">
      <c r="A38" s="62"/>
      <c r="B38" s="393" t="str">
        <f>'Pro 2'!B44</f>
        <v>Ventes à l'exportation au Canada</v>
      </c>
      <c r="C38" s="394"/>
      <c r="D38" s="394"/>
      <c r="E38" s="106" t="str">
        <f>IF(SUM('Pro 2'!G44:G45)&lt;&gt;0,"X","-")</f>
        <v>-</v>
      </c>
      <c r="F38" s="107" t="str">
        <f>IF(SUM('Pro 2'!H44:H45)&lt;&gt;0,"X","-")</f>
        <v>-</v>
      </c>
      <c r="G38" s="107" t="str">
        <f>IF(SUM('Pro 2'!I44:I45)&lt;&gt;0,"X","-")</f>
        <v>-</v>
      </c>
      <c r="H38" s="45"/>
      <c r="I38" s="45"/>
      <c r="J38" s="65"/>
      <c r="K38" s="65"/>
      <c r="L38" s="66"/>
    </row>
    <row r="39" spans="1:16" s="39" customFormat="1" ht="14.45" customHeight="1" x14ac:dyDescent="0.25">
      <c r="A39" s="62"/>
      <c r="B39" s="393" t="str">
        <f>'Pro 2'!B47</f>
        <v>Ventes à l'exportation aux États-Unis d'Amérique</v>
      </c>
      <c r="C39" s="394"/>
      <c r="D39" s="394"/>
      <c r="E39" s="107" t="str">
        <f>IF(SUM('Pro 2'!G47:G48)&lt;&gt;0,"X","-")</f>
        <v>-</v>
      </c>
      <c r="F39" s="107" t="str">
        <f>IF(SUM('Pro 2'!H47:H48)&lt;&gt;0,"X","-")</f>
        <v>-</v>
      </c>
      <c r="G39" s="107" t="str">
        <f>IF(SUM('Pro 2'!I47:I48)&lt;&gt;0,"X","-")</f>
        <v>-</v>
      </c>
      <c r="H39" s="45"/>
      <c r="I39" s="45"/>
      <c r="J39" s="65"/>
      <c r="K39" s="65"/>
      <c r="L39" s="66"/>
    </row>
    <row r="40" spans="1:16" s="39" customFormat="1" ht="14.45" customHeight="1" x14ac:dyDescent="0.25">
      <c r="A40" s="62"/>
      <c r="B40" s="255" t="str">
        <f>'Pro 2'!B50</f>
        <v>Ventes à l'exportation vers l'Union européenne</v>
      </c>
      <c r="C40" s="256"/>
      <c r="D40" s="256"/>
      <c r="E40" s="117" t="str">
        <f>IF(SUM('Pro 2'!G50:G51)&lt;&gt;0,"X","-")</f>
        <v>-</v>
      </c>
      <c r="F40" s="117" t="str">
        <f>IF(SUM('Pro 2'!H50:H51)&lt;&gt;0,"X","-")</f>
        <v>-</v>
      </c>
      <c r="G40" s="117" t="str">
        <f>IF(SUM('Pro 2'!I50:I51)&lt;&gt;0,"X","-")</f>
        <v>-</v>
      </c>
      <c r="H40" s="45"/>
      <c r="I40" s="45"/>
      <c r="J40" s="65"/>
      <c r="K40" s="65"/>
      <c r="L40" s="66"/>
    </row>
    <row r="41" spans="1:16" s="39" customFormat="1" ht="14.45" customHeight="1" x14ac:dyDescent="0.25">
      <c r="A41" s="62"/>
      <c r="B41" s="255" t="str">
        <f>'Pro 2'!B53</f>
        <v>Ventes à l'exportation vers tous les autres pays</v>
      </c>
      <c r="C41" s="256"/>
      <c r="D41" s="256"/>
      <c r="E41" s="117" t="str">
        <f>IF(SUM('Pro 2'!G53:G54)&lt;&gt;0,"X","-")</f>
        <v>-</v>
      </c>
      <c r="F41" s="117" t="str">
        <f>IF(SUM('Pro 2'!H53:H54)&lt;&gt;0,"X","-")</f>
        <v>-</v>
      </c>
      <c r="G41" s="117" t="str">
        <f>IF(SUM('Pro 2'!I53:I54)&lt;&gt;0,"X","-")</f>
        <v>-</v>
      </c>
      <c r="H41" s="45"/>
      <c r="I41" s="45"/>
      <c r="J41" s="65"/>
      <c r="K41" s="65"/>
      <c r="L41" s="66"/>
    </row>
    <row r="42" spans="1:16" s="39" customFormat="1" ht="14.45" customHeight="1" x14ac:dyDescent="0.25">
      <c r="A42" s="62"/>
      <c r="B42" s="255" t="str">
        <f>IF(Intro!$G$20="English",O42,P42)</f>
        <v>Marchés d'exportation</v>
      </c>
      <c r="C42" s="256"/>
      <c r="D42" s="256"/>
      <c r="E42" s="460" t="str">
        <f>IF('Pro 2'!D58="","-",'Pro 2'!D58)</f>
        <v>-</v>
      </c>
      <c r="F42" s="461"/>
      <c r="G42" s="461"/>
      <c r="H42" s="461"/>
      <c r="I42" s="462"/>
      <c r="J42" s="65"/>
      <c r="K42" s="65"/>
      <c r="L42" s="66"/>
      <c r="O42" s="39" t="s">
        <v>296</v>
      </c>
      <c r="P42" s="39" t="s">
        <v>297</v>
      </c>
    </row>
    <row r="43" spans="1:16" s="39" customFormat="1" ht="14.45" customHeight="1" x14ac:dyDescent="0.25">
      <c r="A43" s="62"/>
      <c r="B43" s="255"/>
      <c r="C43" s="256"/>
      <c r="D43" s="256"/>
      <c r="E43" s="463"/>
      <c r="F43" s="464"/>
      <c r="G43" s="464"/>
      <c r="H43" s="464"/>
      <c r="I43" s="465"/>
      <c r="J43" s="65"/>
      <c r="K43" s="65"/>
      <c r="L43" s="66"/>
    </row>
    <row r="44" spans="1:16" x14ac:dyDescent="0.25">
      <c r="B44" s="67"/>
      <c r="C44" s="68"/>
      <c r="D44" s="68"/>
      <c r="E44" s="68"/>
      <c r="F44" s="68"/>
      <c r="G44" s="68"/>
      <c r="H44" s="68"/>
      <c r="I44" s="68"/>
      <c r="J44" s="68"/>
      <c r="K44" s="68"/>
      <c r="L44" s="69"/>
    </row>
  </sheetData>
  <sheetProtection algorithmName="SHA-512" hashValue="TyNQVuGkNA3GZbm68TKTO4jQOw0zvCxH9TrZjfetKgIT1t5am7ljX+ebxO0vRbw+Y9PQ/aDu8pczp9BbhCCtsQ==" saltValue="oIGB0qV2OSLIOox4l+jk2A==" spinCount="100000" sheet="1" objects="1" scenarios="1" selectLockedCells="1"/>
  <mergeCells count="25">
    <mergeCell ref="B4:L4"/>
    <mergeCell ref="B5:L5"/>
    <mergeCell ref="B6:L6"/>
    <mergeCell ref="B36:D36"/>
    <mergeCell ref="B29:L29"/>
    <mergeCell ref="B14:I14"/>
    <mergeCell ref="B15:I15"/>
    <mergeCell ref="B16:I16"/>
    <mergeCell ref="B9:L9"/>
    <mergeCell ref="B10:L10"/>
    <mergeCell ref="B31:L32"/>
    <mergeCell ref="B13:I13"/>
    <mergeCell ref="E34:E35"/>
    <mergeCell ref="F34:F35"/>
    <mergeCell ref="B18:L18"/>
    <mergeCell ref="B20:L27"/>
    <mergeCell ref="B7:L7"/>
    <mergeCell ref="G34:G35"/>
    <mergeCell ref="B40:D40"/>
    <mergeCell ref="B42:D43"/>
    <mergeCell ref="E42:I43"/>
    <mergeCell ref="B37:D37"/>
    <mergeCell ref="B38:D38"/>
    <mergeCell ref="B39:D39"/>
    <mergeCell ref="B41:D41"/>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0" xr:uid="{CA26D1B0-2633-4A00-9E35-5BD98D65B30D}">
      <formula1>1000</formula1>
    </dataValidation>
  </dataValidations>
  <printOptions horizontalCentered="1"/>
  <pageMargins left="0.25" right="0.25" top="0.75" bottom="0.75" header="0.3" footer="0.3"/>
  <pageSetup scale="63" fitToHeight="0" orientation="portrait" r:id="rId1"/>
  <headerFooter>
    <oddFooter>&amp;L&amp;A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F23264D-F3A6-4533-8C96-B60E0959E5FE}">
          <x14:formula1>
            <xm:f>Variables!$D$32:$D$33</xm:f>
          </x14:formula1>
          <xm:sqref>J13:J16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b n P z W M R V D G K l A A A A 9 w A A A B I A H A B D b 2 5 m a W c v U G F j a 2 F n Z S 5 4 b W w g o h g A K K A U A A A A A A A A A A A A A A A A A A A A A A A A A A A A h Y + x D o I w G I R f h X S n L T U Y Q 0 o Z X C U x I R r X p l R o h B 9 D i + X d H H w k X 0 G M o m 6 O d / d d c n e / 3 n g 2 t k 1 w 0 b 0 1 H a Q o w h Q F G l R X G q h S N L h j u E K Z 4 F u p T r L S w Q S D T U Z r U l Q 7 d 0 4 I 8 d 5 j v 8 B d X x F G a U Q O + a Z Q t W 5 l a M A 6 C U q j T 6 v 8 3 0 K C 7 1 9 j B M M R o z i O l z G m n M w u z w 1 8 C T Y N f q Y / J l 8 P j R t 6 L T S E u 4 K T W X L y P i E e U E s D B B Q A A g A I A G 5 z 8 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u c / N Y K I p H u A 4 A A A A R A A A A E w A c A E Z v c m 1 1 b G F z L 1 N l Y 3 R p b 2 4 x L m 0 g o h g A K K A U A A A A A A A A A A A A A A A A A A A A A A A A A A A A K 0 5 N L s n M z 1 M I h t C G 1 g B Q S w E C L Q A U A A I A C A B u c / N Y x F U M Y q U A A A D 3 A A A A E g A A A A A A A A A A A A A A A A A A A A A A Q 2 9 u Z m l n L 1 B h Y 2 t h Z 2 U u e G 1 s U E s B A i 0 A F A A C A A g A b n P z W A / K 6 a u k A A A A 6 Q A A A B M A A A A A A A A A A A A A A A A A 8 Q A A A F t D b 2 5 0 Z W 5 0 X 1 R 5 c G V z X S 5 4 b W x Q S w E C L Q A U A A I A C A B u c / N Y 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V 5 7 E D P R 9 E K F + / 4 4 c v I a G g A A A A A C A A A A A A A D Z g A A w A A A A B A A A A A q a N R e j R Q 9 3 V g M M f n d g 4 R c A A A A A A S A A A C g A A A A E A A A A P W Y D / s / r g + F w p 5 4 8 2 k N / i 1 Q A A A A u u Y x 4 8 v 7 Z 7 A W F Z D L T r + f l W s w i W 4 L L w u O Q l n 8 9 v v T Q t S Q r Q 2 X p J X l V 4 U S q U U s b b D 2 8 C M U B k U x x 4 y B u Z w v 5 c k w C E r 5 9 v U t 9 N f y s S y g 4 Z d 6 Q p 8 U A A A A m a J X x i V S 2 3 D m C s + C H 6 u L r 4 C 0 h U g = < / D a t a M a s h u p > 
</file>

<file path=customXml/itemProps1.xml><?xml version="1.0" encoding="utf-8"?>
<ds:datastoreItem xmlns:ds="http://schemas.openxmlformats.org/officeDocument/2006/customXml" ds:itemID="{858B37D3-E5BF-4B21-9672-144BEDE5082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16</vt:i4>
      </vt:variant>
    </vt:vector>
  </HeadingPairs>
  <TitlesOfParts>
    <vt:vector size="28" baseType="lpstr">
      <vt:lpstr>Variables</vt:lpstr>
      <vt:lpstr>Intro</vt:lpstr>
      <vt:lpstr>Info</vt:lpstr>
      <vt:lpstr>Public</vt:lpstr>
      <vt:lpstr>AddPub</vt:lpstr>
      <vt:lpstr>Pro 1</vt:lpstr>
      <vt:lpstr>Pro 2</vt:lpstr>
      <vt:lpstr>AddPro</vt:lpstr>
      <vt:lpstr>Confirm</vt:lpstr>
      <vt:lpstr>DBFirm</vt:lpstr>
      <vt:lpstr>DB</vt:lpstr>
      <vt:lpstr>DataTab</vt:lpstr>
      <vt:lpstr>AddPro!Print_Area</vt:lpstr>
      <vt:lpstr>AddPub!Print_Area</vt:lpstr>
      <vt:lpstr>Confirm!Print_Area</vt:lpstr>
      <vt:lpstr>Info!Print_Area</vt:lpstr>
      <vt:lpstr>Intro!Print_Area</vt:lpstr>
      <vt:lpstr>'Pro 1'!Print_Area</vt:lpstr>
      <vt:lpstr>'Pro 2'!Print_Area</vt:lpstr>
      <vt:lpstr>Public!Print_Area</vt:lpstr>
      <vt:lpstr>AddPro!Print_Titles</vt:lpstr>
      <vt:lpstr>AddPub!Print_Titles</vt:lpstr>
      <vt:lpstr>Confirm!Print_Titles</vt:lpstr>
      <vt:lpstr>Info!Print_Titles</vt:lpstr>
      <vt:lpstr>Intro!Print_Titles</vt:lpstr>
      <vt:lpstr>'Pro 1'!Print_Titles</vt:lpstr>
      <vt:lpstr>'Pro 2'!Print_Titles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St-Amand, Josee</cp:lastModifiedBy>
  <cp:lastPrinted>2026-03-20T21:32:35Z</cp:lastPrinted>
  <dcterms:created xsi:type="dcterms:W3CDTF">2023-04-14T19:41:00Z</dcterms:created>
  <dcterms:modified xsi:type="dcterms:W3CDTF">2026-03-23T15:29:41Z</dcterms:modified>
</cp:coreProperties>
</file>