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4.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O:\CITT\Cases\Safeguards\GC-2025-001\Working Files\Research\Questionnaires\"/>
    </mc:Choice>
  </mc:AlternateContent>
  <xr:revisionPtr revIDLastSave="0" documentId="13_ncr:1_{0F7B183C-05A6-4734-800D-231745AC711D}" xr6:coauthVersionLast="47" xr6:coauthVersionMax="47" xr10:uidLastSave="{00000000-0000-0000-0000-000000000000}"/>
  <workbookProtection workbookAlgorithmName="SHA-512" workbookHashValue="X/Nb/pZ5mYphn2FOr6PpIkJEoCPt3w43KYQaWPpI/rlgAPv1HIgIpxIRCXmrJg4lHDjl1BhqgSx69aQhxS53bQ==" workbookSaltValue="VHrRXbmapqIW9V7Jl9OsQQ==" workbookSpinCount="100000" lockStructure="1"/>
  <bookViews>
    <workbookView xWindow="870" yWindow="285" windowWidth="27615" windowHeight="14925" tabRatio="907" firstSheet="1" activeTab="1" xr2:uid="{C5891CD3-0E1B-4A35-B74B-8A6F66005F71}"/>
  </bookViews>
  <sheets>
    <sheet name="Variables" sheetId="80" state="hidden" r:id="rId1"/>
    <sheet name="Intro" sheetId="81" r:id="rId2"/>
    <sheet name="Info" sheetId="82" r:id="rId3"/>
    <sheet name="Public" sheetId="83" r:id="rId4"/>
    <sheet name="AddPub" sheetId="84" r:id="rId5"/>
    <sheet name="Pro" sheetId="86" r:id="rId6"/>
    <sheet name="Begin" sheetId="93" state="hidden" r:id="rId7"/>
    <sheet name="Country-Pays 1-5" sheetId="110" r:id="rId8"/>
    <sheet name="Country-Pays 6-10" sheetId="111" r:id="rId9"/>
    <sheet name="Country-Pays 11-15" sheetId="112" r:id="rId10"/>
    <sheet name="Country-Pays 16-20" sheetId="113" r:id="rId11"/>
    <sheet name="Country-Pays 21-25" sheetId="114" r:id="rId12"/>
    <sheet name="End" sheetId="94" state="hidden" r:id="rId13"/>
    <sheet name="Export" sheetId="109" r:id="rId14"/>
    <sheet name="AddPro" sheetId="89" r:id="rId15"/>
    <sheet name="Confirm" sheetId="90" r:id="rId16"/>
    <sheet name="DBFirm" sheetId="115" state="hidden" r:id="rId17"/>
    <sheet name="DBSales" sheetId="116" state="hidden" r:id="rId18"/>
  </sheets>
  <definedNames>
    <definedName name="assofirm">#REF!</definedName>
    <definedName name="AssoFirms">#REF!</definedName>
    <definedName name="cogm">#REF!</definedName>
    <definedName name="cogs">#REF!</definedName>
    <definedName name="demp">#REF!</definedName>
    <definedName name="fexp">#REF!</definedName>
    <definedName name="gsa">#REF!</definedName>
    <definedName name="iemp">#REF!</definedName>
    <definedName name="ndpv">#REF!</definedName>
    <definedName name="ndsv">#REF!</definedName>
    <definedName name="nsv">#REF!</definedName>
    <definedName name="POR">#REF!</definedName>
    <definedName name="ppc">#REF!</definedName>
    <definedName name="_xlnm.Print_Area" localSheetId="14">AddPro!$B$1:$L$63</definedName>
    <definedName name="_xlnm.Print_Area" localSheetId="4">AddPub!$B$1:$L$63</definedName>
    <definedName name="_xlnm.Print_Area" localSheetId="15">Confirm!$B$1:$L$66</definedName>
    <definedName name="_xlnm.Print_Area" localSheetId="9">'Country-Pays 11-15'!$B$1:$L$118</definedName>
    <definedName name="_xlnm.Print_Area" localSheetId="7">'Country-Pays 1-5'!$B$1:$L$118</definedName>
    <definedName name="_xlnm.Print_Area" localSheetId="10">'Country-Pays 16-20'!$B$1:$L$118</definedName>
    <definedName name="_xlnm.Print_Area" localSheetId="11">'Country-Pays 21-25'!$B$1:$L$118</definedName>
    <definedName name="_xlnm.Print_Area" localSheetId="8">'Country-Pays 6-10'!$B$1:$L$118</definedName>
    <definedName name="_xlnm.Print_Area" localSheetId="13">Export!$B$1:$L$27</definedName>
    <definedName name="_xlnm.Print_Area" localSheetId="2">Info!$B$1:$L$45</definedName>
    <definedName name="_xlnm.Print_Area" localSheetId="1">Intro!$B$1:$L$140</definedName>
    <definedName name="_xlnm.Print_Area" localSheetId="5">Pro!$B$1:$L$98</definedName>
    <definedName name="_xlnm.Print_Area" localSheetId="3">Public!$B$1:$L$214</definedName>
    <definedName name="_xlnm.Print_Titles" localSheetId="14">AddPro!$1:$8</definedName>
    <definedName name="_xlnm.Print_Titles" localSheetId="4">AddPub!$1:$8</definedName>
    <definedName name="_xlnm.Print_Titles" localSheetId="15">Confirm!$1:$8</definedName>
    <definedName name="_xlnm.Print_Titles" localSheetId="9">'Country-Pays 11-15'!$1:$7</definedName>
    <definedName name="_xlnm.Print_Titles" localSheetId="7">'Country-Pays 1-5'!$1:$7</definedName>
    <definedName name="_xlnm.Print_Titles" localSheetId="10">'Country-Pays 16-20'!$1:$7</definedName>
    <definedName name="_xlnm.Print_Titles" localSheetId="11">'Country-Pays 21-25'!$1:$7</definedName>
    <definedName name="_xlnm.Print_Titles" localSheetId="8">'Country-Pays 6-10'!$1:$7</definedName>
    <definedName name="_xlnm.Print_Titles" localSheetId="13">Export!$1:$7</definedName>
    <definedName name="_xlnm.Print_Titles" localSheetId="2">Info!$1:$7</definedName>
    <definedName name="_xlnm.Print_Titles" localSheetId="1">Intro!$1:$7</definedName>
    <definedName name="_xlnm.Print_Titles" localSheetId="5">Pro!$1:$7</definedName>
    <definedName name="_xlnm.Print_Titles" localSheetId="3">Public!$1:$7</definedName>
    <definedName name="quest8" localSheetId="14">AddPro!#REF!</definedName>
    <definedName name="quest8" localSheetId="4">AddPub!#REF!</definedName>
    <definedName name="quest8" localSheetId="15">Confirm!#REF!</definedName>
    <definedName name="quest8" localSheetId="9">'Country-Pays 11-15'!#REF!</definedName>
    <definedName name="quest8" localSheetId="7">'Country-Pays 1-5'!#REF!</definedName>
    <definedName name="quest8" localSheetId="10">'Country-Pays 16-20'!#REF!</definedName>
    <definedName name="quest8" localSheetId="11">'Country-Pays 21-25'!#REF!</definedName>
    <definedName name="quest8" localSheetId="8">'Country-Pays 6-10'!#REF!</definedName>
    <definedName name="quest8" localSheetId="13">Export!#REF!</definedName>
    <definedName name="quest8" localSheetId="2">Info!#REF!</definedName>
    <definedName name="quest8" localSheetId="1">Intro!#REF!</definedName>
    <definedName name="quest8" localSheetId="5">Pro!#REF!</definedName>
    <definedName name="quest8" localSheetId="3">Public!#REF!</definedName>
    <definedName name="quest8">#REF!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3" i="80" l="1"/>
  <c r="D72" i="80"/>
  <c r="G9" i="116"/>
  <c r="G10" i="116" s="1"/>
  <c r="G11" i="116" s="1"/>
  <c r="G12" i="116" s="1"/>
  <c r="G13" i="116" s="1"/>
  <c r="G14" i="116" s="1"/>
  <c r="G15" i="116" s="1"/>
  <c r="G16" i="116" s="1"/>
  <c r="G17" i="116" s="1"/>
  <c r="G18" i="116" s="1"/>
  <c r="G19" i="116" s="1"/>
  <c r="G20" i="116" s="1"/>
  <c r="G21" i="116" s="1"/>
  <c r="G22" i="116" s="1"/>
  <c r="G23" i="116" s="1"/>
  <c r="G24" i="116" s="1"/>
  <c r="G25" i="116" s="1"/>
  <c r="G26" i="116" s="1"/>
  <c r="G27" i="116" s="1"/>
  <c r="G28" i="116" s="1"/>
  <c r="G29" i="116" s="1"/>
  <c r="G30" i="116" s="1"/>
  <c r="G31" i="116" s="1"/>
  <c r="G32" i="116" s="1"/>
  <c r="G33" i="116" s="1"/>
  <c r="G34" i="116" s="1"/>
  <c r="G35" i="116" s="1"/>
  <c r="G36" i="116" s="1"/>
  <c r="G37" i="116" s="1"/>
  <c r="G38" i="116" s="1"/>
  <c r="G39" i="116" s="1"/>
  <c r="G40" i="116" s="1"/>
  <c r="G41" i="116" s="1"/>
  <c r="G42" i="116" s="1"/>
  <c r="G43" i="116" s="1"/>
  <c r="G44" i="116" s="1"/>
  <c r="G45" i="116" s="1"/>
  <c r="G46" i="116" s="1"/>
  <c r="G47" i="116" s="1"/>
  <c r="G48" i="116" s="1"/>
  <c r="G49" i="116" s="1"/>
  <c r="G50" i="116" s="1"/>
  <c r="G51" i="116" s="1"/>
  <c r="G52" i="116" s="1"/>
  <c r="G53" i="116" s="1"/>
  <c r="G54" i="116" s="1"/>
  <c r="G55" i="116" s="1"/>
  <c r="G56" i="116" s="1"/>
  <c r="G57" i="116" s="1"/>
  <c r="G58" i="116" s="1"/>
  <c r="G59" i="116" s="1"/>
  <c r="G60" i="116" s="1"/>
  <c r="G61" i="116" s="1"/>
  <c r="G62" i="116" s="1"/>
  <c r="G63" i="116" s="1"/>
  <c r="G64" i="116" s="1"/>
  <c r="G65" i="116" s="1"/>
  <c r="G66" i="116" s="1"/>
  <c r="G67" i="116" s="1"/>
  <c r="G68" i="116" s="1"/>
  <c r="G69" i="116" s="1"/>
  <c r="G70" i="116" s="1"/>
  <c r="G71" i="116" s="1"/>
  <c r="G72" i="116" s="1"/>
  <c r="G73" i="116" s="1"/>
  <c r="G74" i="116" s="1"/>
  <c r="G75" i="116" s="1"/>
  <c r="G76" i="116" s="1"/>
  <c r="G77" i="116" s="1"/>
  <c r="G78" i="116" s="1"/>
  <c r="G79" i="116" s="1"/>
  <c r="G80" i="116" s="1"/>
  <c r="G8" i="116"/>
  <c r="G7" i="116"/>
  <c r="G8" i="115"/>
  <c r="G9" i="115" s="1"/>
  <c r="G10" i="115" s="1"/>
  <c r="G11" i="115" s="1"/>
  <c r="G12" i="115" s="1"/>
  <c r="G13" i="115" s="1"/>
  <c r="G14" i="115" s="1"/>
  <c r="G15" i="115" s="1"/>
  <c r="G16" i="115" s="1"/>
  <c r="G17" i="115" s="1"/>
  <c r="G18" i="115" s="1"/>
  <c r="G19" i="115" s="1"/>
  <c r="G20" i="115" s="1"/>
  <c r="G21" i="115" s="1"/>
  <c r="G22" i="115" s="1"/>
  <c r="G23" i="115" s="1"/>
  <c r="G24" i="115" s="1"/>
  <c r="G25" i="115" s="1"/>
  <c r="G26" i="115" s="1"/>
  <c r="G27" i="115" s="1"/>
  <c r="G28" i="115" s="1"/>
  <c r="G29" i="115" s="1"/>
  <c r="G30" i="115" s="1"/>
  <c r="G31" i="115" s="1"/>
  <c r="G32" i="115" s="1"/>
  <c r="G33" i="115" s="1"/>
  <c r="G7" i="115"/>
  <c r="P61" i="81"/>
  <c r="O61" i="81"/>
  <c r="P60" i="81"/>
  <c r="O60" i="81"/>
  <c r="E59" i="81"/>
  <c r="D56" i="80"/>
  <c r="D55" i="80"/>
  <c r="B7" i="90" l="1"/>
  <c r="B7" i="89"/>
  <c r="B16" i="109"/>
  <c r="B18" i="114"/>
  <c r="B18" i="113"/>
  <c r="B18" i="112"/>
  <c r="B18" i="111"/>
  <c r="B18" i="110"/>
  <c r="B17" i="86"/>
  <c r="B7" i="84"/>
  <c r="B11" i="83"/>
  <c r="B10" i="83"/>
  <c r="B16" i="86"/>
  <c r="P59" i="81" l="1"/>
  <c r="O59" i="81" l="1"/>
  <c r="D57" i="80" l="1"/>
  <c r="M91" i="116" l="1"/>
  <c r="L91" i="116"/>
  <c r="K91" i="116"/>
  <c r="J91" i="116"/>
  <c r="I91" i="116"/>
  <c r="H91" i="116"/>
  <c r="N89" i="116"/>
  <c r="K89" i="116"/>
  <c r="H89" i="116"/>
  <c r="D91" i="116"/>
  <c r="N91" i="116" l="1"/>
  <c r="O91" i="116"/>
  <c r="P91" i="116"/>
  <c r="S61" i="116"/>
  <c r="S59" i="116"/>
  <c r="S43" i="116"/>
  <c r="R43" i="116"/>
  <c r="S40" i="116"/>
  <c r="S19" i="116"/>
  <c r="R18" i="116"/>
  <c r="S17" i="116"/>
  <c r="R17" i="116"/>
  <c r="S14" i="116"/>
  <c r="R12" i="116"/>
  <c r="R6" i="116"/>
  <c r="Q63" i="116"/>
  <c r="Q60" i="116"/>
  <c r="Q12" i="116"/>
  <c r="Q6" i="116"/>
  <c r="M80" i="116"/>
  <c r="S80" i="116" s="1"/>
  <c r="L80" i="116"/>
  <c r="R80" i="116" s="1"/>
  <c r="M79" i="116"/>
  <c r="S79" i="116" s="1"/>
  <c r="L79" i="116"/>
  <c r="R79" i="116" s="1"/>
  <c r="M78" i="116"/>
  <c r="S78" i="116" s="1"/>
  <c r="L78" i="116"/>
  <c r="R78" i="116" s="1"/>
  <c r="M77" i="116"/>
  <c r="L77" i="116"/>
  <c r="M76" i="116"/>
  <c r="S76" i="116" s="1"/>
  <c r="L76" i="116"/>
  <c r="R76" i="116" s="1"/>
  <c r="M75" i="116"/>
  <c r="S75" i="116" s="1"/>
  <c r="L75" i="116"/>
  <c r="R75" i="116" s="1"/>
  <c r="M74" i="116"/>
  <c r="S74" i="116" s="1"/>
  <c r="L74" i="116"/>
  <c r="M73" i="116"/>
  <c r="S73" i="116" s="1"/>
  <c r="L73" i="116"/>
  <c r="R73" i="116" s="1"/>
  <c r="M72" i="116"/>
  <c r="S72" i="116" s="1"/>
  <c r="L72" i="116"/>
  <c r="R72" i="116" s="1"/>
  <c r="M71" i="116"/>
  <c r="S71" i="116" s="1"/>
  <c r="L71" i="116"/>
  <c r="R71" i="116" s="1"/>
  <c r="M70" i="116"/>
  <c r="S70" i="116" s="1"/>
  <c r="L70" i="116"/>
  <c r="R70" i="116" s="1"/>
  <c r="M69" i="116"/>
  <c r="S69" i="116" s="1"/>
  <c r="L69" i="116"/>
  <c r="R69" i="116" s="1"/>
  <c r="M68" i="116"/>
  <c r="L68" i="116"/>
  <c r="R68" i="116" s="1"/>
  <c r="M67" i="116"/>
  <c r="S67" i="116" s="1"/>
  <c r="L67" i="116"/>
  <c r="R67" i="116" s="1"/>
  <c r="M66" i="116"/>
  <c r="S66" i="116" s="1"/>
  <c r="L66" i="116"/>
  <c r="R66" i="116" s="1"/>
  <c r="M65" i="116"/>
  <c r="S65" i="116" s="1"/>
  <c r="L65" i="116"/>
  <c r="R65" i="116" s="1"/>
  <c r="M64" i="116"/>
  <c r="S64" i="116" s="1"/>
  <c r="L64" i="116"/>
  <c r="M63" i="116"/>
  <c r="S63" i="116" s="1"/>
  <c r="L63" i="116"/>
  <c r="R63" i="116" s="1"/>
  <c r="M62" i="116"/>
  <c r="S62" i="116" s="1"/>
  <c r="L62" i="116"/>
  <c r="R62" i="116" s="1"/>
  <c r="M61" i="116"/>
  <c r="L61" i="116"/>
  <c r="R61" i="116" s="1"/>
  <c r="M60" i="116"/>
  <c r="S60" i="116" s="1"/>
  <c r="L60" i="116"/>
  <c r="R60" i="116" s="1"/>
  <c r="M59" i="116"/>
  <c r="L59" i="116"/>
  <c r="R59" i="116" s="1"/>
  <c r="M58" i="116"/>
  <c r="S58" i="116" s="1"/>
  <c r="L58" i="116"/>
  <c r="R58" i="116" s="1"/>
  <c r="M57" i="116"/>
  <c r="S57" i="116" s="1"/>
  <c r="L57" i="116"/>
  <c r="R57" i="116" s="1"/>
  <c r="M56" i="116"/>
  <c r="L56" i="116"/>
  <c r="M55" i="116"/>
  <c r="L55" i="116"/>
  <c r="R55" i="116" s="1"/>
  <c r="M54" i="116"/>
  <c r="S54" i="116" s="1"/>
  <c r="L54" i="116"/>
  <c r="R54" i="116" s="1"/>
  <c r="M53" i="116"/>
  <c r="S53" i="116" s="1"/>
  <c r="L53" i="116"/>
  <c r="R53" i="116" s="1"/>
  <c r="M52" i="116"/>
  <c r="S52" i="116" s="1"/>
  <c r="L52" i="116"/>
  <c r="M51" i="116"/>
  <c r="S51" i="116" s="1"/>
  <c r="L51" i="116"/>
  <c r="M50" i="116"/>
  <c r="S50" i="116" s="1"/>
  <c r="L50" i="116"/>
  <c r="R50" i="116" s="1"/>
  <c r="M49" i="116"/>
  <c r="S49" i="116" s="1"/>
  <c r="L49" i="116"/>
  <c r="R49" i="116" s="1"/>
  <c r="M48" i="116"/>
  <c r="S48" i="116" s="1"/>
  <c r="L48" i="116"/>
  <c r="R48" i="116" s="1"/>
  <c r="M47" i="116"/>
  <c r="S47" i="116" s="1"/>
  <c r="L47" i="116"/>
  <c r="R47" i="116" s="1"/>
  <c r="M46" i="116"/>
  <c r="S46" i="116" s="1"/>
  <c r="L46" i="116"/>
  <c r="R46" i="116" s="1"/>
  <c r="M45" i="116"/>
  <c r="L45" i="116"/>
  <c r="R45" i="116" s="1"/>
  <c r="M44" i="116"/>
  <c r="S44" i="116" s="1"/>
  <c r="L44" i="116"/>
  <c r="R44" i="116" s="1"/>
  <c r="M43" i="116"/>
  <c r="L43" i="116"/>
  <c r="M42" i="116"/>
  <c r="S42" i="116" s="1"/>
  <c r="L42" i="116"/>
  <c r="R42" i="116" s="1"/>
  <c r="M41" i="116"/>
  <c r="S41" i="116" s="1"/>
  <c r="L41" i="116"/>
  <c r="R41" i="116" s="1"/>
  <c r="M40" i="116"/>
  <c r="L40" i="116"/>
  <c r="R40" i="116" s="1"/>
  <c r="M39" i="116"/>
  <c r="L39" i="116"/>
  <c r="R39" i="116" s="1"/>
  <c r="M38" i="116"/>
  <c r="S38" i="116" s="1"/>
  <c r="L38" i="116"/>
  <c r="R38" i="116" s="1"/>
  <c r="M37" i="116"/>
  <c r="S37" i="116" s="1"/>
  <c r="L37" i="116"/>
  <c r="R37" i="116" s="1"/>
  <c r="M36" i="116"/>
  <c r="L36" i="116"/>
  <c r="R36" i="116" s="1"/>
  <c r="M35" i="116"/>
  <c r="S35" i="116" s="1"/>
  <c r="L35" i="116"/>
  <c r="R35" i="116" s="1"/>
  <c r="M34" i="116"/>
  <c r="S34" i="116" s="1"/>
  <c r="L34" i="116"/>
  <c r="R34" i="116" s="1"/>
  <c r="M33" i="116"/>
  <c r="S33" i="116" s="1"/>
  <c r="L33" i="116"/>
  <c r="R33" i="116" s="1"/>
  <c r="M32" i="116"/>
  <c r="S32" i="116" s="1"/>
  <c r="L32" i="116"/>
  <c r="R32" i="116" s="1"/>
  <c r="M31" i="116"/>
  <c r="S31" i="116" s="1"/>
  <c r="L31" i="116"/>
  <c r="R31" i="116" s="1"/>
  <c r="M30" i="116"/>
  <c r="S30" i="116" s="1"/>
  <c r="L30" i="116"/>
  <c r="R30" i="116" s="1"/>
  <c r="M29" i="116"/>
  <c r="L29" i="116"/>
  <c r="R29" i="116" s="1"/>
  <c r="M28" i="116"/>
  <c r="S28" i="116" s="1"/>
  <c r="L28" i="116"/>
  <c r="R28" i="116" s="1"/>
  <c r="M27" i="116"/>
  <c r="S27" i="116" s="1"/>
  <c r="L27" i="116"/>
  <c r="R27" i="116" s="1"/>
  <c r="M26" i="116"/>
  <c r="S26" i="116" s="1"/>
  <c r="L26" i="116"/>
  <c r="R26" i="116" s="1"/>
  <c r="M25" i="116"/>
  <c r="L25" i="116"/>
  <c r="M24" i="116"/>
  <c r="S24" i="116" s="1"/>
  <c r="L24" i="116"/>
  <c r="R24" i="116" s="1"/>
  <c r="M23" i="116"/>
  <c r="S23" i="116" s="1"/>
  <c r="L23" i="116"/>
  <c r="R23" i="116" s="1"/>
  <c r="M22" i="116"/>
  <c r="S22" i="116" s="1"/>
  <c r="L22" i="116"/>
  <c r="R22" i="116" s="1"/>
  <c r="M21" i="116"/>
  <c r="S21" i="116" s="1"/>
  <c r="L21" i="116"/>
  <c r="R21" i="116" s="1"/>
  <c r="M20" i="116"/>
  <c r="S20" i="116" s="1"/>
  <c r="L20" i="116"/>
  <c r="R20" i="116" s="1"/>
  <c r="M19" i="116"/>
  <c r="L19" i="116"/>
  <c r="R19" i="116" s="1"/>
  <c r="M18" i="116"/>
  <c r="S18" i="116" s="1"/>
  <c r="L18" i="116"/>
  <c r="M17" i="116"/>
  <c r="L17" i="116"/>
  <c r="M16" i="116"/>
  <c r="S16" i="116" s="1"/>
  <c r="L16" i="116"/>
  <c r="R16" i="116" s="1"/>
  <c r="M15" i="116"/>
  <c r="S15" i="116" s="1"/>
  <c r="L15" i="116"/>
  <c r="R15" i="116" s="1"/>
  <c r="M14" i="116"/>
  <c r="L14" i="116"/>
  <c r="R14" i="116" s="1"/>
  <c r="M13" i="116"/>
  <c r="S13" i="116" s="1"/>
  <c r="L13" i="116"/>
  <c r="R13" i="116" s="1"/>
  <c r="M12" i="116"/>
  <c r="S12" i="116" s="1"/>
  <c r="L12" i="116"/>
  <c r="M11" i="116"/>
  <c r="S11" i="116" s="1"/>
  <c r="L11" i="116"/>
  <c r="R11" i="116" s="1"/>
  <c r="M10" i="116"/>
  <c r="S10" i="116" s="1"/>
  <c r="L10" i="116"/>
  <c r="R10" i="116" s="1"/>
  <c r="M9" i="116"/>
  <c r="S9" i="116" s="1"/>
  <c r="L9" i="116"/>
  <c r="R9" i="116" s="1"/>
  <c r="M8" i="116"/>
  <c r="S8" i="116" s="1"/>
  <c r="L8" i="116"/>
  <c r="R8" i="116" s="1"/>
  <c r="M7" i="116"/>
  <c r="S7" i="116" s="1"/>
  <c r="L7" i="116"/>
  <c r="R7" i="116" s="1"/>
  <c r="M6" i="116"/>
  <c r="S6" i="116" s="1"/>
  <c r="L6" i="116"/>
  <c r="J80" i="116"/>
  <c r="I80" i="116"/>
  <c r="J79" i="116"/>
  <c r="P79" i="116" s="1"/>
  <c r="I79" i="116"/>
  <c r="O79" i="116" s="1"/>
  <c r="J78" i="116"/>
  <c r="I78" i="116"/>
  <c r="J77" i="116"/>
  <c r="I77" i="116"/>
  <c r="J76" i="116"/>
  <c r="I76" i="116"/>
  <c r="J75" i="116"/>
  <c r="I75" i="116"/>
  <c r="J74" i="116"/>
  <c r="I74" i="116"/>
  <c r="J73" i="116"/>
  <c r="P73" i="116" s="1"/>
  <c r="I73" i="116"/>
  <c r="J72" i="116"/>
  <c r="I72" i="116"/>
  <c r="J71" i="116"/>
  <c r="I71" i="116"/>
  <c r="J70" i="116"/>
  <c r="I70" i="116"/>
  <c r="J69" i="116"/>
  <c r="I69" i="116"/>
  <c r="J68" i="116"/>
  <c r="I68" i="116"/>
  <c r="J67" i="116"/>
  <c r="I67" i="116"/>
  <c r="J66" i="116"/>
  <c r="P66" i="116" s="1"/>
  <c r="I66" i="116"/>
  <c r="O66" i="116" s="1"/>
  <c r="J65" i="116"/>
  <c r="I65" i="116"/>
  <c r="J64" i="116"/>
  <c r="I64" i="116"/>
  <c r="J63" i="116"/>
  <c r="I63" i="116"/>
  <c r="J62" i="116"/>
  <c r="I62" i="116"/>
  <c r="J61" i="116"/>
  <c r="P61" i="116" s="1"/>
  <c r="I61" i="116"/>
  <c r="J60" i="116"/>
  <c r="P60" i="116" s="1"/>
  <c r="I60" i="116"/>
  <c r="J59" i="116"/>
  <c r="I59" i="116"/>
  <c r="J58" i="116"/>
  <c r="I58" i="116"/>
  <c r="J57" i="116"/>
  <c r="I57" i="116"/>
  <c r="J56" i="116"/>
  <c r="I56" i="116"/>
  <c r="J55" i="116"/>
  <c r="I55" i="116"/>
  <c r="J54" i="116"/>
  <c r="P54" i="116" s="1"/>
  <c r="I54" i="116"/>
  <c r="O54" i="116" s="1"/>
  <c r="J53" i="116"/>
  <c r="I53" i="116"/>
  <c r="J52" i="116"/>
  <c r="I52" i="116"/>
  <c r="J51" i="116"/>
  <c r="I51" i="116"/>
  <c r="J50" i="116"/>
  <c r="I50" i="116"/>
  <c r="J49" i="116"/>
  <c r="P49" i="116" s="1"/>
  <c r="I49" i="116"/>
  <c r="J48" i="116"/>
  <c r="I48" i="116"/>
  <c r="J47" i="116"/>
  <c r="I47" i="116"/>
  <c r="J46" i="116"/>
  <c r="I46" i="116"/>
  <c r="J45" i="116"/>
  <c r="I45" i="116"/>
  <c r="J44" i="116"/>
  <c r="I44" i="116"/>
  <c r="J43" i="116"/>
  <c r="I43" i="116"/>
  <c r="J42" i="116"/>
  <c r="I42" i="116"/>
  <c r="J41" i="116"/>
  <c r="I41" i="116"/>
  <c r="J40" i="116"/>
  <c r="I40" i="116"/>
  <c r="J39" i="116"/>
  <c r="I39" i="116"/>
  <c r="J38" i="116"/>
  <c r="I38" i="116"/>
  <c r="J37" i="116"/>
  <c r="I37" i="116"/>
  <c r="J36" i="116"/>
  <c r="I36" i="116"/>
  <c r="J35" i="116"/>
  <c r="I35" i="116"/>
  <c r="J34" i="116"/>
  <c r="I34" i="116"/>
  <c r="J33" i="116"/>
  <c r="I33" i="116"/>
  <c r="J32" i="116"/>
  <c r="I32" i="116"/>
  <c r="J31" i="116"/>
  <c r="I31" i="116"/>
  <c r="J30" i="116"/>
  <c r="P30" i="116" s="1"/>
  <c r="I30" i="116"/>
  <c r="J29" i="116"/>
  <c r="I29" i="116"/>
  <c r="J28" i="116"/>
  <c r="I28" i="116"/>
  <c r="J27" i="116"/>
  <c r="I27" i="116"/>
  <c r="J26" i="116"/>
  <c r="I26" i="116"/>
  <c r="J25" i="116"/>
  <c r="I25" i="116"/>
  <c r="J24" i="116"/>
  <c r="I24" i="116"/>
  <c r="J23" i="116"/>
  <c r="P23" i="116" s="1"/>
  <c r="I23" i="116"/>
  <c r="J22" i="116"/>
  <c r="I22" i="116"/>
  <c r="J21" i="116"/>
  <c r="I21" i="116"/>
  <c r="J20" i="116"/>
  <c r="I20" i="116"/>
  <c r="J19" i="116"/>
  <c r="I19" i="116"/>
  <c r="J18" i="116"/>
  <c r="I18" i="116"/>
  <c r="J17" i="116"/>
  <c r="I17" i="116"/>
  <c r="J16" i="116"/>
  <c r="I16" i="116"/>
  <c r="J15" i="116"/>
  <c r="I15" i="116"/>
  <c r="J14" i="116"/>
  <c r="I14" i="116"/>
  <c r="J13" i="116"/>
  <c r="I13" i="116"/>
  <c r="J12" i="116"/>
  <c r="I12" i="116"/>
  <c r="J11" i="116"/>
  <c r="I11" i="116"/>
  <c r="J10" i="116"/>
  <c r="I10" i="116"/>
  <c r="J9" i="116"/>
  <c r="I9" i="116"/>
  <c r="J8" i="116"/>
  <c r="I8" i="116"/>
  <c r="J7" i="116"/>
  <c r="I7" i="116"/>
  <c r="J6" i="116"/>
  <c r="I6" i="116"/>
  <c r="K80" i="116"/>
  <c r="Q80" i="116" s="1"/>
  <c r="H80" i="116"/>
  <c r="K79" i="116"/>
  <c r="H79" i="116"/>
  <c r="K78" i="116"/>
  <c r="H78" i="116"/>
  <c r="K77" i="116"/>
  <c r="Q77" i="116" s="1"/>
  <c r="H77" i="116"/>
  <c r="N77" i="116" s="1"/>
  <c r="K76" i="116"/>
  <c r="Q76" i="116" s="1"/>
  <c r="H76" i="116"/>
  <c r="K75" i="116"/>
  <c r="Q75" i="116" s="1"/>
  <c r="H75" i="116"/>
  <c r="K74" i="116"/>
  <c r="Q74" i="116" s="1"/>
  <c r="H74" i="116"/>
  <c r="K73" i="116"/>
  <c r="Q73" i="116" s="1"/>
  <c r="H73" i="116"/>
  <c r="K72" i="116"/>
  <c r="Q72" i="116" s="1"/>
  <c r="H72" i="116"/>
  <c r="N72" i="116" s="1"/>
  <c r="K71" i="116"/>
  <c r="Q71" i="116" s="1"/>
  <c r="H71" i="116"/>
  <c r="K70" i="116"/>
  <c r="Q70" i="116" s="1"/>
  <c r="H70" i="116"/>
  <c r="K69" i="116"/>
  <c r="Q69" i="116" s="1"/>
  <c r="H69" i="116"/>
  <c r="K68" i="116"/>
  <c r="Q68" i="116" s="1"/>
  <c r="H68" i="116"/>
  <c r="K67" i="116"/>
  <c r="Q67" i="116" s="1"/>
  <c r="H67" i="116"/>
  <c r="K66" i="116"/>
  <c r="Q66" i="116" s="1"/>
  <c r="H66" i="116"/>
  <c r="K65" i="116"/>
  <c r="Q65" i="116" s="1"/>
  <c r="H65" i="116"/>
  <c r="K64" i="116"/>
  <c r="Q64" i="116" s="1"/>
  <c r="H64" i="116"/>
  <c r="K63" i="116"/>
  <c r="H63" i="116"/>
  <c r="K62" i="116"/>
  <c r="Q62" i="116" s="1"/>
  <c r="H62" i="116"/>
  <c r="N62" i="116" s="1"/>
  <c r="K61" i="116"/>
  <c r="Q61" i="116" s="1"/>
  <c r="H61" i="116"/>
  <c r="K60" i="116"/>
  <c r="H60" i="116"/>
  <c r="N60" i="116" s="1"/>
  <c r="K59" i="116"/>
  <c r="Q59" i="116" s="1"/>
  <c r="H59" i="116"/>
  <c r="K58" i="116"/>
  <c r="Q58" i="116" s="1"/>
  <c r="H58" i="116"/>
  <c r="K57" i="116"/>
  <c r="H57" i="116"/>
  <c r="K56" i="116"/>
  <c r="Q56" i="116" s="1"/>
  <c r="H56" i="116"/>
  <c r="K55" i="116"/>
  <c r="Q55" i="116" s="1"/>
  <c r="H55" i="116"/>
  <c r="K54" i="116"/>
  <c r="Q54" i="116" s="1"/>
  <c r="H54" i="116"/>
  <c r="K53" i="116"/>
  <c r="Q53" i="116" s="1"/>
  <c r="H53" i="116"/>
  <c r="K52" i="116"/>
  <c r="Q52" i="116" s="1"/>
  <c r="H52" i="116"/>
  <c r="K51" i="116"/>
  <c r="Q51" i="116" s="1"/>
  <c r="H51" i="116"/>
  <c r="K50" i="116"/>
  <c r="Q50" i="116" s="1"/>
  <c r="H50" i="116"/>
  <c r="K49" i="116"/>
  <c r="Q49" i="116" s="1"/>
  <c r="H49" i="116"/>
  <c r="K48" i="116"/>
  <c r="Q48" i="116" s="1"/>
  <c r="H48" i="116"/>
  <c r="K47" i="116"/>
  <c r="Q47" i="116" s="1"/>
  <c r="H47" i="116"/>
  <c r="N47" i="116" s="1"/>
  <c r="K46" i="116"/>
  <c r="Q46" i="116" s="1"/>
  <c r="H46" i="116"/>
  <c r="K45" i="116"/>
  <c r="Q45" i="116" s="1"/>
  <c r="H45" i="116"/>
  <c r="K44" i="116"/>
  <c r="Q44" i="116" s="1"/>
  <c r="H44" i="116"/>
  <c r="K43" i="116"/>
  <c r="Q43" i="116" s="1"/>
  <c r="H43" i="116"/>
  <c r="K42" i="116"/>
  <c r="H42" i="116"/>
  <c r="K41" i="116"/>
  <c r="Q41" i="116" s="1"/>
  <c r="H41" i="116"/>
  <c r="N41" i="116" s="1"/>
  <c r="K40" i="116"/>
  <c r="Q40" i="116" s="1"/>
  <c r="H40" i="116"/>
  <c r="K39" i="116"/>
  <c r="Q39" i="116" s="1"/>
  <c r="H39" i="116"/>
  <c r="K38" i="116"/>
  <c r="Q38" i="116" s="1"/>
  <c r="H38" i="116"/>
  <c r="K37" i="116"/>
  <c r="Q37" i="116" s="1"/>
  <c r="H37" i="116"/>
  <c r="K36" i="116"/>
  <c r="Q36" i="116" s="1"/>
  <c r="H36" i="116"/>
  <c r="K35" i="116"/>
  <c r="Q35" i="116" s="1"/>
  <c r="K34" i="116"/>
  <c r="Q34" i="116" s="1"/>
  <c r="K33" i="116"/>
  <c r="Q33" i="116" s="1"/>
  <c r="K32" i="116"/>
  <c r="K31" i="116"/>
  <c r="Q31" i="116" s="1"/>
  <c r="K30" i="116"/>
  <c r="Q30" i="116" s="1"/>
  <c r="K29" i="116"/>
  <c r="Q29" i="116" s="1"/>
  <c r="K28" i="116"/>
  <c r="Q28" i="116" s="1"/>
  <c r="K27" i="116"/>
  <c r="Q27" i="116" s="1"/>
  <c r="K26" i="116"/>
  <c r="Q26" i="116" s="1"/>
  <c r="K25" i="116"/>
  <c r="Q25" i="116" s="1"/>
  <c r="K24" i="116"/>
  <c r="Q24" i="116" s="1"/>
  <c r="K23" i="116"/>
  <c r="Q23" i="116" s="1"/>
  <c r="K22" i="116"/>
  <c r="Q22" i="116" s="1"/>
  <c r="K21" i="116"/>
  <c r="H35" i="116"/>
  <c r="H34" i="116"/>
  <c r="H33" i="116"/>
  <c r="H32" i="116"/>
  <c r="H31" i="116"/>
  <c r="H30" i="116"/>
  <c r="H29" i="116"/>
  <c r="H28" i="116"/>
  <c r="H27" i="116"/>
  <c r="H26" i="116"/>
  <c r="H25" i="116"/>
  <c r="H24" i="116"/>
  <c r="H23" i="116"/>
  <c r="H22" i="116"/>
  <c r="H21" i="116"/>
  <c r="K20" i="116"/>
  <c r="Q20" i="116" s="1"/>
  <c r="K19" i="116"/>
  <c r="Q19" i="116" s="1"/>
  <c r="K18" i="116"/>
  <c r="Q18" i="116" s="1"/>
  <c r="K17" i="116"/>
  <c r="Q17" i="116" s="1"/>
  <c r="K16" i="116"/>
  <c r="Q16" i="116" s="1"/>
  <c r="K15" i="116"/>
  <c r="Q15" i="116" s="1"/>
  <c r="K14" i="116"/>
  <c r="Q14" i="116" s="1"/>
  <c r="K13" i="116"/>
  <c r="Q13" i="116" s="1"/>
  <c r="K12" i="116"/>
  <c r="K11" i="116"/>
  <c r="Q11" i="116" s="1"/>
  <c r="K10" i="116"/>
  <c r="Q10" i="116" s="1"/>
  <c r="K9" i="116"/>
  <c r="Q9" i="116" s="1"/>
  <c r="H20" i="116"/>
  <c r="H19" i="116"/>
  <c r="H18" i="116"/>
  <c r="H17" i="116"/>
  <c r="H16" i="116"/>
  <c r="H15" i="116"/>
  <c r="H14" i="116"/>
  <c r="H13" i="116"/>
  <c r="H12" i="116"/>
  <c r="H11" i="116"/>
  <c r="H10" i="116"/>
  <c r="H9" i="116"/>
  <c r="K8" i="116"/>
  <c r="Q8" i="116" s="1"/>
  <c r="H8" i="116"/>
  <c r="K7" i="116"/>
  <c r="Q7" i="116" s="1"/>
  <c r="K6" i="116"/>
  <c r="H7" i="116"/>
  <c r="H6" i="116"/>
  <c r="O49" i="116"/>
  <c r="O37" i="116"/>
  <c r="B7" i="116"/>
  <c r="B8" i="116" s="1"/>
  <c r="B9" i="116" s="1"/>
  <c r="B10" i="116" s="1"/>
  <c r="B11" i="116" s="1"/>
  <c r="B12" i="116" s="1"/>
  <c r="B13" i="116" s="1"/>
  <c r="B14" i="116" s="1"/>
  <c r="B15" i="116" s="1"/>
  <c r="B16" i="116" s="1"/>
  <c r="B17" i="116" s="1"/>
  <c r="B18" i="116" s="1"/>
  <c r="B19" i="116" s="1"/>
  <c r="B20" i="116" s="1"/>
  <c r="B21" i="116" s="1"/>
  <c r="B22" i="116" s="1"/>
  <c r="B23" i="116" s="1"/>
  <c r="B24" i="116" s="1"/>
  <c r="B25" i="116" s="1"/>
  <c r="B26" i="116" s="1"/>
  <c r="B27" i="116" s="1"/>
  <c r="B28" i="116" s="1"/>
  <c r="B29" i="116" s="1"/>
  <c r="B30" i="116" s="1"/>
  <c r="B31" i="116" s="1"/>
  <c r="B32" i="116" s="1"/>
  <c r="B33" i="116" s="1"/>
  <c r="B34" i="116" s="1"/>
  <c r="B35" i="116" s="1"/>
  <c r="B36" i="116" s="1"/>
  <c r="B37" i="116" s="1"/>
  <c r="B38" i="116" s="1"/>
  <c r="B39" i="116" s="1"/>
  <c r="B40" i="116" s="1"/>
  <c r="B41" i="116" s="1"/>
  <c r="B42" i="116" s="1"/>
  <c r="B43" i="116" s="1"/>
  <c r="B44" i="116" s="1"/>
  <c r="B45" i="116" s="1"/>
  <c r="B46" i="116" s="1"/>
  <c r="B47" i="116" s="1"/>
  <c r="B48" i="116" s="1"/>
  <c r="B49" i="116" s="1"/>
  <c r="B50" i="116" s="1"/>
  <c r="B51" i="116" s="1"/>
  <c r="B52" i="116" s="1"/>
  <c r="B53" i="116" s="1"/>
  <c r="B54" i="116" s="1"/>
  <c r="B55" i="116" s="1"/>
  <c r="B56" i="116" s="1"/>
  <c r="B57" i="116" s="1"/>
  <c r="B58" i="116" s="1"/>
  <c r="B59" i="116" s="1"/>
  <c r="B60" i="116" s="1"/>
  <c r="B61" i="116" s="1"/>
  <c r="B62" i="116" s="1"/>
  <c r="B63" i="116" s="1"/>
  <c r="B64" i="116" s="1"/>
  <c r="B65" i="116" s="1"/>
  <c r="B66" i="116" s="1"/>
  <c r="B67" i="116" s="1"/>
  <c r="B68" i="116" s="1"/>
  <c r="B69" i="116" s="1"/>
  <c r="B70" i="116" s="1"/>
  <c r="B71" i="116" s="1"/>
  <c r="B72" i="116" s="1"/>
  <c r="B73" i="116" s="1"/>
  <c r="B74" i="116" s="1"/>
  <c r="B75" i="116" s="1"/>
  <c r="B76" i="116" s="1"/>
  <c r="B77" i="116" s="1"/>
  <c r="B78" i="116" s="1"/>
  <c r="B79" i="116" s="1"/>
  <c r="B80" i="116" s="1"/>
  <c r="D78" i="116"/>
  <c r="D79" i="116" s="1"/>
  <c r="D80" i="116" s="1"/>
  <c r="D75" i="116"/>
  <c r="D76" i="116" s="1"/>
  <c r="D77" i="116" s="1"/>
  <c r="D72" i="116"/>
  <c r="D73" i="116" s="1"/>
  <c r="D74" i="116" s="1"/>
  <c r="D69" i="116"/>
  <c r="D70" i="116" s="1"/>
  <c r="D71" i="116" s="1"/>
  <c r="D66" i="116"/>
  <c r="D67" i="116" s="1"/>
  <c r="D68" i="116" s="1"/>
  <c r="D63" i="116"/>
  <c r="D64" i="116" s="1"/>
  <c r="D65" i="116" s="1"/>
  <c r="D60" i="116"/>
  <c r="D61" i="116" s="1"/>
  <c r="D62" i="116" s="1"/>
  <c r="D57" i="116"/>
  <c r="D58" i="116" s="1"/>
  <c r="D59" i="116" s="1"/>
  <c r="D54" i="116"/>
  <c r="D55" i="116" s="1"/>
  <c r="D56" i="116" s="1"/>
  <c r="D51" i="116"/>
  <c r="D52" i="116" s="1"/>
  <c r="D53" i="116" s="1"/>
  <c r="D48" i="116"/>
  <c r="D49" i="116" s="1"/>
  <c r="D50" i="116" s="1"/>
  <c r="D45" i="116"/>
  <c r="D46" i="116" s="1"/>
  <c r="D47" i="116" s="1"/>
  <c r="D42" i="116"/>
  <c r="D43" i="116" s="1"/>
  <c r="D44" i="116" s="1"/>
  <c r="D39" i="116"/>
  <c r="D40" i="116" s="1"/>
  <c r="D41" i="116" s="1"/>
  <c r="D36" i="116"/>
  <c r="D37" i="116" s="1"/>
  <c r="D38" i="116" s="1"/>
  <c r="D33" i="116"/>
  <c r="D34" i="116" s="1"/>
  <c r="D35" i="116" s="1"/>
  <c r="D30" i="116"/>
  <c r="D31" i="116" s="1"/>
  <c r="D32" i="116" s="1"/>
  <c r="D27" i="116"/>
  <c r="D28" i="116" s="1"/>
  <c r="D29" i="116" s="1"/>
  <c r="D24" i="116"/>
  <c r="D25" i="116" s="1"/>
  <c r="D26" i="116" s="1"/>
  <c r="D21" i="116"/>
  <c r="D22" i="116" s="1"/>
  <c r="D23" i="116" s="1"/>
  <c r="D18" i="116"/>
  <c r="D19" i="116" s="1"/>
  <c r="D20" i="116" s="1"/>
  <c r="D15" i="116"/>
  <c r="D16" i="116" s="1"/>
  <c r="D17" i="116" s="1"/>
  <c r="D12" i="116"/>
  <c r="D13" i="116" s="1"/>
  <c r="D14" i="116" s="1"/>
  <c r="D9" i="116"/>
  <c r="D10" i="116" s="1"/>
  <c r="D11" i="116" s="1"/>
  <c r="D6" i="116"/>
  <c r="D7" i="116" s="1"/>
  <c r="D8" i="116" s="1"/>
  <c r="A6" i="116"/>
  <c r="A7" i="116" s="1"/>
  <c r="A8" i="116" s="1"/>
  <c r="A9" i="116" s="1"/>
  <c r="A10" i="116" s="1"/>
  <c r="A11" i="116" s="1"/>
  <c r="A12" i="116" s="1"/>
  <c r="A13" i="116" s="1"/>
  <c r="A14" i="116" s="1"/>
  <c r="A15" i="116" s="1"/>
  <c r="A16" i="116" s="1"/>
  <c r="A17" i="116" s="1"/>
  <c r="A18" i="116" s="1"/>
  <c r="A19" i="116" s="1"/>
  <c r="A20" i="116" s="1"/>
  <c r="A21" i="116" s="1"/>
  <c r="A22" i="116" s="1"/>
  <c r="A23" i="116" s="1"/>
  <c r="A24" i="116" s="1"/>
  <c r="A25" i="116" s="1"/>
  <c r="A26" i="116" s="1"/>
  <c r="A27" i="116" s="1"/>
  <c r="A28" i="116" s="1"/>
  <c r="A29" i="116" s="1"/>
  <c r="A30" i="116" s="1"/>
  <c r="A31" i="116" s="1"/>
  <c r="A32" i="116" s="1"/>
  <c r="A33" i="116" s="1"/>
  <c r="A34" i="116" s="1"/>
  <c r="A35" i="116" s="1"/>
  <c r="A36" i="116" s="1"/>
  <c r="A37" i="116" s="1"/>
  <c r="A38" i="116" s="1"/>
  <c r="A39" i="116" s="1"/>
  <c r="A40" i="116" s="1"/>
  <c r="A41" i="116" s="1"/>
  <c r="A42" i="116" s="1"/>
  <c r="A43" i="116" s="1"/>
  <c r="A44" i="116" s="1"/>
  <c r="A45" i="116" s="1"/>
  <c r="A46" i="116" s="1"/>
  <c r="A47" i="116" s="1"/>
  <c r="A48" i="116" s="1"/>
  <c r="A49" i="116" s="1"/>
  <c r="A50" i="116" s="1"/>
  <c r="A51" i="116" s="1"/>
  <c r="A52" i="116" s="1"/>
  <c r="A53" i="116" s="1"/>
  <c r="A54" i="116" s="1"/>
  <c r="A55" i="116" s="1"/>
  <c r="A56" i="116" s="1"/>
  <c r="A57" i="116" s="1"/>
  <c r="A58" i="116" s="1"/>
  <c r="A59" i="116" s="1"/>
  <c r="A60" i="116" s="1"/>
  <c r="A61" i="116" s="1"/>
  <c r="A62" i="116" s="1"/>
  <c r="A63" i="116" s="1"/>
  <c r="A64" i="116" s="1"/>
  <c r="A65" i="116" s="1"/>
  <c r="A66" i="116" s="1"/>
  <c r="A67" i="116" s="1"/>
  <c r="A68" i="116" s="1"/>
  <c r="A69" i="116" s="1"/>
  <c r="A70" i="116" s="1"/>
  <c r="A71" i="116" s="1"/>
  <c r="A72" i="116" s="1"/>
  <c r="A73" i="116" s="1"/>
  <c r="A74" i="116" s="1"/>
  <c r="A75" i="116" s="1"/>
  <c r="A76" i="116" s="1"/>
  <c r="A77" i="116" s="1"/>
  <c r="A78" i="116" s="1"/>
  <c r="A79" i="116" s="1"/>
  <c r="A80" i="116" s="1"/>
  <c r="C6" i="116"/>
  <c r="C7" i="116" s="1"/>
  <c r="C8" i="116" s="1"/>
  <c r="C9" i="116" s="1"/>
  <c r="C10" i="116" s="1"/>
  <c r="C11" i="116" s="1"/>
  <c r="C12" i="116" s="1"/>
  <c r="C13" i="116" s="1"/>
  <c r="C14" i="116" s="1"/>
  <c r="C15" i="116" s="1"/>
  <c r="C16" i="116" s="1"/>
  <c r="C17" i="116" s="1"/>
  <c r="C18" i="116" s="1"/>
  <c r="C19" i="116" s="1"/>
  <c r="C20" i="116" s="1"/>
  <c r="C21" i="116" s="1"/>
  <c r="C22" i="116" s="1"/>
  <c r="C23" i="116" s="1"/>
  <c r="C24" i="116" s="1"/>
  <c r="C25" i="116" s="1"/>
  <c r="C26" i="116" s="1"/>
  <c r="C27" i="116" s="1"/>
  <c r="C28" i="116" s="1"/>
  <c r="C29" i="116" s="1"/>
  <c r="C30" i="116" s="1"/>
  <c r="C31" i="116" s="1"/>
  <c r="C32" i="116" s="1"/>
  <c r="C33" i="116" s="1"/>
  <c r="C34" i="116" s="1"/>
  <c r="C35" i="116" s="1"/>
  <c r="C36" i="116" s="1"/>
  <c r="C37" i="116" s="1"/>
  <c r="C38" i="116" s="1"/>
  <c r="C39" i="116" s="1"/>
  <c r="C40" i="116" s="1"/>
  <c r="C41" i="116" s="1"/>
  <c r="C42" i="116" s="1"/>
  <c r="C43" i="116" s="1"/>
  <c r="C44" i="116" s="1"/>
  <c r="C45" i="116" s="1"/>
  <c r="C46" i="116" s="1"/>
  <c r="C47" i="116" s="1"/>
  <c r="C48" i="116" s="1"/>
  <c r="C49" i="116" s="1"/>
  <c r="C50" i="116" s="1"/>
  <c r="C51" i="116" s="1"/>
  <c r="C52" i="116" s="1"/>
  <c r="C53" i="116" s="1"/>
  <c r="C54" i="116" s="1"/>
  <c r="C55" i="116" s="1"/>
  <c r="C56" i="116" s="1"/>
  <c r="C57" i="116" s="1"/>
  <c r="C58" i="116" s="1"/>
  <c r="C59" i="116" s="1"/>
  <c r="C60" i="116" s="1"/>
  <c r="C61" i="116" s="1"/>
  <c r="C62" i="116" s="1"/>
  <c r="C63" i="116" s="1"/>
  <c r="C64" i="116" s="1"/>
  <c r="C65" i="116" s="1"/>
  <c r="C66" i="116" s="1"/>
  <c r="C67" i="116" s="1"/>
  <c r="C68" i="116" s="1"/>
  <c r="C69" i="116" s="1"/>
  <c r="C70" i="116" s="1"/>
  <c r="C71" i="116" s="1"/>
  <c r="C72" i="116" s="1"/>
  <c r="C73" i="116" s="1"/>
  <c r="C74" i="116" s="1"/>
  <c r="C75" i="116" s="1"/>
  <c r="C76" i="116" s="1"/>
  <c r="C77" i="116" s="1"/>
  <c r="C78" i="116" s="1"/>
  <c r="C79" i="116" s="1"/>
  <c r="C80" i="116" s="1"/>
  <c r="E6" i="115"/>
  <c r="N35" i="116" l="1"/>
  <c r="N32" i="116"/>
  <c r="N57" i="116"/>
  <c r="N63" i="116"/>
  <c r="P37" i="116"/>
  <c r="N21" i="116"/>
  <c r="O52" i="116"/>
  <c r="P14" i="116"/>
  <c r="P50" i="116"/>
  <c r="N42" i="116"/>
  <c r="O14" i="116"/>
  <c r="O20" i="116"/>
  <c r="O44" i="116"/>
  <c r="O50" i="116"/>
  <c r="O62" i="116"/>
  <c r="O77" i="116"/>
  <c r="P20" i="116"/>
  <c r="P62" i="116"/>
  <c r="P77" i="116"/>
  <c r="N29" i="116"/>
  <c r="P36" i="116"/>
  <c r="P44" i="116"/>
  <c r="N30" i="116"/>
  <c r="N55" i="116"/>
  <c r="N61" i="116"/>
  <c r="N73" i="116"/>
  <c r="O25" i="116"/>
  <c r="N31" i="116"/>
  <c r="N38" i="116"/>
  <c r="N44" i="116"/>
  <c r="N50" i="116"/>
  <c r="P25" i="116"/>
  <c r="P72" i="116"/>
  <c r="P78" i="116"/>
  <c r="O67" i="116"/>
  <c r="O74" i="116"/>
  <c r="N78" i="116"/>
  <c r="Q78" i="116"/>
  <c r="N79" i="116"/>
  <c r="P68" i="116"/>
  <c r="N51" i="116"/>
  <c r="P55" i="116"/>
  <c r="O56" i="116"/>
  <c r="P56" i="116"/>
  <c r="O51" i="116"/>
  <c r="Q42" i="116"/>
  <c r="O48" i="116"/>
  <c r="P42" i="116"/>
  <c r="P39" i="116"/>
  <c r="P45" i="116"/>
  <c r="S36" i="116"/>
  <c r="N36" i="116"/>
  <c r="P32" i="116"/>
  <c r="P29" i="116"/>
  <c r="O32" i="116"/>
  <c r="P31" i="116"/>
  <c r="N26" i="116"/>
  <c r="O30" i="116"/>
  <c r="O12" i="116"/>
  <c r="O8" i="116"/>
  <c r="P8" i="116"/>
  <c r="O19" i="116"/>
  <c r="O34" i="116"/>
  <c r="O64" i="116"/>
  <c r="P19" i="116"/>
  <c r="P34" i="116"/>
  <c r="N49" i="116"/>
  <c r="R64" i="116"/>
  <c r="P18" i="116"/>
  <c r="P48" i="116"/>
  <c r="Q32" i="116"/>
  <c r="P17" i="116"/>
  <c r="N46" i="116"/>
  <c r="O31" i="116"/>
  <c r="O61" i="116"/>
  <c r="O46" i="116"/>
  <c r="S45" i="116"/>
  <c r="S29" i="116"/>
  <c r="P13" i="116"/>
  <c r="O13" i="116"/>
  <c r="O43" i="116"/>
  <c r="P43" i="116"/>
  <c r="Q57" i="116"/>
  <c r="P12" i="116"/>
  <c r="O26" i="116"/>
  <c r="P26" i="116"/>
  <c r="R56" i="116"/>
  <c r="P41" i="116"/>
  <c r="S56" i="116"/>
  <c r="R25" i="116"/>
  <c r="S25" i="116"/>
  <c r="S55" i="116"/>
  <c r="O55" i="116"/>
  <c r="O40" i="116"/>
  <c r="P40" i="116"/>
  <c r="N40" i="116"/>
  <c r="P24" i="116"/>
  <c r="S39" i="116"/>
  <c r="O38" i="116"/>
  <c r="P38" i="116"/>
  <c r="R52" i="116"/>
  <c r="P6" i="116"/>
  <c r="P51" i="116"/>
  <c r="R51" i="116"/>
  <c r="Q21" i="116"/>
  <c r="O80" i="116"/>
  <c r="P80" i="116"/>
  <c r="Q79" i="116"/>
  <c r="O78" i="116"/>
  <c r="R77" i="116"/>
  <c r="S77" i="116"/>
  <c r="N74" i="116"/>
  <c r="P74" i="116"/>
  <c r="R74" i="116"/>
  <c r="O73" i="116"/>
  <c r="O71" i="116"/>
  <c r="P71" i="116"/>
  <c r="N70" i="116"/>
  <c r="O68" i="116"/>
  <c r="S68" i="116"/>
  <c r="P67" i="116"/>
  <c r="N67" i="116"/>
  <c r="N66" i="116"/>
  <c r="N80" i="116"/>
  <c r="N76" i="116"/>
  <c r="N75" i="116"/>
  <c r="O72" i="116"/>
  <c r="N71" i="116"/>
  <c r="N69" i="116"/>
  <c r="N68" i="116"/>
  <c r="N65" i="116"/>
  <c r="N64" i="116"/>
  <c r="O60" i="116"/>
  <c r="N59" i="116"/>
  <c r="O58" i="116"/>
  <c r="N58" i="116"/>
  <c r="N56" i="116"/>
  <c r="N54" i="116"/>
  <c r="N53" i="116"/>
  <c r="N52" i="116"/>
  <c r="N48" i="116"/>
  <c r="N45" i="116"/>
  <c r="N43" i="116"/>
  <c r="O42" i="116"/>
  <c r="O41" i="116"/>
  <c r="N39" i="116"/>
  <c r="N37" i="116"/>
  <c r="O36" i="116"/>
  <c r="N34" i="116"/>
  <c r="N33" i="116"/>
  <c r="N28" i="116"/>
  <c r="N27" i="116"/>
  <c r="O24" i="116"/>
  <c r="N23" i="116"/>
  <c r="N22" i="116"/>
  <c r="O18" i="116"/>
  <c r="N12" i="116"/>
  <c r="P11" i="116"/>
  <c r="N8" i="116"/>
  <c r="P7" i="116"/>
  <c r="O7" i="116"/>
  <c r="O6" i="116"/>
  <c r="O9" i="116"/>
  <c r="O15" i="116"/>
  <c r="O21" i="116"/>
  <c r="O45" i="116"/>
  <c r="O57" i="116"/>
  <c r="O63" i="116"/>
  <c r="O69" i="116"/>
  <c r="O75" i="116"/>
  <c r="P9" i="116"/>
  <c r="P15" i="116"/>
  <c r="P21" i="116"/>
  <c r="P27" i="116"/>
  <c r="P33" i="116"/>
  <c r="P57" i="116"/>
  <c r="P63" i="116"/>
  <c r="P69" i="116"/>
  <c r="P75" i="116"/>
  <c r="O39" i="116"/>
  <c r="O10" i="116"/>
  <c r="O16" i="116"/>
  <c r="O22" i="116"/>
  <c r="O28" i="116"/>
  <c r="O70" i="116"/>
  <c r="O76" i="116"/>
  <c r="O33" i="116"/>
  <c r="P10" i="116"/>
  <c r="P16" i="116"/>
  <c r="P22" i="116"/>
  <c r="P28" i="116"/>
  <c r="P46" i="116"/>
  <c r="P52" i="116"/>
  <c r="P58" i="116"/>
  <c r="P64" i="116"/>
  <c r="P70" i="116"/>
  <c r="P76" i="116"/>
  <c r="O11" i="116"/>
  <c r="O17" i="116"/>
  <c r="O23" i="116"/>
  <c r="O29" i="116"/>
  <c r="O35" i="116"/>
  <c r="O47" i="116"/>
  <c r="O53" i="116"/>
  <c r="O59" i="116"/>
  <c r="O65" i="116"/>
  <c r="O27" i="116"/>
  <c r="P35" i="116"/>
  <c r="P47" i="116"/>
  <c r="P53" i="116"/>
  <c r="P59" i="116"/>
  <c r="P65" i="116"/>
  <c r="N24" i="116"/>
  <c r="N25" i="116"/>
  <c r="N11" i="116"/>
  <c r="N10" i="116"/>
  <c r="N9" i="116"/>
  <c r="N20" i="116"/>
  <c r="N19" i="116"/>
  <c r="N18" i="116"/>
  <c r="N17" i="116"/>
  <c r="N16" i="116"/>
  <c r="N15" i="116"/>
  <c r="N14" i="116"/>
  <c r="N13" i="116"/>
  <c r="N7" i="116"/>
  <c r="N6" i="116"/>
  <c r="E7" i="115" l="1"/>
  <c r="E8" i="115" s="1"/>
  <c r="E9" i="115" s="1"/>
  <c r="E10" i="115" s="1"/>
  <c r="E11" i="115" s="1"/>
  <c r="E12" i="115" s="1"/>
  <c r="E13" i="115" s="1"/>
  <c r="E14" i="115" s="1"/>
  <c r="E15" i="115" s="1"/>
  <c r="E16" i="115" s="1"/>
  <c r="E17" i="115" s="1"/>
  <c r="E18" i="115" s="1"/>
  <c r="E19" i="115" s="1"/>
  <c r="E20" i="115" s="1"/>
  <c r="E21" i="115" s="1"/>
  <c r="E22" i="115" s="1"/>
  <c r="E23" i="115" s="1"/>
  <c r="E24" i="115" s="1"/>
  <c r="E25" i="115" s="1"/>
  <c r="E26" i="115" s="1"/>
  <c r="E27" i="115" s="1"/>
  <c r="E28" i="115" s="1"/>
  <c r="E29" i="115" s="1"/>
  <c r="E30" i="115" s="1"/>
  <c r="E31" i="115" s="1"/>
  <c r="D30" i="115"/>
  <c r="D29" i="115"/>
  <c r="D28" i="115"/>
  <c r="D27" i="115"/>
  <c r="D26" i="115"/>
  <c r="D25" i="115"/>
  <c r="D24" i="115"/>
  <c r="D23" i="115"/>
  <c r="D22" i="115"/>
  <c r="D21" i="115"/>
  <c r="D20" i="115"/>
  <c r="D19" i="115"/>
  <c r="D18" i="115"/>
  <c r="D17" i="115"/>
  <c r="D16" i="115"/>
  <c r="D15" i="115"/>
  <c r="D14" i="115"/>
  <c r="D13" i="115"/>
  <c r="D12" i="115"/>
  <c r="D11" i="115"/>
  <c r="D10" i="115"/>
  <c r="D9" i="115"/>
  <c r="D8" i="115"/>
  <c r="D7" i="115"/>
  <c r="D6" i="115"/>
  <c r="A6" i="115"/>
  <c r="A7" i="115" s="1"/>
  <c r="A8" i="115" s="1"/>
  <c r="A9" i="115" s="1"/>
  <c r="A10" i="115" s="1"/>
  <c r="A11" i="115" s="1"/>
  <c r="A12" i="115" s="1"/>
  <c r="A13" i="115" s="1"/>
  <c r="A14" i="115" s="1"/>
  <c r="A15" i="115" s="1"/>
  <c r="A16" i="115" s="1"/>
  <c r="A17" i="115" s="1"/>
  <c r="A18" i="115" s="1"/>
  <c r="A19" i="115" s="1"/>
  <c r="A20" i="115" s="1"/>
  <c r="A21" i="115" s="1"/>
  <c r="A22" i="115" s="1"/>
  <c r="A23" i="115" s="1"/>
  <c r="A24" i="115" s="1"/>
  <c r="A25" i="115" s="1"/>
  <c r="A26" i="115" s="1"/>
  <c r="A27" i="115" s="1"/>
  <c r="A28" i="115" s="1"/>
  <c r="A29" i="115" s="1"/>
  <c r="A30" i="115" s="1"/>
  <c r="A31" i="115" s="1"/>
  <c r="E32" i="115" l="1"/>
  <c r="E33" i="115" s="1"/>
  <c r="A32" i="115"/>
  <c r="A33" i="115" s="1"/>
  <c r="B114" i="86" l="1"/>
  <c r="F61" i="90" l="1"/>
  <c r="I30" i="115" s="1"/>
  <c r="G61" i="90"/>
  <c r="J30" i="115" s="1"/>
  <c r="F60" i="90"/>
  <c r="I29" i="115" s="1"/>
  <c r="G60" i="90"/>
  <c r="J29" i="115" s="1"/>
  <c r="F59" i="90"/>
  <c r="I28" i="115" s="1"/>
  <c r="G59" i="90"/>
  <c r="J28" i="115" s="1"/>
  <c r="E61" i="90"/>
  <c r="H30" i="115" s="1"/>
  <c r="E60" i="90"/>
  <c r="H29" i="115" s="1"/>
  <c r="E59" i="90"/>
  <c r="H28" i="115" s="1"/>
  <c r="F58" i="90"/>
  <c r="I27" i="115" s="1"/>
  <c r="G58" i="90"/>
  <c r="J27" i="115" s="1"/>
  <c r="E58" i="90"/>
  <c r="H27" i="115" s="1"/>
  <c r="F57" i="90"/>
  <c r="I26" i="115" s="1"/>
  <c r="G57" i="90"/>
  <c r="J26" i="115" s="1"/>
  <c r="E57" i="90"/>
  <c r="H26" i="115" s="1"/>
  <c r="F56" i="90"/>
  <c r="I25" i="115" s="1"/>
  <c r="G56" i="90"/>
  <c r="J25" i="115" s="1"/>
  <c r="E56" i="90"/>
  <c r="H25" i="115" s="1"/>
  <c r="F55" i="90"/>
  <c r="I24" i="115" s="1"/>
  <c r="G55" i="90"/>
  <c r="J24" i="115" s="1"/>
  <c r="E55" i="90"/>
  <c r="H24" i="115" s="1"/>
  <c r="F54" i="90"/>
  <c r="I23" i="115" s="1"/>
  <c r="G54" i="90"/>
  <c r="J23" i="115" s="1"/>
  <c r="E54" i="90"/>
  <c r="H23" i="115" s="1"/>
  <c r="F53" i="90"/>
  <c r="I22" i="115" s="1"/>
  <c r="G53" i="90"/>
  <c r="J22" i="115" s="1"/>
  <c r="E53" i="90"/>
  <c r="H22" i="115" s="1"/>
  <c r="F52" i="90"/>
  <c r="I21" i="115" s="1"/>
  <c r="G52" i="90"/>
  <c r="J21" i="115" s="1"/>
  <c r="E52" i="90"/>
  <c r="H21" i="115" s="1"/>
  <c r="F51" i="90"/>
  <c r="I20" i="115" s="1"/>
  <c r="G51" i="90"/>
  <c r="J20" i="115" s="1"/>
  <c r="E51" i="90"/>
  <c r="H20" i="115" s="1"/>
  <c r="F50" i="90"/>
  <c r="I19" i="115" s="1"/>
  <c r="G50" i="90"/>
  <c r="J19" i="115" s="1"/>
  <c r="E50" i="90"/>
  <c r="H19" i="115" s="1"/>
  <c r="F49" i="90"/>
  <c r="I18" i="115" s="1"/>
  <c r="G49" i="90"/>
  <c r="J18" i="115" s="1"/>
  <c r="E49" i="90"/>
  <c r="H18" i="115" s="1"/>
  <c r="F48" i="90"/>
  <c r="I17" i="115" s="1"/>
  <c r="G48" i="90"/>
  <c r="J17" i="115" s="1"/>
  <c r="E48" i="90"/>
  <c r="H17" i="115" s="1"/>
  <c r="F47" i="90"/>
  <c r="I16" i="115" s="1"/>
  <c r="G47" i="90"/>
  <c r="J16" i="115" s="1"/>
  <c r="E47" i="90"/>
  <c r="H16" i="115" s="1"/>
  <c r="F46" i="90"/>
  <c r="I15" i="115" s="1"/>
  <c r="G46" i="90"/>
  <c r="J15" i="115" s="1"/>
  <c r="F45" i="90"/>
  <c r="I14" i="115" s="1"/>
  <c r="G45" i="90"/>
  <c r="J14" i="115" s="1"/>
  <c r="E46" i="90"/>
  <c r="H15" i="115" s="1"/>
  <c r="E45" i="90"/>
  <c r="H14" i="115" s="1"/>
  <c r="F44" i="90"/>
  <c r="I13" i="115" s="1"/>
  <c r="G44" i="90"/>
  <c r="J13" i="115" s="1"/>
  <c r="E44" i="90"/>
  <c r="H13" i="115" s="1"/>
  <c r="F43" i="90"/>
  <c r="I12" i="115" s="1"/>
  <c r="G43" i="90"/>
  <c r="J12" i="115" s="1"/>
  <c r="E43" i="90"/>
  <c r="H12" i="115" s="1"/>
  <c r="F42" i="90"/>
  <c r="I11" i="115" s="1"/>
  <c r="G42" i="90"/>
  <c r="J11" i="115" s="1"/>
  <c r="E42" i="90"/>
  <c r="H11" i="115" s="1"/>
  <c r="F41" i="90"/>
  <c r="I10" i="115" s="1"/>
  <c r="G41" i="90"/>
  <c r="J10" i="115" s="1"/>
  <c r="E41" i="90"/>
  <c r="H10" i="115" s="1"/>
  <c r="F40" i="90"/>
  <c r="I9" i="115" s="1"/>
  <c r="G40" i="90"/>
  <c r="J9" i="115" s="1"/>
  <c r="E40" i="90"/>
  <c r="H9" i="115" s="1"/>
  <c r="C61" i="90" l="1"/>
  <c r="C60" i="90"/>
  <c r="C59" i="90"/>
  <c r="C58" i="90"/>
  <c r="C57" i="90"/>
  <c r="C56" i="90"/>
  <c r="C55" i="90"/>
  <c r="C54" i="90"/>
  <c r="C53" i="90"/>
  <c r="C52" i="90"/>
  <c r="C51" i="90"/>
  <c r="C50" i="90"/>
  <c r="C49" i="90"/>
  <c r="C48" i="90"/>
  <c r="C47" i="90"/>
  <c r="C46" i="90"/>
  <c r="C45" i="90"/>
  <c r="C44" i="90"/>
  <c r="C43" i="90"/>
  <c r="C42" i="90"/>
  <c r="C41" i="90"/>
  <c r="C37" i="90"/>
  <c r="H6" i="94"/>
  <c r="G6" i="94"/>
  <c r="F6" i="94"/>
  <c r="E6" i="94"/>
  <c r="D6" i="94"/>
  <c r="H5" i="94"/>
  <c r="G5" i="94"/>
  <c r="F5" i="94"/>
  <c r="E5" i="94"/>
  <c r="D5" i="94"/>
  <c r="H4" i="94"/>
  <c r="G4" i="94"/>
  <c r="F4" i="94"/>
  <c r="E4" i="94"/>
  <c r="D4" i="94"/>
  <c r="H3" i="94"/>
  <c r="G3" i="94"/>
  <c r="F3" i="94"/>
  <c r="E3" i="94"/>
  <c r="D3" i="94"/>
  <c r="D2" i="94"/>
  <c r="C6" i="94"/>
  <c r="C5" i="94"/>
  <c r="C4" i="94"/>
  <c r="C3" i="94"/>
  <c r="I115" i="114" l="1"/>
  <c r="H115" i="114"/>
  <c r="G115" i="114"/>
  <c r="D115" i="114"/>
  <c r="I114" i="114"/>
  <c r="H114" i="114"/>
  <c r="H116" i="114" s="1"/>
  <c r="G114" i="114"/>
  <c r="B114" i="114"/>
  <c r="I113" i="114"/>
  <c r="H113" i="114"/>
  <c r="G113" i="114"/>
  <c r="D112" i="114"/>
  <c r="P111" i="114"/>
  <c r="O111" i="114"/>
  <c r="B111" i="114" s="1"/>
  <c r="I110" i="114"/>
  <c r="H110" i="114"/>
  <c r="G110" i="114"/>
  <c r="D109" i="114"/>
  <c r="P108" i="114"/>
  <c r="O108" i="114"/>
  <c r="B108" i="114" s="1"/>
  <c r="B107" i="114"/>
  <c r="I106" i="114"/>
  <c r="H106" i="114"/>
  <c r="G106" i="114"/>
  <c r="D106" i="114"/>
  <c r="D110" i="114" s="1"/>
  <c r="D113" i="114" s="1"/>
  <c r="D116" i="114" s="1"/>
  <c r="D105" i="114"/>
  <c r="D104" i="114"/>
  <c r="D108" i="114" s="1"/>
  <c r="D111" i="114" s="1"/>
  <c r="D114" i="114" s="1"/>
  <c r="B104" i="114"/>
  <c r="B103" i="114"/>
  <c r="G102" i="114"/>
  <c r="H102" i="114" s="1"/>
  <c r="I102" i="114" s="1"/>
  <c r="B100" i="114"/>
  <c r="B99" i="114"/>
  <c r="I96" i="114"/>
  <c r="H96" i="114"/>
  <c r="G96" i="114"/>
  <c r="D96" i="114"/>
  <c r="I95" i="114"/>
  <c r="H95" i="114"/>
  <c r="G95" i="114"/>
  <c r="B95" i="114"/>
  <c r="I94" i="114"/>
  <c r="H94" i="114"/>
  <c r="G94" i="114"/>
  <c r="D93" i="114"/>
  <c r="P92" i="114"/>
  <c r="O92" i="114"/>
  <c r="B92" i="114" s="1"/>
  <c r="I91" i="114"/>
  <c r="H91" i="114"/>
  <c r="G91" i="114"/>
  <c r="D90" i="114"/>
  <c r="P89" i="114"/>
  <c r="O89" i="114"/>
  <c r="B89" i="114" s="1"/>
  <c r="B88" i="114"/>
  <c r="I87" i="114"/>
  <c r="H87" i="114"/>
  <c r="G87" i="114"/>
  <c r="D87" i="114"/>
  <c r="D91" i="114" s="1"/>
  <c r="D94" i="114" s="1"/>
  <c r="D97" i="114" s="1"/>
  <c r="D86" i="114"/>
  <c r="D85" i="114"/>
  <c r="D89" i="114" s="1"/>
  <c r="D92" i="114" s="1"/>
  <c r="D95" i="114" s="1"/>
  <c r="B85" i="114"/>
  <c r="B84" i="114"/>
  <c r="G83" i="114"/>
  <c r="H83" i="114" s="1"/>
  <c r="I83" i="114" s="1"/>
  <c r="B81" i="114"/>
  <c r="B80" i="114"/>
  <c r="I77" i="114"/>
  <c r="I78" i="114" s="1"/>
  <c r="H77" i="114"/>
  <c r="G77" i="114"/>
  <c r="D77" i="114"/>
  <c r="I76" i="114"/>
  <c r="H76" i="114"/>
  <c r="G76" i="114"/>
  <c r="B76" i="114"/>
  <c r="I75" i="114"/>
  <c r="H75" i="114"/>
  <c r="G75" i="114"/>
  <c r="D74" i="114"/>
  <c r="P73" i="114"/>
  <c r="B73" i="114" s="1"/>
  <c r="O73" i="114"/>
  <c r="I72" i="114"/>
  <c r="H72" i="114"/>
  <c r="G72" i="114"/>
  <c r="D71" i="114"/>
  <c r="P70" i="114"/>
  <c r="O70" i="114"/>
  <c r="B69" i="114"/>
  <c r="I68" i="114"/>
  <c r="H68" i="114"/>
  <c r="G68" i="114"/>
  <c r="D68" i="114"/>
  <c r="D72" i="114" s="1"/>
  <c r="D75" i="114" s="1"/>
  <c r="D78" i="114" s="1"/>
  <c r="D67" i="114"/>
  <c r="D66" i="114"/>
  <c r="D70" i="114" s="1"/>
  <c r="D73" i="114" s="1"/>
  <c r="D76" i="114" s="1"/>
  <c r="B66" i="114"/>
  <c r="B65" i="114"/>
  <c r="G64" i="114"/>
  <c r="H64" i="114" s="1"/>
  <c r="I64" i="114" s="1"/>
  <c r="B62" i="114"/>
  <c r="B61" i="114"/>
  <c r="I58" i="114"/>
  <c r="H58" i="114"/>
  <c r="G58" i="114"/>
  <c r="D58" i="114"/>
  <c r="I57" i="114"/>
  <c r="H57" i="114"/>
  <c r="G57" i="114"/>
  <c r="B57" i="114"/>
  <c r="I56" i="114"/>
  <c r="H56" i="114"/>
  <c r="G56" i="114"/>
  <c r="D55" i="114"/>
  <c r="P54" i="114"/>
  <c r="O54" i="114"/>
  <c r="B54" i="114" s="1"/>
  <c r="I53" i="114"/>
  <c r="H53" i="114"/>
  <c r="G53" i="114"/>
  <c r="D52" i="114"/>
  <c r="P51" i="114"/>
  <c r="O51" i="114"/>
  <c r="B51" i="114" s="1"/>
  <c r="B50" i="114"/>
  <c r="I49" i="114"/>
  <c r="H49" i="114"/>
  <c r="G49" i="114"/>
  <c r="D49" i="114"/>
  <c r="D53" i="114" s="1"/>
  <c r="D56" i="114" s="1"/>
  <c r="D59" i="114" s="1"/>
  <c r="D48" i="114"/>
  <c r="D47" i="114"/>
  <c r="D51" i="114" s="1"/>
  <c r="D54" i="114" s="1"/>
  <c r="D57" i="114" s="1"/>
  <c r="B47" i="114"/>
  <c r="B46" i="114"/>
  <c r="G45" i="114"/>
  <c r="H45" i="114" s="1"/>
  <c r="I45" i="114" s="1"/>
  <c r="B43" i="114"/>
  <c r="B42" i="114"/>
  <c r="I39" i="114"/>
  <c r="H39" i="114"/>
  <c r="G39" i="114"/>
  <c r="D39" i="114"/>
  <c r="I38" i="114"/>
  <c r="I40" i="114" s="1"/>
  <c r="H38" i="114"/>
  <c r="H40" i="114" s="1"/>
  <c r="G38" i="114"/>
  <c r="B38" i="114"/>
  <c r="I37" i="114"/>
  <c r="H37" i="114"/>
  <c r="G37" i="114"/>
  <c r="D36" i="114"/>
  <c r="P35" i="114"/>
  <c r="O35" i="114"/>
  <c r="B35" i="114" s="1"/>
  <c r="I34" i="114"/>
  <c r="H34" i="114"/>
  <c r="G34" i="114"/>
  <c r="D33" i="114"/>
  <c r="P32" i="114"/>
  <c r="O32" i="114"/>
  <c r="B31" i="114"/>
  <c r="I30" i="114"/>
  <c r="H30" i="114"/>
  <c r="G30" i="114"/>
  <c r="D30" i="114"/>
  <c r="D34" i="114" s="1"/>
  <c r="D37" i="114" s="1"/>
  <c r="D40" i="114" s="1"/>
  <c r="D29" i="114"/>
  <c r="D28" i="114"/>
  <c r="D32" i="114" s="1"/>
  <c r="D35" i="114" s="1"/>
  <c r="D38" i="114" s="1"/>
  <c r="B28" i="114"/>
  <c r="B27" i="114"/>
  <c r="G26" i="114"/>
  <c r="H26" i="114" s="1"/>
  <c r="I26" i="114" s="1"/>
  <c r="B24" i="114"/>
  <c r="B23" i="114"/>
  <c r="B22" i="114"/>
  <c r="B20" i="114"/>
  <c r="B17" i="114"/>
  <c r="I115" i="113"/>
  <c r="H115" i="113"/>
  <c r="G115" i="113"/>
  <c r="D115" i="113"/>
  <c r="I114" i="113"/>
  <c r="H114" i="113"/>
  <c r="G114" i="113"/>
  <c r="B114" i="113"/>
  <c r="I113" i="113"/>
  <c r="H113" i="113"/>
  <c r="G113" i="113"/>
  <c r="D112" i="113"/>
  <c r="P111" i="113"/>
  <c r="O111" i="113"/>
  <c r="I110" i="113"/>
  <c r="H110" i="113"/>
  <c r="G110" i="113"/>
  <c r="D109" i="113"/>
  <c r="P108" i="113"/>
  <c r="O108" i="113"/>
  <c r="B107" i="113"/>
  <c r="I106" i="113"/>
  <c r="H106" i="113"/>
  <c r="G106" i="113"/>
  <c r="D106" i="113"/>
  <c r="D110" i="113" s="1"/>
  <c r="D113" i="113" s="1"/>
  <c r="D116" i="113" s="1"/>
  <c r="D105" i="113"/>
  <c r="D104" i="113"/>
  <c r="D108" i="113" s="1"/>
  <c r="D111" i="113" s="1"/>
  <c r="D114" i="113" s="1"/>
  <c r="B104" i="113"/>
  <c r="B103" i="113"/>
  <c r="G102" i="113"/>
  <c r="H102" i="113" s="1"/>
  <c r="I102" i="113" s="1"/>
  <c r="B100" i="113"/>
  <c r="B99" i="113"/>
  <c r="I96" i="113"/>
  <c r="H96" i="113"/>
  <c r="G96" i="113"/>
  <c r="D96" i="113"/>
  <c r="I95" i="113"/>
  <c r="H95" i="113"/>
  <c r="G95" i="113"/>
  <c r="G97" i="113" s="1"/>
  <c r="B95" i="113"/>
  <c r="I94" i="113"/>
  <c r="H94" i="113"/>
  <c r="G94" i="113"/>
  <c r="D93" i="113"/>
  <c r="P92" i="113"/>
  <c r="O92" i="113"/>
  <c r="B92" i="113" s="1"/>
  <c r="I91" i="113"/>
  <c r="H91" i="113"/>
  <c r="G91" i="113"/>
  <c r="D90" i="113"/>
  <c r="P89" i="113"/>
  <c r="O89" i="113"/>
  <c r="B88" i="113"/>
  <c r="I87" i="113"/>
  <c r="H87" i="113"/>
  <c r="G87" i="113"/>
  <c r="D87" i="113"/>
  <c r="D91" i="113" s="1"/>
  <c r="D94" i="113" s="1"/>
  <c r="D97" i="113" s="1"/>
  <c r="D86" i="113"/>
  <c r="D85" i="113"/>
  <c r="D89" i="113" s="1"/>
  <c r="D92" i="113" s="1"/>
  <c r="D95" i="113" s="1"/>
  <c r="B85" i="113"/>
  <c r="B84" i="113"/>
  <c r="G83" i="113"/>
  <c r="H83" i="113" s="1"/>
  <c r="I83" i="113" s="1"/>
  <c r="B81" i="113"/>
  <c r="B80" i="113"/>
  <c r="I77" i="113"/>
  <c r="H77" i="113"/>
  <c r="G77" i="113"/>
  <c r="D77" i="113"/>
  <c r="I76" i="113"/>
  <c r="I78" i="113" s="1"/>
  <c r="H76" i="113"/>
  <c r="H78" i="113" s="1"/>
  <c r="G76" i="113"/>
  <c r="G78" i="113" s="1"/>
  <c r="B76" i="113"/>
  <c r="I75" i="113"/>
  <c r="H75" i="113"/>
  <c r="G75" i="113"/>
  <c r="D74" i="113"/>
  <c r="P73" i="113"/>
  <c r="O73" i="113"/>
  <c r="I72" i="113"/>
  <c r="H72" i="113"/>
  <c r="G72" i="113"/>
  <c r="D71" i="113"/>
  <c r="P70" i="113"/>
  <c r="O70" i="113"/>
  <c r="B70" i="113" s="1"/>
  <c r="B69" i="113"/>
  <c r="I68" i="113"/>
  <c r="H68" i="113"/>
  <c r="G68" i="113"/>
  <c r="D68" i="113"/>
  <c r="D72" i="113" s="1"/>
  <c r="D75" i="113" s="1"/>
  <c r="D78" i="113" s="1"/>
  <c r="D67" i="113"/>
  <c r="D66" i="113"/>
  <c r="D70" i="113" s="1"/>
  <c r="D73" i="113" s="1"/>
  <c r="D76" i="113" s="1"/>
  <c r="B66" i="113"/>
  <c r="B65" i="113"/>
  <c r="G64" i="113"/>
  <c r="H64" i="113" s="1"/>
  <c r="I64" i="113" s="1"/>
  <c r="B62" i="113"/>
  <c r="B61" i="113"/>
  <c r="I58" i="113"/>
  <c r="H58" i="113"/>
  <c r="G58" i="113"/>
  <c r="D58" i="113"/>
  <c r="I57" i="113"/>
  <c r="I59" i="113" s="1"/>
  <c r="H57" i="113"/>
  <c r="H59" i="113" s="1"/>
  <c r="G57" i="113"/>
  <c r="G59" i="113" s="1"/>
  <c r="B57" i="113"/>
  <c r="I56" i="113"/>
  <c r="H56" i="113"/>
  <c r="G56" i="113"/>
  <c r="D55" i="113"/>
  <c r="P54" i="113"/>
  <c r="O54" i="113"/>
  <c r="I53" i="113"/>
  <c r="H53" i="113"/>
  <c r="G53" i="113"/>
  <c r="D52" i="113"/>
  <c r="P51" i="113"/>
  <c r="O51" i="113"/>
  <c r="B50" i="113"/>
  <c r="I49" i="113"/>
  <c r="H49" i="113"/>
  <c r="G49" i="113"/>
  <c r="D49" i="113"/>
  <c r="D53" i="113" s="1"/>
  <c r="D56" i="113" s="1"/>
  <c r="D59" i="113" s="1"/>
  <c r="D48" i="113"/>
  <c r="D47" i="113"/>
  <c r="D51" i="113" s="1"/>
  <c r="D54" i="113" s="1"/>
  <c r="D57" i="113" s="1"/>
  <c r="B47" i="113"/>
  <c r="B46" i="113"/>
  <c r="G45" i="113"/>
  <c r="H45" i="113" s="1"/>
  <c r="I45" i="113" s="1"/>
  <c r="B43" i="113"/>
  <c r="B42" i="113"/>
  <c r="I39" i="113"/>
  <c r="H39" i="113"/>
  <c r="G39" i="113"/>
  <c r="D39" i="113"/>
  <c r="I38" i="113"/>
  <c r="H38" i="113"/>
  <c r="G38" i="113"/>
  <c r="B38" i="113"/>
  <c r="I37" i="113"/>
  <c r="H37" i="113"/>
  <c r="G37" i="113"/>
  <c r="D36" i="113"/>
  <c r="P35" i="113"/>
  <c r="O35" i="113"/>
  <c r="B35" i="113" s="1"/>
  <c r="I34" i="113"/>
  <c r="H34" i="113"/>
  <c r="G34" i="113"/>
  <c r="D33" i="113"/>
  <c r="P32" i="113"/>
  <c r="O32" i="113"/>
  <c r="B31" i="113"/>
  <c r="I30" i="113"/>
  <c r="H30" i="113"/>
  <c r="G30" i="113"/>
  <c r="D30" i="113"/>
  <c r="D34" i="113" s="1"/>
  <c r="D37" i="113" s="1"/>
  <c r="D40" i="113" s="1"/>
  <c r="D29" i="113"/>
  <c r="D28" i="113"/>
  <c r="D32" i="113" s="1"/>
  <c r="D35" i="113" s="1"/>
  <c r="D38" i="113" s="1"/>
  <c r="B28" i="113"/>
  <c r="B27" i="113"/>
  <c r="G26" i="113"/>
  <c r="H26" i="113" s="1"/>
  <c r="I26" i="113" s="1"/>
  <c r="B24" i="113"/>
  <c r="B23" i="113"/>
  <c r="B22" i="113"/>
  <c r="B20" i="113"/>
  <c r="B17" i="113"/>
  <c r="I115" i="112"/>
  <c r="H115" i="112"/>
  <c r="G115" i="112"/>
  <c r="D115" i="112"/>
  <c r="I114" i="112"/>
  <c r="H114" i="112"/>
  <c r="G114" i="112"/>
  <c r="B114" i="112"/>
  <c r="I113" i="112"/>
  <c r="H113" i="112"/>
  <c r="G113" i="112"/>
  <c r="D112" i="112"/>
  <c r="P111" i="112"/>
  <c r="O111" i="112"/>
  <c r="B111" i="112" s="1"/>
  <c r="I110" i="112"/>
  <c r="H110" i="112"/>
  <c r="G110" i="112"/>
  <c r="D109" i="112"/>
  <c r="P108" i="112"/>
  <c r="O108" i="112"/>
  <c r="B108" i="112" s="1"/>
  <c r="B107" i="112"/>
  <c r="I106" i="112"/>
  <c r="H106" i="112"/>
  <c r="G106" i="112"/>
  <c r="D106" i="112"/>
  <c r="D110" i="112" s="1"/>
  <c r="D113" i="112" s="1"/>
  <c r="D116" i="112" s="1"/>
  <c r="D105" i="112"/>
  <c r="D104" i="112"/>
  <c r="D108" i="112" s="1"/>
  <c r="D111" i="112" s="1"/>
  <c r="D114" i="112" s="1"/>
  <c r="B104" i="112"/>
  <c r="B103" i="112"/>
  <c r="G102" i="112"/>
  <c r="H102" i="112" s="1"/>
  <c r="I102" i="112" s="1"/>
  <c r="B100" i="112"/>
  <c r="B99" i="112"/>
  <c r="I96" i="112"/>
  <c r="H96" i="112"/>
  <c r="G96" i="112"/>
  <c r="D96" i="112"/>
  <c r="I95" i="112"/>
  <c r="H95" i="112"/>
  <c r="G95" i="112"/>
  <c r="B95" i="112"/>
  <c r="I94" i="112"/>
  <c r="H94" i="112"/>
  <c r="G94" i="112"/>
  <c r="D93" i="112"/>
  <c r="P92" i="112"/>
  <c r="O92" i="112"/>
  <c r="B92" i="112" s="1"/>
  <c r="I91" i="112"/>
  <c r="H91" i="112"/>
  <c r="G91" i="112"/>
  <c r="D90" i="112"/>
  <c r="P89" i="112"/>
  <c r="O89" i="112"/>
  <c r="B88" i="112"/>
  <c r="I87" i="112"/>
  <c r="H87" i="112"/>
  <c r="G87" i="112"/>
  <c r="D87" i="112"/>
  <c r="D91" i="112" s="1"/>
  <c r="D94" i="112" s="1"/>
  <c r="D97" i="112" s="1"/>
  <c r="D86" i="112"/>
  <c r="D85" i="112"/>
  <c r="D89" i="112" s="1"/>
  <c r="D92" i="112" s="1"/>
  <c r="D95" i="112" s="1"/>
  <c r="B85" i="112"/>
  <c r="B84" i="112"/>
  <c r="G83" i="112"/>
  <c r="H83" i="112" s="1"/>
  <c r="I83" i="112" s="1"/>
  <c r="B81" i="112"/>
  <c r="B80" i="112"/>
  <c r="I77" i="112"/>
  <c r="H77" i="112"/>
  <c r="G77" i="112"/>
  <c r="D77" i="112"/>
  <c r="I76" i="112"/>
  <c r="I78" i="112" s="1"/>
  <c r="H76" i="112"/>
  <c r="G76" i="112"/>
  <c r="B76" i="112"/>
  <c r="I75" i="112"/>
  <c r="H75" i="112"/>
  <c r="G75" i="112"/>
  <c r="D74" i="112"/>
  <c r="P73" i="112"/>
  <c r="O73" i="112"/>
  <c r="B73" i="112" s="1"/>
  <c r="I72" i="112"/>
  <c r="H72" i="112"/>
  <c r="G72" i="112"/>
  <c r="D71" i="112"/>
  <c r="P70" i="112"/>
  <c r="B70" i="112" s="1"/>
  <c r="O70" i="112"/>
  <c r="B69" i="112"/>
  <c r="I68" i="112"/>
  <c r="H68" i="112"/>
  <c r="G68" i="112"/>
  <c r="D68" i="112"/>
  <c r="D72" i="112" s="1"/>
  <c r="D75" i="112" s="1"/>
  <c r="D78" i="112" s="1"/>
  <c r="D67" i="112"/>
  <c r="D66" i="112"/>
  <c r="D70" i="112" s="1"/>
  <c r="D73" i="112" s="1"/>
  <c r="D76" i="112" s="1"/>
  <c r="B66" i="112"/>
  <c r="B65" i="112"/>
  <c r="G64" i="112"/>
  <c r="H64" i="112" s="1"/>
  <c r="I64" i="112" s="1"/>
  <c r="B62" i="112"/>
  <c r="B61" i="112"/>
  <c r="I58" i="112"/>
  <c r="H58" i="112"/>
  <c r="G58" i="112"/>
  <c r="D58" i="112"/>
  <c r="I57" i="112"/>
  <c r="H57" i="112"/>
  <c r="G57" i="112"/>
  <c r="B57" i="112"/>
  <c r="I56" i="112"/>
  <c r="H56" i="112"/>
  <c r="G56" i="112"/>
  <c r="D55" i="112"/>
  <c r="P54" i="112"/>
  <c r="O54" i="112"/>
  <c r="B54" i="112" s="1"/>
  <c r="I53" i="112"/>
  <c r="H53" i="112"/>
  <c r="G53" i="112"/>
  <c r="D52" i="112"/>
  <c r="P51" i="112"/>
  <c r="B51" i="112" s="1"/>
  <c r="O51" i="112"/>
  <c r="B50" i="112"/>
  <c r="I49" i="112"/>
  <c r="H49" i="112"/>
  <c r="G49" i="112"/>
  <c r="D49" i="112"/>
  <c r="D53" i="112" s="1"/>
  <c r="D56" i="112" s="1"/>
  <c r="D59" i="112" s="1"/>
  <c r="D48" i="112"/>
  <c r="D47" i="112"/>
  <c r="D51" i="112" s="1"/>
  <c r="D54" i="112" s="1"/>
  <c r="D57" i="112" s="1"/>
  <c r="B47" i="112"/>
  <c r="B46" i="112"/>
  <c r="G45" i="112"/>
  <c r="H45" i="112" s="1"/>
  <c r="I45" i="112" s="1"/>
  <c r="B43" i="112"/>
  <c r="B42" i="112"/>
  <c r="I39" i="112"/>
  <c r="H39" i="112"/>
  <c r="G39" i="112"/>
  <c r="D39" i="112"/>
  <c r="I38" i="112"/>
  <c r="H38" i="112"/>
  <c r="G38" i="112"/>
  <c r="B38" i="112"/>
  <c r="I37" i="112"/>
  <c r="H37" i="112"/>
  <c r="G37" i="112"/>
  <c r="D36" i="112"/>
  <c r="P35" i="112"/>
  <c r="B35" i="112" s="1"/>
  <c r="O35" i="112"/>
  <c r="I34" i="112"/>
  <c r="H34" i="112"/>
  <c r="G34" i="112"/>
  <c r="D33" i="112"/>
  <c r="P32" i="112"/>
  <c r="O32" i="112"/>
  <c r="B31" i="112"/>
  <c r="I30" i="112"/>
  <c r="H30" i="112"/>
  <c r="G30" i="112"/>
  <c r="D30" i="112"/>
  <c r="D34" i="112" s="1"/>
  <c r="D37" i="112" s="1"/>
  <c r="D40" i="112" s="1"/>
  <c r="D29" i="112"/>
  <c r="D28" i="112"/>
  <c r="D32" i="112" s="1"/>
  <c r="D35" i="112" s="1"/>
  <c r="D38" i="112" s="1"/>
  <c r="B28" i="112"/>
  <c r="B27" i="112"/>
  <c r="G26" i="112"/>
  <c r="H26" i="112" s="1"/>
  <c r="I26" i="112" s="1"/>
  <c r="B24" i="112"/>
  <c r="B23" i="112"/>
  <c r="B22" i="112"/>
  <c r="B20" i="112"/>
  <c r="B17" i="112"/>
  <c r="I115" i="111"/>
  <c r="H115" i="111"/>
  <c r="G115" i="111"/>
  <c r="D115" i="111"/>
  <c r="I114" i="111"/>
  <c r="H114" i="111"/>
  <c r="G114" i="111"/>
  <c r="B114" i="111"/>
  <c r="I113" i="111"/>
  <c r="H113" i="111"/>
  <c r="G113" i="111"/>
  <c r="D112" i="111"/>
  <c r="P111" i="111"/>
  <c r="O111" i="111"/>
  <c r="B111" i="111" s="1"/>
  <c r="I110" i="111"/>
  <c r="H110" i="111"/>
  <c r="G110" i="111"/>
  <c r="D109" i="111"/>
  <c r="P108" i="111"/>
  <c r="O108" i="111"/>
  <c r="B107" i="111"/>
  <c r="I106" i="111"/>
  <c r="H106" i="111"/>
  <c r="G106" i="111"/>
  <c r="D106" i="111"/>
  <c r="D110" i="111" s="1"/>
  <c r="D113" i="111" s="1"/>
  <c r="D116" i="111" s="1"/>
  <c r="D105" i="111"/>
  <c r="D104" i="111"/>
  <c r="D108" i="111" s="1"/>
  <c r="D111" i="111" s="1"/>
  <c r="D114" i="111" s="1"/>
  <c r="B104" i="111"/>
  <c r="B103" i="111"/>
  <c r="G102" i="111"/>
  <c r="H102" i="111" s="1"/>
  <c r="I102" i="111" s="1"/>
  <c r="B100" i="111"/>
  <c r="B99" i="111"/>
  <c r="I96" i="111"/>
  <c r="H96" i="111"/>
  <c r="G96" i="111"/>
  <c r="D96" i="111"/>
  <c r="I95" i="111"/>
  <c r="H95" i="111"/>
  <c r="H97" i="111" s="1"/>
  <c r="G95" i="111"/>
  <c r="B95" i="111"/>
  <c r="I94" i="111"/>
  <c r="H94" i="111"/>
  <c r="G94" i="111"/>
  <c r="D93" i="111"/>
  <c r="P92" i="111"/>
  <c r="O92" i="111"/>
  <c r="I91" i="111"/>
  <c r="H91" i="111"/>
  <c r="G91" i="111"/>
  <c r="D90" i="111"/>
  <c r="P89" i="111"/>
  <c r="O89" i="111"/>
  <c r="B88" i="111"/>
  <c r="I87" i="111"/>
  <c r="H87" i="111"/>
  <c r="G87" i="111"/>
  <c r="D87" i="111"/>
  <c r="D91" i="111" s="1"/>
  <c r="D94" i="111" s="1"/>
  <c r="D97" i="111" s="1"/>
  <c r="D86" i="111"/>
  <c r="D85" i="111"/>
  <c r="D89" i="111" s="1"/>
  <c r="D92" i="111" s="1"/>
  <c r="D95" i="111" s="1"/>
  <c r="B85" i="111"/>
  <c r="B84" i="111"/>
  <c r="G83" i="111"/>
  <c r="H83" i="111" s="1"/>
  <c r="I83" i="111" s="1"/>
  <c r="B81" i="111"/>
  <c r="B80" i="111"/>
  <c r="I77" i="111"/>
  <c r="H77" i="111"/>
  <c r="G77" i="111"/>
  <c r="D77" i="111"/>
  <c r="I76" i="111"/>
  <c r="I78" i="111" s="1"/>
  <c r="H76" i="111"/>
  <c r="G76" i="111"/>
  <c r="B76" i="111"/>
  <c r="I75" i="111"/>
  <c r="H75" i="111"/>
  <c r="G75" i="111"/>
  <c r="D74" i="111"/>
  <c r="P73" i="111"/>
  <c r="B73" i="111" s="1"/>
  <c r="O73" i="111"/>
  <c r="I72" i="111"/>
  <c r="H72" i="111"/>
  <c r="G72" i="111"/>
  <c r="D71" i="111"/>
  <c r="P70" i="111"/>
  <c r="B70" i="111" s="1"/>
  <c r="O70" i="111"/>
  <c r="B69" i="111"/>
  <c r="I68" i="111"/>
  <c r="H68" i="111"/>
  <c r="G68" i="111"/>
  <c r="D68" i="111"/>
  <c r="D72" i="111" s="1"/>
  <c r="D75" i="111" s="1"/>
  <c r="D78" i="111" s="1"/>
  <c r="D67" i="111"/>
  <c r="D66" i="111"/>
  <c r="D70" i="111" s="1"/>
  <c r="D73" i="111" s="1"/>
  <c r="D76" i="111" s="1"/>
  <c r="B66" i="111"/>
  <c r="B65" i="111"/>
  <c r="G64" i="111"/>
  <c r="H64" i="111" s="1"/>
  <c r="I64" i="111" s="1"/>
  <c r="B62" i="111"/>
  <c r="B61" i="111"/>
  <c r="I58" i="111"/>
  <c r="H58" i="111"/>
  <c r="G58" i="111"/>
  <c r="D58" i="111"/>
  <c r="I57" i="111"/>
  <c r="H57" i="111"/>
  <c r="G57" i="111"/>
  <c r="B57" i="111"/>
  <c r="I56" i="111"/>
  <c r="H56" i="111"/>
  <c r="G56" i="111"/>
  <c r="D55" i="111"/>
  <c r="P54" i="111"/>
  <c r="O54" i="111"/>
  <c r="B54" i="111" s="1"/>
  <c r="I53" i="111"/>
  <c r="H53" i="111"/>
  <c r="G53" i="111"/>
  <c r="D52" i="111"/>
  <c r="P51" i="111"/>
  <c r="O51" i="111"/>
  <c r="B50" i="111"/>
  <c r="I49" i="111"/>
  <c r="H49" i="111"/>
  <c r="G49" i="111"/>
  <c r="D49" i="111"/>
  <c r="D53" i="111" s="1"/>
  <c r="D56" i="111" s="1"/>
  <c r="D59" i="111" s="1"/>
  <c r="D48" i="111"/>
  <c r="D47" i="111"/>
  <c r="D51" i="111" s="1"/>
  <c r="D54" i="111" s="1"/>
  <c r="D57" i="111" s="1"/>
  <c r="B47" i="111"/>
  <c r="B46" i="111"/>
  <c r="G45" i="111"/>
  <c r="H45" i="111" s="1"/>
  <c r="I45" i="111" s="1"/>
  <c r="B43" i="111"/>
  <c r="B42" i="111"/>
  <c r="I39" i="111"/>
  <c r="H39" i="111"/>
  <c r="G39" i="111"/>
  <c r="D39" i="111"/>
  <c r="I38" i="111"/>
  <c r="I40" i="111" s="1"/>
  <c r="H38" i="111"/>
  <c r="G38" i="111"/>
  <c r="B38" i="111"/>
  <c r="I37" i="111"/>
  <c r="H37" i="111"/>
  <c r="G37" i="111"/>
  <c r="D36" i="111"/>
  <c r="P35" i="111"/>
  <c r="B35" i="111" s="1"/>
  <c r="O35" i="111"/>
  <c r="I34" i="111"/>
  <c r="H34" i="111"/>
  <c r="G34" i="111"/>
  <c r="D33" i="111"/>
  <c r="P32" i="111"/>
  <c r="O32" i="111"/>
  <c r="B31" i="111"/>
  <c r="I30" i="111"/>
  <c r="H30" i="111"/>
  <c r="G30" i="111"/>
  <c r="D30" i="111"/>
  <c r="D34" i="111" s="1"/>
  <c r="D37" i="111" s="1"/>
  <c r="D40" i="111" s="1"/>
  <c r="D29" i="111"/>
  <c r="D28" i="111"/>
  <c r="D32" i="111" s="1"/>
  <c r="D35" i="111" s="1"/>
  <c r="D38" i="111" s="1"/>
  <c r="B28" i="111"/>
  <c r="B27" i="111"/>
  <c r="G26" i="111"/>
  <c r="H26" i="111" s="1"/>
  <c r="I26" i="111" s="1"/>
  <c r="B24" i="111"/>
  <c r="B23" i="111"/>
  <c r="B22" i="111"/>
  <c r="B20" i="111"/>
  <c r="B17" i="111"/>
  <c r="B111" i="113" l="1"/>
  <c r="B89" i="112"/>
  <c r="B32" i="111"/>
  <c r="B32" i="113"/>
  <c r="B89" i="113"/>
  <c r="B32" i="114"/>
  <c r="B89" i="111"/>
  <c r="B70" i="114"/>
  <c r="B51" i="113"/>
  <c r="B73" i="113"/>
  <c r="B108" i="113"/>
  <c r="B54" i="113"/>
  <c r="B32" i="112"/>
  <c r="B108" i="111"/>
  <c r="B51" i="111"/>
  <c r="B92" i="111"/>
  <c r="H116" i="113"/>
  <c r="G116" i="113"/>
  <c r="G116" i="112"/>
  <c r="I97" i="112"/>
  <c r="H97" i="113"/>
  <c r="I97" i="111"/>
  <c r="H78" i="112"/>
  <c r="G59" i="112"/>
  <c r="H59" i="112"/>
  <c r="H59" i="111"/>
  <c r="I116" i="114"/>
  <c r="G97" i="114"/>
  <c r="H59" i="114"/>
  <c r="G59" i="114"/>
  <c r="G40" i="114"/>
  <c r="G116" i="114"/>
  <c r="I97" i="114"/>
  <c r="H97" i="114"/>
  <c r="H78" i="114"/>
  <c r="G78" i="114"/>
  <c r="I59" i="114"/>
  <c r="I116" i="113"/>
  <c r="I97" i="113"/>
  <c r="I40" i="113"/>
  <c r="H40" i="113"/>
  <c r="G40" i="113"/>
  <c r="I116" i="112"/>
  <c r="H116" i="112"/>
  <c r="H97" i="112"/>
  <c r="G97" i="112"/>
  <c r="G78" i="112"/>
  <c r="I59" i="112"/>
  <c r="I40" i="112"/>
  <c r="H40" i="112"/>
  <c r="G40" i="112"/>
  <c r="I116" i="111"/>
  <c r="H116" i="111"/>
  <c r="G116" i="111"/>
  <c r="G97" i="111"/>
  <c r="H78" i="111"/>
  <c r="G78" i="111"/>
  <c r="I59" i="111"/>
  <c r="G59" i="111"/>
  <c r="H40" i="111"/>
  <c r="G40" i="111"/>
  <c r="J118" i="86"/>
  <c r="C118" i="86"/>
  <c r="B133" i="86"/>
  <c r="B137" i="81" l="1"/>
  <c r="B36" i="90" l="1"/>
  <c r="C40" i="90" l="1"/>
  <c r="C39" i="90"/>
  <c r="C38" i="90"/>
  <c r="H2" i="94"/>
  <c r="G64" i="90" s="1"/>
  <c r="J32" i="115" s="1"/>
  <c r="C2" i="94"/>
  <c r="E63" i="90" s="1"/>
  <c r="H31" i="115" s="1"/>
  <c r="E2" i="94"/>
  <c r="F63" i="90" s="1"/>
  <c r="I31" i="115" s="1"/>
  <c r="F2" i="94"/>
  <c r="F64" i="90" s="1"/>
  <c r="I32" i="115" s="1"/>
  <c r="G2" i="94"/>
  <c r="G63" i="90" s="1"/>
  <c r="J31" i="115" s="1"/>
  <c r="E64" i="90"/>
  <c r="H32" i="115" s="1"/>
  <c r="B84" i="110"/>
  <c r="P111" i="110"/>
  <c r="O111" i="110"/>
  <c r="P108" i="110"/>
  <c r="O108" i="110"/>
  <c r="P92" i="110"/>
  <c r="O92" i="110"/>
  <c r="P89" i="110"/>
  <c r="O89" i="110"/>
  <c r="P73" i="110"/>
  <c r="O73" i="110"/>
  <c r="P70" i="110"/>
  <c r="O70" i="110"/>
  <c r="P54" i="110"/>
  <c r="P51" i="110"/>
  <c r="P35" i="110"/>
  <c r="P32" i="110"/>
  <c r="O54" i="110"/>
  <c r="O51" i="110"/>
  <c r="G45" i="110"/>
  <c r="O35" i="110"/>
  <c r="O32" i="110"/>
  <c r="B114" i="110"/>
  <c r="B104" i="110"/>
  <c r="B103" i="110"/>
  <c r="G102" i="110"/>
  <c r="B100" i="110"/>
  <c r="B99" i="110"/>
  <c r="G83" i="110"/>
  <c r="B81" i="110"/>
  <c r="B80" i="110"/>
  <c r="B66" i="110"/>
  <c r="B65" i="110"/>
  <c r="G64" i="110"/>
  <c r="B62" i="110"/>
  <c r="B61" i="110"/>
  <c r="B47" i="110"/>
  <c r="B46" i="110"/>
  <c r="B43" i="110"/>
  <c r="B17" i="110"/>
  <c r="B20" i="110"/>
  <c r="B27" i="110"/>
  <c r="G26" i="110"/>
  <c r="B23" i="110"/>
  <c r="B42" i="110"/>
  <c r="B85" i="110"/>
  <c r="B95" i="110"/>
  <c r="B76" i="110"/>
  <c r="B57" i="110"/>
  <c r="B38" i="110"/>
  <c r="B31" i="110"/>
  <c r="B50" i="110"/>
  <c r="B69" i="110"/>
  <c r="B88" i="110"/>
  <c r="B107" i="110"/>
  <c r="D115" i="110"/>
  <c r="D112" i="110"/>
  <c r="D109" i="110"/>
  <c r="D96" i="110"/>
  <c r="D93" i="110"/>
  <c r="D90" i="110"/>
  <c r="D77" i="110"/>
  <c r="D74" i="110"/>
  <c r="D71" i="110"/>
  <c r="D58" i="110"/>
  <c r="D55" i="110"/>
  <c r="D52" i="110"/>
  <c r="D106" i="110"/>
  <c r="D110" i="110" s="1"/>
  <c r="D113" i="110" s="1"/>
  <c r="D116" i="110" s="1"/>
  <c r="D105" i="110"/>
  <c r="D104" i="110"/>
  <c r="D108" i="110" s="1"/>
  <c r="D111" i="110" s="1"/>
  <c r="D114" i="110" s="1"/>
  <c r="D87" i="110"/>
  <c r="D91" i="110" s="1"/>
  <c r="D94" i="110" s="1"/>
  <c r="D97" i="110" s="1"/>
  <c r="D86" i="110"/>
  <c r="D85" i="110"/>
  <c r="D89" i="110" s="1"/>
  <c r="D92" i="110" s="1"/>
  <c r="D95" i="110" s="1"/>
  <c r="D68" i="110"/>
  <c r="D72" i="110" s="1"/>
  <c r="D75" i="110" s="1"/>
  <c r="D78" i="110" s="1"/>
  <c r="D67" i="110"/>
  <c r="D66" i="110"/>
  <c r="D70" i="110" s="1"/>
  <c r="D73" i="110" s="1"/>
  <c r="D76" i="110" s="1"/>
  <c r="D49" i="110"/>
  <c r="D53" i="110" s="1"/>
  <c r="D56" i="110" s="1"/>
  <c r="D59" i="110" s="1"/>
  <c r="D48" i="110"/>
  <c r="D47" i="110"/>
  <c r="D51" i="110" s="1"/>
  <c r="D54" i="110" s="1"/>
  <c r="D57" i="110" s="1"/>
  <c r="D39" i="110"/>
  <c r="D36" i="110"/>
  <c r="D33" i="110"/>
  <c r="D30" i="110"/>
  <c r="D29" i="110"/>
  <c r="D28" i="110"/>
  <c r="B28" i="110" l="1"/>
  <c r="B24" i="110"/>
  <c r="B22" i="110"/>
  <c r="G39" i="90"/>
  <c r="J8" i="115" s="1"/>
  <c r="F39" i="90"/>
  <c r="I8" i="115" s="1"/>
  <c r="E39" i="90"/>
  <c r="H8" i="115" s="1"/>
  <c r="G38" i="90" l="1"/>
  <c r="J7" i="115" s="1"/>
  <c r="F38" i="90"/>
  <c r="I7" i="115" s="1"/>
  <c r="E38" i="90"/>
  <c r="H7" i="115" s="1"/>
  <c r="G37" i="90"/>
  <c r="J6" i="115" s="1"/>
  <c r="F37" i="90"/>
  <c r="I6" i="115" s="1"/>
  <c r="E37" i="90"/>
  <c r="H6" i="115" s="1"/>
  <c r="D79" i="80"/>
  <c r="I115" i="110" l="1"/>
  <c r="H115" i="110"/>
  <c r="G115" i="110"/>
  <c r="I114" i="110"/>
  <c r="H114" i="110"/>
  <c r="H116" i="110" s="1"/>
  <c r="G114" i="110"/>
  <c r="G116" i="110" s="1"/>
  <c r="I113" i="110"/>
  <c r="H113" i="110"/>
  <c r="G113" i="110"/>
  <c r="B111" i="110"/>
  <c r="I110" i="110"/>
  <c r="H110" i="110"/>
  <c r="G110" i="110"/>
  <c r="B108" i="110"/>
  <c r="I106" i="110"/>
  <c r="H106" i="110"/>
  <c r="G106" i="110"/>
  <c r="H102" i="110"/>
  <c r="I102" i="110" s="1"/>
  <c r="I96" i="110"/>
  <c r="H96" i="110"/>
  <c r="G96" i="110"/>
  <c r="I95" i="110"/>
  <c r="H95" i="110"/>
  <c r="H97" i="110" s="1"/>
  <c r="G95" i="110"/>
  <c r="G97" i="110" s="1"/>
  <c r="I94" i="110"/>
  <c r="H94" i="110"/>
  <c r="G94" i="110"/>
  <c r="B92" i="110"/>
  <c r="I91" i="110"/>
  <c r="H91" i="110"/>
  <c r="G91" i="110"/>
  <c r="B89" i="110"/>
  <c r="I87" i="110"/>
  <c r="H87" i="110"/>
  <c r="G87" i="110"/>
  <c r="H83" i="110"/>
  <c r="I83" i="110" s="1"/>
  <c r="I77" i="110"/>
  <c r="H77" i="110"/>
  <c r="G77" i="110"/>
  <c r="I76" i="110"/>
  <c r="I78" i="110" s="1"/>
  <c r="H76" i="110"/>
  <c r="H78" i="110" s="1"/>
  <c r="G76" i="110"/>
  <c r="I75" i="110"/>
  <c r="H75" i="110"/>
  <c r="G75" i="110"/>
  <c r="B73" i="110"/>
  <c r="I72" i="110"/>
  <c r="H72" i="110"/>
  <c r="G72" i="110"/>
  <c r="B70" i="110"/>
  <c r="I68" i="110"/>
  <c r="H68" i="110"/>
  <c r="G68" i="110"/>
  <c r="H64" i="110"/>
  <c r="I64" i="110" s="1"/>
  <c r="I58" i="110"/>
  <c r="H58" i="110"/>
  <c r="G58" i="110"/>
  <c r="I57" i="110"/>
  <c r="H57" i="110"/>
  <c r="G57" i="110"/>
  <c r="G59" i="110" s="1"/>
  <c r="I56" i="110"/>
  <c r="H56" i="110"/>
  <c r="G56" i="110"/>
  <c r="B54" i="110"/>
  <c r="I53" i="110"/>
  <c r="H53" i="110"/>
  <c r="G53" i="110"/>
  <c r="B51" i="110"/>
  <c r="I49" i="110"/>
  <c r="H49" i="110"/>
  <c r="G49" i="110"/>
  <c r="H45" i="110"/>
  <c r="I45" i="110" s="1"/>
  <c r="I39" i="110"/>
  <c r="H39" i="110"/>
  <c r="G39" i="110"/>
  <c r="I38" i="110"/>
  <c r="H38" i="110"/>
  <c r="G38" i="110"/>
  <c r="I37" i="110"/>
  <c r="H37" i="110"/>
  <c r="G37" i="110"/>
  <c r="I34" i="110"/>
  <c r="H34" i="110"/>
  <c r="G34" i="110"/>
  <c r="I30" i="110"/>
  <c r="H30" i="110"/>
  <c r="G30" i="110"/>
  <c r="D34" i="110"/>
  <c r="D37" i="110" s="1"/>
  <c r="D40" i="110" s="1"/>
  <c r="D32" i="110"/>
  <c r="D35" i="110" s="1"/>
  <c r="D38" i="110" s="1"/>
  <c r="H26" i="110"/>
  <c r="I26" i="110" s="1"/>
  <c r="I116" i="110" l="1"/>
  <c r="I97" i="110"/>
  <c r="G78" i="110"/>
  <c r="I59" i="110"/>
  <c r="H59" i="110"/>
  <c r="I40" i="110"/>
  <c r="H40" i="110"/>
  <c r="G40" i="110"/>
  <c r="B32" i="110"/>
  <c r="B63" i="90" s="1"/>
  <c r="B35" i="110"/>
  <c r="B64" i="90" s="1"/>
  <c r="F65" i="90" l="1"/>
  <c r="I33" i="115" s="1"/>
  <c r="G65" i="90"/>
  <c r="J33" i="115" s="1"/>
  <c r="E65" i="90"/>
  <c r="H33" i="115" s="1"/>
  <c r="B25" i="109"/>
  <c r="I26" i="109"/>
  <c r="H26" i="109"/>
  <c r="G26" i="109"/>
  <c r="B26" i="109"/>
  <c r="B24" i="109"/>
  <c r="B23" i="109"/>
  <c r="B65" i="90" s="1"/>
  <c r="G22" i="109"/>
  <c r="H22" i="109" s="1"/>
  <c r="I22" i="109" s="1"/>
  <c r="B20" i="109"/>
  <c r="B18" i="109"/>
  <c r="O101" i="86" l="1"/>
  <c r="P101" i="86"/>
  <c r="B101" i="86" s="1"/>
  <c r="P50" i="86"/>
  <c r="O50" i="86"/>
  <c r="B48" i="86"/>
  <c r="E46" i="86"/>
  <c r="F46" i="86" s="1"/>
  <c r="G46" i="86" s="1"/>
  <c r="B43" i="86"/>
  <c r="B92" i="83"/>
  <c r="O133" i="83" l="1"/>
  <c r="P133" i="83"/>
  <c r="D81" i="80" l="1"/>
  <c r="D82" i="80"/>
  <c r="D83" i="80"/>
  <c r="D84" i="80"/>
  <c r="D85" i="80"/>
  <c r="D86" i="80"/>
  <c r="D87" i="80"/>
  <c r="D88" i="80"/>
  <c r="D89" i="80"/>
  <c r="D90" i="80"/>
  <c r="D91" i="80"/>
  <c r="D92" i="80"/>
  <c r="D93" i="80"/>
  <c r="D94" i="80"/>
  <c r="D95" i="80"/>
  <c r="D96" i="80"/>
  <c r="D97" i="80"/>
  <c r="D98" i="80"/>
  <c r="D99" i="80"/>
  <c r="D100" i="80"/>
  <c r="D101" i="80"/>
  <c r="D102" i="80"/>
  <c r="D103" i="80"/>
  <c r="D104" i="80"/>
  <c r="D105" i="80"/>
  <c r="D106" i="80"/>
  <c r="D107" i="80"/>
  <c r="D108" i="80"/>
  <c r="D109" i="80"/>
  <c r="D110" i="80"/>
  <c r="D111" i="80"/>
  <c r="D112" i="80"/>
  <c r="D113" i="80"/>
  <c r="D114" i="80"/>
  <c r="D115" i="80"/>
  <c r="D116" i="80"/>
  <c r="D117" i="80"/>
  <c r="D118" i="80"/>
  <c r="D119" i="80"/>
  <c r="D120" i="80"/>
  <c r="D121" i="80"/>
  <c r="D122" i="80"/>
  <c r="D123" i="80"/>
  <c r="D124" i="80"/>
  <c r="D125" i="80"/>
  <c r="D126" i="80"/>
  <c r="D127" i="80"/>
  <c r="D128" i="80"/>
  <c r="D129" i="80"/>
  <c r="D130" i="80"/>
  <c r="D131" i="80"/>
  <c r="D132" i="80"/>
  <c r="D133" i="80"/>
  <c r="D134" i="80"/>
  <c r="D135" i="80"/>
  <c r="D136" i="80"/>
  <c r="D137" i="80"/>
  <c r="D138" i="80"/>
  <c r="D139" i="80"/>
  <c r="D140" i="80"/>
  <c r="D141" i="80"/>
  <c r="D142" i="80"/>
  <c r="D143" i="80"/>
  <c r="D144" i="80"/>
  <c r="D145" i="80"/>
  <c r="D146" i="80"/>
  <c r="D147" i="80"/>
  <c r="D148" i="80"/>
  <c r="D149" i="80"/>
  <c r="D150" i="80"/>
  <c r="D151" i="80"/>
  <c r="D152" i="80"/>
  <c r="D153" i="80"/>
  <c r="D154" i="80"/>
  <c r="D155" i="80"/>
  <c r="D156" i="80"/>
  <c r="D157" i="80"/>
  <c r="D158" i="80"/>
  <c r="D159" i="80"/>
  <c r="D160" i="80"/>
  <c r="D161" i="80"/>
  <c r="D162" i="80"/>
  <c r="D163" i="80"/>
  <c r="D164" i="80"/>
  <c r="D165" i="80"/>
  <c r="D166" i="80"/>
  <c r="D167" i="80"/>
  <c r="D168" i="80"/>
  <c r="D169" i="80"/>
  <c r="D170" i="80"/>
  <c r="D171" i="80"/>
  <c r="D172" i="80"/>
  <c r="D173" i="80"/>
  <c r="D174" i="80"/>
  <c r="D175" i="80"/>
  <c r="D176" i="80"/>
  <c r="D177" i="80"/>
  <c r="D178" i="80"/>
  <c r="D179" i="80"/>
  <c r="D180" i="80"/>
  <c r="D181" i="80"/>
  <c r="D182" i="80"/>
  <c r="D183" i="80"/>
  <c r="D184" i="80"/>
  <c r="D185" i="80"/>
  <c r="D186" i="80"/>
  <c r="D187" i="80"/>
  <c r="D188" i="80"/>
  <c r="D189" i="80"/>
  <c r="D190" i="80"/>
  <c r="D191" i="80"/>
  <c r="D192" i="80"/>
  <c r="D193" i="80"/>
  <c r="D194" i="80"/>
  <c r="D195" i="80"/>
  <c r="D196" i="80"/>
  <c r="D197" i="80"/>
  <c r="D198" i="80"/>
  <c r="D199" i="80"/>
  <c r="D200" i="80"/>
  <c r="D201" i="80"/>
  <c r="D202" i="80"/>
  <c r="D203" i="80"/>
  <c r="D204" i="80"/>
  <c r="D205" i="80"/>
  <c r="D206" i="80"/>
  <c r="D207" i="80"/>
  <c r="D208" i="80"/>
  <c r="D209" i="80"/>
  <c r="D210" i="80"/>
  <c r="D211" i="80"/>
  <c r="D212" i="80"/>
  <c r="D213" i="80"/>
  <c r="D214" i="80"/>
  <c r="D215" i="80"/>
  <c r="D216" i="80"/>
  <c r="D217" i="80"/>
  <c r="D218" i="80"/>
  <c r="D219" i="80"/>
  <c r="D220" i="80"/>
  <c r="D221" i="80"/>
  <c r="D222" i="80"/>
  <c r="D223" i="80"/>
  <c r="D224" i="80"/>
  <c r="D225" i="80"/>
  <c r="D226" i="80"/>
  <c r="D227" i="80"/>
  <c r="D228" i="80"/>
  <c r="D229" i="80"/>
  <c r="D230" i="80"/>
  <c r="D231" i="80"/>
  <c r="D232" i="80"/>
  <c r="D233" i="80"/>
  <c r="D234" i="80"/>
  <c r="D235" i="80"/>
  <c r="D236" i="80"/>
  <c r="D237" i="80"/>
  <c r="D238" i="80"/>
  <c r="D239" i="80"/>
  <c r="D240" i="80"/>
  <c r="D241" i="80"/>
  <c r="D242" i="80"/>
  <c r="D243" i="80"/>
  <c r="D244" i="80"/>
  <c r="D245" i="80"/>
  <c r="D246" i="80"/>
  <c r="D247" i="80"/>
  <c r="D248" i="80"/>
  <c r="D249" i="80"/>
  <c r="D250" i="80"/>
  <c r="D251" i="80"/>
  <c r="D252" i="80"/>
  <c r="D253" i="80"/>
  <c r="D254" i="80"/>
  <c r="D255" i="80"/>
  <c r="D256" i="80"/>
  <c r="D257" i="80"/>
  <c r="D258" i="80"/>
  <c r="D259" i="80"/>
  <c r="D260" i="80"/>
  <c r="D261" i="80"/>
  <c r="D262" i="80"/>
  <c r="D263" i="80"/>
  <c r="D264" i="80"/>
  <c r="D265" i="80"/>
  <c r="D266" i="80"/>
  <c r="D267" i="80"/>
  <c r="D268" i="80"/>
  <c r="D269" i="80"/>
  <c r="D270" i="80"/>
  <c r="D271" i="80"/>
  <c r="D272" i="80"/>
  <c r="D273" i="80"/>
  <c r="D274" i="80"/>
  <c r="D275" i="80"/>
  <c r="D276" i="80"/>
  <c r="D277" i="80"/>
  <c r="D278" i="80"/>
  <c r="D279" i="80"/>
  <c r="D280" i="80"/>
  <c r="D281" i="80"/>
  <c r="D282" i="80"/>
  <c r="D283" i="80"/>
  <c r="D284" i="80"/>
  <c r="D285" i="80"/>
  <c r="D286" i="80"/>
  <c r="D287" i="80"/>
  <c r="D288" i="80"/>
  <c r="D289" i="80"/>
  <c r="D290" i="80"/>
  <c r="D291" i="80"/>
  <c r="D292" i="80"/>
  <c r="D293" i="80"/>
  <c r="D294" i="80"/>
  <c r="D295" i="80"/>
  <c r="D296" i="80"/>
  <c r="D297" i="80"/>
  <c r="D298" i="80"/>
  <c r="D299" i="80"/>
  <c r="D300" i="80"/>
  <c r="D301" i="80"/>
  <c r="D302" i="80"/>
  <c r="D303" i="80"/>
  <c r="D304" i="80"/>
  <c r="D305" i="80"/>
  <c r="D306" i="80"/>
  <c r="D307" i="80"/>
  <c r="D308" i="80"/>
  <c r="D309" i="80"/>
  <c r="D310" i="80"/>
  <c r="D311" i="80"/>
  <c r="D312" i="80"/>
  <c r="D313" i="80"/>
  <c r="D314" i="80"/>
  <c r="D315" i="80"/>
  <c r="D316" i="80"/>
  <c r="D317" i="80"/>
  <c r="D318" i="80"/>
  <c r="D319" i="80"/>
  <c r="D320" i="80"/>
  <c r="D321" i="80"/>
  <c r="D322" i="80"/>
  <c r="D323" i="80"/>
  <c r="D324" i="80"/>
  <c r="D325" i="80"/>
  <c r="D326" i="80"/>
  <c r="D327" i="80"/>
  <c r="D328" i="80"/>
  <c r="D80" i="80"/>
  <c r="F69" i="86"/>
  <c r="F64" i="86"/>
  <c r="B67" i="86"/>
  <c r="D67" i="86"/>
  <c r="D69" i="86"/>
  <c r="G69" i="86"/>
  <c r="H69" i="86"/>
  <c r="I69" i="86"/>
  <c r="G65" i="86"/>
  <c r="H65" i="86" s="1"/>
  <c r="I65" i="86" s="1"/>
  <c r="B63" i="86"/>
  <c r="F65" i="86" l="1"/>
  <c r="P87" i="86" l="1"/>
  <c r="P73" i="86"/>
  <c r="O87" i="86"/>
  <c r="B87" i="86" s="1"/>
  <c r="O73" i="86"/>
  <c r="B73" i="86" l="1"/>
  <c r="B28" i="82"/>
  <c r="B72" i="83"/>
  <c r="B14" i="90" l="1"/>
  <c r="O62" i="81"/>
  <c r="P62" i="81"/>
  <c r="O159" i="83"/>
  <c r="O146" i="83"/>
  <c r="B22" i="83"/>
  <c r="B20" i="83"/>
  <c r="B19" i="83"/>
  <c r="B18" i="83"/>
  <c r="O16" i="83"/>
  <c r="J12" i="90"/>
  <c r="P159" i="83" l="1"/>
  <c r="D70" i="80" l="1"/>
  <c r="D69" i="80"/>
  <c r="D68" i="80"/>
  <c r="P56" i="83"/>
  <c r="D32" i="82"/>
  <c r="B32" i="82"/>
  <c r="D13" i="89" l="1"/>
  <c r="E13" i="89"/>
  <c r="D13" i="84"/>
  <c r="E13" i="84"/>
  <c r="P106" i="83"/>
  <c r="P188" i="83" l="1"/>
  <c r="P8" i="83"/>
  <c r="O8" i="83" l="1"/>
  <c r="P146" i="83" l="1"/>
  <c r="B41" i="80" l="1"/>
  <c r="B42" i="80" s="1"/>
  <c r="J17" i="80"/>
  <c r="K17" i="80" s="1"/>
  <c r="J16" i="80"/>
  <c r="K16" i="80" s="1"/>
  <c r="J15" i="80"/>
  <c r="K15" i="80" s="1"/>
  <c r="J18" i="80"/>
  <c r="K18" i="80" s="1"/>
  <c r="J19" i="80"/>
  <c r="K19" i="80" s="1"/>
  <c r="J20" i="80"/>
  <c r="K20" i="80" s="1"/>
  <c r="J21" i="80"/>
  <c r="K21" i="80" s="1"/>
  <c r="J22" i="80"/>
  <c r="K22" i="80" s="1"/>
  <c r="J23" i="80"/>
  <c r="K23" i="80" s="1"/>
  <c r="J24" i="80"/>
  <c r="K24" i="80" s="1"/>
  <c r="J25" i="80"/>
  <c r="K25" i="80" s="1"/>
  <c r="J14" i="80"/>
  <c r="K14" i="80" s="1"/>
  <c r="B43" i="80"/>
  <c r="B19" i="90"/>
  <c r="B6" i="82"/>
  <c r="B6" i="81"/>
  <c r="B6" i="110" l="1"/>
  <c r="B6" i="114"/>
  <c r="B6" i="113"/>
  <c r="B6" i="111"/>
  <c r="B6" i="112"/>
  <c r="B6" i="109"/>
  <c r="B44" i="80"/>
  <c r="B6" i="89"/>
  <c r="B6" i="84"/>
  <c r="B6" i="83"/>
  <c r="B6" i="90"/>
  <c r="B6" i="86"/>
  <c r="D58" i="80" l="1"/>
  <c r="O202" i="83"/>
  <c r="O188" i="83"/>
  <c r="O57" i="81"/>
  <c r="O23" i="86"/>
  <c r="B54" i="89"/>
  <c r="B44" i="89"/>
  <c r="B34" i="89"/>
  <c r="B24" i="89"/>
  <c r="B14" i="89"/>
  <c r="B24" i="84"/>
  <c r="B34" i="84"/>
  <c r="B44" i="84"/>
  <c r="B54" i="84"/>
  <c r="B84" i="83"/>
  <c r="B79" i="83"/>
  <c r="D64" i="80"/>
  <c r="D48" i="80"/>
  <c r="D49" i="80"/>
  <c r="D50" i="80"/>
  <c r="D51" i="80"/>
  <c r="D52" i="80"/>
  <c r="D47" i="80"/>
  <c r="D23" i="82" l="1"/>
  <c r="B30" i="90"/>
  <c r="B10" i="90"/>
  <c r="B9" i="90"/>
  <c r="B9" i="89" l="1"/>
  <c r="D65" i="80"/>
  <c r="D66" i="80"/>
  <c r="B2" i="86"/>
  <c r="D60" i="80"/>
  <c r="D61" i="80"/>
  <c r="D62" i="80"/>
  <c r="D59" i="80"/>
  <c r="B172" i="83"/>
  <c r="B68" i="83"/>
  <c r="B13" i="83"/>
  <c r="B4" i="82"/>
  <c r="B126" i="81"/>
  <c r="B108" i="81"/>
  <c r="B86" i="81"/>
  <c r="B80" i="81"/>
  <c r="B4" i="110" l="1"/>
  <c r="B4" i="113"/>
  <c r="B4" i="112"/>
  <c r="B4" i="111"/>
  <c r="B4" i="114"/>
  <c r="B2" i="112"/>
  <c r="B2" i="113"/>
  <c r="B2" i="111"/>
  <c r="B2" i="114"/>
  <c r="B2" i="109"/>
  <c r="B2" i="110"/>
  <c r="B4" i="109"/>
  <c r="B2" i="89"/>
  <c r="B55" i="81"/>
  <c r="C37" i="81"/>
  <c r="B33" i="81"/>
  <c r="B5" i="81"/>
  <c r="P16" i="83"/>
  <c r="B16" i="83" s="1"/>
  <c r="C2" i="80"/>
  <c r="P23" i="86" l="1"/>
  <c r="P57" i="81"/>
  <c r="H123" i="81"/>
  <c r="B62" i="81" l="1"/>
  <c r="P23" i="82" l="1"/>
  <c r="O23" i="82"/>
  <c r="B13" i="90"/>
  <c r="J31" i="83"/>
  <c r="G31" i="83"/>
  <c r="E31" i="83"/>
  <c r="C31" i="83"/>
  <c r="P15" i="90" l="1"/>
  <c r="O15" i="90"/>
  <c r="O106" i="83" l="1"/>
  <c r="O175" i="83" l="1"/>
  <c r="O120" i="83"/>
  <c r="O56" i="83"/>
  <c r="P202" i="83"/>
  <c r="P175" i="83"/>
  <c r="P120" i="83"/>
  <c r="B23" i="86" l="1"/>
  <c r="B44" i="86" l="1"/>
  <c r="D39" i="82" l="1"/>
  <c r="B39" i="82"/>
  <c r="D35" i="82"/>
  <c r="B35" i="82"/>
  <c r="D42" i="82"/>
  <c r="B42" i="82"/>
  <c r="B31" i="82"/>
  <c r="B74" i="83" l="1"/>
  <c r="B71" i="83"/>
  <c r="E35" i="90" l="1"/>
  <c r="B32" i="90"/>
  <c r="B17" i="90"/>
  <c r="G16" i="90"/>
  <c r="F16" i="90"/>
  <c r="E16" i="90"/>
  <c r="D16" i="90"/>
  <c r="C16" i="90"/>
  <c r="B16" i="90"/>
  <c r="B50" i="86"/>
  <c r="B41" i="86"/>
  <c r="E39" i="86"/>
  <c r="B36" i="86"/>
  <c r="B22" i="86"/>
  <c r="B19" i="86"/>
  <c r="B15" i="86"/>
  <c r="B14" i="86"/>
  <c r="B13" i="86"/>
  <c r="B12" i="86"/>
  <c r="P10" i="86"/>
  <c r="B10" i="86" s="1"/>
  <c r="B14" i="84"/>
  <c r="B11" i="84"/>
  <c r="B11" i="89" s="1"/>
  <c r="B9" i="84"/>
  <c r="B202" i="83"/>
  <c r="B188" i="83"/>
  <c r="B175" i="83"/>
  <c r="B159" i="83"/>
  <c r="B146" i="83"/>
  <c r="B133" i="83"/>
  <c r="B120" i="83"/>
  <c r="B106" i="83"/>
  <c r="B56" i="83"/>
  <c r="B27" i="83"/>
  <c r="B9" i="83"/>
  <c r="B8" i="83"/>
  <c r="B21" i="82"/>
  <c r="L19" i="82"/>
  <c r="K19" i="82"/>
  <c r="J19" i="82"/>
  <c r="I19" i="82"/>
  <c r="H19" i="82"/>
  <c r="G19" i="82"/>
  <c r="F19" i="82"/>
  <c r="E19" i="82"/>
  <c r="D19" i="82"/>
  <c r="B19" i="82"/>
  <c r="B15" i="82"/>
  <c r="B12" i="82"/>
  <c r="B10" i="82"/>
  <c r="L8" i="82"/>
  <c r="K8" i="82"/>
  <c r="J8" i="82"/>
  <c r="I8" i="82"/>
  <c r="H8" i="82"/>
  <c r="G8" i="82"/>
  <c r="F8" i="82"/>
  <c r="E8" i="82"/>
  <c r="D8" i="82"/>
  <c r="B8" i="82"/>
  <c r="L135" i="81"/>
  <c r="K135" i="81"/>
  <c r="J135" i="81"/>
  <c r="I135" i="81"/>
  <c r="H135" i="81"/>
  <c r="F135" i="81"/>
  <c r="E135" i="81"/>
  <c r="D135" i="81"/>
  <c r="C135" i="81"/>
  <c r="B130" i="81"/>
  <c r="B132" i="81"/>
  <c r="B129" i="81"/>
  <c r="B128" i="81"/>
  <c r="L126" i="81"/>
  <c r="K126" i="81"/>
  <c r="J126" i="81"/>
  <c r="I126" i="81"/>
  <c r="H126" i="81"/>
  <c r="F126" i="81"/>
  <c r="E126" i="81"/>
  <c r="D126" i="81"/>
  <c r="C126" i="81"/>
  <c r="B118" i="81"/>
  <c r="B116" i="81"/>
  <c r="B114" i="81"/>
  <c r="B112" i="81"/>
  <c r="B110" i="81"/>
  <c r="B96" i="81"/>
  <c r="B95" i="81"/>
  <c r="B92" i="81"/>
  <c r="B90" i="81"/>
  <c r="B88" i="81"/>
  <c r="B82" i="81"/>
  <c r="L80" i="81"/>
  <c r="K80" i="81"/>
  <c r="J80" i="81"/>
  <c r="I80" i="81"/>
  <c r="H80" i="81"/>
  <c r="F80" i="81"/>
  <c r="E80" i="81"/>
  <c r="D80" i="81"/>
  <c r="C80" i="81"/>
  <c r="P76" i="81"/>
  <c r="O76" i="81"/>
  <c r="L74" i="81"/>
  <c r="K74" i="81"/>
  <c r="J74" i="81"/>
  <c r="I74" i="81"/>
  <c r="H74" i="81"/>
  <c r="F74" i="81"/>
  <c r="E74" i="81"/>
  <c r="D74" i="81"/>
  <c r="C74" i="81"/>
  <c r="B74" i="81"/>
  <c r="B57" i="81"/>
  <c r="B59" i="81"/>
  <c r="B52" i="81"/>
  <c r="B35" i="81"/>
  <c r="L33" i="81"/>
  <c r="K33" i="81"/>
  <c r="J33" i="81"/>
  <c r="I33" i="81"/>
  <c r="H33" i="81"/>
  <c r="F33" i="81"/>
  <c r="E33" i="81"/>
  <c r="D33" i="81"/>
  <c r="C33" i="81"/>
  <c r="B9" i="112" l="1"/>
  <c r="B9" i="111"/>
  <c r="B9" i="113"/>
  <c r="B9" i="114"/>
  <c r="B12" i="112"/>
  <c r="B12" i="111"/>
  <c r="B12" i="114"/>
  <c r="B12" i="113"/>
  <c r="B8" i="113"/>
  <c r="B8" i="114"/>
  <c r="B8" i="112"/>
  <c r="B8" i="111"/>
  <c r="B13" i="112"/>
  <c r="B13" i="111"/>
  <c r="B13" i="114"/>
  <c r="B13" i="113"/>
  <c r="B14" i="111"/>
  <c r="B14" i="112"/>
  <c r="B14" i="114"/>
  <c r="B14" i="113"/>
  <c r="B15" i="113"/>
  <c r="B15" i="111"/>
  <c r="B15" i="114"/>
  <c r="B15" i="112"/>
  <c r="B16" i="112"/>
  <c r="B16" i="114"/>
  <c r="B16" i="111"/>
  <c r="B16" i="113"/>
  <c r="B13" i="109"/>
  <c r="B14" i="110"/>
  <c r="B9" i="109"/>
  <c r="B9" i="110"/>
  <c r="B14" i="109"/>
  <c r="B15" i="110"/>
  <c r="B8" i="109"/>
  <c r="B8" i="110"/>
  <c r="B12" i="109"/>
  <c r="B13" i="110"/>
  <c r="B15" i="109"/>
  <c r="B16" i="110"/>
  <c r="B11" i="109"/>
  <c r="B12" i="110"/>
  <c r="B4" i="86"/>
  <c r="B4" i="89"/>
  <c r="B4" i="84"/>
  <c r="B4" i="90"/>
  <c r="B4" i="83"/>
  <c r="B8" i="86"/>
  <c r="B9" i="86"/>
  <c r="D76" i="81"/>
  <c r="B15" i="90"/>
  <c r="B5" i="82"/>
  <c r="C17" i="90"/>
  <c r="G17" i="90"/>
  <c r="F17" i="90"/>
  <c r="E17" i="90"/>
  <c r="D17" i="90"/>
  <c r="F39" i="86"/>
  <c r="G39" i="86" s="1"/>
  <c r="F35" i="90"/>
  <c r="G35" i="90" s="1"/>
  <c r="B5" i="110" l="1"/>
  <c r="B5" i="113"/>
  <c r="B5" i="114"/>
  <c r="B5" i="112"/>
  <c r="B5" i="111"/>
  <c r="B5" i="109"/>
  <c r="B5" i="90"/>
  <c r="B5" i="83"/>
  <c r="B5" i="84"/>
  <c r="B5" i="86"/>
  <c r="B5" i="8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D717962A-D7A8-4C00-8763-CDE397445B30}">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tc={32958E7C-C115-44D2-8ECA-B8DB96EAAE61}</author>
  </authors>
  <commentList>
    <comment ref="O1" authorId="0" shapeId="0" xr:uid="{32958E7C-C115-44D2-8ECA-B8DB96EAAE61}">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tc={487DB43E-DC63-4781-A0EA-80032FBBC6A0}</author>
  </authors>
  <commentList>
    <comment ref="P92" authorId="0" shapeId="0" xr:uid="{487DB43E-DC63-4781-A0EA-80032FBBC6A0}">
      <text>
        <t>[Threaded comment]
Your version of Excel allows you to read this threaded comment; however, any edits to it will get removed if the file is opened in a newer version of Excel. Learn more: https://go.microsoft.com/fwlink/?linkid=870924
Comment:
    Check french
Reply:
    checked</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tc={F0D7464E-80E7-457E-B3E2-1E87B2FD3FAA}</author>
    <author>tc={5AD1002A-F66F-4720-AC90-7E35D6DD7AC8}</author>
    <author>tc={E7993F81-71AA-4068-8E95-A8C77B8DB798}</author>
  </authors>
  <commentList>
    <comment ref="O43" authorId="0" shapeId="0" xr:uid="{F0D7464E-80E7-457E-B3E2-1E87B2FD3FAA}">
      <text>
        <t>[Threaded comment]
Your version of Excel allows you to read this threaded comment; however, any edits to it will get removed if the file is opened in a newer version of Excel. Learn more: https://go.microsoft.com/fwlink/?linkid=870924
Comment:
    Confirm wording is correct, and the French is correct.
Reply:
    French is ok</t>
      </text>
    </comment>
    <comment ref="O50" authorId="1" shapeId="0" xr:uid="{5AD1002A-F66F-4720-AC90-7E35D6DD7AC8}">
      <text>
        <t>[Threaded comment]
Your version of Excel allows you to read this threaded comment; however, any edits to it will get removed if the file is opened in a newer version of Excel. Learn more: https://go.microsoft.com/fwlink/?linkid=870924
Comment:
    Reworded. Confirm it is ok, and confirm French is OK
Reply:
    ok
Reply:
    French is ok</t>
      </text>
    </comment>
    <comment ref="P101" authorId="2" shapeId="0" xr:uid="{E7993F81-71AA-4068-8E95-A8C77B8DB798}">
      <text>
        <t>[Threaded comment]
Your version of Excel allows you to read this threaded comment; however, any edits to it will get removed if the file is opened in a newer version of Excel. Learn more: https://go.microsoft.com/fwlink/?linkid=870924
Comment:
    Check french
Reply:
    checked</t>
      </text>
    </comment>
  </commentList>
</comments>
</file>

<file path=xl/sharedStrings.xml><?xml version="1.0" encoding="utf-8"?>
<sst xmlns="http://schemas.openxmlformats.org/spreadsheetml/2006/main" count="1920" uniqueCount="981">
  <si>
    <t>TRANSMISSION DU QUESTIONNAIRE REMPLI</t>
  </si>
  <si>
    <t>Firm Name</t>
  </si>
  <si>
    <t>Firm Address</t>
  </si>
  <si>
    <t>Adresse de l'entreprise</t>
  </si>
  <si>
    <t>Adresse du site Web</t>
  </si>
  <si>
    <t>Name of Authorized Official</t>
  </si>
  <si>
    <t>Nom du représentant autorisé</t>
  </si>
  <si>
    <t>Title of Authorized Official</t>
  </si>
  <si>
    <t>Titre du représentant autorisé</t>
  </si>
  <si>
    <t>E-mail Address</t>
  </si>
  <si>
    <t>Telephone</t>
  </si>
  <si>
    <t>Téléphone</t>
  </si>
  <si>
    <t>Question 1</t>
  </si>
  <si>
    <t xml:space="preserve">Dénomination sociale de l'entreprise </t>
  </si>
  <si>
    <t>Role in the Industry</t>
  </si>
  <si>
    <t>Question 2</t>
  </si>
  <si>
    <t>Question 3</t>
  </si>
  <si>
    <t>Question 4</t>
  </si>
  <si>
    <t>Question 5</t>
  </si>
  <si>
    <t>Question 6</t>
  </si>
  <si>
    <t>Question 7</t>
  </si>
  <si>
    <t>Question 9</t>
  </si>
  <si>
    <t>Question 11</t>
  </si>
  <si>
    <t>Provide the names and addresses of other locations, facilities, and outlets in Canada on behalf of which your company is responding.</t>
  </si>
  <si>
    <t>Question 12</t>
  </si>
  <si>
    <t>FIRM INFORMATION</t>
  </si>
  <si>
    <t>RENSEIGNEMENTS SUR L’ENTREPRISE</t>
  </si>
  <si>
    <t>CONFIRMATION DES DONNÉES DÉCLARÉES</t>
  </si>
  <si>
    <t>CERTIFICATION</t>
  </si>
  <si>
    <t>ATTESTATION</t>
  </si>
  <si>
    <t>Website Address</t>
  </si>
  <si>
    <t>PUBLIC COMMENTS</t>
  </si>
  <si>
    <t>QUESTIONNAIRE DUE DATE</t>
  </si>
  <si>
    <t>DATE D'ÉCHÉANCE DU QUESTIONNAIRE</t>
  </si>
  <si>
    <t>CONFIRMATION OF REPORTED DATA</t>
  </si>
  <si>
    <t>I understand that checking this box constitutes my legally binding signature.</t>
  </si>
  <si>
    <t>Je comprends que le fait de cocher cette case constitue ma signature juridiquement contraignante.</t>
  </si>
  <si>
    <t>Utilisateur final</t>
  </si>
  <si>
    <t>Rôle dans l'industrie</t>
  </si>
  <si>
    <t>PUBLIC</t>
  </si>
  <si>
    <t>CUSTOMS TARIFF</t>
  </si>
  <si>
    <t>TARIF DES DOUANES</t>
  </si>
  <si>
    <t>SUBMITTING THE QUESTIONNAIRE RESPONSE</t>
  </si>
  <si>
    <t>Fournissez les noms et adresses des autres emplacements, installations et points de vente au Canada au nom de laquelle votre entreprise répond. </t>
  </si>
  <si>
    <t>Adresse de courrier électronique</t>
  </si>
  <si>
    <t>Date</t>
  </si>
  <si>
    <t>End user</t>
  </si>
  <si>
    <t>COMMENTAIRES PUBLICS</t>
  </si>
  <si>
    <t>Describe the method used to value your firm's sales to Canadian or foreign associated firms.</t>
  </si>
  <si>
    <t>Décrivez la méthode utilisée pour déterminer la valeur des ventes de votre entreprise à ses entreprises associées au Canada et/ou à l’étranger.</t>
  </si>
  <si>
    <t>PROTECTED COMMENTS</t>
  </si>
  <si>
    <t>Confirm that all information is reported on a calendar-year basis.</t>
  </si>
  <si>
    <t>Confirmez que tous les renseignements déclarés le sont selon l’année civile.</t>
  </si>
  <si>
    <t>Imports</t>
  </si>
  <si>
    <t>Variable</t>
  </si>
  <si>
    <t>English</t>
  </si>
  <si>
    <t>French</t>
  </si>
  <si>
    <t>Data Validation comments</t>
  </si>
  <si>
    <t>Case Number</t>
  </si>
  <si>
    <t>The Goods</t>
  </si>
  <si>
    <t>Due Date</t>
  </si>
  <si>
    <t>Trade Level 1 (plural)</t>
  </si>
  <si>
    <t>Benchmark Products 1</t>
  </si>
  <si>
    <t>Benchmark Products 2</t>
  </si>
  <si>
    <t>Benchmark Products 3</t>
  </si>
  <si>
    <t>Benchmark Products 4</t>
  </si>
  <si>
    <t>Benchmark Products 5</t>
  </si>
  <si>
    <t>Product Defn</t>
  </si>
  <si>
    <t>HS Code defn change date</t>
  </si>
  <si>
    <t>HS Codes before change</t>
  </si>
  <si>
    <t>HS Codes after change</t>
  </si>
  <si>
    <t>Français</t>
  </si>
  <si>
    <t>In which language would you prefer to complete this questionnaire?</t>
  </si>
  <si>
    <t>Failure to complete the questionnaire by the due date may result in the Tribunal issuing a production order, pursuant to section 17 of the Canadian International Trade Tribunal Act, to compel the production of a questionnaire response.</t>
  </si>
  <si>
    <t>The completed questionnaire can be submitted using one of the following methods:</t>
  </si>
  <si>
    <t xml:space="preserve">This questionnaire is divided into two parts:
</t>
  </si>
  <si>
    <t xml:space="preserve">Le présent questionnaire est divisé en deux parties :
</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</si>
  <si>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</si>
  <si>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</si>
  <si>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</si>
  <si>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</si>
  <si>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 xml:space="preserve">Product information and a glossary of terms can be found in the Info tab.
</t>
  </si>
  <si>
    <t>Des informations sur le produit et un glossaire de termes sont disponibles dans l'onglet Info.</t>
  </si>
  <si>
    <t xml:space="preserve">Use the AddPub tab if more space is needed.
</t>
  </si>
  <si>
    <t>Utilisez l'onglet AddPub si vous avez besoin de plus d'espace.</t>
  </si>
  <si>
    <t>%</t>
  </si>
  <si>
    <t>Sales</t>
  </si>
  <si>
    <t>Ventes</t>
  </si>
  <si>
    <t>Comments</t>
  </si>
  <si>
    <t>Commentaires</t>
  </si>
  <si>
    <t>Comment 1</t>
  </si>
  <si>
    <t>Commentaire 1</t>
  </si>
  <si>
    <t>Comment 2</t>
  </si>
  <si>
    <t>Commentaire 2</t>
  </si>
  <si>
    <t>Comment 3</t>
  </si>
  <si>
    <t>Commentaire 3</t>
  </si>
  <si>
    <t>Comment 4</t>
  </si>
  <si>
    <t>Commentaire 4</t>
  </si>
  <si>
    <t>Comment 5</t>
  </si>
  <si>
    <t>Commentaire 5</t>
  </si>
  <si>
    <t xml:space="preserve">Use the AddPro tab if more space is needed.
</t>
  </si>
  <si>
    <t>For the questions in this tab, note the following:</t>
  </si>
  <si>
    <t>Pour les questions de cet onglet, notez ce qui suit :</t>
  </si>
  <si>
    <t>Ventes à l'exportation</t>
  </si>
  <si>
    <t>Ending inventory</t>
  </si>
  <si>
    <t>Delivery Cost</t>
  </si>
  <si>
    <t>Coût de livraison</t>
  </si>
  <si>
    <t>For additional details, view the Info tab.</t>
  </si>
  <si>
    <t>Pour plus de détails, consultez l'onglet Info.</t>
  </si>
  <si>
    <t>References to "the goods" in this questionnaire refer to:</t>
  </si>
  <si>
    <t>Les références aux « marchandises » dans ce questionnaire font référence à :</t>
  </si>
  <si>
    <t xml:space="preserve">Primary Industry 1 </t>
  </si>
  <si>
    <t>Segment de marché 1</t>
  </si>
  <si>
    <t>Primary Industry 2</t>
  </si>
  <si>
    <t>Segment de marché 2</t>
  </si>
  <si>
    <t>Primary Industry 3</t>
  </si>
  <si>
    <t>Segment de marché 3</t>
  </si>
  <si>
    <t>Type</t>
  </si>
  <si>
    <t>Importations</t>
  </si>
  <si>
    <t>Select Yes or No</t>
  </si>
  <si>
    <t xml:space="preserve">If your firm has more than one location, facility or outlet, submit a consolidated response to the questionnaire.
</t>
  </si>
  <si>
    <t xml:space="preserve">Si votre entreprise a plus d’un emplacement, d’une installation ou d’un point de vente, transmettez une réponse consolidée au questionnaire.
</t>
  </si>
  <si>
    <t xml:space="preserve">When submitting the completed questionnaire using the secure E-filing service, designate the questionnaire as confidential. Note that the information in the public (blue) tabs in your questionnaire will be treated as public information.
</t>
  </si>
  <si>
    <t>Retournez le questionnaire rempli en utilisant l’une des options suivantes :</t>
  </si>
  <si>
    <t xml:space="preserve">Lorsque vous faites parvenir le questionnaire rempli en utilisant le service sécurisé de dépôt électronique, désignez le questionnaire comme étant confidentiel. Notez que l’information contenue dans les onglets publics (les onglets bleus) du questionnaire sera traitée en tant qu’information publique.
</t>
  </si>
  <si>
    <t>Net delivered selling value</t>
  </si>
  <si>
    <t>Valeur de vente nette rendue</t>
  </si>
  <si>
    <t>Net delivered purchase value (laid-in cost)</t>
  </si>
  <si>
    <t>Error</t>
  </si>
  <si>
    <t>Erreur</t>
  </si>
  <si>
    <t>Okay</t>
  </si>
  <si>
    <t>GLOSSAIRE</t>
  </si>
  <si>
    <t/>
  </si>
  <si>
    <t>Benchmark Products 6</t>
  </si>
  <si>
    <t>Dénomination sociale 
(en français et en anglais, le cas échéant)</t>
  </si>
  <si>
    <t>Dans quelle langue préférez-vous remplir ce questionnaire?</t>
  </si>
  <si>
    <t>Nature of association</t>
  </si>
  <si>
    <t>Si votre entreprise désire ajouter des commentaires concernant vos réponses, vous les inscrivez ici. Indiquez à quelle question se rapportent vos commentaires.</t>
  </si>
  <si>
    <t>COMMENTAIRES PROTÉGÉS</t>
  </si>
  <si>
    <t>Confirmez que toutes les valeurs déclarées dans ce questionnaire sont en dollars canadiens.</t>
  </si>
  <si>
    <t>Confirm that all values reported in this questionnaire are in Canadian dollars.</t>
  </si>
  <si>
    <t>Maximum length reached. Please use the AddPro tab to add further info. | La limite maximale de caractères est atteinte. SVP utiliser l'onglet AddPro pour ajouter plus d'information.</t>
  </si>
  <si>
    <t>Maximum length reached. Please use the AddPub tab to add further info. | La limite maximale de caractères est atteinte. SVP utiliser l'onglet AddPub pour ajouter plus d'information.</t>
  </si>
  <si>
    <t>1000 character limit | limite de 1000 caractères</t>
  </si>
  <si>
    <t>Broker or trader</t>
  </si>
  <si>
    <t>Courtier ou commerçant</t>
  </si>
  <si>
    <t>Benchmark Products 7</t>
  </si>
  <si>
    <t>Benchmark Products 8</t>
  </si>
  <si>
    <t>Int period 1</t>
  </si>
  <si>
    <t>Int period 2</t>
  </si>
  <si>
    <t>Should your firm wish to add any comments related to its responses, submit them here. Be sure to indicate the applicable question number.</t>
  </si>
  <si>
    <t>Imports in Canada</t>
  </si>
  <si>
    <t>Importations au Canada</t>
  </si>
  <si>
    <t>CAD</t>
  </si>
  <si>
    <t xml:space="preserve">The undersigned certifies that the information supplied herein is complete and correct to the best of their knowledge and belief.
</t>
  </si>
  <si>
    <t xml:space="preserve">Le soussigné déclare que, pour autant qu'il sache, les renseignements fournis aux présentes sont complets et exacts.
</t>
  </si>
  <si>
    <t>Firm Name (In English and French, if applicable)</t>
  </si>
  <si>
    <t>Trade Level 2 (plural)</t>
  </si>
  <si>
    <t>HS Codes</t>
  </si>
  <si>
    <t>BMP1</t>
  </si>
  <si>
    <t>BMP2</t>
  </si>
  <si>
    <t>BMP3</t>
  </si>
  <si>
    <t>BMP4</t>
  </si>
  <si>
    <t>BMP5</t>
  </si>
  <si>
    <t>BMP6</t>
  </si>
  <si>
    <t>BMP7</t>
  </si>
  <si>
    <t>BMP8</t>
  </si>
  <si>
    <t>Date of change</t>
  </si>
  <si>
    <t>Si le questionnaire n’est pas rempli dans les délais impartis, le Tribunal peut rendre une ordonnance de production, aux termes de l’article 17 de la Loi sur le Tribunal canadien du commerce extérieur, afin d’exiger la production d’une réponse au questionnaire.</t>
  </si>
  <si>
    <t>Type d'affiliation</t>
  </si>
  <si>
    <t>Last Quarter of POI (ie Q2)</t>
  </si>
  <si>
    <t>Last Year of POI</t>
  </si>
  <si>
    <t>First Year of POI</t>
  </si>
  <si>
    <t>United States of America</t>
  </si>
  <si>
    <t>États-Unis d'Amérique</t>
  </si>
  <si>
    <t>Correct</t>
  </si>
  <si>
    <t>CBSA POI</t>
  </si>
  <si>
    <t>• Report all sales to Canadian and foreign associated firms.</t>
  </si>
  <si>
    <t>• Report all sales as of the date of shipment to the customer or the customer’s warehouse.</t>
  </si>
  <si>
    <t>• Report all values in Canadian dollars.</t>
  </si>
  <si>
    <t xml:space="preserve">• Veuillez indiquer seulement les ventes effectuées à partir des importations de votre entreprise. Les ventes de marchandises achetées auprès de producteurs canadiens doivent être exclues. </t>
  </si>
  <si>
    <t>• Déclarez toutes les ventes aux entreprises associées canadiennes et étrangères.</t>
  </si>
  <si>
    <t>• Déclarez toutes les ventes à compter de la date de l’expédition au client ou à son entrepôt.</t>
  </si>
  <si>
    <t>• Déclarez toutes les valeurs en dollars canadiens.</t>
  </si>
  <si>
    <t>• If your firm is an end user or a retailer, your firm does not need to report sales of imports or inventories of imports.</t>
  </si>
  <si>
    <t>• Si votre entreprise est un utilisateur final ou un détaillant, elle n’a pas besoin de déclarer ses ventes d’importations ou ses stocks d’importations.</t>
  </si>
  <si>
    <t>Export sales</t>
  </si>
  <si>
    <t>Last Day of POI</t>
  </si>
  <si>
    <t>The purchase value net of all cash, quantity or deferred discounts, allowances, taxes, rebates and incentives, whether or not shown on the invoice. However, it includes delivery costs (freight, handling, and insurance) to your Canadian warehouse and, where applicable, all import costs such as customs and other duties (including anti-dumping and countervailing duties), brokerage fees and surcharges.</t>
  </si>
  <si>
    <t xml:space="preserve">La valeur d'achat, après déduction, des escomptes au comptant, des remises sur quantité et des escomptes reportés, des rabais, des taxes, des ristournes et des primes, qu’ils soient indiqués ou non sur la facture. Veuillez inclure tous les coûts de livraison (fret, manutention et assurance) à votre entrepôt canadien et, le cas échéant, tous les frais d’importation, comme les droits de douane et autres (y compris les droits antidumping et compensateurs), les frais de courtage et les suppléments. </t>
  </si>
  <si>
    <t>2. E-mail to citt-tcce@tribunal.gc.ca should you accept the associated risks and you are filing information that belongs to your firm only.</t>
  </si>
  <si>
    <t>2. Par courriel à l'adresse tcce-citt@tribunal.gc.ca si vous acceptez les risques connexes et vous transmettez des renseignements qui sont ceux de votre entreprise seulement.</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</si>
  <si>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</si>
  <si>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</si>
  <si>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</si>
  <si>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</si>
  <si>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Related firms</t>
  </si>
  <si>
    <t>Entreprises affiliées</t>
  </si>
  <si>
    <t>Additional Product Info</t>
  </si>
  <si>
    <t>Analyst 1</t>
  </si>
  <si>
    <t>Analyst 2</t>
  </si>
  <si>
    <t>Unit of measure (plural)</t>
  </si>
  <si>
    <t>Unit of measure (singular)</t>
  </si>
  <si>
    <t>distributors</t>
  </si>
  <si>
    <t>distributeurs</t>
  </si>
  <si>
    <t>Important notes for formatting</t>
  </si>
  <si>
    <t>Insert and merge rows where needed to expand height of text boxes.</t>
  </si>
  <si>
    <t>Subject Countries (incl. French pronouns)</t>
  </si>
  <si>
    <t>IMPORTERS' QUESTIONNAIRE | QUESTIONNAIRE À L'INTENTION DES IMPORTATEURS</t>
  </si>
  <si>
    <t>INTRODUCTION</t>
  </si>
  <si>
    <t>LANGUAGE PREFERENCE | PRÉFÉRENCE LINGUISTIQUE</t>
  </si>
  <si>
    <t>DEFINITION OF "THE GOODS"</t>
  </si>
  <si>
    <t>LA DÉFINITION "DES MARCHANDISES"</t>
  </si>
  <si>
    <t>DO YOU NEED TO COMPLETE THIS QUESTIONNAIRE?</t>
  </si>
  <si>
    <t>FAILURE TO COMPLETE QUESTIONNAIRE</t>
  </si>
  <si>
    <t>QUESTIONNAIRE NON REMPLI</t>
  </si>
  <si>
    <t>QUESTIONS</t>
  </si>
  <si>
    <t>IMPORTERS' QUESTIONNAIRE</t>
  </si>
  <si>
    <t>QUESTIONNAIRE À L'INTENTION DES IMPORTATEURS</t>
  </si>
  <si>
    <t>QUESTIONNAIRE OUTLINE</t>
  </si>
  <si>
    <t>APERÇU DU QUESTIONNAIRE</t>
  </si>
  <si>
    <t>GLOSSARY</t>
  </si>
  <si>
    <t>La valeur de vos ventes après déduction des escomptes au comptant, des remises sur quantité et des escomptes reportés, des rabais, des taxes, des ristournes et des primes, qu’ils soient indiqués ou non sur la facture. Incluez le coût de livraison.</t>
  </si>
  <si>
    <t>GENERAL FIRM INFORMATION</t>
  </si>
  <si>
    <t>INFORMATIONS GÉNÉRALES SUR L'ENTREPRISE</t>
  </si>
  <si>
    <t>MARKET CHARACTERISTICS OF THE GOODS</t>
  </si>
  <si>
    <t>CARACTÉRISTIQUES DU MARCHÉ DES MARCHANDISES</t>
  </si>
  <si>
    <t>SALES</t>
  </si>
  <si>
    <t>VENTES</t>
  </si>
  <si>
    <t>Other</t>
  </si>
  <si>
    <t>Autre</t>
  </si>
  <si>
    <t>PROTECTED</t>
  </si>
  <si>
    <t>PROTÉGÉ</t>
  </si>
  <si>
    <t>IMPORTS AND SALES</t>
  </si>
  <si>
    <t>IMPORTATIONS ET VENTES</t>
  </si>
  <si>
    <t>Utilisez un onglet numéroté « Imp-Exp » pour chaque exportateur à partir duquel votre entreprise a importé. Pour obtenir des onglets « Imp-Exp » supplémentaires, contactez un analyste de cas identifié dans l'onglet « Intro ».</t>
  </si>
  <si>
    <t>Use one numbered "Imp-Exp" tab for each exporter your firm imported from. To acquire additional "Imp-Exp" tabs, contact a case analyst identified on the "Intro" tab.</t>
  </si>
  <si>
    <t>valeur d'achat nette rendue (CAD)</t>
  </si>
  <si>
    <t>net delivered purchase value (CAD)</t>
  </si>
  <si>
    <t>valeur de vente nette rendue (CAD)</t>
  </si>
  <si>
    <t>net delivered selling value (CAD)</t>
  </si>
  <si>
    <t>Total sales in Canada</t>
  </si>
  <si>
    <t>Ventes totales au Canada</t>
  </si>
  <si>
    <t>GENERAL</t>
  </si>
  <si>
    <t>GÉNÉRAL</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</si>
  <si>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</si>
  <si>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</si>
  <si>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Public Question 1</t>
  </si>
  <si>
    <t>Countries for Imp-Exp tabs</t>
  </si>
  <si>
    <t>Subject country 1</t>
  </si>
  <si>
    <t>Pays sujet 1</t>
  </si>
  <si>
    <t>Other country 3</t>
  </si>
  <si>
    <t>Autre pays 3</t>
  </si>
  <si>
    <t>Other country 4</t>
  </si>
  <si>
    <t>Autre pays 4</t>
  </si>
  <si>
    <t>Other country 5</t>
  </si>
  <si>
    <t>Autre pays 5</t>
  </si>
  <si>
    <t>Imp-Exp Question 1</t>
  </si>
  <si>
    <t>Imp-Exp Questions 2, 3, 4</t>
  </si>
  <si>
    <t>• Report only sales from your firm’s imports. Sales of goods purchased from Canadian producers must be excluded.</t>
  </si>
  <si>
    <t>Distributor</t>
  </si>
  <si>
    <t>Distributeur</t>
  </si>
  <si>
    <t>Drop down lists (MODIFY AS PER CASE SPECIFICS)</t>
  </si>
  <si>
    <t>Intro</t>
  </si>
  <si>
    <t>No</t>
  </si>
  <si>
    <t>Non</t>
  </si>
  <si>
    <t>If no, explain.</t>
  </si>
  <si>
    <t>Si non, expliquez.</t>
  </si>
  <si>
    <t>Q1</t>
  </si>
  <si>
    <t>T1</t>
  </si>
  <si>
    <t>Jan 2024 - Dec 2024</t>
  </si>
  <si>
    <t>janv 2024 - déc 2024</t>
  </si>
  <si>
    <t>Other Countries</t>
  </si>
  <si>
    <t>Autre pays</t>
  </si>
  <si>
    <t>Massive Importation Dates:</t>
  </si>
  <si>
    <t>Jan</t>
  </si>
  <si>
    <t>Feb</t>
  </si>
  <si>
    <t>Mar</t>
  </si>
  <si>
    <t>Apr</t>
  </si>
  <si>
    <t>May</t>
  </si>
  <si>
    <t>Jun</t>
  </si>
  <si>
    <t>Jul</t>
  </si>
  <si>
    <t>Aug</t>
  </si>
  <si>
    <t>Sep</t>
  </si>
  <si>
    <t>Oct</t>
  </si>
  <si>
    <t>Nov</t>
  </si>
  <si>
    <t>Dec</t>
  </si>
  <si>
    <t>Last Q requested</t>
  </si>
  <si>
    <t>Q3</t>
  </si>
  <si>
    <t>Q4</t>
  </si>
  <si>
    <t>Q2</t>
  </si>
  <si>
    <t>Months left</t>
  </si>
  <si>
    <t>Oct-Dec</t>
  </si>
  <si>
    <t>Jan-Feb</t>
  </si>
  <si>
    <t>Jan-Mar</t>
  </si>
  <si>
    <t>Apr-May</t>
  </si>
  <si>
    <t>Apr-Jun</t>
  </si>
  <si>
    <t>Jul-Aug</t>
  </si>
  <si>
    <t>Jul-Sept</t>
  </si>
  <si>
    <t>Oct-Nov</t>
  </si>
  <si>
    <t>Month Q posted</t>
  </si>
  <si>
    <t>Date for massive importation</t>
  </si>
  <si>
    <t>Year</t>
  </si>
  <si>
    <t>n/a</t>
  </si>
  <si>
    <t>CBSA Determination Date</t>
  </si>
  <si>
    <t>90 Days Prior</t>
  </si>
  <si>
    <t>Last Q to request</t>
  </si>
  <si>
    <t>Quest Posted</t>
  </si>
  <si>
    <t>Last Q</t>
  </si>
  <si>
    <t>DEVEZ-VOUS REMPLIR CE QUESTIONNAIRE?</t>
  </si>
  <si>
    <t>Valeur d’achat nette rendue (coût de revient)</t>
  </si>
  <si>
    <t>les pays sujets</t>
  </si>
  <si>
    <t>Sélectionnez oui ou non</t>
  </si>
  <si>
    <t>Stock de clôture</t>
  </si>
  <si>
    <t>oct.-déc.</t>
  </si>
  <si>
    <t>janv.</t>
  </si>
  <si>
    <t>janv.-févr.</t>
  </si>
  <si>
    <t>janv.-mars</t>
  </si>
  <si>
    <t>avr.</t>
  </si>
  <si>
    <t>avr.-mai</t>
  </si>
  <si>
    <t>avr.-juin</t>
  </si>
  <si>
    <t>juill.</t>
  </si>
  <si>
    <t>juill.-août</t>
  </si>
  <si>
    <t>oct.-nov.</t>
  </si>
  <si>
    <t>Tab and Question</t>
  </si>
  <si>
    <t>Onglet et question</t>
  </si>
  <si>
    <t>juill.-sept.</t>
  </si>
  <si>
    <t>dumping</t>
  </si>
  <si>
    <t>le dumping</t>
  </si>
  <si>
    <t>i.e. columns B-L should be 160 pixels each.</t>
  </si>
  <si>
    <t>When adding or modifying columns, please ensure the total of all column widths in a tab equals 1760 pixels to allow for consistent scaling when exported to PDF.</t>
  </si>
  <si>
    <t>Pro Questions 2, 3, 4</t>
  </si>
  <si>
    <t>hiddenc</t>
  </si>
  <si>
    <t>https://www.cbsa-asfc.gc.ca/sima-lmsi/mif-mev/mif-mev-stats-eng.html</t>
  </si>
  <si>
    <t>https://www.cbsa-asfc.gc.ca/sima-lmsi/mif-mev/mif-mev-stats-fra.html</t>
  </si>
  <si>
    <t>Delivery costs</t>
  </si>
  <si>
    <t>Coûts de livraison</t>
  </si>
  <si>
    <t>The costs of freight, handling, and insurance to your Canadian warehouse and, where applicable, all import costs such as customs and other duties (including anti-dumping and countervailing duties), brokerage fees and surcharges.</t>
  </si>
  <si>
    <t xml:space="preserve">Les coûts de fret, manutention et assurance à votre entrepôt canadien et, le cas échéant, tous les frais d’importation, comme les droits de douane et autres (y compris les droits antidumping et compensateurs), les frais de courtage et les suppléments. </t>
  </si>
  <si>
    <t>The value of your sales net of all discounts (cash, quantity or deferred), allowances, taxes, rebates and incentives, whether or not shown on the invoice. It includes all delivery costs.</t>
  </si>
  <si>
    <t>Verification - volume</t>
  </si>
  <si>
    <t>Vérification - volume</t>
  </si>
  <si>
    <t>Verification - value</t>
  </si>
  <si>
    <t>Vérification - valeur</t>
  </si>
  <si>
    <t>Your firm sold the goods, without modification, to members of the public (i.e. a retailer)?</t>
  </si>
  <si>
    <t>Your firm sold the goods, without modification, to other businesses (i.e. a distributor of the goods)?</t>
  </si>
  <si>
    <t>Your firm used the goods for its own purposes and the goods were not sold in any capacity (i.e. an end user of the goods)?</t>
  </si>
  <si>
    <t>Votre entreprise a vendu les marchandises, sans modification, à des particuliers (c'est-à-dire un détaillant) ?</t>
  </si>
  <si>
    <t>Votre entreprise a vendu les marchandises, sans modification, à d'autres entreprises (c'est-à-dire un distributeur des marchandises) ?</t>
  </si>
  <si>
    <t>Your firm used the goods in the production of a different product which you then sold (i.e. an end user of the goods)?</t>
  </si>
  <si>
    <t>Votre entreprise a utilisé les marchandises dans la production d'un produit différent que vous avez ensuite vendu (c'est-à-dire un utilisateur final des marchandises) ?</t>
  </si>
  <si>
    <t>Votre entreprise a utilisé les marchandises à ses propres fins et les marchandises n'ont été vendues sous aucune forme (c'est-à-dire un utilisateur final des marchandises) ?</t>
  </si>
  <si>
    <t>If no, explain why CBSA import data indicates that you imported using the HS numbers listed on the Info tab during this period.</t>
  </si>
  <si>
    <t>Si non, expliquez pourquoi les données d'importation de l'ASFC indiquent que vous avez importé en utilisant les numéros SH énumérés dans l'onglet Info au cours de cette période.</t>
  </si>
  <si>
    <t>Confirm that all the sources of imports (countries) of the goods have been reported in this questionnaire.</t>
  </si>
  <si>
    <t>Confirmez que toutes les sources d'importations (pays) des marchandises ont été déclarées dans ce questionnaire.</t>
  </si>
  <si>
    <t>If your firm is a distributor, indicate the primary industries in which the goods are sold.</t>
  </si>
  <si>
    <t>Si votre entreprise est un distributeur, indiquez dans quels segments de marché ces marchandises sont vendues.</t>
  </si>
  <si>
    <t>Si votre entreprise est un utilisateur final, indiquez vos segments de marché.</t>
  </si>
  <si>
    <t>If your firm is an end user, indicate your primary industries.</t>
  </si>
  <si>
    <t>These tariff classification numbers may include other products than the goods, and the goods may also fall under additional tariff classification numbers.</t>
  </si>
  <si>
    <t>Ces numéros de classement tarifaire peuvent inclure des produits autres que les marchandises, et les marchandises peuvent également relever d'autres numéros de classement tarifaire.</t>
  </si>
  <si>
    <t>COUNTRY 1</t>
  </si>
  <si>
    <t>PAYS 1</t>
  </si>
  <si>
    <t>Sales of imports in Canada</t>
  </si>
  <si>
    <t>Ventes des importations au Canada</t>
  </si>
  <si>
    <t>Country List:</t>
  </si>
  <si>
    <t>Afghanistan</t>
  </si>
  <si>
    <t>Angola</t>
  </si>
  <si>
    <t>Anguilla</t>
  </si>
  <si>
    <t>Aruba</t>
  </si>
  <si>
    <t>Bahamas</t>
  </si>
  <si>
    <t>Bangladesh</t>
  </si>
  <si>
    <t>Belize</t>
  </si>
  <si>
    <t>Burundi</t>
  </si>
  <si>
    <t>Canada</t>
  </si>
  <si>
    <t>Chile</t>
  </si>
  <si>
    <t>Costa Rica</t>
  </si>
  <si>
    <t>Cuba</t>
  </si>
  <si>
    <t>Djibouti</t>
  </si>
  <si>
    <t>France</t>
  </si>
  <si>
    <t>Gabon</t>
  </si>
  <si>
    <t>Ghana</t>
  </si>
  <si>
    <t>Gibraltar</t>
  </si>
  <si>
    <t>Guadeloupe</t>
  </si>
  <si>
    <t>Guam</t>
  </si>
  <si>
    <t>Guatemala</t>
  </si>
  <si>
    <t>Guyana</t>
  </si>
  <si>
    <t>Honduras</t>
  </si>
  <si>
    <t>Iraq</t>
  </si>
  <si>
    <t>Kenya</t>
  </si>
  <si>
    <t>Kiribati</t>
  </si>
  <si>
    <t>Kosovo</t>
  </si>
  <si>
    <t>Lesotho</t>
  </si>
  <si>
    <t>Luxembourg</t>
  </si>
  <si>
    <t>Madagascar</t>
  </si>
  <si>
    <t>Malawi</t>
  </si>
  <si>
    <t>Maldives</t>
  </si>
  <si>
    <t>Martinique</t>
  </si>
  <si>
    <t>Mayotte</t>
  </si>
  <si>
    <t>Montserrat</t>
  </si>
  <si>
    <t>Myanmar</t>
  </si>
  <si>
    <t>Nauru</t>
  </si>
  <si>
    <t>Nicaragua</t>
  </si>
  <si>
    <t>Niger</t>
  </si>
  <si>
    <t>Oman</t>
  </si>
  <si>
    <t>Pakistan</t>
  </si>
  <si>
    <t>Panama</t>
  </si>
  <si>
    <t>Paraguay</t>
  </si>
  <si>
    <t>Philippines</t>
  </si>
  <si>
    <t>Portugal</t>
  </si>
  <si>
    <t>Qatar</t>
  </si>
  <si>
    <t>Rwanda</t>
  </si>
  <si>
    <t>Samoa</t>
  </si>
  <si>
    <t>Seychelles</t>
  </si>
  <si>
    <t>Sierra Leone</t>
  </si>
  <si>
    <t>Suriname</t>
  </si>
  <si>
    <t>Togo</t>
  </si>
  <si>
    <t>Tokelau</t>
  </si>
  <si>
    <t>Tonga</t>
  </si>
  <si>
    <t>Tuvalu</t>
  </si>
  <si>
    <t>Ukraine</t>
  </si>
  <si>
    <t>Uruguay</t>
  </si>
  <si>
    <t>Vanuatu</t>
  </si>
  <si>
    <t>Zimbabwe</t>
  </si>
  <si>
    <t>Albanie</t>
  </si>
  <si>
    <t>Algérie</t>
  </si>
  <si>
    <t>Albania</t>
  </si>
  <si>
    <t>Algeria</t>
  </si>
  <si>
    <t>American Samoa</t>
  </si>
  <si>
    <t>Andorra</t>
  </si>
  <si>
    <t>Andorre</t>
  </si>
  <si>
    <t>Antarctique</t>
  </si>
  <si>
    <t>Antarctica</t>
  </si>
  <si>
    <t>Antigua and Barbuda</t>
  </si>
  <si>
    <t>Antigua-et-Barbuda</t>
  </si>
  <si>
    <t>Argentine</t>
  </si>
  <si>
    <t>Argentina</t>
  </si>
  <si>
    <t>Arménie</t>
  </si>
  <si>
    <t>Armenia</t>
  </si>
  <si>
    <t>Australie</t>
  </si>
  <si>
    <t>Australia</t>
  </si>
  <si>
    <t>Austria</t>
  </si>
  <si>
    <t>Azerbaijan</t>
  </si>
  <si>
    <t>Bahrain</t>
  </si>
  <si>
    <t>Bahreïn</t>
  </si>
  <si>
    <t>Barbados</t>
  </si>
  <si>
    <t>Barbade</t>
  </si>
  <si>
    <t>Belarus</t>
  </si>
  <si>
    <t>Bélarus</t>
  </si>
  <si>
    <t>Belgium</t>
  </si>
  <si>
    <t>Belgique</t>
  </si>
  <si>
    <t>Benin</t>
  </si>
  <si>
    <t>Bénin</t>
  </si>
  <si>
    <t>Bermuda</t>
  </si>
  <si>
    <t>Bermudes</t>
  </si>
  <si>
    <t>Bhutan</t>
  </si>
  <si>
    <t>Bhoutan</t>
  </si>
  <si>
    <t>Bolivia</t>
  </si>
  <si>
    <t>Bolivie</t>
  </si>
  <si>
    <t>Bonaire, Sint Eustatius and Saba</t>
  </si>
  <si>
    <t>Bosnia and Herzegovina</t>
  </si>
  <si>
    <t>Bosnie-Herzégovine</t>
  </si>
  <si>
    <t>Autriche</t>
  </si>
  <si>
    <t>Azerbaïdjan</t>
  </si>
  <si>
    <t>COUNTRY 2</t>
  </si>
  <si>
    <t>PAYS 2</t>
  </si>
  <si>
    <t>Samoa américaines</t>
  </si>
  <si>
    <t>Bélize</t>
  </si>
  <si>
    <t>Bonaire, Saint-Eustache et Saba</t>
  </si>
  <si>
    <t>Botswana</t>
  </si>
  <si>
    <t>Bouvet Island</t>
  </si>
  <si>
    <t>Île Bouvet</t>
  </si>
  <si>
    <t>Brazil</t>
  </si>
  <si>
    <t>Brésil</t>
  </si>
  <si>
    <t>British Indian Ocean Territory</t>
  </si>
  <si>
    <t>Territoire britannique de l’océan Indien</t>
  </si>
  <si>
    <t>Brunei Darussalam</t>
  </si>
  <si>
    <t>Brunéi Darussalam</t>
  </si>
  <si>
    <t>Bulgaria</t>
  </si>
  <si>
    <t>Bulgarie</t>
  </si>
  <si>
    <t>Burkina Faso</t>
  </si>
  <si>
    <t>Cambodia</t>
  </si>
  <si>
    <t>Cambodge</t>
  </si>
  <si>
    <t>Cameroon</t>
  </si>
  <si>
    <t>Cameroun</t>
  </si>
  <si>
    <t>Cape Verde</t>
  </si>
  <si>
    <t>Cap-Vert</t>
  </si>
  <si>
    <t>Cayman Islands</t>
  </si>
  <si>
    <t>Caïmanes, Îles</t>
  </si>
  <si>
    <t>Central African Republic</t>
  </si>
  <si>
    <t>République centrafricaine</t>
  </si>
  <si>
    <t>Ceuta and Melilla</t>
  </si>
  <si>
    <t xml:space="preserve">Ceuta et Melila </t>
  </si>
  <si>
    <t>Chad</t>
  </si>
  <si>
    <t>Tchad</t>
  </si>
  <si>
    <t>Chili</t>
  </si>
  <si>
    <t>China</t>
  </si>
  <si>
    <t>Chine</t>
  </si>
  <si>
    <t>Chinese Taipei</t>
  </si>
  <si>
    <t>Taipei chinois</t>
  </si>
  <si>
    <t>Christmas Island</t>
  </si>
  <si>
    <t>Île Christmas</t>
  </si>
  <si>
    <t>Cocos (Keeling) Islands</t>
  </si>
  <si>
    <t>Îles Cocos (Keeling)</t>
  </si>
  <si>
    <t>Colombia</t>
  </si>
  <si>
    <t>Colombie</t>
  </si>
  <si>
    <t>Comoros</t>
  </si>
  <si>
    <t>Comores</t>
  </si>
  <si>
    <t>Congo</t>
  </si>
  <si>
    <t>Congo (Democratic Republic of)</t>
  </si>
  <si>
    <t>Congo, La république démocratique du</t>
  </si>
  <si>
    <t>Cook Islands</t>
  </si>
  <si>
    <t>Îles Cook</t>
  </si>
  <si>
    <t>Croatia</t>
  </si>
  <si>
    <t>Croatie</t>
  </si>
  <si>
    <t>Curacao</t>
  </si>
  <si>
    <t>Curaçao</t>
  </si>
  <si>
    <t>Cyprus</t>
  </si>
  <si>
    <t>Chypre</t>
  </si>
  <si>
    <t>Czech Republic</t>
  </si>
  <si>
    <t>République tchèque</t>
  </si>
  <si>
    <t>Denmark</t>
  </si>
  <si>
    <t>Danemark</t>
  </si>
  <si>
    <t>Dominica</t>
  </si>
  <si>
    <t>Dominique</t>
  </si>
  <si>
    <t>Dominican Republic</t>
  </si>
  <si>
    <t>République dominicaine</t>
  </si>
  <si>
    <t>East Timor</t>
  </si>
  <si>
    <t>Timor-Leste (Timor Oriental)</t>
  </si>
  <si>
    <t>Ecuador</t>
  </si>
  <si>
    <t>Équateur</t>
  </si>
  <si>
    <t>Egypt</t>
  </si>
  <si>
    <t>Égypte</t>
  </si>
  <si>
    <t>El Salvador</t>
  </si>
  <si>
    <t>Salvador</t>
  </si>
  <si>
    <t>Equatorial Guinea</t>
  </si>
  <si>
    <t>Guinée équatoriale</t>
  </si>
  <si>
    <t>Eritrea</t>
  </si>
  <si>
    <t>Érythrée</t>
  </si>
  <si>
    <t>Estonia</t>
  </si>
  <si>
    <t>Estonie</t>
  </si>
  <si>
    <t>Ethiopia</t>
  </si>
  <si>
    <t>Éthiopie</t>
  </si>
  <si>
    <t>Falkland Islands (Malvinas) </t>
  </si>
  <si>
    <t>Falkland, Îles (Malvinas)</t>
  </si>
  <si>
    <t>Faroe Islands</t>
  </si>
  <si>
    <t>Îles Féroé</t>
  </si>
  <si>
    <t>Fiji</t>
  </si>
  <si>
    <t>Fidji</t>
  </si>
  <si>
    <t>Finland</t>
  </si>
  <si>
    <t>Finlande</t>
  </si>
  <si>
    <t>French Guiana</t>
  </si>
  <si>
    <t>Guyane française</t>
  </si>
  <si>
    <t>French Polynesia</t>
  </si>
  <si>
    <t>Polynésie française</t>
  </si>
  <si>
    <t>French Southern Territories</t>
  </si>
  <si>
    <t>Terres australes françaises</t>
  </si>
  <si>
    <t>Gambia</t>
  </si>
  <si>
    <t>Gambie</t>
  </si>
  <si>
    <t>Georgia</t>
  </si>
  <si>
    <t>Géorgie</t>
  </si>
  <si>
    <t>Germany</t>
  </si>
  <si>
    <t>Allemagne</t>
  </si>
  <si>
    <t>Greece</t>
  </si>
  <si>
    <t>Grèce</t>
  </si>
  <si>
    <t>Greenland</t>
  </si>
  <si>
    <t>Groenland</t>
  </si>
  <si>
    <t>Grenada</t>
  </si>
  <si>
    <t>Grenade</t>
  </si>
  <si>
    <t>Guernsey</t>
  </si>
  <si>
    <t>Guernesey</t>
  </si>
  <si>
    <t>Guinea</t>
  </si>
  <si>
    <t>Guinée</t>
  </si>
  <si>
    <t>Guinea-Bissau</t>
  </si>
  <si>
    <t>Guinée-Bissau</t>
  </si>
  <si>
    <t>Guyane</t>
  </si>
  <si>
    <t>Haiti</t>
  </si>
  <si>
    <t>Haïti</t>
  </si>
  <si>
    <t>Heard Islands and McDonald</t>
  </si>
  <si>
    <t> Îles Heard-et-MacDonald</t>
  </si>
  <si>
    <t>Holy See (Vatican City State)</t>
  </si>
  <si>
    <t>Saint-Siège (État de la cité du Vatican)</t>
  </si>
  <si>
    <t>Hong Kong</t>
  </si>
  <si>
    <t>Hungary</t>
  </si>
  <si>
    <t>Hongrie</t>
  </si>
  <si>
    <t>Iceland</t>
  </si>
  <si>
    <t>Islande</t>
  </si>
  <si>
    <t>India</t>
  </si>
  <si>
    <t>Inde</t>
  </si>
  <si>
    <t>Indonesia</t>
  </si>
  <si>
    <t>Indonésie</t>
  </si>
  <si>
    <t>Iran (Islamic Republic of)</t>
  </si>
  <si>
    <t>Iran (République islamique d')</t>
  </si>
  <si>
    <t>Irak</t>
  </si>
  <si>
    <t>Ireland</t>
  </si>
  <si>
    <t>Irlande</t>
  </si>
  <si>
    <t>Isle of Man</t>
  </si>
  <si>
    <t>Île de Man</t>
  </si>
  <si>
    <t>Israel</t>
  </si>
  <si>
    <t>Israël</t>
  </si>
  <si>
    <t>Italy</t>
  </si>
  <si>
    <t>Italie</t>
  </si>
  <si>
    <t>Ivory Coast</t>
  </si>
  <si>
    <t>Côte d'Ivoire</t>
  </si>
  <si>
    <t>Jamaica</t>
  </si>
  <si>
    <t>Jamaïque</t>
  </si>
  <si>
    <t>Japan</t>
  </si>
  <si>
    <t>Japon</t>
  </si>
  <si>
    <t>Jersey</t>
  </si>
  <si>
    <t>Jordan</t>
  </si>
  <si>
    <t>Jordanie</t>
  </si>
  <si>
    <t>Kazakhstan</t>
  </si>
  <si>
    <t>Korea</t>
  </si>
  <si>
    <t>Corée</t>
  </si>
  <si>
    <t>Korea, Democratic People's Republic of</t>
  </si>
  <si>
    <t>Corée, République populaire démocratique de</t>
  </si>
  <si>
    <t>Kuwait</t>
  </si>
  <si>
    <t>Koweït</t>
  </si>
  <si>
    <t>Kyrgyzstan</t>
  </si>
  <si>
    <t>Kirghizistan</t>
  </si>
  <si>
    <t>Lao, People's Democratic Republic</t>
  </si>
  <si>
    <t>République démocratique populaire lao</t>
  </si>
  <si>
    <t>Latvia</t>
  </si>
  <si>
    <t>Lettonie</t>
  </si>
  <si>
    <t>Lebanon</t>
  </si>
  <si>
    <t>Liban</t>
  </si>
  <si>
    <t>Liberia</t>
  </si>
  <si>
    <t>Libéria</t>
  </si>
  <si>
    <t>Libyan, Arab Jamahiriya</t>
  </si>
  <si>
    <t>Libye</t>
  </si>
  <si>
    <t>Liechtenstein</t>
  </si>
  <si>
    <t>Lithuania</t>
  </si>
  <si>
    <t>Lituanie</t>
  </si>
  <si>
    <t>Macau</t>
  </si>
  <si>
    <t>Macao</t>
  </si>
  <si>
    <t>Macedonia, Republic of</t>
  </si>
  <si>
    <t>Macédoine, l'ex-République yougoslave de</t>
  </si>
  <si>
    <t>Malaysia</t>
  </si>
  <si>
    <t>Malaisie</t>
  </si>
  <si>
    <t>Mali</t>
  </si>
  <si>
    <t>Malta</t>
  </si>
  <si>
    <t>Malte</t>
  </si>
  <si>
    <t>Marshall Islands</t>
  </si>
  <si>
    <t>Îles Marshall</t>
  </si>
  <si>
    <t>Mauritania</t>
  </si>
  <si>
    <t>Mauritanie</t>
  </si>
  <si>
    <t>Mauritius</t>
  </si>
  <si>
    <t>Maurice</t>
  </si>
  <si>
    <t>Mexico</t>
  </si>
  <si>
    <t>Mexique</t>
  </si>
  <si>
    <t>Micronesia, Federated States of</t>
  </si>
  <si>
    <t>Micronésie (États fédérés de)</t>
  </si>
  <si>
    <t>Moldova, Republic of </t>
  </si>
  <si>
    <t>Moldova, République de</t>
  </si>
  <si>
    <t>Monaco</t>
  </si>
  <si>
    <t>Mongolia</t>
  </si>
  <si>
    <t>Mongolie</t>
  </si>
  <si>
    <t>Montenegro</t>
  </si>
  <si>
    <t>Monténégro</t>
  </si>
  <si>
    <t>Morocco</t>
  </si>
  <si>
    <t>Maroc</t>
  </si>
  <si>
    <t>Mozambique</t>
  </si>
  <si>
    <t>Namibia </t>
  </si>
  <si>
    <t>Namibie</t>
  </si>
  <si>
    <t>Nepal</t>
  </si>
  <si>
    <t>Népal</t>
  </si>
  <si>
    <t>Netherlands</t>
  </si>
  <si>
    <t>Pays-Bas</t>
  </si>
  <si>
    <t>Netherlands Antilles</t>
  </si>
  <si>
    <t>Antilles néerlandaises</t>
  </si>
  <si>
    <t>New Caledonia</t>
  </si>
  <si>
    <t>Nouvelle-Calédonie</t>
  </si>
  <si>
    <t>New Zealand</t>
  </si>
  <si>
    <t>Nouvelle-Zélande</t>
  </si>
  <si>
    <t>Nigeria</t>
  </si>
  <si>
    <t>Nigéria</t>
  </si>
  <si>
    <t>Niue</t>
  </si>
  <si>
    <t>Nioué</t>
  </si>
  <si>
    <t>Norfolk Island</t>
  </si>
  <si>
    <t>Norfolk, Ile de</t>
  </si>
  <si>
    <t>Northern Mariana Islands</t>
  </si>
  <si>
    <t>Îles Mariannes du Nord</t>
  </si>
  <si>
    <t>Norway</t>
  </si>
  <si>
    <t>Norvège</t>
  </si>
  <si>
    <t>Palau</t>
  </si>
  <si>
    <t>Palaos</t>
  </si>
  <si>
    <t>Papua New Guinea</t>
  </si>
  <si>
    <t>Papouasie-Nouvelle-Guinée</t>
  </si>
  <si>
    <t>Peru</t>
  </si>
  <si>
    <t>Pérou</t>
  </si>
  <si>
    <t>Pitcairn</t>
  </si>
  <si>
    <t>Poland</t>
  </si>
  <si>
    <t>Pologne</t>
  </si>
  <si>
    <t>Puerto Rico</t>
  </si>
  <si>
    <t>Porto Rico</t>
  </si>
  <si>
    <t>Reunion Island</t>
  </si>
  <si>
    <t>Ile de la Réunion</t>
  </si>
  <si>
    <t>Romania</t>
  </si>
  <si>
    <t>Roumanie</t>
  </si>
  <si>
    <t>Russian Federation</t>
  </si>
  <si>
    <t>Fédération de Russie</t>
  </si>
  <si>
    <t>Saint Helena</t>
  </si>
  <si>
    <t>Sainte-Hélène</t>
  </si>
  <si>
    <t>Saint Kitts and Nevis</t>
  </si>
  <si>
    <t>Saint-Kitts-et-Nevis</t>
  </si>
  <si>
    <t>Saint Lucia</t>
  </si>
  <si>
    <t>Sainte-Lucie</t>
  </si>
  <si>
    <t>Saint Pierre and Miquelon </t>
  </si>
  <si>
    <t>Saint Vincent and the Grenadines</t>
  </si>
  <si>
    <t>Saint-Vincent-et-les Grenadines</t>
  </si>
  <si>
    <t>San Marino</t>
  </si>
  <si>
    <t>Saint-Marin</t>
  </si>
  <si>
    <t>Sao Tome and Principe</t>
  </si>
  <si>
    <t>Sao Tomé-et-Principe</t>
  </si>
  <si>
    <t>Saudi Arabia</t>
  </si>
  <si>
    <t>Arabie saoudite</t>
  </si>
  <si>
    <t>Senegal</t>
  </si>
  <si>
    <t>Sénégal</t>
  </si>
  <si>
    <t>Serbia</t>
  </si>
  <si>
    <t>Serbie</t>
  </si>
  <si>
    <t>Singapore</t>
  </si>
  <si>
    <t>Singapour</t>
  </si>
  <si>
    <t>Saint Maarten </t>
  </si>
  <si>
    <t>Île de Saint-Martin</t>
  </si>
  <si>
    <t>Slovakia</t>
  </si>
  <si>
    <t>Slovaquie</t>
  </si>
  <si>
    <t>Slovenia</t>
  </si>
  <si>
    <t>Slovénie</t>
  </si>
  <si>
    <t>Solomon Islands</t>
  </si>
  <si>
    <t>Îles Salomon</t>
  </si>
  <si>
    <t>Somalia</t>
  </si>
  <si>
    <t>Somalie</t>
  </si>
  <si>
    <t>South Africa</t>
  </si>
  <si>
    <t>Afrique du Sud</t>
  </si>
  <si>
    <t>South Georgia </t>
  </si>
  <si>
    <t>Géorgie du Sud</t>
  </si>
  <si>
    <t>South Sudan</t>
  </si>
  <si>
    <t>Soudan du Sud</t>
  </si>
  <si>
    <t>Spain</t>
  </si>
  <si>
    <t>Espagne</t>
  </si>
  <si>
    <t>Sri Lanka</t>
  </si>
  <si>
    <t>Sudan</t>
  </si>
  <si>
    <t>Soudan</t>
  </si>
  <si>
    <t>Svalbard and Jan Mayen Islands</t>
  </si>
  <si>
    <t>Svalbard et Île Jan Mayen</t>
  </si>
  <si>
    <t>Swaziland</t>
  </si>
  <si>
    <t>Sweden</t>
  </si>
  <si>
    <t>Suède</t>
  </si>
  <si>
    <t>Switzerland</t>
  </si>
  <si>
    <t>Suisse</t>
  </si>
  <si>
    <t>Syria Arab Republic</t>
  </si>
  <si>
    <t>République arabe syrienne</t>
  </si>
  <si>
    <t>Tajikistan</t>
  </si>
  <si>
    <t>Tadjikistan</t>
  </si>
  <si>
    <t>Tanzania, United Republic of</t>
  </si>
  <si>
    <t>Tanzanie, République-Unie de</t>
  </si>
  <si>
    <t>Thailand</t>
  </si>
  <si>
    <t>Thaïlande</t>
  </si>
  <si>
    <t>Trinidad and Tobago</t>
  </si>
  <si>
    <t>Trinité-et-Tobago</t>
  </si>
  <si>
    <t>Tunisia</t>
  </si>
  <si>
    <t>Tunisie</t>
  </si>
  <si>
    <t>Turkmenistan</t>
  </si>
  <si>
    <t>Turkménistan</t>
  </si>
  <si>
    <t>Turks and Caicos Islands</t>
  </si>
  <si>
    <t>Turks et Caïques, Îles</t>
  </si>
  <si>
    <t>Uganda</t>
  </si>
  <si>
    <t>Ouganda</t>
  </si>
  <si>
    <t>United Arab Emirates</t>
  </si>
  <si>
    <t>Émirats arabes unis</t>
  </si>
  <si>
    <t>United Kingdom</t>
  </si>
  <si>
    <t>Royaume-Uni</t>
  </si>
  <si>
    <t>United States</t>
  </si>
  <si>
    <t xml:space="preserve">États-Unis </t>
  </si>
  <si>
    <t>Uzbekistan</t>
  </si>
  <si>
    <t>Ouzbékistan</t>
  </si>
  <si>
    <t>Venezuela</t>
  </si>
  <si>
    <t>Venezuela (République bolivarienne du)</t>
  </si>
  <si>
    <t>Vietnam</t>
  </si>
  <si>
    <t>Virgin Islands, British</t>
  </si>
  <si>
    <t>Îles Vierges Britanniques</t>
  </si>
  <si>
    <t>Virgin Islands, U.S.</t>
  </si>
  <si>
    <t>Îles Vierges des États-Unis</t>
  </si>
  <si>
    <t>Wallis and Futuna </t>
  </si>
  <si>
    <t>Wallis et Futuna</t>
  </si>
  <si>
    <t>West Bank and Gaza Strip </t>
  </si>
  <si>
    <t>Cisjordanie et la bande de Gaza</t>
  </si>
  <si>
    <t>Western Sahara</t>
  </si>
  <si>
    <t>Sahara Occidental</t>
  </si>
  <si>
    <t>Yemen</t>
  </si>
  <si>
    <t>Yémen</t>
  </si>
  <si>
    <t>Yugoslavia</t>
  </si>
  <si>
    <t>République yougoslave de Macédoine</t>
  </si>
  <si>
    <t>Zambia</t>
  </si>
  <si>
    <t>Zambie</t>
  </si>
  <si>
    <t>Provide your firm's volume and value of finished inventory of imports of the goods.</t>
  </si>
  <si>
    <t>Fournissez le volume et la valeur des stock des marchandises finies importées par votre entreprise.</t>
  </si>
  <si>
    <t>December 31</t>
  </si>
  <si>
    <t>31 décembre</t>
  </si>
  <si>
    <t>March 31</t>
  </si>
  <si>
    <t>31 mars</t>
  </si>
  <si>
    <t xml:space="preserve">Provide your firm's imports and sales of imports of the goods, by country. </t>
  </si>
  <si>
    <t xml:space="preserve">Indiquez les importations et les ventes de marchandises de votre entreprise, par pays. </t>
  </si>
  <si>
    <t>Türkiye</t>
  </si>
  <si>
    <t>Jan-Mar 2025</t>
  </si>
  <si>
    <t>janv.-mars 2026</t>
  </si>
  <si>
    <t>janv.-mars 2025</t>
  </si>
  <si>
    <t>Jan-Mar 2026</t>
  </si>
  <si>
    <t>citt-tcce@tribunal.gc.ca</t>
  </si>
  <si>
    <t>Question 8</t>
  </si>
  <si>
    <t>Question 10</t>
  </si>
  <si>
    <t>des autres pays</t>
  </si>
  <si>
    <t>end users/retailers</t>
  </si>
  <si>
    <t>utilisateurs finals/détaillants</t>
  </si>
  <si>
    <t>kg</t>
  </si>
  <si>
    <t>other countries</t>
  </si>
  <si>
    <t>Provide the proportion of your import net delivered purchase value that is represented by delivery costs.</t>
  </si>
  <si>
    <t>Indiquez la proportion de la valeur d'achat nette rendue de vos importations qui est représentée par les frais de livraison.</t>
  </si>
  <si>
    <t>Provide the proportion of your sales of import net delivered selling value that is represented by delivery costs.</t>
  </si>
  <si>
    <t>Note: Public/non-confidential information in this table is automatically generated from the information provided in the "Country-Pays" tabs and "Export" tab. Any changes to this public summary must therefore be made in those tabs.</t>
  </si>
  <si>
    <t>Les informations publiques/non confidentielles de ce tableau sont automatiquement générées à partir des informations fournies dans les onglets "Country-Pays" et l'onglet "Export". Toute modification de ce résumé public doit donc être effectuée dans ces onglets.</t>
  </si>
  <si>
    <t>EXPORT SALES</t>
  </si>
  <si>
    <t>VENTES DE EXPORTATION</t>
  </si>
  <si>
    <t>vegetable goods</t>
  </si>
  <si>
    <t>produits de légumes</t>
  </si>
  <si>
    <t>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t>
  </si>
  <si>
    <t>COUNTRY 3</t>
  </si>
  <si>
    <t>PAYS 3</t>
  </si>
  <si>
    <t>COUNTRY 4</t>
  </si>
  <si>
    <t>PAYS 4</t>
  </si>
  <si>
    <t>COUNTRY 5</t>
  </si>
  <si>
    <t>PAYS 5</t>
  </si>
  <si>
    <t>Please specify country here</t>
  </si>
  <si>
    <t>Veuillez spécifier pays ici</t>
  </si>
  <si>
    <t>Country 1-5</t>
  </si>
  <si>
    <t>Country 6-10</t>
  </si>
  <si>
    <t>Country 11-15</t>
  </si>
  <si>
    <t>Country 16-20</t>
  </si>
  <si>
    <t>Country 21-25</t>
  </si>
  <si>
    <t>Distributors 2023</t>
  </si>
  <si>
    <t>End users 2023</t>
  </si>
  <si>
    <t>Distributors 2024</t>
  </si>
  <si>
    <t>End users 2024</t>
  </si>
  <si>
    <t>Distributors 2025</t>
  </si>
  <si>
    <t>End users 2025</t>
  </si>
  <si>
    <t>Thy Dao</t>
  </si>
  <si>
    <t>thy.dao@tribunal.gc.ca</t>
  </si>
  <si>
    <t>613-558-6438</t>
  </si>
  <si>
    <t>Josée St-Amand</t>
  </si>
  <si>
    <t>josee.st-amand@tribunal.gc.ca</t>
  </si>
  <si>
    <t>613-558-8439</t>
  </si>
  <si>
    <t>Describe how recent trade measures on the goods in major global markets, like the United States and European Union, will affect your firm's sources, volume, and prices of imports of the goods. (e.g., user preferences, government policy, economic conditions, exchange rate)?</t>
  </si>
  <si>
    <t>Décrivez de quelle manière les récentes mesures commerciales sur les machandises dans les principaux marchés mondiaux, comme les États-Unis et l’Union européenne, auront une incidence sur la source, le volume et les prix des importations des marchandises de votre entreprise.</t>
  </si>
  <si>
    <t>Question 13</t>
  </si>
  <si>
    <t>Please specify the country of origin here:</t>
  </si>
  <si>
    <t>Provide your firm's export sales of imports of the goods.</t>
  </si>
  <si>
    <t>Fournissez les ventes à l'exportation des marchandises importées.</t>
  </si>
  <si>
    <t>Veuillez spécifier le pays d'origine ici :</t>
  </si>
  <si>
    <t>April 10, 2026</t>
  </si>
  <si>
    <t>10 avril 2026</t>
  </si>
  <si>
    <t>Product</t>
  </si>
  <si>
    <t>% of total sales of the goods in 2025</t>
  </si>
  <si>
    <t>Indicate your firm's top products (by volume) sold in 2025 and each products' proportion (%) of your firm's total sales of the goods in Canada in 2025.</t>
  </si>
  <si>
    <t>Produit</t>
  </si>
  <si>
    <t>Identify any significant price differential between the different products that your firm sells. Describe the main factors that contribute to those price differences.</t>
  </si>
  <si>
    <t>Identifiez toute différence de prix significative entre les différents produits vendus par votre entreprise. Décrivez les principaux facteurs qui contribuent à ces différences de prix.</t>
  </si>
  <si>
    <t>COUNTRY 6</t>
  </si>
  <si>
    <t>PAYS 6</t>
  </si>
  <si>
    <t>COUNTRY 7</t>
  </si>
  <si>
    <t>PAYS 7</t>
  </si>
  <si>
    <t>COUNTRY 8</t>
  </si>
  <si>
    <t>PAYS 8</t>
  </si>
  <si>
    <t>COUNTRY 9</t>
  </si>
  <si>
    <t>PAYS 9</t>
  </si>
  <si>
    <t>COUNTRY 10</t>
  </si>
  <si>
    <t>PAYS 10</t>
  </si>
  <si>
    <t>COUNTRY 11</t>
  </si>
  <si>
    <t>PAYS 11</t>
  </si>
  <si>
    <t>COUNTRY 12</t>
  </si>
  <si>
    <t>PAYS 12</t>
  </si>
  <si>
    <t>COUNTRY 13</t>
  </si>
  <si>
    <t>PAYS 13</t>
  </si>
  <si>
    <t>COUNTRY 14</t>
  </si>
  <si>
    <t>PAYS 14</t>
  </si>
  <si>
    <t>COUNTRY 15</t>
  </si>
  <si>
    <t>PAYS 15</t>
  </si>
  <si>
    <t>COUNTRY 16</t>
  </si>
  <si>
    <t>PAYS 16</t>
  </si>
  <si>
    <t>COUNTRY 17</t>
  </si>
  <si>
    <t>PAYS 17</t>
  </si>
  <si>
    <t>COUNTRY 18</t>
  </si>
  <si>
    <t>PAYS 18</t>
  </si>
  <si>
    <t>COUNTRY 19</t>
  </si>
  <si>
    <t>PAYS 19</t>
  </si>
  <si>
    <t>COUNTRY 20</t>
  </si>
  <si>
    <t>PAYS 20</t>
  </si>
  <si>
    <t>COUNTRY 21</t>
  </si>
  <si>
    <t>PAYS 21</t>
  </si>
  <si>
    <t>COUNTRY 22</t>
  </si>
  <si>
    <t>PAYS 22</t>
  </si>
  <si>
    <t>COUNTRY 23</t>
  </si>
  <si>
    <t>PAYS 23</t>
  </si>
  <si>
    <t>COUNTRY 24</t>
  </si>
  <si>
    <t>PAYS 24</t>
  </si>
  <si>
    <t>COUNTRY 25</t>
  </si>
  <si>
    <t>PAYS 25</t>
  </si>
  <si>
    <t>GC-2025-001</t>
  </si>
  <si>
    <t>Indiquez la proportion de la valeur de vente nette rendue de vos ventes d'importations qui est représentée par les frais de livraison.</t>
  </si>
  <si>
    <t>% des ventes totales des marchandises en 2025</t>
  </si>
  <si>
    <t xml:space="preserve">Questions relating to this questionnaire should be directed to the Tribunal's safeguard inquiry phone lines:  
1-855-307-2488 (North American Toll-Free Number) or 613-993-3595 (Local and International Callers), or by email at citt-tcce@tribunal.gc.ca.
</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</si>
  <si>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</si>
  <si>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0710.22.00.10, 0710.21.00.00, 0710.22.00.90, 0710.40.00.00, 0710.80.00.20, 0710.80.00.90, 0710.90.00.00, 2005.40.00.00, 2005.51.90.19, 2005.51.90.90, 2005.59.00.00, 2005.80.00.00, 2005.99.11.00, 2005.99.19.00, 2005.99.20.19, 2005.99.20.99, 2005.99.90.15, 2005.99.90.18, 2005.99.90.19, 2005.99.90.98, 2005.99.90.99</t>
  </si>
  <si>
    <t>Indiquez les produits les plus importants (en volume) vendus par votre entreprise en 2025 et indiquez la part (%) de chaque produit par rapport aux ventes totales des marchandises de votre entreprise au Canada en 2025.</t>
  </si>
  <si>
    <t>Company:</t>
  </si>
  <si>
    <t>Respondent Type:</t>
  </si>
  <si>
    <t>Activity:</t>
  </si>
  <si>
    <t>Other Country:</t>
  </si>
  <si>
    <t>Trade Level:</t>
  </si>
  <si>
    <t>Sales To:</t>
  </si>
  <si>
    <t>2022</t>
  </si>
  <si>
    <t>2023</t>
  </si>
  <si>
    <t>2024</t>
  </si>
  <si>
    <t>Importer   |  Importateurs</t>
  </si>
  <si>
    <t>Imports from  |  Importations de</t>
  </si>
  <si>
    <t>Sales to | Ventes à</t>
  </si>
  <si>
    <t>Export Sales |  Ventes à l'exportation</t>
  </si>
  <si>
    <t>-</t>
  </si>
  <si>
    <t>Distributors  |  Distributeurs</t>
  </si>
  <si>
    <t>End users/Retailers  |  Utilisateurs finals/Détaillants</t>
  </si>
  <si>
    <t>Respondent</t>
  </si>
  <si>
    <t>Resp. Type</t>
  </si>
  <si>
    <t>Transaction</t>
  </si>
  <si>
    <t>Sales to:</t>
  </si>
  <si>
    <t>VOL  - 2023</t>
  </si>
  <si>
    <t>VOL  - 2024</t>
  </si>
  <si>
    <t>VOL  - 2025</t>
  </si>
  <si>
    <t>VAL  - 2023</t>
  </si>
  <si>
    <t>VAL  - 2024</t>
  </si>
  <si>
    <t>VAL  - 2025</t>
  </si>
  <si>
    <t>UV  - 2023</t>
  </si>
  <si>
    <t>UV  - 2024</t>
  </si>
  <si>
    <t>UV  - 2025</t>
  </si>
  <si>
    <t>Trade Level</t>
  </si>
  <si>
    <t>2 - Importer</t>
  </si>
  <si>
    <t>Imp</t>
  </si>
  <si>
    <t>Imp-Sls</t>
  </si>
  <si>
    <t>1 - Distributor</t>
  </si>
  <si>
    <t>2 - End user/Retailer</t>
  </si>
  <si>
    <t>VOLUME (kg)</t>
  </si>
  <si>
    <t>VALUE ($000)</t>
  </si>
  <si>
    <t>UNIT VALUE ($/kg)</t>
  </si>
  <si>
    <t>DELIVERY COST VALUE (000$)</t>
  </si>
  <si>
    <t>DEL - 2023</t>
  </si>
  <si>
    <t>DEL - 2024</t>
  </si>
  <si>
    <t>DEL - 2025</t>
  </si>
  <si>
    <t>Firm type</t>
  </si>
  <si>
    <t>Importer</t>
  </si>
  <si>
    <t>INVENTORIES</t>
  </si>
  <si>
    <r>
      <t>The Canadian International Trade Tribunal (the Tribunal) is conducting a safeguard inquiry to determine whether certain</t>
    </r>
    <r>
      <rPr>
        <sz val="10.5"/>
        <color theme="4"/>
        <rFont val="Calibri"/>
        <family val="2"/>
        <scheme val="minor"/>
      </rPr>
      <t xml:space="preserve"> </t>
    </r>
    <r>
      <rPr>
        <sz val="10.5"/>
        <rFont val="Calibri"/>
        <family val="2"/>
        <scheme val="minor"/>
      </rPr>
      <t>vegetable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2026-0209.
Your firm's knowledge and experience would aid the Tribunal in the proper conduct of its safeguard inquiry by helping it better understand the Canadian market for certain vegetable goods. The Tribunal therefore requests a response to this questionnaire from your firm.</t>
    </r>
  </si>
  <si>
    <t>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t>
  </si>
  <si>
    <t>Le Tribunal canadien du commerce extérieur (le Tribunal) mène une enquête de sauvegarde afin de déterminer si certains produits de légumes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 2026-0209,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de légumes. Le Tribunal demande donc à votre entreprise de répondre à ce questionnaire.</t>
  </si>
  <si>
    <t>Yes, canned goods only.</t>
  </si>
  <si>
    <t>Yes, frozen goods only.</t>
  </si>
  <si>
    <t>Yes, both canned and frozen goods.</t>
  </si>
  <si>
    <t>Oui, marchandises en conserve seulement.</t>
  </si>
  <si>
    <t>Oui, marchandises congelées seulement.</t>
  </si>
  <si>
    <t>Oui, marchandises en conserve et congelées.</t>
  </si>
  <si>
    <t>Information in this questionnaire should be provided for FROZEN GOODS only</t>
  </si>
  <si>
    <t>Toute information dans ce questionnaire se rapporte aux MARCHANDISES CONGELÉES seulement</t>
  </si>
  <si>
    <t>Confirm that all data reported in this questionnaire pertain to the frozen goods as defined in the "Intro" tab.</t>
  </si>
  <si>
    <t>Confirmez que toutes les données déclarées dans ce questionnaire concernent les marchandises congelées telles que définies dans l’onglet « Intro ».</t>
  </si>
  <si>
    <t>Imports - frozen goods</t>
  </si>
  <si>
    <t>Importations de marchandises congelées de:</t>
  </si>
  <si>
    <t>Select an answer</t>
  </si>
  <si>
    <t>Sélectionnez une réponse</t>
  </si>
  <si>
    <t>Canned/Frozen</t>
  </si>
  <si>
    <t>Frozen</t>
  </si>
  <si>
    <t>Yes</t>
  </si>
  <si>
    <t>Oui</t>
  </si>
  <si>
    <t>Confirm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</si>
</sst>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1009]d\-mmm\-yy;@"/>
    <numFmt numFmtId="167" formatCode="_(* #,##0_);_(* \(#,##0\);_(* &quot;-&quot;??_);_(@_)"/>
  </numFmts>
  <fonts count="61" x14ac:knownFonts="1">
    <font>
      <sz val="11"/>
      <color theme="1"/>
      <name val="Calibri"/>
      <family val="2"/>
      <scheme val="minor"/>
    </font>
    <font>
      <sz val="11"/>
      <color theme="1"/>
      <name val="Calibri"/>
      <family val="2"/>
      <scheme val="minor"/>
    </font>
    <font>
      <sz val="10.5"/>
      <color theme="0"/>
      <name val="Calibri"/>
      <family val="2"/>
      <scheme val="minor"/>
    </font>
    <font>
      <sz val="10.5"/>
      <color theme="0"/>
      <name val="Calibri"/>
      <family val="2"/>
    </font>
    <font>
      <sz val="10.5"/>
      <color theme="1"/>
      <name val="Calibri"/>
      <family val="2"/>
      <scheme val="minor"/>
    </font>
    <font>
      <sz val="10.5"/>
      <name val="Calibri"/>
      <family val="2"/>
      <scheme val="minor"/>
    </font>
    <font>
      <b/>
      <sz val="10.5"/>
      <name val="Calibri"/>
      <family val="2"/>
      <scheme val="minor"/>
    </font>
    <font>
      <b/>
      <sz val="10.5"/>
      <color theme="1"/>
      <name val="Calibri"/>
      <family val="2"/>
      <scheme val="minor"/>
    </font>
    <font>
      <sz val="10"/>
      <color theme="0"/>
      <name val="Calibri"/>
      <family val="2"/>
      <scheme val="minor"/>
    </font>
    <font>
      <sz val="10"/>
      <color theme="1"/>
      <name val="Calibri"/>
      <family val="2"/>
      <scheme val="minor"/>
    </font>
    <font>
      <b/>
      <sz val="10"/>
      <color theme="1"/>
      <name val="Calibri"/>
      <family val="2"/>
      <scheme val="minor"/>
    </font>
    <font>
      <sz val="9"/>
      <name val="Times New Roman"/>
      <family val="1"/>
    </font>
    <font>
      <sz val="10"/>
      <color rgb="FF9C0006"/>
      <name val="Calibri"/>
      <family val="2"/>
      <scheme val="minor"/>
    </font>
    <font>
      <b/>
      <sz val="10"/>
      <color rgb="FFFA7D00"/>
      <name val="Calibri"/>
      <family val="2"/>
      <scheme val="minor"/>
    </font>
    <font>
      <b/>
      <sz val="10"/>
      <color theme="0"/>
      <name val="Calibri"/>
      <family val="2"/>
      <scheme val="minor"/>
    </font>
    <font>
      <b/>
      <sz val="12"/>
      <name val="Times New Roman"/>
      <family val="1"/>
    </font>
    <font>
      <sz val="10"/>
      <name val="Arial"/>
      <family val="2"/>
    </font>
    <font>
      <sz val="11"/>
      <color indexed="8"/>
      <name val="Calibri"/>
      <family val="2"/>
    </font>
    <font>
      <sz val="11"/>
      <color theme="1"/>
      <name val="Calibri"/>
      <family val="2"/>
    </font>
    <font>
      <sz val="10"/>
      <color indexed="8"/>
      <name val="Arial"/>
      <family val="2"/>
    </font>
    <font>
      <sz val="10"/>
      <color theme="1"/>
      <name val="Times New Roman"/>
      <family val="2"/>
    </font>
    <font>
      <sz val="8"/>
      <name val="Courier"/>
      <family val="3"/>
    </font>
    <font>
      <sz val="10"/>
      <name val="Times New Roman"/>
      <family val="1"/>
    </font>
    <font>
      <sz val="10"/>
      <color theme="1"/>
      <name val="Arial"/>
      <family val="2"/>
    </font>
    <font>
      <i/>
      <sz val="10"/>
      <color rgb="FF7F7F7F"/>
      <name val="Calibri"/>
      <family val="2"/>
      <scheme val="minor"/>
    </font>
    <font>
      <sz val="10"/>
      <color rgb="FF006100"/>
      <name val="Calibri"/>
      <family val="2"/>
      <scheme val="minor"/>
    </font>
    <font>
      <sz val="10"/>
      <color rgb="FF3F3F76"/>
      <name val="Calibri"/>
      <family val="2"/>
      <scheme val="minor"/>
    </font>
    <font>
      <sz val="10"/>
      <color rgb="FFFA7D00"/>
      <name val="Calibri"/>
      <family val="2"/>
      <scheme val="minor"/>
    </font>
    <font>
      <sz val="10"/>
      <color rgb="FF9C6500"/>
      <name val="Calibri"/>
      <family val="2"/>
      <scheme val="minor"/>
    </font>
    <font>
      <sz val="8"/>
      <name val="Arial"/>
      <family val="2"/>
    </font>
    <font>
      <sz val="12"/>
      <name val="Helv"/>
    </font>
    <font>
      <sz val="12"/>
      <color theme="1"/>
      <name val="Times New Roman"/>
      <family val="2"/>
    </font>
    <font>
      <b/>
      <sz val="10"/>
      <color rgb="FF3F3F3F"/>
      <name val="Calibri"/>
      <family val="2"/>
      <scheme val="minor"/>
    </font>
    <font>
      <b/>
      <sz val="14"/>
      <name val="Times New Roman"/>
      <family val="1"/>
    </font>
    <font>
      <sz val="10"/>
      <color rgb="FFFF0000"/>
      <name val="Calibri"/>
      <family val="2"/>
      <scheme val="minor"/>
    </font>
    <font>
      <b/>
      <sz val="10"/>
      <name val="Times New Roman"/>
      <family val="1"/>
    </font>
    <font>
      <sz val="10.5"/>
      <color theme="1"/>
      <name val="Calibri"/>
      <family val="2"/>
    </font>
    <font>
      <sz val="10.5"/>
      <name val="Calibri"/>
      <family val="2"/>
    </font>
    <font>
      <b/>
      <sz val="10.5"/>
      <color theme="1"/>
      <name val="Calibri"/>
      <family val="2"/>
    </font>
    <font>
      <sz val="10.5"/>
      <color rgb="FF000000"/>
      <name val="Calibri"/>
      <family val="2"/>
      <scheme val="minor"/>
    </font>
    <font>
      <b/>
      <sz val="10.5"/>
      <color rgb="FF000000"/>
      <name val="Calibri"/>
      <family val="2"/>
      <scheme val="minor"/>
    </font>
    <font>
      <b/>
      <sz val="10.5"/>
      <color theme="0"/>
      <name val="Calibri"/>
      <family val="2"/>
      <scheme val="minor"/>
    </font>
    <font>
      <sz val="8"/>
      <name val="Calibri"/>
      <family val="2"/>
      <scheme val="minor"/>
    </font>
    <font>
      <u/>
      <sz val="10.5"/>
      <color rgb="FF0070C0"/>
      <name val="Calibri"/>
      <family val="2"/>
      <scheme val="minor"/>
    </font>
    <font>
      <b/>
      <sz val="12"/>
      <name val="Calibri"/>
      <family val="2"/>
      <scheme val="minor"/>
    </font>
    <font>
      <u/>
      <sz val="10.5"/>
      <color theme="1"/>
      <name val="Calibri"/>
      <family val="2"/>
      <scheme val="minor"/>
    </font>
    <font>
      <sz val="10"/>
      <name val="Calibri"/>
      <family val="2"/>
      <scheme val="minor"/>
    </font>
    <font>
      <b/>
      <u/>
      <sz val="10.5"/>
      <color theme="1"/>
      <name val="Calibri"/>
      <family val="2"/>
      <scheme val="minor"/>
    </font>
    <font>
      <sz val="16"/>
      <color rgb="FF000000"/>
      <name val="Calibri"/>
      <family val="2"/>
      <scheme val="minor"/>
    </font>
    <font>
      <sz val="10.5"/>
      <color rgb="FF000000"/>
      <name val="Calibri"/>
      <family val="2"/>
    </font>
    <font>
      <sz val="10.5"/>
      <color rgb="FFFF0000"/>
      <name val="Calibri"/>
      <family val="2"/>
      <scheme val="minor"/>
    </font>
    <font>
      <b/>
      <sz val="9"/>
      <color indexed="81"/>
      <name val="Tahoma"/>
      <family val="2"/>
    </font>
    <font>
      <sz val="12"/>
      <color rgb="FF000000"/>
      <name val="Calibri"/>
      <family val="2"/>
      <scheme val="minor"/>
    </font>
    <font>
      <sz val="10.5"/>
      <color theme="4"/>
      <name val="Calibri"/>
      <family val="2"/>
      <scheme val="minor"/>
    </font>
    <font>
      <b/>
      <u/>
      <sz val="10"/>
      <color theme="0"/>
      <name val="Cambria"/>
      <family val="2"/>
      <scheme val="major"/>
    </font>
    <font>
      <b/>
      <sz val="9"/>
      <color theme="0"/>
      <name val="Cambria"/>
      <family val="2"/>
      <scheme val="major"/>
    </font>
    <font>
      <b/>
      <sz val="9"/>
      <name val="Calibri"/>
      <family val="2"/>
      <scheme val="minor"/>
    </font>
    <font>
      <sz val="9"/>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FFFF"/>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3" tint="0.39997558519241921"/>
        <bgColor indexed="64"/>
      </patternFill>
    </fill>
  </fills>
  <borders count="8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diagonal/>
    </border>
    <border>
      <left style="thin">
        <color theme="0" tint="-0.499984740745262"/>
      </left>
      <right style="thin">
        <color auto="1"/>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auto="1"/>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top style="thin">
        <color theme="0" tint="-0.499984740745262"/>
      </top>
      <bottom/>
      <diagonal/>
    </border>
    <border>
      <left style="thin">
        <color indexed="64"/>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auto="1"/>
      </right>
      <top style="thin">
        <color indexed="64"/>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indexed="64"/>
      </left>
      <right/>
      <top style="medium">
        <color theme="0" tint="-0.499984740745262"/>
      </top>
      <bottom/>
      <diagonal/>
    </border>
    <border>
      <left/>
      <right style="thin">
        <color theme="0" tint="-0.499984740745262"/>
      </right>
      <top style="medium">
        <color theme="0" tint="-0.499984740745262"/>
      </top>
      <bottom/>
      <diagonal/>
    </border>
    <border>
      <left style="thin">
        <color indexed="64"/>
      </left>
      <right/>
      <top/>
      <bottom style="medium">
        <color theme="0" tint="-0.499984740745262"/>
      </bottom>
      <diagonal/>
    </border>
    <border>
      <left/>
      <right style="thin">
        <color theme="0" tint="-0.499984740745262"/>
      </right>
      <top/>
      <bottom style="medium">
        <color theme="0" tint="-0.499984740745262"/>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indexed="64"/>
      </left>
      <right style="thin">
        <color theme="0" tint="-0.499984740745262"/>
      </right>
      <top style="thin">
        <color theme="0" tint="-0.499984740745262"/>
      </top>
      <bottom style="medium">
        <color theme="0" tint="-0.499984740745262"/>
      </bottom>
      <diagonal/>
    </border>
    <border>
      <left style="thin">
        <color indexed="64"/>
      </left>
      <right style="thin">
        <color theme="0" tint="-0.499984740745262"/>
      </right>
      <top style="medium">
        <color theme="0" tint="-0.499984740745262"/>
      </top>
      <bottom style="thin">
        <color theme="0" tint="-0.499984740745262"/>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5689">
    <xf numFmtId="0" fontId="0" fillId="0" borderId="0"/>
    <xf numFmtId="37" fontId="11" fillId="0" borderId="16">
      <alignment horizontal="right"/>
    </xf>
    <xf numFmtId="0" fontId="9"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9"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9"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9"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9"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9"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9"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9"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9"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9"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9"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12" fillId="3" borderId="0" applyNumberFormat="0" applyBorder="0" applyAlignment="0" applyProtection="0"/>
    <xf numFmtId="0" fontId="13" fillId="6" borderId="1" applyNumberFormat="0" applyAlignment="0" applyProtection="0"/>
    <xf numFmtId="0" fontId="14" fillId="7" borderId="4" applyNumberFormat="0" applyAlignment="0" applyProtection="0"/>
    <xf numFmtId="37" fontId="15" fillId="0" borderId="0">
      <alignment horizontal="left"/>
    </xf>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8"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7" fillId="0" borderId="0" applyFont="0" applyFill="0" applyBorder="0" applyAlignment="0" applyProtection="0"/>
    <xf numFmtId="165" fontId="18"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165" fontId="17"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43" fontId="17"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19"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6" fillId="0" borderId="0" applyFont="0" applyFill="0" applyBorder="0" applyAlignment="0" applyProtection="0"/>
    <xf numFmtId="43" fontId="1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165" fontId="20" fillId="0" borderId="0" applyFont="0" applyFill="0" applyBorder="0" applyAlignment="0" applyProtection="0"/>
    <xf numFmtId="43" fontId="1"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9" fillId="0" borderId="0" applyFont="0" applyFill="0" applyBorder="0" applyAlignment="0" applyProtection="0"/>
    <xf numFmtId="43" fontId="16"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3" fontId="16" fillId="0" borderId="0" applyFont="0" applyFill="0" applyBorder="0" applyAlignment="0" applyProtection="0"/>
    <xf numFmtId="165"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7" fillId="0" borderId="0" applyFont="0" applyFill="0" applyBorder="0" applyAlignment="0" applyProtection="0"/>
    <xf numFmtId="164" fontId="18"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44" fontId="17"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9" fillId="0" borderId="0" applyFont="0" applyFill="0" applyBorder="0" applyAlignment="0" applyProtection="0"/>
    <xf numFmtId="164" fontId="2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44" fontId="19" fillId="0" borderId="0" applyFont="0" applyFill="0" applyBorder="0" applyAlignment="0" applyProtection="0"/>
    <xf numFmtId="164" fontId="23" fillId="0" borderId="0" applyFont="0" applyFill="0" applyBorder="0" applyAlignment="0" applyProtection="0"/>
    <xf numFmtId="164" fontId="23"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44" fontId="23" fillId="0" borderId="0" applyFont="0" applyFill="0" applyBorder="0" applyAlignment="0" applyProtection="0"/>
    <xf numFmtId="44" fontId="19" fillId="0" borderId="0" applyFont="0" applyFill="0" applyBorder="0" applyAlignment="0" applyProtection="0"/>
    <xf numFmtId="164" fontId="2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44" fontId="19" fillId="0" borderId="0" applyFont="0" applyFill="0" applyBorder="0" applyAlignment="0" applyProtection="0"/>
    <xf numFmtId="164" fontId="19"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44" fontId="16" fillId="0" borderId="0" applyFont="0" applyFill="0" applyBorder="0" applyAlignment="0" applyProtection="0"/>
    <xf numFmtId="164" fontId="16" fillId="0" borderId="0" applyFont="0" applyFill="0" applyBorder="0" applyAlignment="0" applyProtection="0"/>
    <xf numFmtId="0" fontId="24" fillId="0" borderId="0" applyNumberFormat="0" applyFill="0" applyBorder="0" applyAlignment="0" applyProtection="0"/>
    <xf numFmtId="0" fontId="25" fillId="2" borderId="0" applyNumberFormat="0" applyBorder="0" applyAlignment="0" applyProtection="0"/>
    <xf numFmtId="37" fontId="22" fillId="0" borderId="15"/>
    <xf numFmtId="37" fontId="22" fillId="0" borderId="15"/>
    <xf numFmtId="37" fontId="22" fillId="0" borderId="18"/>
    <xf numFmtId="37" fontId="22" fillId="0" borderId="18"/>
    <xf numFmtId="0" fontId="26" fillId="5" borderId="1" applyNumberFormat="0" applyAlignment="0" applyProtection="0"/>
    <xf numFmtId="0" fontId="27" fillId="0" borderId="3" applyNumberFormat="0" applyFill="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8" fillId="4" borderId="0" applyNumberFormat="0" applyBorder="0" applyAlignment="0" applyProtection="0"/>
    <xf numFmtId="166"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37" fontId="29" fillId="0" borderId="0"/>
    <xf numFmtId="0" fontId="20" fillId="0" borderId="0"/>
    <xf numFmtId="0" fontId="22" fillId="0" borderId="0"/>
    <xf numFmtId="0" fontId="16" fillId="0" borderId="0"/>
    <xf numFmtId="0" fontId="16" fillId="0" borderId="0"/>
    <xf numFmtId="0" fontId="30"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22" fillId="0" borderId="0"/>
    <xf numFmtId="166" fontId="16" fillId="0" borderId="0"/>
    <xf numFmtId="166" fontId="16" fillId="0" borderId="0"/>
    <xf numFmtId="0" fontId="9" fillId="0" borderId="0"/>
    <xf numFmtId="0" fontId="31" fillId="0" borderId="0"/>
    <xf numFmtId="0" fontId="16"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6" fillId="0" borderId="0"/>
    <xf numFmtId="166" fontId="16" fillId="0" borderId="0"/>
    <xf numFmtId="166" fontId="16" fillId="0" borderId="0"/>
    <xf numFmtId="166" fontId="16" fillId="0" borderId="0"/>
    <xf numFmtId="166" fontId="16" fillId="0" borderId="0"/>
    <xf numFmtId="166"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6"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6" fillId="0" borderId="0"/>
    <xf numFmtId="37"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37" fontId="16" fillId="0" borderId="0"/>
    <xf numFmtId="0" fontId="18" fillId="0" borderId="0"/>
    <xf numFmtId="0" fontId="18" fillId="0" borderId="0"/>
    <xf numFmtId="0" fontId="18" fillId="0" borderId="0"/>
    <xf numFmtId="0" fontId="18" fillId="0" borderId="0"/>
    <xf numFmtId="37" fontId="16" fillId="0" borderId="0"/>
    <xf numFmtId="0" fontId="18" fillId="0" borderId="0"/>
    <xf numFmtId="0" fontId="30" fillId="0" borderId="0"/>
    <xf numFmtId="0" fontId="1" fillId="0" borderId="0"/>
    <xf numFmtId="0" fontId="1" fillId="0" borderId="0"/>
    <xf numFmtId="0" fontId="1" fillId="0" borderId="0"/>
    <xf numFmtId="0" fontId="1" fillId="0" borderId="0"/>
    <xf numFmtId="0" fontId="1" fillId="0" borderId="0"/>
    <xf numFmtId="0" fontId="18" fillId="0" borderId="0"/>
    <xf numFmtId="37" fontId="16" fillId="0" borderId="0"/>
    <xf numFmtId="0" fontId="9" fillId="0" borderId="0"/>
    <xf numFmtId="0" fontId="19" fillId="0" borderId="0"/>
    <xf numFmtId="0" fontId="18" fillId="0" borderId="0"/>
    <xf numFmtId="0" fontId="9" fillId="0" borderId="0"/>
    <xf numFmtId="0" fontId="1" fillId="0" borderId="0"/>
    <xf numFmtId="0" fontId="1" fillId="0" borderId="0"/>
    <xf numFmtId="0" fontId="1" fillId="0" borderId="0"/>
    <xf numFmtId="0" fontId="1" fillId="0" borderId="0"/>
    <xf numFmtId="0" fontId="1" fillId="0" borderId="0"/>
    <xf numFmtId="37" fontId="16" fillId="0" borderId="0"/>
    <xf numFmtId="37" fontId="16" fillId="0" borderId="0"/>
    <xf numFmtId="37"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37" fontId="16" fillId="0" borderId="0"/>
    <xf numFmtId="37" fontId="16" fillId="0" borderId="0"/>
    <xf numFmtId="0" fontId="23" fillId="0" borderId="0"/>
    <xf numFmtId="0" fontId="23" fillId="0" borderId="0"/>
    <xf numFmtId="0" fontId="1" fillId="0" borderId="0"/>
    <xf numFmtId="0" fontId="1" fillId="0" borderId="0"/>
    <xf numFmtId="0" fontId="1" fillId="0" borderId="0"/>
    <xf numFmtId="0" fontId="1" fillId="0" borderId="0"/>
    <xf numFmtId="37"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6" fontId="19" fillId="0" borderId="0"/>
    <xf numFmtId="0" fontId="23" fillId="0" borderId="0"/>
    <xf numFmtId="166" fontId="19"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0" fontId="16" fillId="0" borderId="0"/>
    <xf numFmtId="0" fontId="16" fillId="0" borderId="0"/>
    <xf numFmtId="0" fontId="1" fillId="0" borderId="0"/>
    <xf numFmtId="0" fontId="1" fillId="0" borderId="0"/>
    <xf numFmtId="166" fontId="16" fillId="0" borderId="0"/>
    <xf numFmtId="0" fontId="16"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16"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9"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7"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1" fillId="8" borderId="5" applyNumberFormat="0" applyFont="0" applyAlignment="0" applyProtection="0"/>
    <xf numFmtId="0" fontId="9" fillId="8" borderId="5" applyNumberFormat="0" applyFont="0" applyAlignment="0" applyProtection="0"/>
    <xf numFmtId="0" fontId="32" fillId="6" borderId="2" applyNumberFormat="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6"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0"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8"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2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37" fontId="22" fillId="0" borderId="0"/>
    <xf numFmtId="166" fontId="33" fillId="0" borderId="0">
      <alignment horizontal="centerContinuous"/>
    </xf>
    <xf numFmtId="0" fontId="33" fillId="0" borderId="0">
      <alignment horizontal="centerContinuous"/>
    </xf>
    <xf numFmtId="0" fontId="10" fillId="0" borderId="6" applyNumberFormat="0" applyFill="0" applyAlignment="0" applyProtection="0"/>
    <xf numFmtId="0" fontId="34" fillId="0" borderId="0" applyNumberFormat="0" applyFill="0" applyBorder="0" applyAlignment="0" applyProtection="0"/>
    <xf numFmtId="166" fontId="35" fillId="0" borderId="0" applyAlignment="0"/>
    <xf numFmtId="0" fontId="35" fillId="0" borderId="0" applyAlignment="0"/>
    <xf numFmtId="165" fontId="1" fillId="0" borderId="0" applyFont="0" applyFill="0" applyBorder="0" applyAlignment="0" applyProtection="0"/>
    <xf numFmtId="9" fontId="1" fillId="0" borderId="0" applyFont="0" applyFill="0" applyBorder="0" applyAlignment="0" applyProtection="0"/>
    <xf numFmtId="0" fontId="29" fillId="0" borderId="0"/>
  </cellStyleXfs>
  <cellXfs count="550">
    <xf numFmtId="0" fontId="0" fillId="0" borderId="0" xfId="0"/>
    <xf numFmtId="0" fontId="4" fillId="34" borderId="0" xfId="0" applyFont="1" applyFill="1" applyAlignment="1">
      <alignment vertical="top" wrapText="1"/>
    </xf>
    <xf numFmtId="0" fontId="36" fillId="34" borderId="0" xfId="0" applyFont="1" applyFill="1" applyAlignment="1">
      <alignment horizontal="left" vertical="top"/>
    </xf>
    <xf numFmtId="0" fontId="36" fillId="0" borderId="0" xfId="0" applyFont="1" applyAlignment="1">
      <alignment vertical="top" wrapText="1"/>
    </xf>
    <xf numFmtId="0" fontId="3" fillId="0" borderId="0" xfId="0" applyFont="1" applyAlignment="1">
      <alignment vertical="top" wrapText="1"/>
    </xf>
    <xf numFmtId="0" fontId="38" fillId="34" borderId="0" xfId="0" applyFont="1" applyFill="1" applyAlignment="1">
      <alignment vertical="center"/>
    </xf>
    <xf numFmtId="0" fontId="36" fillId="0" borderId="0" xfId="0" applyFont="1" applyAlignment="1">
      <alignment vertical="top"/>
    </xf>
    <xf numFmtId="0" fontId="2" fillId="0" borderId="0" xfId="0" applyFont="1" applyFill="1" applyAlignment="1">
      <alignment vertical="top" wrapText="1"/>
    </xf>
    <xf numFmtId="0" fontId="2" fillId="0" borderId="0" xfId="0" applyFont="1" applyAlignment="1">
      <alignment vertical="top" wrapText="1"/>
    </xf>
    <xf numFmtId="0" fontId="4" fillId="34" borderId="0" xfId="0" applyFont="1" applyFill="1" applyAlignment="1">
      <alignment vertical="top"/>
    </xf>
    <xf numFmtId="0" fontId="4" fillId="0" borderId="0" xfId="0" applyFont="1" applyAlignment="1">
      <alignment vertical="top"/>
    </xf>
    <xf numFmtId="0" fontId="7" fillId="0" borderId="0" xfId="0" applyFont="1" applyAlignment="1">
      <alignment vertical="top"/>
    </xf>
    <xf numFmtId="0" fontId="6" fillId="0" borderId="0" xfId="0" applyFont="1" applyAlignment="1">
      <alignment horizontal="left" vertical="top" wrapText="1"/>
    </xf>
    <xf numFmtId="0" fontId="7" fillId="34" borderId="0" xfId="0" applyFont="1" applyFill="1" applyAlignment="1">
      <alignment vertical="top" wrapText="1"/>
    </xf>
    <xf numFmtId="0" fontId="41" fillId="0" borderId="0" xfId="0" applyFont="1" applyAlignment="1">
      <alignment horizontal="left" vertical="top" wrapText="1"/>
    </xf>
    <xf numFmtId="0" fontId="37" fillId="0" borderId="0" xfId="0" applyFont="1" applyAlignment="1">
      <alignment vertical="top"/>
    </xf>
    <xf numFmtId="0" fontId="6" fillId="0" borderId="7" xfId="0" applyFont="1" applyBorder="1" applyAlignment="1">
      <alignment horizontal="centerContinuous" vertical="top" wrapText="1"/>
    </xf>
    <xf numFmtId="0" fontId="4" fillId="0" borderId="8" xfId="0" applyFont="1" applyBorder="1" applyAlignment="1">
      <alignment horizontal="centerContinuous" vertical="top" wrapText="1"/>
    </xf>
    <xf numFmtId="0" fontId="5" fillId="0" borderId="0" xfId="0" applyFont="1" applyAlignment="1">
      <alignment horizontal="left" vertical="top"/>
    </xf>
    <xf numFmtId="0" fontId="36" fillId="34" borderId="0" xfId="0" applyFont="1" applyFill="1" applyAlignment="1">
      <alignment vertical="top"/>
    </xf>
    <xf numFmtId="0" fontId="3" fillId="0" borderId="0" xfId="0" applyFont="1" applyAlignment="1">
      <alignment vertical="top"/>
    </xf>
    <xf numFmtId="0" fontId="38" fillId="34" borderId="0" xfId="0" applyFont="1" applyFill="1" applyAlignment="1">
      <alignment vertical="top"/>
    </xf>
    <xf numFmtId="0" fontId="6" fillId="0" borderId="0" xfId="0" applyFont="1" applyAlignment="1">
      <alignment horizontal="left" vertical="top"/>
    </xf>
    <xf numFmtId="0" fontId="5" fillId="0" borderId="0" xfId="0" applyFont="1" applyAlignment="1">
      <alignment vertical="top"/>
    </xf>
    <xf numFmtId="0" fontId="5" fillId="34" borderId="0" xfId="0" applyFont="1" applyFill="1" applyAlignment="1">
      <alignment vertical="top"/>
    </xf>
    <xf numFmtId="0" fontId="41" fillId="0" borderId="0" xfId="0" applyFont="1" applyFill="1" applyAlignment="1">
      <alignment vertical="top" wrapText="1"/>
    </xf>
    <xf numFmtId="0" fontId="3" fillId="0" borderId="0" xfId="0" applyFont="1" applyFill="1" applyAlignment="1">
      <alignment vertical="top" wrapText="1"/>
    </xf>
    <xf numFmtId="0" fontId="6" fillId="0" borderId="0" xfId="0" applyFont="1" applyBorder="1" applyAlignment="1">
      <alignment horizontal="centerContinuous" vertical="top" wrapText="1"/>
    </xf>
    <xf numFmtId="0" fontId="4" fillId="0" borderId="0" xfId="0" applyFont="1" applyBorder="1" applyAlignment="1">
      <alignment horizontal="centerContinuous" vertical="top" wrapText="1"/>
    </xf>
    <xf numFmtId="0" fontId="4" fillId="0" borderId="0" xfId="0" applyFont="1"/>
    <xf numFmtId="15" fontId="4" fillId="0" borderId="0" xfId="0" applyNumberFormat="1" applyFont="1" applyAlignment="1">
      <alignment vertical="top"/>
    </xf>
    <xf numFmtId="0" fontId="4" fillId="0" borderId="0" xfId="0" applyFont="1" applyAlignment="1">
      <alignment vertical="top" wrapText="1"/>
    </xf>
    <xf numFmtId="0" fontId="4" fillId="34" borderId="0" xfId="0" applyFont="1" applyFill="1" applyAlignment="1">
      <alignment horizontal="left" vertical="top"/>
    </xf>
    <xf numFmtId="0" fontId="39" fillId="0" borderId="0" xfId="183" applyNumberFormat="1" applyFont="1" applyFill="1" applyBorder="1" applyAlignment="1" applyProtection="1">
      <alignment vertical="top" wrapText="1"/>
    </xf>
    <xf numFmtId="0" fontId="39" fillId="0" borderId="8" xfId="183" applyNumberFormat="1" applyFont="1" applyFill="1" applyBorder="1" applyAlignment="1" applyProtection="1">
      <alignment vertical="top" wrapText="1"/>
    </xf>
    <xf numFmtId="49" fontId="4" fillId="0" borderId="0" xfId="0" applyNumberFormat="1" applyFont="1" applyAlignment="1">
      <alignment vertical="top" wrapText="1"/>
    </xf>
    <xf numFmtId="0" fontId="4" fillId="0" borderId="0" xfId="0" applyFont="1" applyBorder="1" applyAlignment="1">
      <alignment vertical="top"/>
    </xf>
    <xf numFmtId="0" fontId="5" fillId="34" borderId="0" xfId="0" applyFont="1" applyFill="1" applyAlignment="1">
      <alignment horizontal="left" vertical="top"/>
    </xf>
    <xf numFmtId="0" fontId="2" fillId="0" borderId="0" xfId="0" applyFont="1" applyAlignment="1">
      <alignment wrapText="1"/>
    </xf>
    <xf numFmtId="0" fontId="4" fillId="0" borderId="9" xfId="0" applyFont="1" applyBorder="1" applyAlignment="1">
      <alignment wrapText="1"/>
    </xf>
    <xf numFmtId="0" fontId="4" fillId="0" borderId="16" xfId="0" applyFont="1" applyBorder="1" applyAlignment="1">
      <alignment wrapText="1"/>
    </xf>
    <xf numFmtId="0" fontId="4" fillId="0" borderId="10" xfId="0" applyFont="1" applyBorder="1" applyAlignment="1">
      <alignment wrapText="1"/>
    </xf>
    <xf numFmtId="0" fontId="4" fillId="0" borderId="7" xfId="0" applyFont="1" applyBorder="1" applyAlignment="1">
      <alignment wrapText="1"/>
    </xf>
    <xf numFmtId="0" fontId="4" fillId="0" borderId="8" xfId="0" applyFont="1" applyBorder="1" applyAlignment="1">
      <alignment wrapText="1"/>
    </xf>
    <xf numFmtId="0" fontId="37" fillId="0" borderId="0" xfId="0" applyFont="1" applyAlignment="1">
      <alignment horizontal="left" vertical="top"/>
    </xf>
    <xf numFmtId="0" fontId="4" fillId="0" borderId="8" xfId="0" applyFont="1" applyBorder="1" applyAlignment="1">
      <alignment vertical="top" wrapText="1"/>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Border="1" applyAlignment="1">
      <alignment vertical="top" wrapText="1"/>
    </xf>
    <xf numFmtId="0" fontId="5" fillId="0" borderId="8" xfId="0" applyFont="1" applyBorder="1" applyAlignment="1">
      <alignment vertical="top" wrapText="1"/>
    </xf>
    <xf numFmtId="0" fontId="4" fillId="0" borderId="16" xfId="0" applyFont="1" applyBorder="1" applyAlignment="1">
      <alignment vertical="top" wrapText="1"/>
    </xf>
    <xf numFmtId="0" fontId="4" fillId="0" borderId="10" xfId="0" applyFont="1" applyBorder="1" applyAlignment="1">
      <alignment vertical="top" wrapText="1"/>
    </xf>
    <xf numFmtId="0" fontId="4" fillId="0" borderId="8" xfId="0" applyFont="1" applyBorder="1"/>
    <xf numFmtId="0" fontId="4" fillId="0" borderId="9" xfId="0" applyFont="1" applyBorder="1" applyAlignment="1">
      <alignment vertical="top" wrapText="1"/>
    </xf>
    <xf numFmtId="0" fontId="4" fillId="0" borderId="0" xfId="0" applyFont="1" applyAlignment="1">
      <alignment horizontal="left" vertical="top"/>
    </xf>
    <xf numFmtId="0" fontId="4" fillId="0" borderId="7" xfId="0" applyFont="1" applyBorder="1" applyAlignment="1">
      <alignment vertical="top" wrapText="1"/>
    </xf>
    <xf numFmtId="0" fontId="4" fillId="0" borderId="0" xfId="0" applyFont="1" applyBorder="1" applyAlignment="1">
      <alignment vertical="top" wrapText="1"/>
    </xf>
    <xf numFmtId="0" fontId="2" fillId="0" borderId="0" xfId="0" applyFont="1" applyAlignment="1">
      <alignment horizontal="left" vertical="top" wrapText="1"/>
    </xf>
    <xf numFmtId="49" fontId="4" fillId="34" borderId="0" xfId="0" applyNumberFormat="1" applyFont="1" applyFill="1" applyAlignment="1">
      <alignment vertical="top" wrapText="1"/>
    </xf>
    <xf numFmtId="49" fontId="4" fillId="0" borderId="0" xfId="0" applyNumberFormat="1" applyFont="1" applyAlignment="1">
      <alignment vertical="top"/>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4" fillId="0" borderId="16" xfId="0" applyFont="1" applyBorder="1" applyAlignment="1">
      <alignment vertical="top" wrapText="1"/>
    </xf>
    <xf numFmtId="0" fontId="4" fillId="0" borderId="10" xfId="0" applyFont="1" applyBorder="1" applyAlignment="1">
      <alignment vertical="top" wrapText="1"/>
    </xf>
    <xf numFmtId="0" fontId="5" fillId="0" borderId="0" xfId="0" applyFont="1" applyBorder="1" applyAlignment="1">
      <alignment horizontal="right" vertical="top" wrapText="1" indent="1"/>
    </xf>
    <xf numFmtId="0" fontId="4" fillId="37" borderId="0" xfId="0" applyFont="1" applyFill="1" applyAlignment="1">
      <alignment vertical="top"/>
    </xf>
    <xf numFmtId="15" fontId="4" fillId="0" borderId="0" xfId="0" quotePrefix="1" applyNumberFormat="1" applyFont="1" applyAlignment="1">
      <alignment vertical="top"/>
    </xf>
    <xf numFmtId="0" fontId="4" fillId="0" borderId="0" xfId="0" applyFont="1" applyBorder="1"/>
    <xf numFmtId="0" fontId="4" fillId="34" borderId="0" xfId="0" applyFont="1" applyFill="1" applyAlignment="1">
      <alignment horizontal="left" vertical="top" wrapText="1"/>
    </xf>
    <xf numFmtId="0" fontId="4" fillId="0" borderId="0" xfId="0" applyFont="1" applyBorder="1" applyAlignment="1">
      <alignment wrapText="1"/>
    </xf>
    <xf numFmtId="0" fontId="2" fillId="0" borderId="0" xfId="0" applyFont="1" applyFill="1" applyAlignment="1">
      <alignment wrapText="1"/>
    </xf>
    <xf numFmtId="0" fontId="4" fillId="0" borderId="8" xfId="0" applyFont="1" applyBorder="1" applyAlignment="1">
      <alignment vertical="top"/>
    </xf>
    <xf numFmtId="0" fontId="4" fillId="37" borderId="0" xfId="0" applyFont="1" applyFill="1" applyAlignment="1">
      <alignment vertical="top" wrapText="1"/>
    </xf>
    <xf numFmtId="49" fontId="4" fillId="0" borderId="0" xfId="0" quotePrefix="1" applyNumberFormat="1" applyFont="1" applyAlignment="1">
      <alignment vertical="top"/>
    </xf>
    <xf numFmtId="0" fontId="4" fillId="37" borderId="0" xfId="0" applyFont="1" applyFill="1"/>
    <xf numFmtId="0" fontId="47" fillId="0" borderId="0" xfId="0" applyFont="1"/>
    <xf numFmtId="0" fontId="4" fillId="0" borderId="0" xfId="0" applyFont="1" applyAlignment="1">
      <alignment horizontal="left"/>
    </xf>
    <xf numFmtId="0" fontId="4" fillId="37" borderId="0" xfId="0" applyFont="1" applyFill="1" applyAlignment="1">
      <alignment wrapText="1"/>
    </xf>
    <xf numFmtId="0" fontId="47" fillId="37" borderId="0" xfId="0" applyFont="1" applyFill="1" applyAlignment="1">
      <alignment vertical="top"/>
    </xf>
    <xf numFmtId="0" fontId="5" fillId="0" borderId="0" xfId="0" applyFont="1" applyBorder="1" applyAlignment="1">
      <alignment horizontal="left" vertical="top" wrapText="1"/>
    </xf>
    <xf numFmtId="0" fontId="5" fillId="0" borderId="8" xfId="0" applyFont="1" applyBorder="1" applyAlignment="1">
      <alignment vertical="top" wrapText="1"/>
    </xf>
    <xf numFmtId="0" fontId="5" fillId="0" borderId="0" xfId="0" applyFont="1" applyAlignment="1">
      <alignment vertical="top" wrapText="1"/>
    </xf>
    <xf numFmtId="0" fontId="49" fillId="0" borderId="0" xfId="0" applyFont="1" applyAlignment="1">
      <alignment vertical="center"/>
    </xf>
    <xf numFmtId="0" fontId="39" fillId="0" borderId="0" xfId="0" applyFont="1"/>
    <xf numFmtId="0" fontId="49" fillId="40" borderId="0" xfId="0" applyFont="1" applyFill="1" applyAlignment="1">
      <alignment vertical="center"/>
    </xf>
    <xf numFmtId="0" fontId="4" fillId="34" borderId="7" xfId="0" applyFont="1" applyFill="1" applyBorder="1" applyAlignment="1">
      <alignment horizontal="left" vertical="top" wrapText="1"/>
    </xf>
    <xf numFmtId="0" fontId="4" fillId="34"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center" wrapText="1"/>
    </xf>
    <xf numFmtId="0" fontId="5" fillId="0" borderId="0" xfId="0" applyFont="1" applyBorder="1" applyAlignment="1">
      <alignment vertical="top" wrapText="1"/>
    </xf>
    <xf numFmtId="0" fontId="5" fillId="0" borderId="8" xfId="0" applyFont="1" applyBorder="1" applyAlignment="1">
      <alignment vertical="top" wrapText="1"/>
    </xf>
    <xf numFmtId="0" fontId="40" fillId="0" borderId="0" xfId="183" applyNumberFormat="1" applyFont="1" applyFill="1" applyBorder="1" applyAlignment="1" applyProtection="1">
      <alignment vertical="top" wrapText="1"/>
    </xf>
    <xf numFmtId="0" fontId="40" fillId="0" borderId="8" xfId="183" applyNumberFormat="1" applyFont="1" applyFill="1" applyBorder="1" applyAlignment="1" applyProtection="1">
      <alignment vertical="top" wrapText="1"/>
    </xf>
    <xf numFmtId="0" fontId="48" fillId="35" borderId="20" xfId="183" applyNumberFormat="1" applyFont="1" applyFill="1" applyBorder="1" applyAlignment="1" applyProtection="1">
      <alignment horizontal="center" vertical="center" wrapText="1"/>
      <protection locked="0"/>
    </xf>
    <xf numFmtId="0" fontId="7" fillId="38" borderId="20" xfId="0" applyFont="1" applyFill="1" applyBorder="1" applyAlignment="1">
      <alignment horizontal="center" vertical="top" wrapText="1"/>
    </xf>
    <xf numFmtId="0" fontId="5" fillId="0" borderId="20" xfId="0" applyFont="1" applyBorder="1" applyAlignment="1">
      <alignment horizontal="center" vertical="top" wrapText="1"/>
    </xf>
    <xf numFmtId="0" fontId="46" fillId="0" borderId="7" xfId="0" applyFont="1" applyBorder="1" applyAlignment="1">
      <alignment vertical="top" wrapText="1"/>
    </xf>
    <xf numFmtId="0" fontId="46" fillId="0" borderId="0" xfId="0" applyFont="1" applyBorder="1" applyAlignment="1">
      <alignment vertical="top" wrapText="1"/>
    </xf>
    <xf numFmtId="167" fontId="39" fillId="35" borderId="20" xfId="25686" applyNumberFormat="1" applyFont="1" applyFill="1" applyBorder="1" applyAlignment="1" applyProtection="1">
      <alignment horizontal="right" vertical="top"/>
      <protection locked="0"/>
    </xf>
    <xf numFmtId="167" fontId="40" fillId="36" borderId="20" xfId="25686" applyNumberFormat="1" applyFont="1" applyFill="1" applyBorder="1" applyAlignment="1" applyProtection="1">
      <alignment horizontal="right" vertical="center" wrapText="1"/>
    </xf>
    <xf numFmtId="167" fontId="40" fillId="36" borderId="23" xfId="25686" applyNumberFormat="1" applyFont="1" applyFill="1" applyBorder="1" applyAlignment="1" applyProtection="1">
      <alignment horizontal="right" vertical="center" wrapText="1"/>
    </xf>
    <xf numFmtId="1" fontId="39" fillId="36" borderId="20" xfId="183" applyNumberFormat="1" applyFont="1" applyFill="1" applyBorder="1" applyAlignment="1" applyProtection="1">
      <alignment horizontal="center" vertical="top" wrapText="1"/>
    </xf>
    <xf numFmtId="0" fontId="5" fillId="0" borderId="7" xfId="0" applyFont="1" applyBorder="1" applyAlignment="1">
      <alignment vertical="top" wrapText="1"/>
    </xf>
    <xf numFmtId="0" fontId="4" fillId="0" borderId="0" xfId="0" applyFont="1" applyAlignment="1">
      <alignment wrapText="1"/>
    </xf>
    <xf numFmtId="0" fontId="38" fillId="0" borderId="0" xfId="0" applyFont="1" applyAlignment="1">
      <alignment vertical="top"/>
    </xf>
    <xf numFmtId="0" fontId="40" fillId="0" borderId="0" xfId="183" applyNumberFormat="1" applyFont="1" applyFill="1" applyBorder="1" applyAlignment="1" applyProtection="1">
      <alignment horizontal="right" vertical="center"/>
    </xf>
    <xf numFmtId="14" fontId="4" fillId="0" borderId="0" xfId="0" applyNumberFormat="1" applyFont="1" applyAlignment="1">
      <alignment vertical="top"/>
    </xf>
    <xf numFmtId="0" fontId="4" fillId="0" borderId="0" xfId="0" quotePrefix="1" applyFont="1" applyAlignment="1">
      <alignment vertical="top"/>
    </xf>
    <xf numFmtId="165" fontId="39" fillId="36" borderId="20" xfId="25686" applyNumberFormat="1" applyFont="1" applyFill="1" applyBorder="1" applyAlignment="1" applyProtection="1">
      <alignment horizontal="right" vertical="top"/>
    </xf>
    <xf numFmtId="0" fontId="4" fillId="0" borderId="0" xfId="0" applyFont="1" applyFill="1" applyAlignment="1">
      <alignment vertical="top"/>
    </xf>
    <xf numFmtId="0" fontId="36" fillId="33" borderId="7" xfId="0" applyFont="1" applyFill="1" applyBorder="1" applyAlignment="1">
      <alignment vertical="top" wrapText="1"/>
    </xf>
    <xf numFmtId="0" fontId="36" fillId="33" borderId="0" xfId="0" applyFont="1" applyFill="1" applyBorder="1" applyAlignment="1">
      <alignment vertical="top" wrapText="1"/>
    </xf>
    <xf numFmtId="0" fontId="36" fillId="33" borderId="8" xfId="0" applyFont="1" applyFill="1" applyBorder="1" applyAlignment="1">
      <alignment vertical="top" wrapText="1"/>
    </xf>
    <xf numFmtId="0" fontId="2" fillId="34" borderId="0" xfId="0" applyFont="1" applyFill="1" applyAlignment="1">
      <alignment vertical="top" wrapText="1"/>
    </xf>
    <xf numFmtId="0" fontId="4" fillId="34" borderId="8" xfId="0" applyFont="1" applyFill="1" applyBorder="1" applyAlignment="1">
      <alignment vertical="top" wrapText="1"/>
    </xf>
    <xf numFmtId="0" fontId="7" fillId="0" borderId="0" xfId="0" applyFont="1" applyAlignment="1">
      <alignment vertical="top"/>
    </xf>
    <xf numFmtId="0" fontId="39" fillId="35" borderId="20" xfId="183" applyNumberFormat="1" applyFont="1" applyFill="1" applyBorder="1" applyAlignment="1" applyProtection="1">
      <alignment horizontal="center" vertical="top" wrapText="1"/>
      <protection locked="0"/>
    </xf>
    <xf numFmtId="15" fontId="4" fillId="0" borderId="0" xfId="0" quotePrefix="1" applyNumberFormat="1" applyFont="1" applyAlignment="1">
      <alignment horizontal="left" vertical="top"/>
    </xf>
    <xf numFmtId="15" fontId="4" fillId="37" borderId="0" xfId="0" quotePrefix="1" applyNumberFormat="1" applyFont="1" applyFill="1" applyAlignment="1">
      <alignment horizontal="left" vertical="top"/>
    </xf>
    <xf numFmtId="0" fontId="4" fillId="37" borderId="0" xfId="0" quotePrefix="1" applyNumberFormat="1" applyFont="1" applyFill="1" applyAlignment="1">
      <alignment horizontal="left" vertical="top"/>
    </xf>
    <xf numFmtId="14" fontId="4" fillId="37" borderId="0" xfId="0" quotePrefix="1" applyNumberFormat="1" applyFont="1" applyFill="1" applyAlignment="1">
      <alignment horizontal="left" vertical="top"/>
    </xf>
    <xf numFmtId="0" fontId="45" fillId="37" borderId="0" xfId="0" applyFont="1" applyFill="1" applyAlignment="1">
      <alignment vertical="top"/>
    </xf>
    <xf numFmtId="167" fontId="39" fillId="35" borderId="20" xfId="25686" applyNumberFormat="1" applyFont="1" applyFill="1" applyBorder="1" applyAlignment="1" applyProtection="1">
      <alignment vertical="center"/>
      <protection locked="0"/>
    </xf>
    <xf numFmtId="167" fontId="39" fillId="35" borderId="45" xfId="25686" applyNumberFormat="1" applyFont="1" applyFill="1" applyBorder="1" applyAlignment="1" applyProtection="1">
      <alignment vertical="center"/>
      <protection locked="0"/>
    </xf>
    <xf numFmtId="167" fontId="39" fillId="35" borderId="20" xfId="25686" applyNumberFormat="1" applyFont="1" applyFill="1" applyBorder="1" applyAlignment="1" applyProtection="1">
      <alignment horizontal="center" vertical="top"/>
      <protection locked="0"/>
    </xf>
    <xf numFmtId="0" fontId="4" fillId="34" borderId="7" xfId="0" applyFont="1" applyFill="1" applyBorder="1" applyAlignment="1">
      <alignment vertical="top" wrapText="1"/>
    </xf>
    <xf numFmtId="1" fontId="4" fillId="0" borderId="0" xfId="0" applyNumberFormat="1" applyFont="1" applyAlignment="1">
      <alignment horizontal="left" vertical="top"/>
    </xf>
    <xf numFmtId="0" fontId="4" fillId="0" borderId="0" xfId="0" applyFont="1" applyAlignment="1">
      <alignment vertical="top" wrapText="1"/>
    </xf>
    <xf numFmtId="0" fontId="4" fillId="0" borderId="8" xfId="0" applyFont="1" applyBorder="1" applyAlignment="1">
      <alignment vertical="top" wrapText="1"/>
    </xf>
    <xf numFmtId="0" fontId="7" fillId="34" borderId="0" xfId="0" applyFont="1" applyFill="1" applyAlignment="1">
      <alignment horizontal="center" vertical="center"/>
    </xf>
    <xf numFmtId="0" fontId="4" fillId="0" borderId="8" xfId="0" applyFont="1" applyBorder="1" applyAlignment="1">
      <alignment vertical="top" wrapText="1"/>
    </xf>
    <xf numFmtId="0" fontId="4" fillId="0" borderId="0" xfId="0" applyFont="1" applyAlignment="1">
      <alignment vertical="center"/>
    </xf>
    <xf numFmtId="0" fontId="4" fillId="35" borderId="20" xfId="0" applyFont="1" applyFill="1" applyBorder="1" applyAlignment="1" applyProtection="1">
      <alignment horizontal="center" vertical="center" wrapText="1"/>
      <protection locked="0"/>
    </xf>
    <xf numFmtId="0" fontId="7" fillId="0" borderId="0" xfId="0" applyFont="1" applyAlignment="1">
      <alignment vertical="top"/>
    </xf>
    <xf numFmtId="0" fontId="5" fillId="34" borderId="0" xfId="0" applyFont="1" applyFill="1" applyAlignment="1">
      <alignment vertical="top" wrapText="1"/>
    </xf>
    <xf numFmtId="0" fontId="4" fillId="0" borderId="8" xfId="0" applyFont="1" applyBorder="1" applyAlignment="1">
      <alignment vertical="top" wrapText="1"/>
    </xf>
    <xf numFmtId="0" fontId="4" fillId="0" borderId="0" xfId="0" applyFont="1" applyFill="1"/>
    <xf numFmtId="0" fontId="5" fillId="0" borderId="7" xfId="0" applyFont="1" applyBorder="1" applyAlignment="1">
      <alignment horizontal="left" vertical="top" wrapText="1"/>
    </xf>
    <xf numFmtId="0" fontId="5" fillId="0" borderId="0" xfId="14583" applyFont="1"/>
    <xf numFmtId="3" fontId="5" fillId="0" borderId="0" xfId="14583" applyNumberFormat="1" applyFont="1"/>
    <xf numFmtId="49" fontId="5" fillId="0" borderId="0" xfId="0" applyNumberFormat="1" applyFont="1" applyAlignment="1">
      <alignment horizontal="left" vertical="top"/>
    </xf>
    <xf numFmtId="0" fontId="5" fillId="34" borderId="0" xfId="14583" applyFont="1" applyFill="1"/>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vertical="top" wrapText="1"/>
    </xf>
    <xf numFmtId="0" fontId="7" fillId="38" borderId="22" xfId="0" applyFont="1" applyFill="1" applyBorder="1" applyAlignment="1">
      <alignment horizontal="center" vertical="center" wrapText="1"/>
    </xf>
    <xf numFmtId="0" fontId="4" fillId="39" borderId="0" xfId="0" applyFont="1" applyFill="1" applyAlignment="1">
      <alignment vertical="top"/>
    </xf>
    <xf numFmtId="0" fontId="5" fillId="0" borderId="8" xfId="0" applyFont="1" applyBorder="1" applyAlignment="1">
      <alignment vertical="top" wrapText="1"/>
    </xf>
    <xf numFmtId="0" fontId="5" fillId="0" borderId="8" xfId="0" applyFont="1" applyBorder="1" applyAlignment="1">
      <alignment vertical="top" wrapText="1"/>
    </xf>
    <xf numFmtId="0" fontId="4" fillId="0" borderId="0" xfId="0" applyFont="1" applyAlignment="1">
      <alignment horizontal="left" vertical="top" wrapText="1"/>
    </xf>
    <xf numFmtId="0" fontId="7" fillId="38" borderId="22" xfId="0" applyFont="1" applyFill="1" applyBorder="1" applyAlignment="1">
      <alignment horizontal="center" vertical="center" wrapText="1"/>
    </xf>
    <xf numFmtId="0" fontId="5" fillId="0" borderId="0" xfId="0" applyFont="1" applyBorder="1" applyAlignment="1">
      <alignment vertical="top" wrapText="1"/>
    </xf>
    <xf numFmtId="0" fontId="36" fillId="33" borderId="0" xfId="0" applyFont="1" applyFill="1" applyAlignment="1">
      <alignment vertical="top" wrapText="1"/>
    </xf>
    <xf numFmtId="0" fontId="4" fillId="0" borderId="0" xfId="0" applyFont="1" applyAlignment="1">
      <alignment horizontal="centerContinuous" vertical="top" wrapText="1"/>
    </xf>
    <xf numFmtId="0" fontId="46" fillId="0" borderId="0" xfId="0" applyFont="1" applyAlignment="1">
      <alignment vertical="top" wrapText="1"/>
    </xf>
    <xf numFmtId="0" fontId="41" fillId="0" borderId="0" xfId="0" applyFont="1" applyAlignment="1">
      <alignment vertical="top" wrapText="1"/>
    </xf>
    <xf numFmtId="0" fontId="0" fillId="34" borderId="0" xfId="0" applyFill="1"/>
    <xf numFmtId="0" fontId="0" fillId="43" borderId="0" xfId="0" applyFill="1"/>
    <xf numFmtId="0" fontId="5" fillId="0" borderId="0" xfId="0" applyFont="1" applyBorder="1" applyAlignment="1">
      <alignment vertical="top" wrapText="1"/>
    </xf>
    <xf numFmtId="0" fontId="5" fillId="0" borderId="8" xfId="0" applyFont="1" applyBorder="1" applyAlignment="1">
      <alignment vertical="top" wrapText="1"/>
    </xf>
    <xf numFmtId="0" fontId="4" fillId="0" borderId="0" xfId="0" applyFont="1" applyAlignment="1">
      <alignment horizontal="left" vertical="top" wrapText="1"/>
    </xf>
    <xf numFmtId="0" fontId="7" fillId="38" borderId="22" xfId="0" applyFont="1" applyFill="1" applyBorder="1" applyAlignment="1">
      <alignment horizontal="center" vertical="center" wrapText="1"/>
    </xf>
    <xf numFmtId="165" fontId="39" fillId="36" borderId="44" xfId="25686" applyNumberFormat="1" applyFont="1" applyFill="1" applyBorder="1" applyAlignment="1" applyProtection="1">
      <alignment vertical="center"/>
    </xf>
    <xf numFmtId="0" fontId="4" fillId="0" borderId="0" xfId="0" applyFont="1" applyAlignment="1">
      <alignment horizontal="left" indent="1"/>
    </xf>
    <xf numFmtId="0" fontId="4" fillId="0" borderId="7" xfId="0" applyFont="1" applyBorder="1" applyAlignment="1" applyProtection="1">
      <alignment vertical="top" wrapText="1"/>
    </xf>
    <xf numFmtId="0" fontId="4" fillId="0" borderId="0" xfId="0" applyFont="1" applyBorder="1" applyAlignment="1" applyProtection="1">
      <alignment vertical="top" wrapText="1"/>
    </xf>
    <xf numFmtId="0" fontId="5" fillId="0" borderId="7" xfId="0" applyFont="1" applyBorder="1" applyAlignment="1" applyProtection="1">
      <alignment horizontal="left" vertical="top" wrapText="1"/>
    </xf>
    <xf numFmtId="0" fontId="4" fillId="34" borderId="0" xfId="0" applyFont="1" applyFill="1" applyAlignment="1" applyProtection="1">
      <alignment vertical="top" wrapText="1"/>
    </xf>
    <xf numFmtId="0" fontId="4" fillId="34" borderId="0" xfId="0" applyFont="1" applyFill="1" applyAlignment="1" applyProtection="1">
      <alignment horizontal="right" vertical="top" indent="1"/>
    </xf>
    <xf numFmtId="0" fontId="5" fillId="0" borderId="7" xfId="0" applyFont="1" applyBorder="1" applyAlignment="1" applyProtection="1">
      <alignment horizontal="left" vertical="top" indent="2"/>
    </xf>
    <xf numFmtId="0" fontId="5" fillId="0" borderId="0" xfId="0" applyFont="1" applyBorder="1" applyAlignment="1" applyProtection="1">
      <alignment horizontal="right" vertical="top" wrapText="1" indent="1"/>
    </xf>
    <xf numFmtId="0" fontId="4" fillId="0" borderId="9" xfId="0" applyFont="1" applyBorder="1" applyAlignment="1" applyProtection="1">
      <alignment vertical="top" wrapText="1"/>
    </xf>
    <xf numFmtId="0" fontId="4" fillId="0" borderId="16" xfId="0" applyFont="1" applyBorder="1" applyAlignment="1" applyProtection="1">
      <alignment vertical="top" wrapText="1"/>
    </xf>
    <xf numFmtId="0" fontId="50" fillId="34" borderId="0" xfId="0" applyFont="1" applyFill="1" applyAlignment="1">
      <alignment vertical="top" wrapText="1"/>
    </xf>
    <xf numFmtId="165" fontId="39" fillId="36" borderId="20" xfId="25686" applyNumberFormat="1" applyFont="1" applyFill="1" applyBorder="1" applyAlignment="1" applyProtection="1">
      <alignment horizontal="right" vertical="center" wrapText="1"/>
    </xf>
    <xf numFmtId="0" fontId="10" fillId="44" borderId="17" xfId="0" applyFont="1" applyFill="1" applyBorder="1"/>
    <xf numFmtId="0" fontId="9" fillId="34" borderId="0" xfId="0" applyFont="1" applyFill="1" applyBorder="1"/>
    <xf numFmtId="0" fontId="9" fillId="45" borderId="0" xfId="0" applyFont="1" applyFill="1" applyBorder="1"/>
    <xf numFmtId="0" fontId="54" fillId="33" borderId="68" xfId="0" applyFont="1" applyFill="1" applyBorder="1"/>
    <xf numFmtId="0" fontId="54" fillId="33" borderId="69" xfId="0" applyFont="1" applyFill="1" applyBorder="1"/>
    <xf numFmtId="167" fontId="54" fillId="33" borderId="69" xfId="25686" applyNumberFormat="1" applyFont="1" applyFill="1" applyBorder="1"/>
    <xf numFmtId="167" fontId="54" fillId="33" borderId="69" xfId="25686" applyNumberFormat="1" applyFont="1" applyFill="1" applyBorder="1" applyAlignment="1">
      <alignment horizontal="left"/>
    </xf>
    <xf numFmtId="167" fontId="54" fillId="33" borderId="67" xfId="25686" applyNumberFormat="1" applyFont="1" applyFill="1" applyBorder="1"/>
    <xf numFmtId="0" fontId="9" fillId="34" borderId="74" xfId="0" applyFont="1" applyFill="1" applyBorder="1"/>
    <xf numFmtId="0" fontId="54" fillId="33" borderId="76" xfId="0" applyFont="1" applyFill="1" applyBorder="1" applyAlignment="1">
      <alignment horizontal="center"/>
    </xf>
    <xf numFmtId="0" fontId="54" fillId="33" borderId="77" xfId="0" applyFont="1" applyFill="1" applyBorder="1" applyAlignment="1">
      <alignment horizontal="center"/>
    </xf>
    <xf numFmtId="0" fontId="55" fillId="33" borderId="0" xfId="25688" applyFont="1" applyFill="1" applyAlignment="1">
      <alignment wrapText="1"/>
    </xf>
    <xf numFmtId="167" fontId="56" fillId="42" borderId="78" xfId="25686" applyNumberFormat="1" applyFont="1" applyFill="1" applyBorder="1"/>
    <xf numFmtId="0" fontId="56" fillId="42" borderId="76" xfId="25688" applyFont="1" applyFill="1" applyBorder="1"/>
    <xf numFmtId="0" fontId="57" fillId="42" borderId="0" xfId="25688" applyFont="1" applyFill="1" applyBorder="1"/>
    <xf numFmtId="0" fontId="56" fillId="42" borderId="0" xfId="25688" applyFont="1" applyFill="1" applyBorder="1"/>
    <xf numFmtId="0" fontId="57" fillId="42" borderId="74" xfId="25688" applyFont="1" applyFill="1" applyBorder="1"/>
    <xf numFmtId="0" fontId="56" fillId="42" borderId="78" xfId="25688" applyFont="1" applyFill="1" applyBorder="1"/>
    <xf numFmtId="0" fontId="56" fillId="35" borderId="76" xfId="25688" applyFont="1" applyFill="1" applyBorder="1"/>
    <xf numFmtId="0" fontId="57" fillId="0" borderId="71" xfId="25688" applyFont="1" applyBorder="1"/>
    <xf numFmtId="0" fontId="57" fillId="0" borderId="0" xfId="25688" applyFont="1" applyBorder="1"/>
    <xf numFmtId="0" fontId="56" fillId="35" borderId="71" xfId="25688" applyFont="1" applyFill="1" applyBorder="1"/>
    <xf numFmtId="0" fontId="56" fillId="35" borderId="0" xfId="25688" applyFont="1" applyFill="1" applyBorder="1"/>
    <xf numFmtId="0" fontId="57" fillId="0" borderId="73" xfId="25688" applyFont="1" applyBorder="1"/>
    <xf numFmtId="0" fontId="57" fillId="0" borderId="74" xfId="25688" applyFont="1" applyBorder="1"/>
    <xf numFmtId="165" fontId="56" fillId="35" borderId="76" xfId="25686" applyFont="1" applyFill="1" applyBorder="1"/>
    <xf numFmtId="165" fontId="56" fillId="35" borderId="77" xfId="25686" applyFont="1" applyFill="1" applyBorder="1"/>
    <xf numFmtId="165" fontId="57" fillId="0" borderId="0" xfId="25688" applyNumberFormat="1" applyFont="1" applyBorder="1"/>
    <xf numFmtId="165" fontId="57" fillId="0" borderId="72" xfId="25688" applyNumberFormat="1" applyFont="1" applyBorder="1"/>
    <xf numFmtId="165" fontId="56" fillId="35" borderId="0" xfId="25688" applyNumberFormat="1" applyFont="1" applyFill="1" applyBorder="1"/>
    <xf numFmtId="165" fontId="56" fillId="35" borderId="72" xfId="25688" applyNumberFormat="1" applyFont="1" applyFill="1" applyBorder="1"/>
    <xf numFmtId="165" fontId="57" fillId="0" borderId="74" xfId="25688" applyNumberFormat="1" applyFont="1" applyBorder="1"/>
    <xf numFmtId="165" fontId="57" fillId="0" borderId="75" xfId="25688" applyNumberFormat="1" applyFont="1" applyBorder="1"/>
    <xf numFmtId="167" fontId="56" fillId="42" borderId="76" xfId="25686" applyNumberFormat="1" applyFont="1" applyFill="1" applyBorder="1"/>
    <xf numFmtId="167" fontId="56" fillId="42" borderId="82" xfId="25686" applyNumberFormat="1" applyFont="1" applyFill="1" applyBorder="1"/>
    <xf numFmtId="167" fontId="56" fillId="42" borderId="83" xfId="25686" applyNumberFormat="1" applyFont="1" applyFill="1" applyBorder="1"/>
    <xf numFmtId="167" fontId="56" fillId="42" borderId="77" xfId="25686" applyNumberFormat="1" applyFont="1" applyFill="1" applyBorder="1"/>
    <xf numFmtId="167" fontId="57" fillId="42" borderId="71" xfId="25686" applyNumberFormat="1" applyFont="1" applyFill="1" applyBorder="1"/>
    <xf numFmtId="167" fontId="56" fillId="42" borderId="71" xfId="25686" applyNumberFormat="1" applyFont="1" applyFill="1" applyBorder="1"/>
    <xf numFmtId="167" fontId="57" fillId="42" borderId="7" xfId="25686" applyNumberFormat="1" applyFont="1" applyFill="1" applyBorder="1"/>
    <xf numFmtId="167" fontId="56" fillId="42" borderId="7" xfId="25686" applyNumberFormat="1" applyFont="1" applyFill="1" applyBorder="1"/>
    <xf numFmtId="167" fontId="57" fillId="42" borderId="0" xfId="25686" applyNumberFormat="1" applyFont="1" applyFill="1" applyBorder="1"/>
    <xf numFmtId="167" fontId="57" fillId="42" borderId="8" xfId="25686" applyNumberFormat="1" applyFont="1" applyFill="1" applyBorder="1"/>
    <xf numFmtId="167" fontId="57" fillId="42" borderId="72" xfId="25686" applyNumberFormat="1" applyFont="1" applyFill="1" applyBorder="1"/>
    <xf numFmtId="167" fontId="56" fillId="42" borderId="0" xfId="25686" applyNumberFormat="1" applyFont="1" applyFill="1" applyBorder="1"/>
    <xf numFmtId="167" fontId="56" fillId="42" borderId="8" xfId="25686" applyNumberFormat="1" applyFont="1" applyFill="1" applyBorder="1"/>
    <xf numFmtId="167" fontId="56" fillId="42" borderId="72" xfId="25686" applyNumberFormat="1" applyFont="1" applyFill="1" applyBorder="1"/>
    <xf numFmtId="167" fontId="57" fillId="42" borderId="73" xfId="25686" applyNumberFormat="1" applyFont="1" applyFill="1" applyBorder="1"/>
    <xf numFmtId="167" fontId="57" fillId="42" borderId="74" xfId="25686" applyNumberFormat="1" applyFont="1" applyFill="1" applyBorder="1"/>
    <xf numFmtId="167" fontId="57" fillId="42" borderId="84" xfId="25686" applyNumberFormat="1" applyFont="1" applyFill="1" applyBorder="1"/>
    <xf numFmtId="167" fontId="57" fillId="42" borderId="85" xfId="25686" applyNumberFormat="1" applyFont="1" applyFill="1" applyBorder="1"/>
    <xf numFmtId="167" fontId="57" fillId="42" borderId="75" xfId="25686" applyNumberFormat="1" applyFont="1" applyFill="1" applyBorder="1"/>
    <xf numFmtId="1" fontId="10" fillId="42" borderId="78" xfId="0" applyNumberFormat="1" applyFont="1" applyFill="1" applyBorder="1" applyAlignment="1">
      <alignment horizontal="center"/>
    </xf>
    <xf numFmtId="0" fontId="10" fillId="42" borderId="76" xfId="0" applyFont="1" applyFill="1" applyBorder="1" applyAlignment="1">
      <alignment horizontal="center"/>
    </xf>
    <xf numFmtId="0" fontId="10" fillId="42" borderId="77" xfId="0" applyFont="1" applyFill="1" applyBorder="1" applyAlignment="1">
      <alignment horizontal="center"/>
    </xf>
    <xf numFmtId="0" fontId="9" fillId="42" borderId="71" xfId="0" applyFont="1" applyFill="1" applyBorder="1" applyAlignment="1">
      <alignment horizontal="center"/>
    </xf>
    <xf numFmtId="0" fontId="9" fillId="42" borderId="0" xfId="0" applyFont="1" applyFill="1" applyBorder="1" applyAlignment="1">
      <alignment horizontal="center"/>
    </xf>
    <xf numFmtId="0" fontId="9" fillId="42" borderId="72" xfId="0" applyFont="1" applyFill="1" applyBorder="1" applyAlignment="1">
      <alignment horizontal="center"/>
    </xf>
    <xf numFmtId="1" fontId="9" fillId="42" borderId="71" xfId="0" applyNumberFormat="1" applyFont="1" applyFill="1" applyBorder="1" applyAlignment="1">
      <alignment horizontal="center"/>
    </xf>
    <xf numFmtId="0" fontId="9" fillId="42" borderId="73" xfId="0" applyFont="1" applyFill="1" applyBorder="1" applyAlignment="1">
      <alignment horizontal="center"/>
    </xf>
    <xf numFmtId="0" fontId="9" fillId="42" borderId="74" xfId="0" applyFont="1" applyFill="1" applyBorder="1" applyAlignment="1">
      <alignment horizontal="center"/>
    </xf>
    <xf numFmtId="0" fontId="9" fillId="42" borderId="75" xfId="0" applyFont="1" applyFill="1" applyBorder="1" applyAlignment="1">
      <alignment horizontal="center"/>
    </xf>
    <xf numFmtId="0" fontId="10" fillId="42" borderId="17" xfId="0" applyFont="1" applyFill="1" applyBorder="1" applyAlignment="1">
      <alignment horizontal="left"/>
    </xf>
    <xf numFmtId="0" fontId="9" fillId="42" borderId="0" xfId="0" applyFont="1" applyFill="1" applyBorder="1" applyAlignment="1">
      <alignment horizontal="left"/>
    </xf>
    <xf numFmtId="0" fontId="10" fillId="42" borderId="70" xfId="0" applyFont="1" applyFill="1" applyBorder="1" applyAlignment="1">
      <alignment horizontal="left"/>
    </xf>
    <xf numFmtId="0" fontId="9" fillId="34" borderId="71" xfId="0" applyFont="1" applyFill="1" applyBorder="1" applyAlignment="1">
      <alignment horizontal="left"/>
    </xf>
    <xf numFmtId="0" fontId="9" fillId="45" borderId="71" xfId="0" applyFont="1" applyFill="1" applyBorder="1" applyAlignment="1">
      <alignment horizontal="left"/>
    </xf>
    <xf numFmtId="0" fontId="9" fillId="34" borderId="73" xfId="0" applyFont="1" applyFill="1" applyBorder="1" applyAlignment="1">
      <alignment horizontal="left"/>
    </xf>
    <xf numFmtId="0" fontId="0" fillId="0" borderId="0" xfId="0" applyBorder="1"/>
    <xf numFmtId="167" fontId="0" fillId="42" borderId="78" xfId="25686" applyNumberFormat="1" applyFont="1" applyFill="1" applyBorder="1"/>
    <xf numFmtId="167" fontId="0" fillId="42" borderId="76" xfId="25686" applyNumberFormat="1" applyFont="1" applyFill="1" applyBorder="1"/>
    <xf numFmtId="167" fontId="0" fillId="42" borderId="77" xfId="25686" applyNumberFormat="1" applyFont="1" applyFill="1" applyBorder="1"/>
    <xf numFmtId="167" fontId="0" fillId="42" borderId="71" xfId="25686" applyNumberFormat="1" applyFont="1" applyFill="1" applyBorder="1"/>
    <xf numFmtId="167" fontId="0" fillId="42" borderId="0" xfId="25686" applyNumberFormat="1" applyFont="1" applyFill="1" applyBorder="1"/>
    <xf numFmtId="167" fontId="0" fillId="42" borderId="72" xfId="25686" applyNumberFormat="1" applyFont="1" applyFill="1" applyBorder="1"/>
    <xf numFmtId="167" fontId="0" fillId="42" borderId="73" xfId="25686" applyNumberFormat="1" applyFont="1" applyFill="1" applyBorder="1"/>
    <xf numFmtId="167" fontId="0" fillId="42" borderId="74" xfId="25686" applyNumberFormat="1" applyFont="1" applyFill="1" applyBorder="1"/>
    <xf numFmtId="167" fontId="0" fillId="42" borderId="75" xfId="25686" applyNumberFormat="1" applyFont="1" applyFill="1" applyBorder="1"/>
    <xf numFmtId="0" fontId="0" fillId="42" borderId="79" xfId="0" applyFill="1" applyBorder="1"/>
    <xf numFmtId="0" fontId="0" fillId="42" borderId="80" xfId="0" applyFill="1" applyBorder="1"/>
    <xf numFmtId="0" fontId="0" fillId="42" borderId="81" xfId="0" applyFill="1" applyBorder="1"/>
    <xf numFmtId="0" fontId="0" fillId="42" borderId="86" xfId="0" applyFill="1" applyBorder="1"/>
    <xf numFmtId="0" fontId="0" fillId="42" borderId="87" xfId="0" applyFill="1" applyBorder="1"/>
    <xf numFmtId="0" fontId="0" fillId="34" borderId="80" xfId="0" applyFill="1" applyBorder="1"/>
    <xf numFmtId="0" fontId="0" fillId="34" borderId="81" xfId="0" applyFill="1" applyBorder="1"/>
    <xf numFmtId="0" fontId="59" fillId="33" borderId="71" xfId="0" applyFont="1" applyFill="1" applyBorder="1"/>
    <xf numFmtId="0" fontId="59" fillId="33" borderId="0" xfId="0" applyFont="1" applyFill="1" applyBorder="1"/>
    <xf numFmtId="0" fontId="60" fillId="33" borderId="0" xfId="0" applyFont="1" applyFill="1" applyBorder="1" applyAlignment="1">
      <alignment horizontal="center"/>
    </xf>
    <xf numFmtId="0" fontId="60" fillId="33" borderId="72" xfId="0" applyFont="1" applyFill="1" applyBorder="1" applyAlignment="1">
      <alignment horizontal="center"/>
    </xf>
    <xf numFmtId="0" fontId="5" fillId="0" borderId="0" xfId="0" applyFont="1" applyBorder="1" applyAlignment="1">
      <alignment vertical="top" wrapText="1"/>
    </xf>
    <xf numFmtId="0" fontId="5" fillId="0" borderId="8" xfId="0" applyFont="1" applyBorder="1" applyAlignment="1">
      <alignment vertical="top" wrapText="1"/>
    </xf>
    <xf numFmtId="0" fontId="39" fillId="35" borderId="20" xfId="183" applyNumberFormat="1" applyFont="1" applyFill="1" applyBorder="1" applyAlignment="1" applyProtection="1">
      <alignment horizontal="center" vertical="top" wrapText="1"/>
      <protection locked="0"/>
    </xf>
    <xf numFmtId="0" fontId="10" fillId="42" borderId="17" xfId="0" applyFont="1" applyFill="1" applyBorder="1"/>
    <xf numFmtId="0" fontId="0" fillId="0" borderId="0" xfId="0" applyBorder="1" applyAlignment="1"/>
    <xf numFmtId="0" fontId="45" fillId="41" borderId="0" xfId="0" applyFont="1" applyFill="1" applyAlignment="1">
      <alignment horizontal="center" vertical="top"/>
    </xf>
    <xf numFmtId="0" fontId="45" fillId="37" borderId="0" xfId="0" applyFont="1" applyFill="1" applyAlignment="1">
      <alignment horizontal="center" vertical="top" wrapText="1"/>
    </xf>
    <xf numFmtId="0" fontId="45" fillId="37" borderId="0" xfId="0" applyFont="1" applyFill="1" applyAlignment="1">
      <alignment horizontal="center" vertical="top"/>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4" fillId="35" borderId="22" xfId="0" applyFont="1" applyFill="1" applyBorder="1" applyAlignment="1" applyProtection="1">
      <alignment horizontal="center" vertical="center" wrapText="1"/>
      <protection locked="0"/>
    </xf>
    <xf numFmtId="0" fontId="4" fillId="35" borderId="23" xfId="0" applyFont="1" applyFill="1" applyBorder="1" applyAlignment="1" applyProtection="1">
      <alignment horizontal="center" vertical="center" wrapText="1"/>
      <protection locked="0"/>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41" fillId="33" borderId="11" xfId="0" applyFont="1" applyFill="1" applyBorder="1" applyAlignment="1">
      <alignment horizontal="center" vertical="top"/>
    </xf>
    <xf numFmtId="0" fontId="41" fillId="33" borderId="15" xfId="0" applyFont="1" applyFill="1" applyBorder="1" applyAlignment="1">
      <alignment horizontal="center" vertical="top"/>
    </xf>
    <xf numFmtId="0" fontId="41" fillId="33" borderId="12" xfId="0" applyFont="1" applyFill="1" applyBorder="1" applyAlignment="1">
      <alignment horizontal="center" vertical="top"/>
    </xf>
    <xf numFmtId="0" fontId="41" fillId="33" borderId="11" xfId="0" applyFont="1" applyFill="1" applyBorder="1" applyAlignment="1">
      <alignment horizontal="center" vertical="top" wrapText="1"/>
    </xf>
    <xf numFmtId="0" fontId="41" fillId="33" borderId="15" xfId="0" applyFont="1" applyFill="1" applyBorder="1" applyAlignment="1">
      <alignment horizontal="center" vertical="top" wrapText="1"/>
    </xf>
    <xf numFmtId="0" fontId="41" fillId="33" borderId="12" xfId="0" applyFont="1" applyFill="1" applyBorder="1" applyAlignment="1">
      <alignment horizontal="center" vertical="top" wrapText="1"/>
    </xf>
    <xf numFmtId="0" fontId="5" fillId="38" borderId="24" xfId="0" applyFont="1" applyFill="1" applyBorder="1" applyAlignment="1">
      <alignment horizontal="left" vertical="center" wrapText="1"/>
    </xf>
    <xf numFmtId="0" fontId="5" fillId="38" borderId="25" xfId="0" applyFont="1" applyFill="1" applyBorder="1" applyAlignment="1">
      <alignment horizontal="left" vertical="center" wrapText="1"/>
    </xf>
    <xf numFmtId="0" fontId="5" fillId="38" borderId="26" xfId="0" applyFont="1" applyFill="1" applyBorder="1" applyAlignment="1">
      <alignment horizontal="left" vertical="center" wrapText="1"/>
    </xf>
    <xf numFmtId="0" fontId="5" fillId="38" borderId="27" xfId="0" applyFont="1" applyFill="1" applyBorder="1" applyAlignment="1">
      <alignment horizontal="left" vertical="center" wrapText="1"/>
    </xf>
    <xf numFmtId="0" fontId="5" fillId="38" borderId="0" xfId="0" applyFont="1" applyFill="1" applyBorder="1" applyAlignment="1">
      <alignment horizontal="left" vertical="center" wrapText="1"/>
    </xf>
    <xf numFmtId="0" fontId="5" fillId="38" borderId="21" xfId="0" applyFont="1" applyFill="1" applyBorder="1" applyAlignment="1">
      <alignment horizontal="left" vertical="center" wrapText="1"/>
    </xf>
    <xf numFmtId="0" fontId="5" fillId="38" borderId="28" xfId="0" applyFont="1" applyFill="1" applyBorder="1" applyAlignment="1">
      <alignment horizontal="left" vertical="center" wrapText="1"/>
    </xf>
    <xf numFmtId="0" fontId="5" fillId="38" borderId="29" xfId="0" applyFont="1" applyFill="1" applyBorder="1" applyAlignment="1">
      <alignment horizontal="left" vertical="center" wrapText="1"/>
    </xf>
    <xf numFmtId="0" fontId="5" fillId="38" borderId="30" xfId="0" applyFont="1" applyFill="1" applyBorder="1" applyAlignment="1">
      <alignment horizontal="left" vertical="center" wrapText="1"/>
    </xf>
    <xf numFmtId="0" fontId="39" fillId="35" borderId="22" xfId="183" applyNumberFormat="1" applyFont="1" applyFill="1" applyBorder="1" applyAlignment="1" applyProtection="1">
      <alignment horizontal="center" vertical="center" wrapText="1"/>
      <protection locked="0"/>
    </xf>
    <xf numFmtId="0" fontId="39" fillId="35" borderId="23" xfId="183" applyNumberFormat="1" applyFont="1" applyFill="1" applyBorder="1" applyAlignment="1" applyProtection="1">
      <alignment horizontal="center" vertical="center" wrapText="1"/>
      <protection locked="0"/>
    </xf>
    <xf numFmtId="0" fontId="4" fillId="0" borderId="7" xfId="0" applyFont="1" applyBorder="1" applyAlignment="1">
      <alignment horizontal="right" vertical="center" wrapText="1" indent="1"/>
    </xf>
    <xf numFmtId="0" fontId="4" fillId="0" borderId="0" xfId="0" applyFont="1" applyBorder="1" applyAlignment="1">
      <alignment horizontal="right" vertical="center" wrapText="1" indent="1"/>
    </xf>
    <xf numFmtId="0" fontId="39" fillId="38" borderId="24" xfId="183" applyNumberFormat="1" applyFont="1" applyFill="1" applyBorder="1" applyAlignment="1" applyProtection="1">
      <alignment horizontal="left" vertical="center" wrapText="1" indent="2"/>
    </xf>
    <xf numFmtId="0" fontId="39" fillId="38" borderId="25" xfId="183" applyNumberFormat="1" applyFont="1" applyFill="1" applyBorder="1" applyAlignment="1" applyProtection="1">
      <alignment horizontal="left" vertical="center" wrapText="1" indent="2"/>
    </xf>
    <xf numFmtId="0" fontId="39" fillId="38" borderId="26" xfId="183" applyNumberFormat="1" applyFont="1" applyFill="1" applyBorder="1" applyAlignment="1" applyProtection="1">
      <alignment horizontal="left" vertical="center" wrapText="1" indent="2"/>
    </xf>
    <xf numFmtId="0" fontId="39" fillId="38" borderId="28" xfId="183" applyNumberFormat="1" applyFont="1" applyFill="1" applyBorder="1" applyAlignment="1" applyProtection="1">
      <alignment horizontal="left" vertical="center" wrapText="1" indent="2"/>
    </xf>
    <xf numFmtId="0" fontId="39" fillId="38" borderId="29" xfId="183" applyNumberFormat="1" applyFont="1" applyFill="1" applyBorder="1" applyAlignment="1" applyProtection="1">
      <alignment horizontal="left" vertical="center" wrapText="1" indent="2"/>
    </xf>
    <xf numFmtId="0" fontId="39" fillId="38" borderId="30" xfId="183" applyNumberFormat="1" applyFont="1" applyFill="1" applyBorder="1" applyAlignment="1" applyProtection="1">
      <alignment horizontal="left" vertical="center" wrapText="1" indent="2"/>
    </xf>
    <xf numFmtId="0" fontId="39" fillId="35" borderId="7" xfId="183" applyNumberFormat="1" applyFont="1" applyFill="1" applyBorder="1" applyAlignment="1" applyProtection="1">
      <alignment horizontal="left" vertical="center" wrapText="1"/>
      <protection locked="0"/>
    </xf>
    <xf numFmtId="0" fontId="39" fillId="35" borderId="0" xfId="183" applyNumberFormat="1" applyFont="1" applyFill="1" applyBorder="1" applyAlignment="1" applyProtection="1">
      <alignment horizontal="left" vertical="center" wrapText="1"/>
      <protection locked="0"/>
    </xf>
    <xf numFmtId="0" fontId="39" fillId="35" borderId="8" xfId="183" applyNumberFormat="1" applyFont="1" applyFill="1" applyBorder="1" applyAlignment="1" applyProtection="1">
      <alignment horizontal="left" vertical="center" wrapText="1"/>
      <protection locked="0"/>
    </xf>
    <xf numFmtId="0" fontId="44" fillId="38" borderId="24" xfId="0" applyFont="1" applyFill="1" applyBorder="1" applyAlignment="1">
      <alignment horizontal="center" vertical="center"/>
    </xf>
    <xf numFmtId="0" fontId="44" fillId="38" borderId="25" xfId="0" applyFont="1" applyFill="1" applyBorder="1" applyAlignment="1">
      <alignment horizontal="center" vertical="center"/>
    </xf>
    <xf numFmtId="0" fontId="44" fillId="38" borderId="26" xfId="0" applyFont="1" applyFill="1" applyBorder="1" applyAlignment="1">
      <alignment horizontal="center" vertical="center"/>
    </xf>
    <xf numFmtId="0" fontId="44" fillId="38" borderId="28" xfId="0" applyFont="1" applyFill="1" applyBorder="1" applyAlignment="1">
      <alignment horizontal="center" vertical="center"/>
    </xf>
    <xf numFmtId="0" fontId="44" fillId="38" borderId="29" xfId="0" applyFont="1" applyFill="1" applyBorder="1" applyAlignment="1">
      <alignment horizontal="center" vertical="center"/>
    </xf>
    <xf numFmtId="0" fontId="44" fillId="38" borderId="30" xfId="0" applyFont="1" applyFill="1" applyBorder="1" applyAlignment="1">
      <alignment horizontal="center" vertical="center"/>
    </xf>
    <xf numFmtId="0" fontId="5" fillId="0" borderId="34" xfId="0" applyFont="1" applyBorder="1" applyAlignment="1">
      <alignment horizontal="left" vertical="center" wrapText="1"/>
    </xf>
    <xf numFmtId="0" fontId="5" fillId="0" borderId="20" xfId="0" applyFont="1" applyBorder="1" applyAlignment="1">
      <alignment horizontal="left" vertical="center" wrapText="1"/>
    </xf>
    <xf numFmtId="0" fontId="4" fillId="0" borderId="20" xfId="0" applyFont="1" applyBorder="1" applyAlignment="1">
      <alignment horizontal="left" vertical="center" wrapText="1"/>
    </xf>
    <xf numFmtId="0" fontId="0" fillId="0" borderId="34" xfId="0" applyBorder="1" applyAlignment="1">
      <alignment horizontal="left" vertical="center" wrapText="1"/>
    </xf>
    <xf numFmtId="0" fontId="0" fillId="0" borderId="20" xfId="0" applyBorder="1" applyAlignment="1">
      <alignment horizontal="left" vertical="center" wrapText="1"/>
    </xf>
    <xf numFmtId="0" fontId="5" fillId="0" borderId="7" xfId="0" applyFont="1" applyBorder="1" applyAlignment="1">
      <alignment horizontal="right" vertical="center" wrapText="1" indent="1"/>
    </xf>
    <xf numFmtId="0" fontId="5" fillId="0" borderId="0" xfId="0" applyFont="1" applyBorder="1" applyAlignment="1">
      <alignment horizontal="right" vertical="center" wrapText="1" indent="1"/>
    </xf>
    <xf numFmtId="0" fontId="41" fillId="33" borderId="13" xfId="0" applyFont="1" applyFill="1" applyBorder="1" applyAlignment="1">
      <alignment horizontal="center" vertical="top" wrapText="1"/>
    </xf>
    <xf numFmtId="0" fontId="41" fillId="33" borderId="17" xfId="0" applyFont="1" applyFill="1" applyBorder="1" applyAlignment="1">
      <alignment horizontal="center" vertical="top" wrapText="1"/>
    </xf>
    <xf numFmtId="0" fontId="41" fillId="33" borderId="14" xfId="0" applyFont="1" applyFill="1" applyBorder="1" applyAlignment="1">
      <alignment horizontal="center" vertical="top" wrapText="1"/>
    </xf>
    <xf numFmtId="0" fontId="41" fillId="33" borderId="7" xfId="0" applyFont="1" applyFill="1" applyBorder="1" applyAlignment="1">
      <alignment horizontal="center" vertical="top" wrapText="1"/>
    </xf>
    <xf numFmtId="0" fontId="41" fillId="33" borderId="0" xfId="0" applyFont="1" applyFill="1" applyBorder="1" applyAlignment="1">
      <alignment horizontal="center" vertical="top" wrapText="1"/>
    </xf>
    <xf numFmtId="0" fontId="41" fillId="33" borderId="8" xfId="0" applyFont="1" applyFill="1" applyBorder="1" applyAlignment="1">
      <alignment horizontal="center" vertical="top" wrapText="1"/>
    </xf>
    <xf numFmtId="0" fontId="41" fillId="33" borderId="9" xfId="0" applyFont="1" applyFill="1" applyBorder="1" applyAlignment="1">
      <alignment horizontal="center" vertical="top" wrapText="1"/>
    </xf>
    <xf numFmtId="0" fontId="41" fillId="33" borderId="16" xfId="0" applyFont="1" applyFill="1" applyBorder="1" applyAlignment="1">
      <alignment horizontal="center" vertical="top" wrapText="1"/>
    </xf>
    <xf numFmtId="0" fontId="41" fillId="33" borderId="10" xfId="0" applyFont="1" applyFill="1" applyBorder="1" applyAlignment="1">
      <alignment horizontal="center"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4" fillId="0" borderId="0" xfId="0" applyFont="1" applyBorder="1" applyAlignment="1">
      <alignment horizontal="left" vertical="center" wrapText="1" indent="1"/>
    </xf>
    <xf numFmtId="0" fontId="4" fillId="0" borderId="8" xfId="0" applyFont="1" applyBorder="1" applyAlignment="1">
      <alignment horizontal="left" vertical="center" wrapText="1" indent="1"/>
    </xf>
    <xf numFmtId="0" fontId="39" fillId="35" borderId="20" xfId="183" applyNumberFormat="1" applyFont="1" applyFill="1" applyBorder="1" applyAlignment="1" applyProtection="1">
      <alignment horizontal="left" vertical="center" wrapText="1"/>
      <protection locked="0"/>
    </xf>
    <xf numFmtId="0" fontId="39" fillId="35" borderId="31" xfId="183" applyNumberFormat="1" applyFont="1" applyFill="1"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41" fillId="33" borderId="13" xfId="0" applyFont="1" applyFill="1" applyBorder="1" applyAlignment="1">
      <alignment horizontal="center" vertical="top"/>
    </xf>
    <xf numFmtId="0" fontId="41" fillId="33" borderId="17" xfId="0" applyFont="1" applyFill="1" applyBorder="1" applyAlignment="1">
      <alignment horizontal="center" vertical="top"/>
    </xf>
    <xf numFmtId="0" fontId="41" fillId="33" borderId="14" xfId="0" applyFont="1" applyFill="1" applyBorder="1" applyAlignment="1">
      <alignment horizontal="center" vertical="top"/>
    </xf>
    <xf numFmtId="0" fontId="43" fillId="0" borderId="7" xfId="0" applyFont="1" applyBorder="1" applyAlignment="1" applyProtection="1">
      <alignment horizontal="left" vertical="top" wrapText="1"/>
      <protection locked="0"/>
    </xf>
    <xf numFmtId="0" fontId="43" fillId="0" borderId="0" xfId="0" applyFont="1" applyBorder="1" applyAlignment="1" applyProtection="1">
      <alignment horizontal="left" vertical="top" wrapText="1"/>
      <protection locked="0"/>
    </xf>
    <xf numFmtId="0" fontId="43" fillId="0" borderId="8" xfId="0" applyFont="1" applyBorder="1" applyAlignment="1" applyProtection="1">
      <alignment horizontal="left" vertical="top" wrapText="1"/>
      <protection locked="0"/>
    </xf>
    <xf numFmtId="0" fontId="5" fillId="34" borderId="7" xfId="0" applyFont="1" applyFill="1" applyBorder="1" applyAlignment="1">
      <alignment horizontal="left" vertical="top" wrapText="1"/>
    </xf>
    <xf numFmtId="0" fontId="5" fillId="34" borderId="0" xfId="0" applyFont="1" applyFill="1" applyBorder="1" applyAlignment="1">
      <alignment horizontal="left" vertical="top" wrapText="1"/>
    </xf>
    <xf numFmtId="0" fontId="5" fillId="34" borderId="8" xfId="0" applyFont="1" applyFill="1" applyBorder="1" applyAlignment="1">
      <alignment horizontal="left" vertical="top" wrapText="1"/>
    </xf>
    <xf numFmtId="0" fontId="5" fillId="0" borderId="35" xfId="0" applyFont="1" applyBorder="1" applyAlignment="1">
      <alignment horizontal="left" vertical="center" wrapText="1"/>
    </xf>
    <xf numFmtId="0" fontId="5" fillId="0" borderId="22" xfId="0" applyFont="1" applyBorder="1" applyAlignment="1">
      <alignment horizontal="left"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9" xfId="0" applyFont="1" applyBorder="1" applyAlignment="1">
      <alignment horizontal="left" vertical="center" wrapText="1"/>
    </xf>
    <xf numFmtId="0" fontId="5" fillId="0" borderId="23" xfId="0" applyFont="1" applyBorder="1" applyAlignment="1">
      <alignment horizontal="left" vertical="center" wrapText="1"/>
    </xf>
    <xf numFmtId="0" fontId="39" fillId="35" borderId="22" xfId="183" applyNumberFormat="1" applyFont="1" applyFill="1" applyBorder="1" applyAlignment="1" applyProtection="1">
      <alignment horizontal="left" vertical="center" wrapText="1"/>
      <protection locked="0"/>
    </xf>
    <xf numFmtId="0" fontId="39" fillId="35" borderId="32" xfId="183" applyNumberFormat="1" applyFont="1" applyFill="1" applyBorder="1" applyAlignment="1" applyProtection="1">
      <alignment horizontal="left" vertical="center" wrapText="1"/>
      <protection locked="0"/>
    </xf>
    <xf numFmtId="0" fontId="39" fillId="35" borderId="37" xfId="183" applyNumberFormat="1" applyFont="1" applyFill="1" applyBorder="1" applyAlignment="1" applyProtection="1">
      <alignment horizontal="left" vertical="center" wrapText="1"/>
      <protection locked="0"/>
    </xf>
    <xf numFmtId="0" fontId="39" fillId="35" borderId="38" xfId="183" applyNumberFormat="1" applyFont="1" applyFill="1" applyBorder="1" applyAlignment="1" applyProtection="1">
      <alignment horizontal="left" vertical="center" wrapText="1"/>
      <protection locked="0"/>
    </xf>
    <xf numFmtId="0" fontId="39" fillId="35" borderId="23" xfId="183" applyNumberFormat="1" applyFont="1" applyFill="1" applyBorder="1" applyAlignment="1" applyProtection="1">
      <alignment horizontal="left" vertical="center" wrapText="1"/>
      <protection locked="0"/>
    </xf>
    <xf numFmtId="0" fontId="39" fillId="35" borderId="33" xfId="183" applyNumberFormat="1" applyFont="1" applyFill="1" applyBorder="1" applyAlignment="1" applyProtection="1">
      <alignment horizontal="left" vertical="center" wrapText="1"/>
      <protection locked="0"/>
    </xf>
    <xf numFmtId="0" fontId="5" fillId="0" borderId="7" xfId="0" applyFont="1" applyBorder="1" applyAlignment="1">
      <alignment horizontal="left" vertical="top" wrapText="1" indent="1"/>
    </xf>
    <xf numFmtId="0" fontId="5" fillId="0" borderId="0" xfId="0" applyFont="1" applyBorder="1" applyAlignment="1">
      <alignment horizontal="left" vertical="top" wrapText="1" indent="1"/>
    </xf>
    <xf numFmtId="0" fontId="5" fillId="0" borderId="8" xfId="0" applyFont="1" applyBorder="1" applyAlignment="1">
      <alignment horizontal="left" vertical="top" wrapText="1" indent="1"/>
    </xf>
    <xf numFmtId="0" fontId="41" fillId="33" borderId="19" xfId="0" applyFont="1" applyFill="1" applyBorder="1" applyAlignment="1">
      <alignment horizontal="center" vertical="top" wrapText="1"/>
    </xf>
    <xf numFmtId="0" fontId="5" fillId="34" borderId="20" xfId="0" applyFont="1" applyFill="1" applyBorder="1" applyAlignment="1">
      <alignment horizontal="left" vertical="center" wrapText="1"/>
    </xf>
    <xf numFmtId="0" fontId="5" fillId="34" borderId="31" xfId="0" applyFont="1" applyFill="1" applyBorder="1" applyAlignment="1">
      <alignment horizontal="left" vertical="center" wrapText="1"/>
    </xf>
    <xf numFmtId="0" fontId="5" fillId="34" borderId="22" xfId="0" applyFont="1" applyFill="1" applyBorder="1" applyAlignment="1">
      <alignment horizontal="left" vertical="center" wrapText="1"/>
    </xf>
    <xf numFmtId="0" fontId="5" fillId="34" borderId="32" xfId="0" applyFont="1" applyFill="1" applyBorder="1" applyAlignment="1">
      <alignment horizontal="left" vertical="center" wrapText="1"/>
    </xf>
    <xf numFmtId="0" fontId="6" fillId="0" borderId="34" xfId="0" applyFont="1" applyBorder="1" applyAlignment="1">
      <alignment horizontal="left" vertical="center" wrapText="1"/>
    </xf>
    <xf numFmtId="0" fontId="6" fillId="0" borderId="20" xfId="0" applyFont="1" applyBorder="1" applyAlignment="1">
      <alignment horizontal="left" vertical="center" wrapText="1"/>
    </xf>
    <xf numFmtId="0" fontId="6" fillId="0" borderId="35" xfId="0" applyFont="1" applyBorder="1" applyAlignment="1">
      <alignment horizontal="left" vertical="center" wrapText="1"/>
    </xf>
    <xf numFmtId="0" fontId="6" fillId="0" borderId="22" xfId="0" applyFont="1" applyBorder="1" applyAlignment="1">
      <alignment horizontal="left" vertical="center" wrapText="1"/>
    </xf>
    <xf numFmtId="0" fontId="5" fillId="34" borderId="23" xfId="0" applyFont="1" applyFill="1" applyBorder="1" applyAlignment="1">
      <alignment horizontal="left" vertical="center" wrapText="1"/>
    </xf>
    <xf numFmtId="0" fontId="5" fillId="34" borderId="33" xfId="0" applyFont="1" applyFill="1" applyBorder="1" applyAlignment="1">
      <alignment horizontal="left" vertical="center" wrapText="1"/>
    </xf>
    <xf numFmtId="0" fontId="5" fillId="0" borderId="31" xfId="0" applyFont="1" applyBorder="1" applyAlignment="1">
      <alignment horizontal="left" vertical="center" wrapText="1"/>
    </xf>
    <xf numFmtId="0" fontId="5" fillId="0" borderId="41" xfId="0" applyFont="1" applyBorder="1" applyAlignment="1">
      <alignment horizontal="left" vertical="center" wrapText="1"/>
    </xf>
    <xf numFmtId="0" fontId="5" fillId="0" borderId="42" xfId="0" applyFont="1" applyBorder="1" applyAlignment="1">
      <alignment horizontal="left"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6" fillId="0" borderId="39" xfId="0" applyFont="1" applyBorder="1" applyAlignment="1">
      <alignment horizontal="left" vertical="center" wrapText="1"/>
    </xf>
    <xf numFmtId="0" fontId="6" fillId="0" borderId="23" xfId="0" applyFont="1" applyBorder="1" applyAlignment="1">
      <alignment horizontal="left" vertical="center" wrapText="1"/>
    </xf>
    <xf numFmtId="0" fontId="6" fillId="0" borderId="51" xfId="0" applyFont="1" applyBorder="1" applyAlignment="1">
      <alignment horizontal="left" vertical="center" wrapText="1"/>
    </xf>
    <xf numFmtId="0" fontId="6" fillId="0" borderId="52" xfId="0" applyFont="1" applyBorder="1" applyAlignment="1">
      <alignment horizontal="left" vertical="center" wrapText="1"/>
    </xf>
    <xf numFmtId="0" fontId="5" fillId="34" borderId="52" xfId="0" applyFont="1" applyFill="1" applyBorder="1" applyAlignment="1">
      <alignment horizontal="left" vertical="center" wrapText="1"/>
    </xf>
    <xf numFmtId="0" fontId="5" fillId="34" borderId="53" xfId="0" applyFont="1" applyFill="1" applyBorder="1" applyAlignment="1">
      <alignment horizontal="left" vertical="center" wrapText="1"/>
    </xf>
    <xf numFmtId="0" fontId="6" fillId="38" borderId="24" xfId="0" applyFont="1" applyFill="1" applyBorder="1" applyAlignment="1">
      <alignment horizontal="center" vertical="center" wrapText="1"/>
    </xf>
    <xf numFmtId="0" fontId="6" fillId="38" borderId="25" xfId="0" applyFont="1" applyFill="1" applyBorder="1" applyAlignment="1">
      <alignment horizontal="center" vertical="center" wrapText="1"/>
    </xf>
    <xf numFmtId="0" fontId="6" fillId="38" borderId="26" xfId="0" applyFont="1" applyFill="1" applyBorder="1" applyAlignment="1">
      <alignment horizontal="center" vertical="center" wrapText="1"/>
    </xf>
    <xf numFmtId="0" fontId="6" fillId="38" borderId="27" xfId="0" applyFont="1" applyFill="1" applyBorder="1" applyAlignment="1">
      <alignment horizontal="center" vertical="center" wrapText="1"/>
    </xf>
    <xf numFmtId="0" fontId="6" fillId="38" borderId="0" xfId="0" applyFont="1" applyFill="1" applyBorder="1" applyAlignment="1">
      <alignment horizontal="center" vertical="center" wrapText="1"/>
    </xf>
    <xf numFmtId="0" fontId="6" fillId="38" borderId="21" xfId="0" applyFont="1" applyFill="1" applyBorder="1" applyAlignment="1">
      <alignment horizontal="center" vertical="center" wrapText="1"/>
    </xf>
    <xf numFmtId="0" fontId="6" fillId="38" borderId="28" xfId="0" applyFont="1" applyFill="1" applyBorder="1" applyAlignment="1">
      <alignment horizontal="center" vertical="center" wrapText="1"/>
    </xf>
    <xf numFmtId="0" fontId="6" fillId="38" borderId="29" xfId="0" applyFont="1" applyFill="1" applyBorder="1" applyAlignment="1">
      <alignment horizontal="center" vertical="center" wrapText="1"/>
    </xf>
    <xf numFmtId="0" fontId="6" fillId="38" borderId="30" xfId="0" applyFont="1" applyFill="1" applyBorder="1" applyAlignment="1">
      <alignment horizontal="center" vertical="center" wrapText="1"/>
    </xf>
    <xf numFmtId="0" fontId="6" fillId="39" borderId="9" xfId="0" applyFont="1" applyFill="1" applyBorder="1" applyAlignment="1">
      <alignment horizontal="center" vertical="top" wrapText="1"/>
    </xf>
    <xf numFmtId="0" fontId="6" fillId="39" borderId="16" xfId="0" applyFont="1" applyFill="1" applyBorder="1" applyAlignment="1">
      <alignment horizontal="center" vertical="top" wrapText="1"/>
    </xf>
    <xf numFmtId="0" fontId="6" fillId="39" borderId="10" xfId="0" applyFont="1" applyFill="1" applyBorder="1" applyAlignment="1">
      <alignment horizontal="center" vertical="top" wrapText="1"/>
    </xf>
    <xf numFmtId="0" fontId="6" fillId="37" borderId="13" xfId="0" applyFont="1" applyFill="1" applyBorder="1" applyAlignment="1">
      <alignment horizontal="center" vertical="top" wrapText="1"/>
    </xf>
    <xf numFmtId="0" fontId="6" fillId="37" borderId="17" xfId="0" applyFont="1" applyFill="1" applyBorder="1" applyAlignment="1">
      <alignment horizontal="center" vertical="top" wrapText="1"/>
    </xf>
    <xf numFmtId="0" fontId="6" fillId="37" borderId="14" xfId="0" applyFont="1" applyFill="1" applyBorder="1" applyAlignment="1">
      <alignment horizontal="center" vertical="top" wrapText="1"/>
    </xf>
    <xf numFmtId="0" fontId="4" fillId="35" borderId="7" xfId="0" applyFont="1" applyFill="1" applyBorder="1" applyAlignment="1" applyProtection="1">
      <alignment horizontal="left" vertical="top" wrapText="1"/>
      <protection locked="0"/>
    </xf>
    <xf numFmtId="0" fontId="4" fillId="35" borderId="0" xfId="0" applyFont="1" applyFill="1" applyBorder="1" applyAlignment="1" applyProtection="1">
      <alignment horizontal="left" vertical="top" wrapText="1"/>
      <protection locked="0"/>
    </xf>
    <xf numFmtId="0" fontId="4" fillId="35" borderId="8" xfId="0" applyFont="1" applyFill="1" applyBorder="1" applyAlignment="1" applyProtection="1">
      <alignment horizontal="left" vertical="top" wrapText="1"/>
      <protection locked="0"/>
    </xf>
    <xf numFmtId="0" fontId="39" fillId="35" borderId="43" xfId="183" applyNumberFormat="1" applyFont="1" applyFill="1" applyBorder="1" applyAlignment="1" applyProtection="1">
      <alignment horizontal="left" vertical="center" wrapText="1"/>
      <protection locked="0"/>
    </xf>
    <xf numFmtId="0" fontId="41" fillId="33" borderId="7" xfId="0" applyFont="1" applyFill="1" applyBorder="1" applyAlignment="1">
      <alignment horizontal="center" vertical="top"/>
    </xf>
    <xf numFmtId="0" fontId="41" fillId="33" borderId="0" xfId="0" applyFont="1" applyFill="1" applyBorder="1" applyAlignment="1">
      <alignment horizontal="center" vertical="top"/>
    </xf>
    <xf numFmtId="0" fontId="41" fillId="33" borderId="8" xfId="0" applyFont="1" applyFill="1" applyBorder="1" applyAlignment="1">
      <alignment horizontal="center" vertical="top"/>
    </xf>
    <xf numFmtId="0" fontId="5" fillId="0" borderId="7" xfId="0" applyFont="1" applyBorder="1" applyAlignment="1">
      <alignment vertical="top" wrapText="1"/>
    </xf>
    <xf numFmtId="0" fontId="5" fillId="0" borderId="0" xfId="0" applyFont="1" applyBorder="1" applyAlignment="1">
      <alignment vertical="top" wrapText="1"/>
    </xf>
    <xf numFmtId="0" fontId="5" fillId="0" borderId="8" xfId="0" applyFont="1" applyBorder="1" applyAlignment="1">
      <alignment vertical="top" wrapText="1"/>
    </xf>
    <xf numFmtId="0" fontId="41" fillId="33" borderId="7" xfId="0" applyFont="1" applyFill="1" applyBorder="1" applyAlignment="1">
      <alignment horizontal="left" vertical="top" wrapText="1"/>
    </xf>
    <xf numFmtId="0" fontId="41" fillId="33" borderId="0" xfId="0" applyFont="1" applyFill="1" applyBorder="1" applyAlignment="1">
      <alignment horizontal="left" vertical="top" wrapText="1"/>
    </xf>
    <xf numFmtId="0" fontId="41" fillId="33" borderId="8" xfId="0" applyFont="1" applyFill="1" applyBorder="1" applyAlignment="1">
      <alignment horizontal="left" vertical="top" wrapText="1"/>
    </xf>
    <xf numFmtId="0" fontId="41" fillId="33" borderId="9" xfId="0" applyFont="1" applyFill="1" applyBorder="1" applyAlignment="1">
      <alignment horizontal="left" vertical="top" wrapText="1"/>
    </xf>
    <xf numFmtId="0" fontId="41" fillId="33" borderId="16" xfId="0" applyFont="1" applyFill="1" applyBorder="1" applyAlignment="1">
      <alignment horizontal="left" vertical="top" wrapText="1"/>
    </xf>
    <xf numFmtId="0" fontId="41" fillId="33" borderId="10" xfId="0" applyFont="1" applyFill="1" applyBorder="1" applyAlignment="1">
      <alignment horizontal="left" vertical="top" wrapText="1"/>
    </xf>
    <xf numFmtId="0" fontId="7" fillId="34" borderId="34" xfId="0" applyFont="1" applyFill="1" applyBorder="1" applyAlignment="1">
      <alignment horizontal="center" vertical="center"/>
    </xf>
    <xf numFmtId="0" fontId="6" fillId="34" borderId="7" xfId="0" applyFont="1" applyFill="1" applyBorder="1" applyAlignment="1">
      <alignment horizontal="center" vertical="top"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6" fillId="37" borderId="7" xfId="0" applyFont="1" applyFill="1" applyBorder="1" applyAlignment="1">
      <alignment horizontal="center" vertical="top" wrapText="1"/>
    </xf>
    <xf numFmtId="0" fontId="6" fillId="37" borderId="0" xfId="0" applyFont="1" applyFill="1" applyBorder="1" applyAlignment="1">
      <alignment horizontal="center" vertical="top" wrapText="1"/>
    </xf>
    <xf numFmtId="0" fontId="6" fillId="37" borderId="8" xfId="0" applyFont="1" applyFill="1" applyBorder="1" applyAlignment="1">
      <alignment horizontal="center" vertical="top" wrapText="1"/>
    </xf>
    <xf numFmtId="0" fontId="4" fillId="0" borderId="34" xfId="0" applyFont="1" applyBorder="1" applyAlignment="1">
      <alignment horizontal="left" vertical="top" wrapText="1" indent="1"/>
    </xf>
    <xf numFmtId="0" fontId="4" fillId="0" borderId="20" xfId="0" applyFont="1" applyBorder="1" applyAlignment="1">
      <alignment horizontal="left" vertical="top" wrapText="1" indent="1"/>
    </xf>
    <xf numFmtId="0" fontId="4" fillId="34" borderId="9" xfId="0" applyFont="1" applyFill="1" applyBorder="1" applyAlignment="1">
      <alignment horizontal="center" vertical="top" wrapText="1"/>
    </xf>
    <xf numFmtId="0" fontId="4" fillId="34" borderId="16" xfId="0" applyFont="1" applyFill="1" applyBorder="1" applyAlignment="1">
      <alignment horizontal="center" vertical="top" wrapText="1"/>
    </xf>
    <xf numFmtId="0" fontId="4" fillId="34" borderId="10" xfId="0" applyFont="1" applyFill="1" applyBorder="1" applyAlignment="1">
      <alignment horizontal="center" vertical="top" wrapText="1"/>
    </xf>
    <xf numFmtId="0" fontId="6" fillId="38" borderId="20" xfId="0" applyFont="1" applyFill="1" applyBorder="1" applyAlignment="1">
      <alignment horizontal="center" vertical="center" wrapText="1"/>
    </xf>
    <xf numFmtId="0" fontId="6" fillId="38" borderId="31" xfId="0" applyFont="1" applyFill="1" applyBorder="1" applyAlignment="1">
      <alignment horizontal="center" vertical="center" wrapText="1"/>
    </xf>
    <xf numFmtId="0" fontId="4" fillId="0" borderId="48" xfId="0" applyFont="1" applyBorder="1" applyAlignment="1">
      <alignment horizontal="left" vertical="center" wrapText="1" indent="1"/>
    </xf>
    <xf numFmtId="0" fontId="4" fillId="0" borderId="25" xfId="0" applyFont="1" applyBorder="1" applyAlignment="1">
      <alignment horizontal="left" vertical="center" wrapText="1" indent="1"/>
    </xf>
    <xf numFmtId="0" fontId="4" fillId="0" borderId="26" xfId="0" applyFont="1" applyBorder="1" applyAlignment="1">
      <alignment horizontal="left" vertical="center" wrapText="1" indent="1"/>
    </xf>
    <xf numFmtId="0" fontId="4" fillId="0" borderId="46" xfId="0" applyFont="1" applyBorder="1" applyAlignment="1">
      <alignment horizontal="left" vertical="center" wrapText="1" indent="1"/>
    </xf>
    <xf numFmtId="0" fontId="4" fillId="0" borderId="29" xfId="0" applyFont="1" applyBorder="1" applyAlignment="1">
      <alignment horizontal="left" vertical="center" wrapText="1" indent="1"/>
    </xf>
    <xf numFmtId="0" fontId="4" fillId="0" borderId="30" xfId="0" applyFont="1" applyBorder="1" applyAlignment="1">
      <alignment horizontal="left" vertical="center" wrapText="1" indent="1"/>
    </xf>
    <xf numFmtId="0" fontId="5" fillId="0" borderId="34" xfId="0" applyFont="1" applyBorder="1" applyAlignment="1">
      <alignment horizontal="left" vertical="top" wrapText="1"/>
    </xf>
    <xf numFmtId="0" fontId="5" fillId="0" borderId="20" xfId="0" applyFont="1" applyBorder="1" applyAlignment="1">
      <alignment horizontal="left" vertical="top" wrapText="1"/>
    </xf>
    <xf numFmtId="0" fontId="39" fillId="35" borderId="20" xfId="183" applyNumberFormat="1" applyFont="1" applyFill="1" applyBorder="1" applyAlignment="1" applyProtection="1">
      <alignment horizontal="center" vertical="top" wrapText="1"/>
      <protection locked="0"/>
    </xf>
    <xf numFmtId="0" fontId="39" fillId="35" borderId="20" xfId="183" applyNumberFormat="1" applyFont="1" applyFill="1" applyBorder="1" applyAlignment="1" applyProtection="1">
      <alignment horizontal="left" vertical="top" wrapText="1"/>
      <protection locked="0"/>
    </xf>
    <xf numFmtId="0" fontId="39" fillId="35" borderId="31" xfId="183" applyNumberFormat="1" applyFont="1" applyFill="1" applyBorder="1" applyAlignment="1" applyProtection="1">
      <alignment horizontal="left" vertical="top" wrapText="1"/>
      <protection locked="0"/>
    </xf>
    <xf numFmtId="0" fontId="41" fillId="33" borderId="9" xfId="0" applyFont="1" applyFill="1" applyBorder="1" applyAlignment="1">
      <alignment horizontal="center" vertical="top"/>
    </xf>
    <xf numFmtId="0" fontId="41" fillId="33" borderId="16" xfId="0" applyFont="1" applyFill="1" applyBorder="1" applyAlignment="1">
      <alignment horizontal="center" vertical="top"/>
    </xf>
    <xf numFmtId="0" fontId="41" fillId="33" borderId="10" xfId="0" applyFont="1" applyFill="1" applyBorder="1" applyAlignment="1">
      <alignment horizontal="center" vertical="top"/>
    </xf>
    <xf numFmtId="0" fontId="7" fillId="38" borderId="20" xfId="0" applyFont="1" applyFill="1" applyBorder="1" applyAlignment="1">
      <alignment horizontal="center" vertical="top" wrapText="1"/>
    </xf>
    <xf numFmtId="0" fontId="7" fillId="38" borderId="31" xfId="0" applyFont="1" applyFill="1" applyBorder="1" applyAlignment="1">
      <alignment horizontal="center" vertical="top" wrapText="1"/>
    </xf>
    <xf numFmtId="0" fontId="6" fillId="39" borderId="11" xfId="0" applyFont="1" applyFill="1" applyBorder="1" applyAlignment="1">
      <alignment horizontal="center" vertical="top"/>
    </xf>
    <xf numFmtId="0" fontId="6" fillId="39" borderId="15" xfId="0" applyFont="1" applyFill="1" applyBorder="1" applyAlignment="1">
      <alignment horizontal="center" vertical="top"/>
    </xf>
    <xf numFmtId="0" fontId="6" fillId="39" borderId="12" xfId="0" applyFont="1" applyFill="1" applyBorder="1" applyAlignment="1">
      <alignment horizontal="center" vertical="top"/>
    </xf>
    <xf numFmtId="0" fontId="5" fillId="0" borderId="40" xfId="0" applyFont="1" applyBorder="1" applyAlignment="1">
      <alignment horizontal="left" vertical="top" wrapText="1"/>
    </xf>
    <xf numFmtId="0" fontId="5" fillId="0" borderId="41" xfId="0" applyFont="1" applyBorder="1" applyAlignment="1">
      <alignment horizontal="left" vertical="top" wrapText="1"/>
    </xf>
    <xf numFmtId="0" fontId="39" fillId="35" borderId="41" xfId="183" applyNumberFormat="1" applyFont="1" applyFill="1" applyBorder="1" applyAlignment="1" applyProtection="1">
      <alignment horizontal="center" vertical="top" wrapText="1"/>
      <protection locked="0"/>
    </xf>
    <xf numFmtId="0" fontId="39" fillId="35" borderId="41" xfId="183" applyNumberFormat="1" applyFont="1" applyFill="1" applyBorder="1" applyAlignment="1" applyProtection="1">
      <alignment horizontal="left" vertical="top" wrapText="1"/>
      <protection locked="0"/>
    </xf>
    <xf numFmtId="0" fontId="39" fillId="35" borderId="42" xfId="183" applyNumberFormat="1" applyFont="1" applyFill="1" applyBorder="1" applyAlignment="1" applyProtection="1">
      <alignment horizontal="left" vertical="top" wrapText="1"/>
      <protection locked="0"/>
    </xf>
    <xf numFmtId="9" fontId="39" fillId="35" borderId="20" xfId="25687" applyFont="1" applyFill="1" applyBorder="1" applyAlignment="1" applyProtection="1">
      <alignment horizontal="left" vertical="center" wrapText="1"/>
      <protection locked="0"/>
    </xf>
    <xf numFmtId="9" fontId="39" fillId="35" borderId="31" xfId="25687" applyFont="1" applyFill="1" applyBorder="1" applyAlignment="1" applyProtection="1">
      <alignment horizontal="left" vertical="center" wrapText="1"/>
      <protection locked="0"/>
    </xf>
    <xf numFmtId="9" fontId="0" fillId="0" borderId="20" xfId="25687" applyFont="1" applyBorder="1" applyAlignment="1" applyProtection="1">
      <alignment horizontal="left" vertical="center" wrapText="1"/>
      <protection locked="0"/>
    </xf>
    <xf numFmtId="9" fontId="0" fillId="0" borderId="31" xfId="25687" applyFont="1" applyBorder="1" applyAlignment="1" applyProtection="1">
      <alignment horizontal="left" vertical="center" wrapText="1"/>
      <protection locked="0"/>
    </xf>
    <xf numFmtId="0" fontId="39" fillId="35" borderId="24" xfId="183" applyNumberFormat="1" applyFont="1" applyFill="1" applyBorder="1" applyAlignment="1" applyProtection="1">
      <alignment horizontal="center" vertical="center" wrapText="1"/>
      <protection locked="0"/>
    </xf>
    <xf numFmtId="0" fontId="39" fillId="35" borderId="25" xfId="183" applyNumberFormat="1" applyFont="1" applyFill="1" applyBorder="1" applyAlignment="1" applyProtection="1">
      <alignment horizontal="center" vertical="center" wrapText="1"/>
      <protection locked="0"/>
    </xf>
    <xf numFmtId="0" fontId="39" fillId="35" borderId="26" xfId="183" applyNumberFormat="1" applyFont="1" applyFill="1" applyBorder="1" applyAlignment="1" applyProtection="1">
      <alignment horizontal="center" vertical="center" wrapText="1"/>
      <protection locked="0"/>
    </xf>
    <xf numFmtId="0" fontId="39" fillId="35" borderId="28" xfId="183" applyNumberFormat="1" applyFont="1" applyFill="1" applyBorder="1" applyAlignment="1" applyProtection="1">
      <alignment horizontal="center" vertical="center" wrapText="1"/>
      <protection locked="0"/>
    </xf>
    <xf numFmtId="0" fontId="39" fillId="35" borderId="29" xfId="183" applyNumberFormat="1" applyFont="1" applyFill="1" applyBorder="1" applyAlignment="1" applyProtection="1">
      <alignment horizontal="center" vertical="center" wrapText="1"/>
      <protection locked="0"/>
    </xf>
    <xf numFmtId="0" fontId="39" fillId="35" borderId="30" xfId="183" applyNumberFormat="1" applyFont="1" applyFill="1" applyBorder="1" applyAlignment="1" applyProtection="1">
      <alignment horizontal="center" vertical="center" wrapText="1"/>
      <protection locked="0"/>
    </xf>
    <xf numFmtId="0" fontId="5" fillId="0" borderId="56" xfId="0" applyFont="1" applyBorder="1" applyAlignment="1">
      <alignment horizontal="right" vertical="center" wrapText="1" indent="1"/>
    </xf>
    <xf numFmtId="0" fontId="5" fillId="0" borderId="64" xfId="0" applyFont="1" applyBorder="1" applyAlignment="1">
      <alignment horizontal="right" vertical="center" wrapText="1" indent="1"/>
    </xf>
    <xf numFmtId="0" fontId="5" fillId="0" borderId="47" xfId="0" applyFont="1" applyBorder="1" applyAlignment="1">
      <alignment horizontal="right" vertical="center" wrapText="1" indent="1"/>
    </xf>
    <xf numFmtId="0" fontId="5" fillId="0" borderId="43" xfId="0" applyFont="1" applyBorder="1" applyAlignment="1">
      <alignment horizontal="right" vertical="center" wrapText="1" indent="1"/>
    </xf>
    <xf numFmtId="0" fontId="5" fillId="0" borderId="55" xfId="0" applyFont="1" applyBorder="1" applyAlignment="1">
      <alignment horizontal="right" vertical="center" wrapText="1" indent="1"/>
    </xf>
    <xf numFmtId="0" fontId="5" fillId="0" borderId="54" xfId="0" applyFont="1" applyBorder="1" applyAlignment="1">
      <alignment horizontal="right" vertical="center" wrapText="1" indent="1"/>
    </xf>
    <xf numFmtId="0" fontId="7" fillId="38" borderId="23" xfId="0" applyFont="1" applyFill="1" applyBorder="1" applyAlignment="1">
      <alignment horizontal="center" vertical="center" wrapText="1"/>
    </xf>
    <xf numFmtId="0" fontId="7" fillId="38" borderId="20" xfId="0" applyFont="1" applyFill="1" applyBorder="1" applyAlignment="1">
      <alignment horizontal="center" vertical="center" wrapText="1"/>
    </xf>
    <xf numFmtId="0" fontId="7" fillId="0" borderId="11" xfId="0" applyFont="1" applyBorder="1" applyAlignment="1">
      <alignment horizontal="center" vertical="top" wrapText="1"/>
    </xf>
    <xf numFmtId="0" fontId="7" fillId="0" borderId="15" xfId="0" applyFont="1" applyBorder="1" applyAlignment="1">
      <alignment horizontal="center" vertical="top" wrapText="1"/>
    </xf>
    <xf numFmtId="0" fontId="7" fillId="0" borderId="12" xfId="0" applyFont="1" applyBorder="1" applyAlignment="1">
      <alignment horizontal="center" vertical="top" wrapText="1"/>
    </xf>
    <xf numFmtId="0" fontId="7" fillId="38" borderId="22" xfId="0" applyFont="1" applyFill="1" applyBorder="1" applyAlignment="1">
      <alignment horizontal="center" vertical="center" wrapText="1"/>
    </xf>
    <xf numFmtId="0" fontId="5" fillId="0" borderId="57" xfId="0" applyFont="1" applyBorder="1" applyAlignment="1">
      <alignment horizontal="left" vertical="center" wrapText="1"/>
    </xf>
    <xf numFmtId="0" fontId="5" fillId="0" borderId="58" xfId="0" applyFont="1" applyBorder="1" applyAlignment="1">
      <alignment horizontal="left" vertical="center" wrapText="1"/>
    </xf>
    <xf numFmtId="0" fontId="5" fillId="0" borderId="21" xfId="0" applyFont="1" applyBorder="1" applyAlignment="1">
      <alignment horizontal="left" vertical="center" wrapText="1"/>
    </xf>
    <xf numFmtId="0" fontId="5" fillId="0" borderId="59" xfId="0" applyFont="1" applyBorder="1" applyAlignment="1">
      <alignment horizontal="left" vertical="center" wrapText="1"/>
    </xf>
    <xf numFmtId="0" fontId="5" fillId="0" borderId="60" xfId="0" applyFont="1" applyBorder="1" applyAlignment="1">
      <alignment horizontal="left" vertical="center" wrapText="1"/>
    </xf>
    <xf numFmtId="0" fontId="41" fillId="33" borderId="7" xfId="0" applyFont="1" applyFill="1" applyBorder="1" applyAlignment="1">
      <alignment horizontal="left" wrapText="1"/>
    </xf>
    <xf numFmtId="0" fontId="41" fillId="33" borderId="0" xfId="0" applyFont="1" applyFill="1" applyBorder="1" applyAlignment="1">
      <alignment horizontal="left" wrapText="1"/>
    </xf>
    <xf numFmtId="0" fontId="41" fillId="33" borderId="8" xfId="0" applyFont="1" applyFill="1" applyBorder="1" applyAlignment="1">
      <alignment horizontal="left" wrapText="1"/>
    </xf>
    <xf numFmtId="0" fontId="41" fillId="33" borderId="0" xfId="0" applyFont="1" applyFill="1" applyAlignment="1">
      <alignment horizontal="center" vertical="top"/>
    </xf>
    <xf numFmtId="0" fontId="41" fillId="33" borderId="0" xfId="0" applyFont="1" applyFill="1" applyAlignment="1">
      <alignment horizontal="left" vertical="top" wrapText="1"/>
    </xf>
    <xf numFmtId="0" fontId="6" fillId="37" borderId="0" xfId="0" applyFont="1" applyFill="1" applyAlignment="1">
      <alignment horizontal="center" vertical="top" wrapText="1"/>
    </xf>
    <xf numFmtId="0" fontId="5" fillId="0" borderId="0" xfId="0" applyFont="1" applyAlignment="1">
      <alignment horizontal="left" vertical="top" wrapText="1" indent="1"/>
    </xf>
    <xf numFmtId="0" fontId="41" fillId="33" borderId="0" xfId="0" applyFont="1" applyFill="1" applyAlignment="1">
      <alignment horizontal="left" wrapText="1"/>
    </xf>
    <xf numFmtId="0" fontId="6" fillId="38" borderId="49" xfId="0" applyFont="1" applyFill="1" applyBorder="1" applyAlignment="1">
      <alignment horizontal="center" vertical="top" wrapText="1"/>
    </xf>
    <xf numFmtId="0" fontId="6" fillId="38" borderId="50" xfId="0" applyFont="1" applyFill="1" applyBorder="1" applyAlignment="1">
      <alignment horizontal="center" vertical="top" wrapText="1"/>
    </xf>
    <xf numFmtId="0" fontId="6" fillId="38" borderId="43" xfId="0" applyFont="1" applyFill="1" applyBorder="1" applyAlignment="1">
      <alignment horizontal="center" vertical="top" wrapText="1"/>
    </xf>
    <xf numFmtId="0" fontId="6" fillId="38" borderId="49" xfId="0" applyFont="1" applyFill="1" applyBorder="1" applyAlignment="1">
      <alignment horizontal="center" vertical="top"/>
    </xf>
    <xf numFmtId="0" fontId="6" fillId="38" borderId="50" xfId="0" applyFont="1" applyFill="1" applyBorder="1" applyAlignment="1">
      <alignment horizontal="center" vertical="top"/>
    </xf>
    <xf numFmtId="0" fontId="6" fillId="38" borderId="43" xfId="0" applyFont="1" applyFill="1" applyBorder="1" applyAlignment="1">
      <alignment horizontal="center" vertical="top"/>
    </xf>
    <xf numFmtId="0" fontId="52" fillId="35" borderId="61" xfId="183" applyNumberFormat="1" applyFont="1" applyFill="1" applyBorder="1" applyAlignment="1" applyProtection="1">
      <alignment horizontal="center" vertical="center" wrapText="1"/>
      <protection locked="0"/>
    </xf>
    <xf numFmtId="0" fontId="52" fillId="35" borderId="62" xfId="183" applyNumberFormat="1" applyFont="1" applyFill="1" applyBorder="1" applyAlignment="1" applyProtection="1">
      <alignment horizontal="center" vertical="center" wrapText="1"/>
      <protection locked="0"/>
    </xf>
    <xf numFmtId="0" fontId="52" fillId="35" borderId="63" xfId="183" applyNumberFormat="1" applyFont="1" applyFill="1" applyBorder="1" applyAlignment="1" applyProtection="1">
      <alignment horizontal="center" vertical="center" wrapText="1"/>
      <protection locked="0"/>
    </xf>
    <xf numFmtId="0" fontId="5" fillId="0" borderId="7" xfId="0" applyFont="1" applyBorder="1" applyAlignment="1">
      <alignment horizontal="right" vertical="top"/>
    </xf>
    <xf numFmtId="0" fontId="5" fillId="0" borderId="0" xfId="0" applyFont="1" applyBorder="1" applyAlignment="1">
      <alignment horizontal="right" vertical="top"/>
    </xf>
    <xf numFmtId="0" fontId="5" fillId="0" borderId="65" xfId="0" applyFont="1" applyBorder="1" applyAlignment="1">
      <alignment horizontal="left" vertical="center" wrapText="1"/>
    </xf>
    <xf numFmtId="0" fontId="5" fillId="0" borderId="44" xfId="0" applyFont="1" applyBorder="1" applyAlignment="1">
      <alignment horizontal="left" vertical="center" wrapText="1"/>
    </xf>
    <xf numFmtId="0" fontId="5" fillId="0" borderId="20" xfId="0" applyFont="1" applyBorder="1" applyAlignment="1">
      <alignment horizontal="right" vertical="center" wrapText="1" indent="1"/>
    </xf>
    <xf numFmtId="0" fontId="5" fillId="0" borderId="44" xfId="0" applyFont="1" applyBorder="1" applyAlignment="1">
      <alignment horizontal="right" vertical="center" wrapText="1" indent="1"/>
    </xf>
    <xf numFmtId="0" fontId="5" fillId="0" borderId="66" xfId="0" applyFont="1" applyBorder="1" applyAlignment="1">
      <alignment horizontal="left" vertical="center" wrapText="1"/>
    </xf>
    <xf numFmtId="0" fontId="5" fillId="0" borderId="45" xfId="0" applyFont="1" applyBorder="1" applyAlignment="1">
      <alignment horizontal="left" vertical="center" wrapText="1"/>
    </xf>
    <xf numFmtId="0" fontId="6" fillId="0" borderId="45" xfId="0" applyFont="1" applyBorder="1" applyAlignment="1">
      <alignment horizontal="right" vertical="center" wrapText="1" indent="1"/>
    </xf>
    <xf numFmtId="0" fontId="6" fillId="0" borderId="23" xfId="0" applyFont="1" applyBorder="1" applyAlignment="1">
      <alignment horizontal="right" vertical="center" wrapText="1" indent="1"/>
    </xf>
    <xf numFmtId="0" fontId="6" fillId="0" borderId="20" xfId="0" applyFont="1" applyBorder="1" applyAlignment="1">
      <alignment horizontal="right" vertical="center" wrapText="1" indent="1"/>
    </xf>
    <xf numFmtId="0" fontId="6" fillId="39" borderId="11" xfId="0" applyFont="1" applyFill="1" applyBorder="1" applyAlignment="1">
      <alignment horizontal="center" vertical="top" wrapText="1"/>
    </xf>
    <xf numFmtId="0" fontId="6" fillId="39" borderId="15" xfId="0" applyFont="1" applyFill="1" applyBorder="1" applyAlignment="1">
      <alignment horizontal="center" vertical="top" wrapText="1"/>
    </xf>
    <xf numFmtId="0" fontId="6" fillId="39" borderId="12" xfId="0" applyFont="1" applyFill="1" applyBorder="1" applyAlignment="1">
      <alignment horizontal="center" vertical="top" wrapText="1"/>
    </xf>
    <xf numFmtId="0" fontId="5" fillId="0" borderId="49" xfId="0" applyFont="1" applyBorder="1" applyAlignment="1">
      <alignment horizontal="right" vertical="center" wrapText="1" indent="1"/>
    </xf>
    <xf numFmtId="0" fontId="5" fillId="0" borderId="50" xfId="0" applyFont="1" applyBorder="1" applyAlignment="1">
      <alignment horizontal="right" vertical="center" wrapText="1" indent="1"/>
    </xf>
    <xf numFmtId="0" fontId="5" fillId="0" borderId="0" xfId="0" applyFont="1" applyBorder="1" applyAlignment="1" applyProtection="1">
      <alignment horizontal="right" vertical="top" indent="1"/>
    </xf>
    <xf numFmtId="0" fontId="5" fillId="0" borderId="21" xfId="0" applyFont="1" applyBorder="1" applyAlignment="1" applyProtection="1">
      <alignment horizontal="right" vertical="top" indent="1"/>
    </xf>
    <xf numFmtId="0" fontId="6" fillId="0" borderId="7" xfId="0" applyFont="1" applyBorder="1" applyAlignment="1" applyProtection="1">
      <alignment horizontal="right" vertical="top" wrapText="1" indent="1"/>
    </xf>
    <xf numFmtId="0" fontId="6" fillId="0" borderId="0" xfId="0" applyFont="1" applyBorder="1" applyAlignment="1" applyProtection="1">
      <alignment horizontal="right" vertical="top" wrapText="1" indent="1"/>
    </xf>
    <xf numFmtId="0" fontId="6" fillId="0" borderId="21" xfId="0" applyFont="1" applyBorder="1" applyAlignment="1" applyProtection="1">
      <alignment horizontal="right" vertical="top" wrapText="1" indent="1"/>
    </xf>
    <xf numFmtId="0" fontId="5" fillId="0" borderId="7" xfId="0" applyFont="1" applyBorder="1" applyAlignment="1" applyProtection="1">
      <alignment horizontal="right" vertical="top" indent="1"/>
    </xf>
    <xf numFmtId="0" fontId="4" fillId="35" borderId="0" xfId="0" applyFont="1" applyFill="1" applyAlignment="1" applyProtection="1">
      <alignment horizontal="left" vertical="top" wrapText="1"/>
      <protection locked="0"/>
    </xf>
    <xf numFmtId="0" fontId="5" fillId="0" borderId="0" xfId="0" applyFont="1" applyAlignment="1" applyProtection="1">
      <alignment horizontal="right" vertical="top" indent="1"/>
    </xf>
    <xf numFmtId="0" fontId="58" fillId="35" borderId="79" xfId="0" applyFont="1" applyFill="1" applyBorder="1" applyAlignment="1">
      <alignment horizontal="center"/>
    </xf>
    <xf numFmtId="0" fontId="58" fillId="35" borderId="80" xfId="0" applyFont="1" applyFill="1" applyBorder="1" applyAlignment="1">
      <alignment horizontal="center"/>
    </xf>
    <xf numFmtId="0" fontId="58" fillId="35" borderId="81" xfId="0" applyFont="1" applyFill="1" applyBorder="1" applyAlignment="1">
      <alignment horizontal="center"/>
    </xf>
    <xf numFmtId="0" fontId="58" fillId="36" borderId="79" xfId="0" applyFont="1" applyFill="1" applyBorder="1" applyAlignment="1">
      <alignment horizontal="center"/>
    </xf>
    <xf numFmtId="0" fontId="58" fillId="36" borderId="80" xfId="0" applyFont="1" applyFill="1" applyBorder="1" applyAlignment="1">
      <alignment horizontal="center"/>
    </xf>
    <xf numFmtId="0" fontId="58" fillId="36" borderId="81" xfId="0" applyFont="1" applyFill="1" applyBorder="1" applyAlignment="1">
      <alignment horizontal="center"/>
    </xf>
    <xf numFmtId="0" fontId="58" fillId="46" borderId="79" xfId="0" applyFont="1" applyFill="1" applyBorder="1" applyAlignment="1">
      <alignment horizontal="center"/>
    </xf>
    <xf numFmtId="0" fontId="58" fillId="46" borderId="80" xfId="0" applyFont="1" applyFill="1" applyBorder="1" applyAlignment="1">
      <alignment horizontal="center"/>
    </xf>
    <xf numFmtId="0" fontId="58" fillId="46" borderId="81" xfId="0" applyFont="1" applyFill="1" applyBorder="1" applyAlignment="1">
      <alignment horizontal="center"/>
    </xf>
    <xf numFmtId="0" fontId="58" fillId="47" borderId="79" xfId="0" applyFont="1" applyFill="1" applyBorder="1" applyAlignment="1">
      <alignment horizontal="center"/>
    </xf>
    <xf numFmtId="0" fontId="58" fillId="47" borderId="80" xfId="0" applyFont="1" applyFill="1" applyBorder="1" applyAlignment="1">
      <alignment horizontal="center"/>
    </xf>
    <xf numFmtId="0" fontId="58" fillId="47" borderId="81" xfId="0" applyFont="1" applyFill="1" applyBorder="1" applyAlignment="1">
      <alignment horizontal="center"/>
    </xf>
    <xf numFmtId="0" fontId="0" fillId="35" borderId="79" xfId="0" applyFill="1" applyBorder="1" applyAlignment="1">
      <alignment horizontal="center"/>
    </xf>
    <xf numFmtId="0" fontId="0" fillId="35" borderId="80" xfId="0" applyFill="1" applyBorder="1" applyAlignment="1">
      <alignment horizontal="center"/>
    </xf>
    <xf numFmtId="0" fontId="0" fillId="35" borderId="81" xfId="0" applyFill="1" applyBorder="1" applyAlignment="1">
      <alignment horizontal="center"/>
    </xf>
    <xf numFmtId="0" fontId="0" fillId="36" borderId="79" xfId="0" applyFill="1" applyBorder="1" applyAlignment="1">
      <alignment horizontal="center"/>
    </xf>
    <xf numFmtId="0" fontId="0" fillId="36" borderId="80" xfId="0" applyFill="1" applyBorder="1" applyAlignment="1">
      <alignment horizontal="center"/>
    </xf>
    <xf numFmtId="0" fontId="0" fillId="36" borderId="81" xfId="0" applyFill="1" applyBorder="1" applyAlignment="1">
      <alignment horizontal="center"/>
    </xf>
    <xf numFmtId="0" fontId="0" fillId="46" borderId="79" xfId="0" applyFill="1" applyBorder="1" applyAlignment="1">
      <alignment horizontal="center"/>
    </xf>
    <xf numFmtId="0" fontId="0" fillId="46" borderId="80" xfId="0" applyFill="1" applyBorder="1" applyAlignment="1">
      <alignment horizontal="center"/>
    </xf>
    <xf numFmtId="0" fontId="0" fillId="46" borderId="81" xfId="0" applyFill="1" applyBorder="1" applyAlignment="1">
      <alignment horizontal="center"/>
    </xf>
    <xf numFmtId="0" fontId="0" fillId="0" borderId="78" xfId="0" applyBorder="1" applyAlignment="1">
      <alignment horizontal="center"/>
    </xf>
    <xf numFmtId="0" fontId="0" fillId="0" borderId="76" xfId="0" applyBorder="1" applyAlignment="1">
      <alignment horizontal="center"/>
    </xf>
    <xf numFmtId="0" fontId="0" fillId="0" borderId="77" xfId="0" applyBorder="1" applyAlignment="1">
      <alignment horizontal="center"/>
    </xf>
    <xf numFmtId="0" fontId="58" fillId="0" borderId="71" xfId="0" applyFont="1" applyBorder="1" applyAlignment="1">
      <alignment horizontal="center"/>
    </xf>
    <xf numFmtId="0" fontId="58" fillId="0" borderId="0" xfId="0" applyFont="1" applyBorder="1" applyAlignment="1">
      <alignment horizontal="center"/>
    </xf>
  </cellXfs>
  <cellStyles count="25689">
    <cellStyle name="$ sign heading" xfId="1" xr:uid="{00000000-0005-0000-0000-000000000000}"/>
    <cellStyle name="20% - Accent1 2" xfId="2" xr:uid="{00000000-0005-0000-0000-000001000000}"/>
    <cellStyle name="20% - Accent1 3" xfId="3" xr:uid="{00000000-0005-0000-0000-000002000000}"/>
    <cellStyle name="20% - Accent1 3 2" xfId="4" xr:uid="{00000000-0005-0000-0000-000003000000}"/>
    <cellStyle name="20% - Accent1 4" xfId="5" xr:uid="{00000000-0005-0000-0000-000004000000}"/>
    <cellStyle name="20% - Accent1 4 2" xfId="6" xr:uid="{00000000-0005-0000-0000-000005000000}"/>
    <cellStyle name="20% - Accent1 5" xfId="7" xr:uid="{00000000-0005-0000-0000-000006000000}"/>
    <cellStyle name="20% - Accent1 6" xfId="8" xr:uid="{00000000-0005-0000-0000-000007000000}"/>
    <cellStyle name="20% - Accent2 2" xfId="9" xr:uid="{00000000-0005-0000-0000-000008000000}"/>
    <cellStyle name="20% - Accent2 3" xfId="10" xr:uid="{00000000-0005-0000-0000-000009000000}"/>
    <cellStyle name="20% - Accent2 3 2" xfId="11" xr:uid="{00000000-0005-0000-0000-00000A000000}"/>
    <cellStyle name="20% - Accent2 4" xfId="12" xr:uid="{00000000-0005-0000-0000-00000B000000}"/>
    <cellStyle name="20% - Accent2 4 2" xfId="13" xr:uid="{00000000-0005-0000-0000-00000C000000}"/>
    <cellStyle name="20% - Accent2 5" xfId="14" xr:uid="{00000000-0005-0000-0000-00000D000000}"/>
    <cellStyle name="20% - Accent2 6" xfId="15" xr:uid="{00000000-0005-0000-0000-00000E000000}"/>
    <cellStyle name="20% - Accent3 2" xfId="16" xr:uid="{00000000-0005-0000-0000-00000F000000}"/>
    <cellStyle name="20% - Accent3 3" xfId="17" xr:uid="{00000000-0005-0000-0000-000010000000}"/>
    <cellStyle name="20% - Accent3 3 2" xfId="18" xr:uid="{00000000-0005-0000-0000-000011000000}"/>
    <cellStyle name="20% - Accent3 4" xfId="19" xr:uid="{00000000-0005-0000-0000-000012000000}"/>
    <cellStyle name="20% - Accent3 4 2" xfId="20" xr:uid="{00000000-0005-0000-0000-000013000000}"/>
    <cellStyle name="20% - Accent3 5" xfId="21" xr:uid="{00000000-0005-0000-0000-000014000000}"/>
    <cellStyle name="20% - Accent3 6" xfId="22" xr:uid="{00000000-0005-0000-0000-000015000000}"/>
    <cellStyle name="20% - Accent4 2" xfId="23" xr:uid="{00000000-0005-0000-0000-000016000000}"/>
    <cellStyle name="20% - Accent4 3" xfId="24" xr:uid="{00000000-0005-0000-0000-000017000000}"/>
    <cellStyle name="20% - Accent4 3 2" xfId="25" xr:uid="{00000000-0005-0000-0000-000018000000}"/>
    <cellStyle name="20% - Accent4 4" xfId="26" xr:uid="{00000000-0005-0000-0000-000019000000}"/>
    <cellStyle name="20% - Accent4 4 2" xfId="27" xr:uid="{00000000-0005-0000-0000-00001A000000}"/>
    <cellStyle name="20% - Accent4 5" xfId="28" xr:uid="{00000000-0005-0000-0000-00001B000000}"/>
    <cellStyle name="20% - Accent4 6" xfId="29" xr:uid="{00000000-0005-0000-0000-00001C000000}"/>
    <cellStyle name="20% - Accent5 2" xfId="30" xr:uid="{00000000-0005-0000-0000-00001D000000}"/>
    <cellStyle name="20% - Accent5 3" xfId="31" xr:uid="{00000000-0005-0000-0000-00001E000000}"/>
    <cellStyle name="20% - Accent5 3 2" xfId="32" xr:uid="{00000000-0005-0000-0000-00001F000000}"/>
    <cellStyle name="20% - Accent5 4" xfId="33" xr:uid="{00000000-0005-0000-0000-000020000000}"/>
    <cellStyle name="20% - Accent5 4 2" xfId="34" xr:uid="{00000000-0005-0000-0000-000021000000}"/>
    <cellStyle name="20% - Accent5 5" xfId="35" xr:uid="{00000000-0005-0000-0000-000022000000}"/>
    <cellStyle name="20% - Accent5 6" xfId="36" xr:uid="{00000000-0005-0000-0000-000023000000}"/>
    <cellStyle name="20% - Accent6 2" xfId="37" xr:uid="{00000000-0005-0000-0000-000024000000}"/>
    <cellStyle name="20% - Accent6 3" xfId="38" xr:uid="{00000000-0005-0000-0000-000025000000}"/>
    <cellStyle name="20% - Accent6 3 2" xfId="39" xr:uid="{00000000-0005-0000-0000-000026000000}"/>
    <cellStyle name="20% - Accent6 4" xfId="40" xr:uid="{00000000-0005-0000-0000-000027000000}"/>
    <cellStyle name="20% - Accent6 4 2" xfId="41" xr:uid="{00000000-0005-0000-0000-000028000000}"/>
    <cellStyle name="20% - Accent6 5" xfId="42" xr:uid="{00000000-0005-0000-0000-000029000000}"/>
    <cellStyle name="20% - Accent6 6" xfId="43" xr:uid="{00000000-0005-0000-0000-00002A000000}"/>
    <cellStyle name="40% - Accent1 2" xfId="44" xr:uid="{00000000-0005-0000-0000-00002B000000}"/>
    <cellStyle name="40% - Accent1 3" xfId="45" xr:uid="{00000000-0005-0000-0000-00002C000000}"/>
    <cellStyle name="40% - Accent1 3 2" xfId="46" xr:uid="{00000000-0005-0000-0000-00002D000000}"/>
    <cellStyle name="40% - Accent1 4" xfId="47" xr:uid="{00000000-0005-0000-0000-00002E000000}"/>
    <cellStyle name="40% - Accent1 4 2" xfId="48" xr:uid="{00000000-0005-0000-0000-00002F000000}"/>
    <cellStyle name="40% - Accent1 5" xfId="49" xr:uid="{00000000-0005-0000-0000-000030000000}"/>
    <cellStyle name="40% - Accent1 6" xfId="50" xr:uid="{00000000-0005-0000-0000-000031000000}"/>
    <cellStyle name="40% - Accent2 2" xfId="51" xr:uid="{00000000-0005-0000-0000-000032000000}"/>
    <cellStyle name="40% - Accent2 3" xfId="52" xr:uid="{00000000-0005-0000-0000-000033000000}"/>
    <cellStyle name="40% - Accent2 3 2" xfId="53" xr:uid="{00000000-0005-0000-0000-000034000000}"/>
    <cellStyle name="40% - Accent2 4" xfId="54" xr:uid="{00000000-0005-0000-0000-000035000000}"/>
    <cellStyle name="40% - Accent2 4 2" xfId="55" xr:uid="{00000000-0005-0000-0000-000036000000}"/>
    <cellStyle name="40% - Accent2 5" xfId="56" xr:uid="{00000000-0005-0000-0000-000037000000}"/>
    <cellStyle name="40% - Accent2 6" xfId="57" xr:uid="{00000000-0005-0000-0000-000038000000}"/>
    <cellStyle name="40% - Accent3 2" xfId="58" xr:uid="{00000000-0005-0000-0000-000039000000}"/>
    <cellStyle name="40% - Accent3 3" xfId="59" xr:uid="{00000000-0005-0000-0000-00003A000000}"/>
    <cellStyle name="40% - Accent3 3 2" xfId="60" xr:uid="{00000000-0005-0000-0000-00003B000000}"/>
    <cellStyle name="40% - Accent3 4" xfId="61" xr:uid="{00000000-0005-0000-0000-00003C000000}"/>
    <cellStyle name="40% - Accent3 4 2" xfId="62" xr:uid="{00000000-0005-0000-0000-00003D000000}"/>
    <cellStyle name="40% - Accent3 5" xfId="63" xr:uid="{00000000-0005-0000-0000-00003E000000}"/>
    <cellStyle name="40% - Accent3 6" xfId="64" xr:uid="{00000000-0005-0000-0000-00003F000000}"/>
    <cellStyle name="40% - Accent4 2" xfId="65" xr:uid="{00000000-0005-0000-0000-000040000000}"/>
    <cellStyle name="40% - Accent4 3" xfId="66" xr:uid="{00000000-0005-0000-0000-000041000000}"/>
    <cellStyle name="40% - Accent4 3 2" xfId="67" xr:uid="{00000000-0005-0000-0000-000042000000}"/>
    <cellStyle name="40% - Accent4 4" xfId="68" xr:uid="{00000000-0005-0000-0000-000043000000}"/>
    <cellStyle name="40% - Accent4 4 2" xfId="69" xr:uid="{00000000-0005-0000-0000-000044000000}"/>
    <cellStyle name="40% - Accent4 5" xfId="70" xr:uid="{00000000-0005-0000-0000-000045000000}"/>
    <cellStyle name="40% - Accent4 6" xfId="71" xr:uid="{00000000-0005-0000-0000-000046000000}"/>
    <cellStyle name="40% - Accent5 2" xfId="72" xr:uid="{00000000-0005-0000-0000-000047000000}"/>
    <cellStyle name="40% - Accent5 3" xfId="73" xr:uid="{00000000-0005-0000-0000-000048000000}"/>
    <cellStyle name="40% - Accent5 3 2" xfId="74" xr:uid="{00000000-0005-0000-0000-000049000000}"/>
    <cellStyle name="40% - Accent5 4" xfId="75" xr:uid="{00000000-0005-0000-0000-00004A000000}"/>
    <cellStyle name="40% - Accent5 4 2" xfId="76" xr:uid="{00000000-0005-0000-0000-00004B000000}"/>
    <cellStyle name="40% - Accent5 5" xfId="77" xr:uid="{00000000-0005-0000-0000-00004C000000}"/>
    <cellStyle name="40% - Accent5 6" xfId="78" xr:uid="{00000000-0005-0000-0000-00004D000000}"/>
    <cellStyle name="40% - Accent6 2" xfId="79" xr:uid="{00000000-0005-0000-0000-00004E000000}"/>
    <cellStyle name="40% - Accent6 3" xfId="80" xr:uid="{00000000-0005-0000-0000-00004F000000}"/>
    <cellStyle name="40% - Accent6 3 2" xfId="81" xr:uid="{00000000-0005-0000-0000-000050000000}"/>
    <cellStyle name="40% - Accent6 4" xfId="82" xr:uid="{00000000-0005-0000-0000-000051000000}"/>
    <cellStyle name="40% - Accent6 4 2" xfId="83" xr:uid="{00000000-0005-0000-0000-000052000000}"/>
    <cellStyle name="40% - Accent6 5" xfId="84" xr:uid="{00000000-0005-0000-0000-000053000000}"/>
    <cellStyle name="40% - Accent6 6" xfId="85" xr:uid="{00000000-0005-0000-0000-000054000000}"/>
    <cellStyle name="60% - Accent1 2" xfId="86" xr:uid="{00000000-0005-0000-0000-000055000000}"/>
    <cellStyle name="60% - Accent2 2" xfId="87" xr:uid="{00000000-0005-0000-0000-000056000000}"/>
    <cellStyle name="60% - Accent3 2" xfId="88" xr:uid="{00000000-0005-0000-0000-000057000000}"/>
    <cellStyle name="60% - Accent4 2" xfId="89" xr:uid="{00000000-0005-0000-0000-000058000000}"/>
    <cellStyle name="60% - Accent5 2" xfId="90" xr:uid="{00000000-0005-0000-0000-000059000000}"/>
    <cellStyle name="60% - Accent6 2" xfId="91" xr:uid="{00000000-0005-0000-0000-00005A000000}"/>
    <cellStyle name="Accent1 2" xfId="92" xr:uid="{00000000-0005-0000-0000-00005B000000}"/>
    <cellStyle name="Accent2 2" xfId="93" xr:uid="{00000000-0005-0000-0000-00005C000000}"/>
    <cellStyle name="Accent3 2" xfId="94" xr:uid="{00000000-0005-0000-0000-00005D000000}"/>
    <cellStyle name="Accent4 2" xfId="95" xr:uid="{00000000-0005-0000-0000-00005E000000}"/>
    <cellStyle name="Accent5 2" xfId="96" xr:uid="{00000000-0005-0000-0000-00005F000000}"/>
    <cellStyle name="Accent6 2" xfId="97" xr:uid="{00000000-0005-0000-0000-000060000000}"/>
    <cellStyle name="Bad 2" xfId="98" xr:uid="{00000000-0005-0000-0000-000061000000}"/>
    <cellStyle name="Calculation 2" xfId="99" xr:uid="{00000000-0005-0000-0000-000062000000}"/>
    <cellStyle name="Check Cell 2" xfId="100" xr:uid="{00000000-0005-0000-0000-000063000000}"/>
    <cellStyle name="Co.Name" xfId="101" xr:uid="{00000000-0005-0000-0000-000064000000}"/>
    <cellStyle name="Comma" xfId="25686" builtinId="3"/>
    <cellStyle name="Comma 10" xfId="102" xr:uid="{00000000-0005-0000-0000-000066000000}"/>
    <cellStyle name="Comma 10 2" xfId="103" xr:uid="{00000000-0005-0000-0000-000067000000}"/>
    <cellStyle name="Comma 10 2 2" xfId="104" xr:uid="{00000000-0005-0000-0000-000068000000}"/>
    <cellStyle name="Comma 10 3" xfId="105" xr:uid="{00000000-0005-0000-0000-000069000000}"/>
    <cellStyle name="Comma 10 4" xfId="106" xr:uid="{00000000-0005-0000-0000-00006A000000}"/>
    <cellStyle name="Comma 11" xfId="107" xr:uid="{00000000-0005-0000-0000-00006B000000}"/>
    <cellStyle name="Comma 11 2" xfId="108" xr:uid="{00000000-0005-0000-0000-00006C000000}"/>
    <cellStyle name="Comma 11 2 2" xfId="109" xr:uid="{00000000-0005-0000-0000-00006D000000}"/>
    <cellStyle name="Comma 11 2 3" xfId="110" xr:uid="{00000000-0005-0000-0000-00006E000000}"/>
    <cellStyle name="Comma 11 3" xfId="111" xr:uid="{00000000-0005-0000-0000-00006F000000}"/>
    <cellStyle name="Comma 11 4" xfId="112" xr:uid="{00000000-0005-0000-0000-000070000000}"/>
    <cellStyle name="Comma 12" xfId="113" xr:uid="{00000000-0005-0000-0000-000071000000}"/>
    <cellStyle name="Comma 12 2" xfId="114" xr:uid="{00000000-0005-0000-0000-000072000000}"/>
    <cellStyle name="Comma 12 2 2" xfId="115" xr:uid="{00000000-0005-0000-0000-000073000000}"/>
    <cellStyle name="Comma 12 2 3" xfId="116" xr:uid="{00000000-0005-0000-0000-000074000000}"/>
    <cellStyle name="Comma 12 3" xfId="117" xr:uid="{00000000-0005-0000-0000-000075000000}"/>
    <cellStyle name="Comma 12 4" xfId="118" xr:uid="{00000000-0005-0000-0000-000076000000}"/>
    <cellStyle name="Comma 13" xfId="119" xr:uid="{00000000-0005-0000-0000-000077000000}"/>
    <cellStyle name="Comma 13 2" xfId="120" xr:uid="{00000000-0005-0000-0000-000078000000}"/>
    <cellStyle name="Comma 13 2 2" xfId="121" xr:uid="{00000000-0005-0000-0000-000079000000}"/>
    <cellStyle name="Comma 13 2 3" xfId="122" xr:uid="{00000000-0005-0000-0000-00007A000000}"/>
    <cellStyle name="Comma 13 3" xfId="123" xr:uid="{00000000-0005-0000-0000-00007B000000}"/>
    <cellStyle name="Comma 13 3 2" xfId="124" xr:uid="{00000000-0005-0000-0000-00007C000000}"/>
    <cellStyle name="Comma 13 3 3" xfId="125" xr:uid="{00000000-0005-0000-0000-00007D000000}"/>
    <cellStyle name="Comma 13 4" xfId="126" xr:uid="{00000000-0005-0000-0000-00007E000000}"/>
    <cellStyle name="Comma 13 4 2" xfId="127" xr:uid="{00000000-0005-0000-0000-00007F000000}"/>
    <cellStyle name="Comma 13 4 3" xfId="128" xr:uid="{00000000-0005-0000-0000-000080000000}"/>
    <cellStyle name="Comma 13 5" xfId="129" xr:uid="{00000000-0005-0000-0000-000081000000}"/>
    <cellStyle name="Comma 13 6" xfId="130" xr:uid="{00000000-0005-0000-0000-000082000000}"/>
    <cellStyle name="Comma 13 7" xfId="131" xr:uid="{00000000-0005-0000-0000-000083000000}"/>
    <cellStyle name="Comma 14" xfId="132" xr:uid="{00000000-0005-0000-0000-000084000000}"/>
    <cellStyle name="Comma 14 2" xfId="133" xr:uid="{00000000-0005-0000-0000-000085000000}"/>
    <cellStyle name="Comma 14 2 2" xfId="134" xr:uid="{00000000-0005-0000-0000-000086000000}"/>
    <cellStyle name="Comma 14 2 2 2" xfId="135" xr:uid="{00000000-0005-0000-0000-000087000000}"/>
    <cellStyle name="Comma 14 2 2 2 2" xfId="136" xr:uid="{00000000-0005-0000-0000-000088000000}"/>
    <cellStyle name="Comma 14 2 2 2 3" xfId="137" xr:uid="{00000000-0005-0000-0000-000089000000}"/>
    <cellStyle name="Comma 14 2 2 3" xfId="138" xr:uid="{00000000-0005-0000-0000-00008A000000}"/>
    <cellStyle name="Comma 14 2 2 4" xfId="139" xr:uid="{00000000-0005-0000-0000-00008B000000}"/>
    <cellStyle name="Comma 14 2 3" xfId="140" xr:uid="{00000000-0005-0000-0000-00008C000000}"/>
    <cellStyle name="Comma 14 2 3 2" xfId="141" xr:uid="{00000000-0005-0000-0000-00008D000000}"/>
    <cellStyle name="Comma 14 2 3 3" xfId="142" xr:uid="{00000000-0005-0000-0000-00008E000000}"/>
    <cellStyle name="Comma 14 2 4" xfId="143" xr:uid="{00000000-0005-0000-0000-00008F000000}"/>
    <cellStyle name="Comma 14 2 4 2" xfId="144" xr:uid="{00000000-0005-0000-0000-000090000000}"/>
    <cellStyle name="Comma 14 2 4 3" xfId="145" xr:uid="{00000000-0005-0000-0000-000091000000}"/>
    <cellStyle name="Comma 14 2 4 4" xfId="146" xr:uid="{00000000-0005-0000-0000-000092000000}"/>
    <cellStyle name="Comma 14 3" xfId="147" xr:uid="{00000000-0005-0000-0000-000093000000}"/>
    <cellStyle name="Comma 14 3 2" xfId="148" xr:uid="{00000000-0005-0000-0000-000094000000}"/>
    <cellStyle name="Comma 14 3 2 2" xfId="149" xr:uid="{00000000-0005-0000-0000-000095000000}"/>
    <cellStyle name="Comma 14 3 2 2 2" xfId="150" xr:uid="{00000000-0005-0000-0000-000096000000}"/>
    <cellStyle name="Comma 14 3 2 2 3" xfId="151" xr:uid="{00000000-0005-0000-0000-000097000000}"/>
    <cellStyle name="Comma 14 3 2 3" xfId="152" xr:uid="{00000000-0005-0000-0000-000098000000}"/>
    <cellStyle name="Comma 14 3 3" xfId="153" xr:uid="{00000000-0005-0000-0000-000099000000}"/>
    <cellStyle name="Comma 14 3 3 2" xfId="154" xr:uid="{00000000-0005-0000-0000-00009A000000}"/>
    <cellStyle name="Comma 14 3 3 2 2" xfId="155" xr:uid="{00000000-0005-0000-0000-00009B000000}"/>
    <cellStyle name="Comma 14 3 3 2 3" xfId="156" xr:uid="{00000000-0005-0000-0000-00009C000000}"/>
    <cellStyle name="Comma 14 3 3 3" xfId="157" xr:uid="{00000000-0005-0000-0000-00009D000000}"/>
    <cellStyle name="Comma 14 3 3 3 2" xfId="158" xr:uid="{00000000-0005-0000-0000-00009E000000}"/>
    <cellStyle name="Comma 14 3 3 3 3" xfId="159" xr:uid="{00000000-0005-0000-0000-00009F000000}"/>
    <cellStyle name="Comma 14 3 3 4" xfId="160" xr:uid="{00000000-0005-0000-0000-0000A0000000}"/>
    <cellStyle name="Comma 14 3 4" xfId="161" xr:uid="{00000000-0005-0000-0000-0000A1000000}"/>
    <cellStyle name="Comma 14 3 4 2" xfId="162" xr:uid="{00000000-0005-0000-0000-0000A2000000}"/>
    <cellStyle name="Comma 14 3 4 3" xfId="163" xr:uid="{00000000-0005-0000-0000-0000A3000000}"/>
    <cellStyle name="Comma 14 3 5" xfId="164" xr:uid="{00000000-0005-0000-0000-0000A4000000}"/>
    <cellStyle name="Comma 14 3 5 2" xfId="165" xr:uid="{00000000-0005-0000-0000-0000A5000000}"/>
    <cellStyle name="Comma 14 3 5 3" xfId="166" xr:uid="{00000000-0005-0000-0000-0000A6000000}"/>
    <cellStyle name="Comma 14 3 6" xfId="167" xr:uid="{00000000-0005-0000-0000-0000A7000000}"/>
    <cellStyle name="Comma 14 3 7" xfId="168" xr:uid="{00000000-0005-0000-0000-0000A8000000}"/>
    <cellStyle name="Comma 14 3 8" xfId="169" xr:uid="{00000000-0005-0000-0000-0000A9000000}"/>
    <cellStyle name="Comma 14 4" xfId="170" xr:uid="{00000000-0005-0000-0000-0000AA000000}"/>
    <cellStyle name="Comma 14 4 2" xfId="171" xr:uid="{00000000-0005-0000-0000-0000AB000000}"/>
    <cellStyle name="Comma 14 4 2 2" xfId="172" xr:uid="{00000000-0005-0000-0000-0000AC000000}"/>
    <cellStyle name="Comma 14 4 3" xfId="173" xr:uid="{00000000-0005-0000-0000-0000AD000000}"/>
    <cellStyle name="Comma 14 4 4" xfId="174" xr:uid="{00000000-0005-0000-0000-0000AE000000}"/>
    <cellStyle name="Comma 14 4 5" xfId="175" xr:uid="{00000000-0005-0000-0000-0000AF000000}"/>
    <cellStyle name="Comma 14 5" xfId="176" xr:uid="{00000000-0005-0000-0000-0000B0000000}"/>
    <cellStyle name="Comma 14 5 2" xfId="177" xr:uid="{00000000-0005-0000-0000-0000B1000000}"/>
    <cellStyle name="Comma 14 5 3" xfId="178" xr:uid="{00000000-0005-0000-0000-0000B2000000}"/>
    <cellStyle name="Comma 14 6" xfId="179" xr:uid="{00000000-0005-0000-0000-0000B3000000}"/>
    <cellStyle name="Comma 14 7" xfId="180" xr:uid="{00000000-0005-0000-0000-0000B4000000}"/>
    <cellStyle name="Comma 14 8" xfId="181" xr:uid="{00000000-0005-0000-0000-0000B5000000}"/>
    <cellStyle name="Comma 15" xfId="182" xr:uid="{00000000-0005-0000-0000-0000B6000000}"/>
    <cellStyle name="Comma 15 10" xfId="183" xr:uid="{00000000-0005-0000-0000-0000B7000000}"/>
    <cellStyle name="Comma 15 10 2" xfId="184" xr:uid="{00000000-0005-0000-0000-0000B8000000}"/>
    <cellStyle name="Comma 15 10 2 2" xfId="185" xr:uid="{00000000-0005-0000-0000-0000B9000000}"/>
    <cellStyle name="Comma 15 10 3" xfId="186" xr:uid="{00000000-0005-0000-0000-0000BA000000}"/>
    <cellStyle name="Comma 15 10 4" xfId="187" xr:uid="{00000000-0005-0000-0000-0000BB000000}"/>
    <cellStyle name="Comma 15 11" xfId="188" xr:uid="{00000000-0005-0000-0000-0000BC000000}"/>
    <cellStyle name="Comma 15 11 2" xfId="189" xr:uid="{00000000-0005-0000-0000-0000BD000000}"/>
    <cellStyle name="Comma 15 11 2 2" xfId="190" xr:uid="{00000000-0005-0000-0000-0000BE000000}"/>
    <cellStyle name="Comma 15 11 3" xfId="191" xr:uid="{00000000-0005-0000-0000-0000BF000000}"/>
    <cellStyle name="Comma 15 12" xfId="192" xr:uid="{00000000-0005-0000-0000-0000C0000000}"/>
    <cellStyle name="Comma 15 13" xfId="193" xr:uid="{00000000-0005-0000-0000-0000C1000000}"/>
    <cellStyle name="Comma 15 2" xfId="194" xr:uid="{00000000-0005-0000-0000-0000C2000000}"/>
    <cellStyle name="Comma 15 2 2" xfId="195" xr:uid="{00000000-0005-0000-0000-0000C3000000}"/>
    <cellStyle name="Comma 15 2 2 10" xfId="196" xr:uid="{00000000-0005-0000-0000-0000C4000000}"/>
    <cellStyle name="Comma 15 2 2 2" xfId="197" xr:uid="{00000000-0005-0000-0000-0000C5000000}"/>
    <cellStyle name="Comma 15 2 2 2 2" xfId="198" xr:uid="{00000000-0005-0000-0000-0000C6000000}"/>
    <cellStyle name="Comma 15 2 2 2 3" xfId="199" xr:uid="{00000000-0005-0000-0000-0000C7000000}"/>
    <cellStyle name="Comma 15 2 2 3" xfId="200" xr:uid="{00000000-0005-0000-0000-0000C8000000}"/>
    <cellStyle name="Comma 15 2 2 3 2" xfId="201" xr:uid="{00000000-0005-0000-0000-0000C9000000}"/>
    <cellStyle name="Comma 15 2 2 3 3" xfId="202" xr:uid="{00000000-0005-0000-0000-0000CA000000}"/>
    <cellStyle name="Comma 15 2 2 4" xfId="203" xr:uid="{00000000-0005-0000-0000-0000CB000000}"/>
    <cellStyle name="Comma 15 2 2 4 2" xfId="204" xr:uid="{00000000-0005-0000-0000-0000CC000000}"/>
    <cellStyle name="Comma 15 2 2 4 2 2" xfId="205" xr:uid="{00000000-0005-0000-0000-0000CD000000}"/>
    <cellStyle name="Comma 15 2 2 4 3" xfId="206" xr:uid="{00000000-0005-0000-0000-0000CE000000}"/>
    <cellStyle name="Comma 15 2 2 5" xfId="207" xr:uid="{00000000-0005-0000-0000-0000CF000000}"/>
    <cellStyle name="Comma 15 2 2 5 2" xfId="208" xr:uid="{00000000-0005-0000-0000-0000D0000000}"/>
    <cellStyle name="Comma 15 2 2 5 2 2" xfId="209" xr:uid="{00000000-0005-0000-0000-0000D1000000}"/>
    <cellStyle name="Comma 15 2 2 5 3" xfId="210" xr:uid="{00000000-0005-0000-0000-0000D2000000}"/>
    <cellStyle name="Comma 15 2 2 6" xfId="211" xr:uid="{00000000-0005-0000-0000-0000D3000000}"/>
    <cellStyle name="Comma 15 2 2 6 2" xfId="212" xr:uid="{00000000-0005-0000-0000-0000D4000000}"/>
    <cellStyle name="Comma 15 2 2 6 2 2" xfId="213" xr:uid="{00000000-0005-0000-0000-0000D5000000}"/>
    <cellStyle name="Comma 15 2 2 6 3" xfId="214" xr:uid="{00000000-0005-0000-0000-0000D6000000}"/>
    <cellStyle name="Comma 15 2 2 7" xfId="215" xr:uid="{00000000-0005-0000-0000-0000D7000000}"/>
    <cellStyle name="Comma 15 2 2 7 2" xfId="216" xr:uid="{00000000-0005-0000-0000-0000D8000000}"/>
    <cellStyle name="Comma 15 2 2 8" xfId="217" xr:uid="{00000000-0005-0000-0000-0000D9000000}"/>
    <cellStyle name="Comma 15 2 2 8 2" xfId="218" xr:uid="{00000000-0005-0000-0000-0000DA000000}"/>
    <cellStyle name="Comma 15 2 2 9" xfId="219" xr:uid="{00000000-0005-0000-0000-0000DB000000}"/>
    <cellStyle name="Comma 15 2 3" xfId="220" xr:uid="{00000000-0005-0000-0000-0000DC000000}"/>
    <cellStyle name="Comma 15 2 3 10" xfId="221" xr:uid="{00000000-0005-0000-0000-0000DD000000}"/>
    <cellStyle name="Comma 15 2 3 2" xfId="222" xr:uid="{00000000-0005-0000-0000-0000DE000000}"/>
    <cellStyle name="Comma 15 2 3 2 2" xfId="223" xr:uid="{00000000-0005-0000-0000-0000DF000000}"/>
    <cellStyle name="Comma 15 2 3 2 3" xfId="224" xr:uid="{00000000-0005-0000-0000-0000E0000000}"/>
    <cellStyle name="Comma 15 2 3 3" xfId="225" xr:uid="{00000000-0005-0000-0000-0000E1000000}"/>
    <cellStyle name="Comma 15 2 3 3 2" xfId="226" xr:uid="{00000000-0005-0000-0000-0000E2000000}"/>
    <cellStyle name="Comma 15 2 3 3 3" xfId="227" xr:uid="{00000000-0005-0000-0000-0000E3000000}"/>
    <cellStyle name="Comma 15 2 3 4" xfId="228" xr:uid="{00000000-0005-0000-0000-0000E4000000}"/>
    <cellStyle name="Comma 15 2 3 4 2" xfId="229" xr:uid="{00000000-0005-0000-0000-0000E5000000}"/>
    <cellStyle name="Comma 15 2 3 4 2 2" xfId="230" xr:uid="{00000000-0005-0000-0000-0000E6000000}"/>
    <cellStyle name="Comma 15 2 3 4 3" xfId="231" xr:uid="{00000000-0005-0000-0000-0000E7000000}"/>
    <cellStyle name="Comma 15 2 3 5" xfId="232" xr:uid="{00000000-0005-0000-0000-0000E8000000}"/>
    <cellStyle name="Comma 15 2 3 5 2" xfId="233" xr:uid="{00000000-0005-0000-0000-0000E9000000}"/>
    <cellStyle name="Comma 15 2 3 5 2 2" xfId="234" xr:uid="{00000000-0005-0000-0000-0000EA000000}"/>
    <cellStyle name="Comma 15 2 3 5 3" xfId="235" xr:uid="{00000000-0005-0000-0000-0000EB000000}"/>
    <cellStyle name="Comma 15 2 3 6" xfId="236" xr:uid="{00000000-0005-0000-0000-0000EC000000}"/>
    <cellStyle name="Comma 15 2 3 6 2" xfId="237" xr:uid="{00000000-0005-0000-0000-0000ED000000}"/>
    <cellStyle name="Comma 15 2 3 6 2 2" xfId="238" xr:uid="{00000000-0005-0000-0000-0000EE000000}"/>
    <cellStyle name="Comma 15 2 3 6 3" xfId="239" xr:uid="{00000000-0005-0000-0000-0000EF000000}"/>
    <cellStyle name="Comma 15 2 3 7" xfId="240" xr:uid="{00000000-0005-0000-0000-0000F0000000}"/>
    <cellStyle name="Comma 15 2 3 7 2" xfId="241" xr:uid="{00000000-0005-0000-0000-0000F1000000}"/>
    <cellStyle name="Comma 15 2 3 8" xfId="242" xr:uid="{00000000-0005-0000-0000-0000F2000000}"/>
    <cellStyle name="Comma 15 2 3 8 2" xfId="243" xr:uid="{00000000-0005-0000-0000-0000F3000000}"/>
    <cellStyle name="Comma 15 2 3 9" xfId="244" xr:uid="{00000000-0005-0000-0000-0000F4000000}"/>
    <cellStyle name="Comma 15 2 4" xfId="245" xr:uid="{00000000-0005-0000-0000-0000F5000000}"/>
    <cellStyle name="Comma 15 2 4 10" xfId="246" xr:uid="{00000000-0005-0000-0000-0000F6000000}"/>
    <cellStyle name="Comma 15 2 4 2" xfId="247" xr:uid="{00000000-0005-0000-0000-0000F7000000}"/>
    <cellStyle name="Comma 15 2 4 3" xfId="248" xr:uid="{00000000-0005-0000-0000-0000F8000000}"/>
    <cellStyle name="Comma 15 2 4 3 2" xfId="249" xr:uid="{00000000-0005-0000-0000-0000F9000000}"/>
    <cellStyle name="Comma 15 2 4 3 2 2" xfId="250" xr:uid="{00000000-0005-0000-0000-0000FA000000}"/>
    <cellStyle name="Comma 15 2 4 3 3" xfId="251" xr:uid="{00000000-0005-0000-0000-0000FB000000}"/>
    <cellStyle name="Comma 15 2 4 4" xfId="252" xr:uid="{00000000-0005-0000-0000-0000FC000000}"/>
    <cellStyle name="Comma 15 2 4 4 2" xfId="253" xr:uid="{00000000-0005-0000-0000-0000FD000000}"/>
    <cellStyle name="Comma 15 2 4 4 2 2" xfId="254" xr:uid="{00000000-0005-0000-0000-0000FE000000}"/>
    <cellStyle name="Comma 15 2 4 4 3" xfId="255" xr:uid="{00000000-0005-0000-0000-0000FF000000}"/>
    <cellStyle name="Comma 15 2 4 5" xfId="256" xr:uid="{00000000-0005-0000-0000-000000010000}"/>
    <cellStyle name="Comma 15 2 4 5 2" xfId="257" xr:uid="{00000000-0005-0000-0000-000001010000}"/>
    <cellStyle name="Comma 15 2 4 5 2 2" xfId="258" xr:uid="{00000000-0005-0000-0000-000002010000}"/>
    <cellStyle name="Comma 15 2 4 5 3" xfId="259" xr:uid="{00000000-0005-0000-0000-000003010000}"/>
    <cellStyle name="Comma 15 2 4 6" xfId="260" xr:uid="{00000000-0005-0000-0000-000004010000}"/>
    <cellStyle name="Comma 15 2 4 6 2" xfId="261" xr:uid="{00000000-0005-0000-0000-000005010000}"/>
    <cellStyle name="Comma 15 2 4 7" xfId="262" xr:uid="{00000000-0005-0000-0000-000006010000}"/>
    <cellStyle name="Comma 15 2 4 7 2" xfId="263" xr:uid="{00000000-0005-0000-0000-000007010000}"/>
    <cellStyle name="Comma 15 2 4 8" xfId="264" xr:uid="{00000000-0005-0000-0000-000008010000}"/>
    <cellStyle name="Comma 15 2 4 9" xfId="265" xr:uid="{00000000-0005-0000-0000-000009010000}"/>
    <cellStyle name="Comma 15 2 5" xfId="266" xr:uid="{00000000-0005-0000-0000-00000A010000}"/>
    <cellStyle name="Comma 15 2 5 2" xfId="267" xr:uid="{00000000-0005-0000-0000-00000B010000}"/>
    <cellStyle name="Comma 15 2 5 3" xfId="268" xr:uid="{00000000-0005-0000-0000-00000C010000}"/>
    <cellStyle name="Comma 15 2 5 4" xfId="269" xr:uid="{00000000-0005-0000-0000-00000D010000}"/>
    <cellStyle name="Comma 15 2 6" xfId="270" xr:uid="{00000000-0005-0000-0000-00000E010000}"/>
    <cellStyle name="Comma 15 2 6 2" xfId="271" xr:uid="{00000000-0005-0000-0000-00000F010000}"/>
    <cellStyle name="Comma 15 2 6 2 2" xfId="272" xr:uid="{00000000-0005-0000-0000-000010010000}"/>
    <cellStyle name="Comma 15 2 6 2 2 2" xfId="273" xr:uid="{00000000-0005-0000-0000-000011010000}"/>
    <cellStyle name="Comma 15 2 6 2 3" xfId="274" xr:uid="{00000000-0005-0000-0000-000012010000}"/>
    <cellStyle name="Comma 15 2 6 3" xfId="275" xr:uid="{00000000-0005-0000-0000-000013010000}"/>
    <cellStyle name="Comma 15 2 6 3 2" xfId="276" xr:uid="{00000000-0005-0000-0000-000014010000}"/>
    <cellStyle name="Comma 15 2 6 3 2 2" xfId="277" xr:uid="{00000000-0005-0000-0000-000015010000}"/>
    <cellStyle name="Comma 15 2 6 3 3" xfId="278" xr:uid="{00000000-0005-0000-0000-000016010000}"/>
    <cellStyle name="Comma 15 2 6 4" xfId="279" xr:uid="{00000000-0005-0000-0000-000017010000}"/>
    <cellStyle name="Comma 15 2 6 4 2" xfId="280" xr:uid="{00000000-0005-0000-0000-000018010000}"/>
    <cellStyle name="Comma 15 2 6 4 2 2" xfId="281" xr:uid="{00000000-0005-0000-0000-000019010000}"/>
    <cellStyle name="Comma 15 2 6 4 3" xfId="282" xr:uid="{00000000-0005-0000-0000-00001A010000}"/>
    <cellStyle name="Comma 15 2 6 5" xfId="283" xr:uid="{00000000-0005-0000-0000-00001B010000}"/>
    <cellStyle name="Comma 15 2 6 5 2" xfId="284" xr:uid="{00000000-0005-0000-0000-00001C010000}"/>
    <cellStyle name="Comma 15 2 6 6" xfId="285" xr:uid="{00000000-0005-0000-0000-00001D010000}"/>
    <cellStyle name="Comma 15 2 6 6 2" xfId="286" xr:uid="{00000000-0005-0000-0000-00001E010000}"/>
    <cellStyle name="Comma 15 2 6 7" xfId="287" xr:uid="{00000000-0005-0000-0000-00001F010000}"/>
    <cellStyle name="Comma 15 2 7" xfId="288" xr:uid="{00000000-0005-0000-0000-000020010000}"/>
    <cellStyle name="Comma 15 2 7 2" xfId="289" xr:uid="{00000000-0005-0000-0000-000021010000}"/>
    <cellStyle name="Comma 15 2 7 2 2" xfId="290" xr:uid="{00000000-0005-0000-0000-000022010000}"/>
    <cellStyle name="Comma 15 2 7 3" xfId="291" xr:uid="{00000000-0005-0000-0000-000023010000}"/>
    <cellStyle name="Comma 15 2 8" xfId="292" xr:uid="{00000000-0005-0000-0000-000024010000}"/>
    <cellStyle name="Comma 15 2 8 2" xfId="293" xr:uid="{00000000-0005-0000-0000-000025010000}"/>
    <cellStyle name="Comma 15 2 8 2 2" xfId="294" xr:uid="{00000000-0005-0000-0000-000026010000}"/>
    <cellStyle name="Comma 15 2 8 3" xfId="295" xr:uid="{00000000-0005-0000-0000-000027010000}"/>
    <cellStyle name="Comma 15 2 9" xfId="296" xr:uid="{00000000-0005-0000-0000-000028010000}"/>
    <cellStyle name="Comma 15 3" xfId="297" xr:uid="{00000000-0005-0000-0000-000029010000}"/>
    <cellStyle name="Comma 15 3 10" xfId="298" xr:uid="{00000000-0005-0000-0000-00002A010000}"/>
    <cellStyle name="Comma 15 3 11" xfId="299" xr:uid="{00000000-0005-0000-0000-00002B010000}"/>
    <cellStyle name="Comma 15 3 2" xfId="300" xr:uid="{00000000-0005-0000-0000-00002C010000}"/>
    <cellStyle name="Comma 15 3 2 10" xfId="301" xr:uid="{00000000-0005-0000-0000-00002D010000}"/>
    <cellStyle name="Comma 15 3 2 2" xfId="302" xr:uid="{00000000-0005-0000-0000-00002E010000}"/>
    <cellStyle name="Comma 15 3 2 2 2" xfId="303" xr:uid="{00000000-0005-0000-0000-00002F010000}"/>
    <cellStyle name="Comma 15 3 2 2 3" xfId="304" xr:uid="{00000000-0005-0000-0000-000030010000}"/>
    <cellStyle name="Comma 15 3 2 3" xfId="305" xr:uid="{00000000-0005-0000-0000-000031010000}"/>
    <cellStyle name="Comma 15 3 2 3 2" xfId="306" xr:uid="{00000000-0005-0000-0000-000032010000}"/>
    <cellStyle name="Comma 15 3 2 3 3" xfId="307" xr:uid="{00000000-0005-0000-0000-000033010000}"/>
    <cellStyle name="Comma 15 3 2 4" xfId="308" xr:uid="{00000000-0005-0000-0000-000034010000}"/>
    <cellStyle name="Comma 15 3 2 4 2" xfId="309" xr:uid="{00000000-0005-0000-0000-000035010000}"/>
    <cellStyle name="Comma 15 3 2 4 2 2" xfId="310" xr:uid="{00000000-0005-0000-0000-000036010000}"/>
    <cellStyle name="Comma 15 3 2 4 3" xfId="311" xr:uid="{00000000-0005-0000-0000-000037010000}"/>
    <cellStyle name="Comma 15 3 2 5" xfId="312" xr:uid="{00000000-0005-0000-0000-000038010000}"/>
    <cellStyle name="Comma 15 3 2 5 2" xfId="313" xr:uid="{00000000-0005-0000-0000-000039010000}"/>
    <cellStyle name="Comma 15 3 2 5 2 2" xfId="314" xr:uid="{00000000-0005-0000-0000-00003A010000}"/>
    <cellStyle name="Comma 15 3 2 5 3" xfId="315" xr:uid="{00000000-0005-0000-0000-00003B010000}"/>
    <cellStyle name="Comma 15 3 2 6" xfId="316" xr:uid="{00000000-0005-0000-0000-00003C010000}"/>
    <cellStyle name="Comma 15 3 2 6 2" xfId="317" xr:uid="{00000000-0005-0000-0000-00003D010000}"/>
    <cellStyle name="Comma 15 3 2 6 2 2" xfId="318" xr:uid="{00000000-0005-0000-0000-00003E010000}"/>
    <cellStyle name="Comma 15 3 2 6 3" xfId="319" xr:uid="{00000000-0005-0000-0000-00003F010000}"/>
    <cellStyle name="Comma 15 3 2 7" xfId="320" xr:uid="{00000000-0005-0000-0000-000040010000}"/>
    <cellStyle name="Comma 15 3 2 7 2" xfId="321" xr:uid="{00000000-0005-0000-0000-000041010000}"/>
    <cellStyle name="Comma 15 3 2 8" xfId="322" xr:uid="{00000000-0005-0000-0000-000042010000}"/>
    <cellStyle name="Comma 15 3 2 8 2" xfId="323" xr:uid="{00000000-0005-0000-0000-000043010000}"/>
    <cellStyle name="Comma 15 3 2 9" xfId="324" xr:uid="{00000000-0005-0000-0000-000044010000}"/>
    <cellStyle name="Comma 15 3 3" xfId="325" xr:uid="{00000000-0005-0000-0000-000045010000}"/>
    <cellStyle name="Comma 15 3 3 2" xfId="326" xr:uid="{00000000-0005-0000-0000-000046010000}"/>
    <cellStyle name="Comma 15 3 3 3" xfId="327" xr:uid="{00000000-0005-0000-0000-000047010000}"/>
    <cellStyle name="Comma 15 3 4" xfId="328" xr:uid="{00000000-0005-0000-0000-000048010000}"/>
    <cellStyle name="Comma 15 3 4 2" xfId="329" xr:uid="{00000000-0005-0000-0000-000049010000}"/>
    <cellStyle name="Comma 15 3 4 3" xfId="330" xr:uid="{00000000-0005-0000-0000-00004A010000}"/>
    <cellStyle name="Comma 15 3 5" xfId="331" xr:uid="{00000000-0005-0000-0000-00004B010000}"/>
    <cellStyle name="Comma 15 3 5 2" xfId="332" xr:uid="{00000000-0005-0000-0000-00004C010000}"/>
    <cellStyle name="Comma 15 3 5 2 2" xfId="333" xr:uid="{00000000-0005-0000-0000-00004D010000}"/>
    <cellStyle name="Comma 15 3 5 3" xfId="334" xr:uid="{00000000-0005-0000-0000-00004E010000}"/>
    <cellStyle name="Comma 15 3 6" xfId="335" xr:uid="{00000000-0005-0000-0000-00004F010000}"/>
    <cellStyle name="Comma 15 3 6 2" xfId="336" xr:uid="{00000000-0005-0000-0000-000050010000}"/>
    <cellStyle name="Comma 15 3 6 2 2" xfId="337" xr:uid="{00000000-0005-0000-0000-000051010000}"/>
    <cellStyle name="Comma 15 3 6 3" xfId="338" xr:uid="{00000000-0005-0000-0000-000052010000}"/>
    <cellStyle name="Comma 15 3 7" xfId="339" xr:uid="{00000000-0005-0000-0000-000053010000}"/>
    <cellStyle name="Comma 15 3 7 2" xfId="340" xr:uid="{00000000-0005-0000-0000-000054010000}"/>
    <cellStyle name="Comma 15 3 7 2 2" xfId="341" xr:uid="{00000000-0005-0000-0000-000055010000}"/>
    <cellStyle name="Comma 15 3 7 3" xfId="342" xr:uid="{00000000-0005-0000-0000-000056010000}"/>
    <cellStyle name="Comma 15 3 8" xfId="343" xr:uid="{00000000-0005-0000-0000-000057010000}"/>
    <cellStyle name="Comma 15 3 8 2" xfId="344" xr:uid="{00000000-0005-0000-0000-000058010000}"/>
    <cellStyle name="Comma 15 3 9" xfId="345" xr:uid="{00000000-0005-0000-0000-000059010000}"/>
    <cellStyle name="Comma 15 3 9 2" xfId="346" xr:uid="{00000000-0005-0000-0000-00005A010000}"/>
    <cellStyle name="Comma 15 4" xfId="347" xr:uid="{00000000-0005-0000-0000-00005B010000}"/>
    <cellStyle name="Comma 15 4 10" xfId="348" xr:uid="{00000000-0005-0000-0000-00005C010000}"/>
    <cellStyle name="Comma 15 4 2" xfId="349" xr:uid="{00000000-0005-0000-0000-00005D010000}"/>
    <cellStyle name="Comma 15 4 2 2" xfId="350" xr:uid="{00000000-0005-0000-0000-00005E010000}"/>
    <cellStyle name="Comma 15 4 2 3" xfId="351" xr:uid="{00000000-0005-0000-0000-00005F010000}"/>
    <cellStyle name="Comma 15 4 3" xfId="352" xr:uid="{00000000-0005-0000-0000-000060010000}"/>
    <cellStyle name="Comma 15 4 3 2" xfId="353" xr:uid="{00000000-0005-0000-0000-000061010000}"/>
    <cellStyle name="Comma 15 4 3 3" xfId="354" xr:uid="{00000000-0005-0000-0000-000062010000}"/>
    <cellStyle name="Comma 15 4 4" xfId="355" xr:uid="{00000000-0005-0000-0000-000063010000}"/>
    <cellStyle name="Comma 15 4 4 2" xfId="356" xr:uid="{00000000-0005-0000-0000-000064010000}"/>
    <cellStyle name="Comma 15 4 4 2 2" xfId="357" xr:uid="{00000000-0005-0000-0000-000065010000}"/>
    <cellStyle name="Comma 15 4 4 3" xfId="358" xr:uid="{00000000-0005-0000-0000-000066010000}"/>
    <cellStyle name="Comma 15 4 5" xfId="359" xr:uid="{00000000-0005-0000-0000-000067010000}"/>
    <cellStyle name="Comma 15 4 5 2" xfId="360" xr:uid="{00000000-0005-0000-0000-000068010000}"/>
    <cellStyle name="Comma 15 4 5 2 2" xfId="361" xr:uid="{00000000-0005-0000-0000-000069010000}"/>
    <cellStyle name="Comma 15 4 5 3" xfId="362" xr:uid="{00000000-0005-0000-0000-00006A010000}"/>
    <cellStyle name="Comma 15 4 6" xfId="363" xr:uid="{00000000-0005-0000-0000-00006B010000}"/>
    <cellStyle name="Comma 15 4 6 2" xfId="364" xr:uid="{00000000-0005-0000-0000-00006C010000}"/>
    <cellStyle name="Comma 15 4 6 2 2" xfId="365" xr:uid="{00000000-0005-0000-0000-00006D010000}"/>
    <cellStyle name="Comma 15 4 6 3" xfId="366" xr:uid="{00000000-0005-0000-0000-00006E010000}"/>
    <cellStyle name="Comma 15 4 7" xfId="367" xr:uid="{00000000-0005-0000-0000-00006F010000}"/>
    <cellStyle name="Comma 15 4 7 2" xfId="368" xr:uid="{00000000-0005-0000-0000-000070010000}"/>
    <cellStyle name="Comma 15 4 8" xfId="369" xr:uid="{00000000-0005-0000-0000-000071010000}"/>
    <cellStyle name="Comma 15 4 8 2" xfId="370" xr:uid="{00000000-0005-0000-0000-000072010000}"/>
    <cellStyle name="Comma 15 4 9" xfId="371" xr:uid="{00000000-0005-0000-0000-000073010000}"/>
    <cellStyle name="Comma 15 5" xfId="372" xr:uid="{00000000-0005-0000-0000-000074010000}"/>
    <cellStyle name="Comma 15 5 10" xfId="373" xr:uid="{00000000-0005-0000-0000-000075010000}"/>
    <cellStyle name="Comma 15 5 2" xfId="374" xr:uid="{00000000-0005-0000-0000-000076010000}"/>
    <cellStyle name="Comma 15 5 2 2" xfId="375" xr:uid="{00000000-0005-0000-0000-000077010000}"/>
    <cellStyle name="Comma 15 5 2 3" xfId="376" xr:uid="{00000000-0005-0000-0000-000078010000}"/>
    <cellStyle name="Comma 15 5 3" xfId="377" xr:uid="{00000000-0005-0000-0000-000079010000}"/>
    <cellStyle name="Comma 15 5 3 2" xfId="378" xr:uid="{00000000-0005-0000-0000-00007A010000}"/>
    <cellStyle name="Comma 15 5 3 3" xfId="379" xr:uid="{00000000-0005-0000-0000-00007B010000}"/>
    <cellStyle name="Comma 15 5 4" xfId="380" xr:uid="{00000000-0005-0000-0000-00007C010000}"/>
    <cellStyle name="Comma 15 5 4 2" xfId="381" xr:uid="{00000000-0005-0000-0000-00007D010000}"/>
    <cellStyle name="Comma 15 5 4 2 2" xfId="382" xr:uid="{00000000-0005-0000-0000-00007E010000}"/>
    <cellStyle name="Comma 15 5 4 3" xfId="383" xr:uid="{00000000-0005-0000-0000-00007F010000}"/>
    <cellStyle name="Comma 15 5 5" xfId="384" xr:uid="{00000000-0005-0000-0000-000080010000}"/>
    <cellStyle name="Comma 15 5 5 2" xfId="385" xr:uid="{00000000-0005-0000-0000-000081010000}"/>
    <cellStyle name="Comma 15 5 5 2 2" xfId="386" xr:uid="{00000000-0005-0000-0000-000082010000}"/>
    <cellStyle name="Comma 15 5 5 3" xfId="387" xr:uid="{00000000-0005-0000-0000-000083010000}"/>
    <cellStyle name="Comma 15 5 6" xfId="388" xr:uid="{00000000-0005-0000-0000-000084010000}"/>
    <cellStyle name="Comma 15 5 6 2" xfId="389" xr:uid="{00000000-0005-0000-0000-000085010000}"/>
    <cellStyle name="Comma 15 5 6 2 2" xfId="390" xr:uid="{00000000-0005-0000-0000-000086010000}"/>
    <cellStyle name="Comma 15 5 6 3" xfId="391" xr:uid="{00000000-0005-0000-0000-000087010000}"/>
    <cellStyle name="Comma 15 5 7" xfId="392" xr:uid="{00000000-0005-0000-0000-000088010000}"/>
    <cellStyle name="Comma 15 5 7 2" xfId="393" xr:uid="{00000000-0005-0000-0000-000089010000}"/>
    <cellStyle name="Comma 15 5 8" xfId="394" xr:uid="{00000000-0005-0000-0000-00008A010000}"/>
    <cellStyle name="Comma 15 5 8 2" xfId="395" xr:uid="{00000000-0005-0000-0000-00008B010000}"/>
    <cellStyle name="Comma 15 5 9" xfId="396" xr:uid="{00000000-0005-0000-0000-00008C010000}"/>
    <cellStyle name="Comma 15 6" xfId="397" xr:uid="{00000000-0005-0000-0000-00008D010000}"/>
    <cellStyle name="Comma 15 6 10" xfId="398" xr:uid="{00000000-0005-0000-0000-00008E010000}"/>
    <cellStyle name="Comma 15 6 2" xfId="399" xr:uid="{00000000-0005-0000-0000-00008F010000}"/>
    <cellStyle name="Comma 15 6 2 2" xfId="400" xr:uid="{00000000-0005-0000-0000-000090010000}"/>
    <cellStyle name="Comma 15 6 2 3" xfId="401" xr:uid="{00000000-0005-0000-0000-000091010000}"/>
    <cellStyle name="Comma 15 6 3" xfId="402" xr:uid="{00000000-0005-0000-0000-000092010000}"/>
    <cellStyle name="Comma 15 6 3 2" xfId="403" xr:uid="{00000000-0005-0000-0000-000093010000}"/>
    <cellStyle name="Comma 15 6 3 3" xfId="404" xr:uid="{00000000-0005-0000-0000-000094010000}"/>
    <cellStyle name="Comma 15 6 4" xfId="405" xr:uid="{00000000-0005-0000-0000-000095010000}"/>
    <cellStyle name="Comma 15 6 4 2" xfId="406" xr:uid="{00000000-0005-0000-0000-000096010000}"/>
    <cellStyle name="Comma 15 6 4 2 2" xfId="407" xr:uid="{00000000-0005-0000-0000-000097010000}"/>
    <cellStyle name="Comma 15 6 4 3" xfId="408" xr:uid="{00000000-0005-0000-0000-000098010000}"/>
    <cellStyle name="Comma 15 6 5" xfId="409" xr:uid="{00000000-0005-0000-0000-000099010000}"/>
    <cellStyle name="Comma 15 6 5 2" xfId="410" xr:uid="{00000000-0005-0000-0000-00009A010000}"/>
    <cellStyle name="Comma 15 6 5 2 2" xfId="411" xr:uid="{00000000-0005-0000-0000-00009B010000}"/>
    <cellStyle name="Comma 15 6 5 3" xfId="412" xr:uid="{00000000-0005-0000-0000-00009C010000}"/>
    <cellStyle name="Comma 15 6 6" xfId="413" xr:uid="{00000000-0005-0000-0000-00009D010000}"/>
    <cellStyle name="Comma 15 6 6 2" xfId="414" xr:uid="{00000000-0005-0000-0000-00009E010000}"/>
    <cellStyle name="Comma 15 6 6 2 2" xfId="415" xr:uid="{00000000-0005-0000-0000-00009F010000}"/>
    <cellStyle name="Comma 15 6 6 3" xfId="416" xr:uid="{00000000-0005-0000-0000-0000A0010000}"/>
    <cellStyle name="Comma 15 6 7" xfId="417" xr:uid="{00000000-0005-0000-0000-0000A1010000}"/>
    <cellStyle name="Comma 15 6 7 2" xfId="418" xr:uid="{00000000-0005-0000-0000-0000A2010000}"/>
    <cellStyle name="Comma 15 6 8" xfId="419" xr:uid="{00000000-0005-0000-0000-0000A3010000}"/>
    <cellStyle name="Comma 15 6 8 2" xfId="420" xr:uid="{00000000-0005-0000-0000-0000A4010000}"/>
    <cellStyle name="Comma 15 6 9" xfId="421" xr:uid="{00000000-0005-0000-0000-0000A5010000}"/>
    <cellStyle name="Comma 15 7" xfId="422" xr:uid="{00000000-0005-0000-0000-0000A6010000}"/>
    <cellStyle name="Comma 15 7 2" xfId="423" xr:uid="{00000000-0005-0000-0000-0000A7010000}"/>
    <cellStyle name="Comma 15 7 2 2" xfId="424" xr:uid="{00000000-0005-0000-0000-0000A8010000}"/>
    <cellStyle name="Comma 15 7 2 3" xfId="425" xr:uid="{00000000-0005-0000-0000-0000A9010000}"/>
    <cellStyle name="Comma 15 7 3" xfId="426" xr:uid="{00000000-0005-0000-0000-0000AA010000}"/>
    <cellStyle name="Comma 15 7 3 2" xfId="427" xr:uid="{00000000-0005-0000-0000-0000AB010000}"/>
    <cellStyle name="Comma 15 7 3 3" xfId="428" xr:uid="{00000000-0005-0000-0000-0000AC010000}"/>
    <cellStyle name="Comma 15 7 4" xfId="429" xr:uid="{00000000-0005-0000-0000-0000AD010000}"/>
    <cellStyle name="Comma 15 7 5" xfId="430" xr:uid="{00000000-0005-0000-0000-0000AE010000}"/>
    <cellStyle name="Comma 15 8" xfId="431" xr:uid="{00000000-0005-0000-0000-0000AF010000}"/>
    <cellStyle name="Comma 15 8 10" xfId="432" xr:uid="{00000000-0005-0000-0000-0000B0010000}"/>
    <cellStyle name="Comma 15 8 2" xfId="433" xr:uid="{00000000-0005-0000-0000-0000B1010000}"/>
    <cellStyle name="Comma 15 8 3" xfId="434" xr:uid="{00000000-0005-0000-0000-0000B2010000}"/>
    <cellStyle name="Comma 15 8 3 2" xfId="435" xr:uid="{00000000-0005-0000-0000-0000B3010000}"/>
    <cellStyle name="Comma 15 8 3 2 2" xfId="436" xr:uid="{00000000-0005-0000-0000-0000B4010000}"/>
    <cellStyle name="Comma 15 8 3 3" xfId="437" xr:uid="{00000000-0005-0000-0000-0000B5010000}"/>
    <cellStyle name="Comma 15 8 4" xfId="438" xr:uid="{00000000-0005-0000-0000-0000B6010000}"/>
    <cellStyle name="Comma 15 8 4 2" xfId="439" xr:uid="{00000000-0005-0000-0000-0000B7010000}"/>
    <cellStyle name="Comma 15 8 4 2 2" xfId="440" xr:uid="{00000000-0005-0000-0000-0000B8010000}"/>
    <cellStyle name="Comma 15 8 4 3" xfId="441" xr:uid="{00000000-0005-0000-0000-0000B9010000}"/>
    <cellStyle name="Comma 15 8 5" xfId="442" xr:uid="{00000000-0005-0000-0000-0000BA010000}"/>
    <cellStyle name="Comma 15 8 5 2" xfId="443" xr:uid="{00000000-0005-0000-0000-0000BB010000}"/>
    <cellStyle name="Comma 15 8 5 2 2" xfId="444" xr:uid="{00000000-0005-0000-0000-0000BC010000}"/>
    <cellStyle name="Comma 15 8 5 3" xfId="445" xr:uid="{00000000-0005-0000-0000-0000BD010000}"/>
    <cellStyle name="Comma 15 8 6" xfId="446" xr:uid="{00000000-0005-0000-0000-0000BE010000}"/>
    <cellStyle name="Comma 15 8 6 2" xfId="447" xr:uid="{00000000-0005-0000-0000-0000BF010000}"/>
    <cellStyle name="Comma 15 8 7" xfId="448" xr:uid="{00000000-0005-0000-0000-0000C0010000}"/>
    <cellStyle name="Comma 15 8 7 2" xfId="449" xr:uid="{00000000-0005-0000-0000-0000C1010000}"/>
    <cellStyle name="Comma 15 8 8" xfId="450" xr:uid="{00000000-0005-0000-0000-0000C2010000}"/>
    <cellStyle name="Comma 15 8 9" xfId="451" xr:uid="{00000000-0005-0000-0000-0000C3010000}"/>
    <cellStyle name="Comma 15 9" xfId="452" xr:uid="{00000000-0005-0000-0000-0000C4010000}"/>
    <cellStyle name="Comma 15 9 2" xfId="453" xr:uid="{00000000-0005-0000-0000-0000C5010000}"/>
    <cellStyle name="Comma 15 9 3" xfId="454" xr:uid="{00000000-0005-0000-0000-0000C6010000}"/>
    <cellStyle name="Comma 16" xfId="455" xr:uid="{00000000-0005-0000-0000-0000C7010000}"/>
    <cellStyle name="Comma 16 2" xfId="456" xr:uid="{00000000-0005-0000-0000-0000C8010000}"/>
    <cellStyle name="Comma 16 2 2" xfId="457" xr:uid="{00000000-0005-0000-0000-0000C9010000}"/>
    <cellStyle name="Comma 16 2 2 2" xfId="458" xr:uid="{00000000-0005-0000-0000-0000CA010000}"/>
    <cellStyle name="Comma 16 2 2 3" xfId="459" xr:uid="{00000000-0005-0000-0000-0000CB010000}"/>
    <cellStyle name="Comma 16 2 3" xfId="460" xr:uid="{00000000-0005-0000-0000-0000CC010000}"/>
    <cellStyle name="Comma 16 2 3 2" xfId="461" xr:uid="{00000000-0005-0000-0000-0000CD010000}"/>
    <cellStyle name="Comma 16 2 3 3" xfId="462" xr:uid="{00000000-0005-0000-0000-0000CE010000}"/>
    <cellStyle name="Comma 16 2 4" xfId="463" xr:uid="{00000000-0005-0000-0000-0000CF010000}"/>
    <cellStyle name="Comma 16 2 5" xfId="464" xr:uid="{00000000-0005-0000-0000-0000D0010000}"/>
    <cellStyle name="Comma 16 3" xfId="465" xr:uid="{00000000-0005-0000-0000-0000D1010000}"/>
    <cellStyle name="Comma 16 3 2" xfId="466" xr:uid="{00000000-0005-0000-0000-0000D2010000}"/>
    <cellStyle name="Comma 16 3 3" xfId="467" xr:uid="{00000000-0005-0000-0000-0000D3010000}"/>
    <cellStyle name="Comma 16 4" xfId="468" xr:uid="{00000000-0005-0000-0000-0000D4010000}"/>
    <cellStyle name="Comma 16 4 2" xfId="469" xr:uid="{00000000-0005-0000-0000-0000D5010000}"/>
    <cellStyle name="Comma 16 4 3" xfId="470" xr:uid="{00000000-0005-0000-0000-0000D6010000}"/>
    <cellStyle name="Comma 16 5" xfId="471" xr:uid="{00000000-0005-0000-0000-0000D7010000}"/>
    <cellStyle name="Comma 16 5 2" xfId="472" xr:uid="{00000000-0005-0000-0000-0000D8010000}"/>
    <cellStyle name="Comma 16 5 3" xfId="473" xr:uid="{00000000-0005-0000-0000-0000D9010000}"/>
    <cellStyle name="Comma 17" xfId="474" xr:uid="{00000000-0005-0000-0000-0000DA010000}"/>
    <cellStyle name="Comma 17 2" xfId="475" xr:uid="{00000000-0005-0000-0000-0000DB010000}"/>
    <cellStyle name="Comma 17 2 2" xfId="476" xr:uid="{00000000-0005-0000-0000-0000DC010000}"/>
    <cellStyle name="Comma 17 2 3" xfId="477" xr:uid="{00000000-0005-0000-0000-0000DD010000}"/>
    <cellStyle name="Comma 17 2 4" xfId="478" xr:uid="{00000000-0005-0000-0000-0000DE010000}"/>
    <cellStyle name="Comma 18" xfId="479" xr:uid="{00000000-0005-0000-0000-0000DF010000}"/>
    <cellStyle name="Comma 18 10" xfId="480" xr:uid="{00000000-0005-0000-0000-0000E0010000}"/>
    <cellStyle name="Comma 18 11" xfId="481" xr:uid="{00000000-0005-0000-0000-0000E1010000}"/>
    <cellStyle name="Comma 18 12" xfId="482" xr:uid="{00000000-0005-0000-0000-0000E2010000}"/>
    <cellStyle name="Comma 18 2" xfId="483" xr:uid="{00000000-0005-0000-0000-0000E3010000}"/>
    <cellStyle name="Comma 18 2 2" xfId="484" xr:uid="{00000000-0005-0000-0000-0000E4010000}"/>
    <cellStyle name="Comma 18 2 2 2" xfId="485" xr:uid="{00000000-0005-0000-0000-0000E5010000}"/>
    <cellStyle name="Comma 18 2 2 3" xfId="486" xr:uid="{00000000-0005-0000-0000-0000E6010000}"/>
    <cellStyle name="Comma 18 2 3" xfId="487" xr:uid="{00000000-0005-0000-0000-0000E7010000}"/>
    <cellStyle name="Comma 18 3" xfId="488" xr:uid="{00000000-0005-0000-0000-0000E8010000}"/>
    <cellStyle name="Comma 18 4" xfId="489" xr:uid="{00000000-0005-0000-0000-0000E9010000}"/>
    <cellStyle name="Comma 18 4 2" xfId="490" xr:uid="{00000000-0005-0000-0000-0000EA010000}"/>
    <cellStyle name="Comma 18 4 2 2" xfId="491" xr:uid="{00000000-0005-0000-0000-0000EB010000}"/>
    <cellStyle name="Comma 18 4 3" xfId="492" xr:uid="{00000000-0005-0000-0000-0000EC010000}"/>
    <cellStyle name="Comma 18 4 4" xfId="493" xr:uid="{00000000-0005-0000-0000-0000ED010000}"/>
    <cellStyle name="Comma 18 5" xfId="494" xr:uid="{00000000-0005-0000-0000-0000EE010000}"/>
    <cellStyle name="Comma 18 5 2" xfId="495" xr:uid="{00000000-0005-0000-0000-0000EF010000}"/>
    <cellStyle name="Comma 18 5 2 2" xfId="496" xr:uid="{00000000-0005-0000-0000-0000F0010000}"/>
    <cellStyle name="Comma 18 5 3" xfId="497" xr:uid="{00000000-0005-0000-0000-0000F1010000}"/>
    <cellStyle name="Comma 18 6" xfId="498" xr:uid="{00000000-0005-0000-0000-0000F2010000}"/>
    <cellStyle name="Comma 18 6 2" xfId="499" xr:uid="{00000000-0005-0000-0000-0000F3010000}"/>
    <cellStyle name="Comma 18 6 2 2" xfId="500" xr:uid="{00000000-0005-0000-0000-0000F4010000}"/>
    <cellStyle name="Comma 18 6 3" xfId="501" xr:uid="{00000000-0005-0000-0000-0000F5010000}"/>
    <cellStyle name="Comma 18 7" xfId="502" xr:uid="{00000000-0005-0000-0000-0000F6010000}"/>
    <cellStyle name="Comma 18 7 2" xfId="503" xr:uid="{00000000-0005-0000-0000-0000F7010000}"/>
    <cellStyle name="Comma 18 8" xfId="504" xr:uid="{00000000-0005-0000-0000-0000F8010000}"/>
    <cellStyle name="Comma 18 8 2" xfId="505" xr:uid="{00000000-0005-0000-0000-0000F9010000}"/>
    <cellStyle name="Comma 18 9" xfId="506" xr:uid="{00000000-0005-0000-0000-0000FA010000}"/>
    <cellStyle name="Comma 19" xfId="507" xr:uid="{00000000-0005-0000-0000-0000FB010000}"/>
    <cellStyle name="Comma 19 2" xfId="508" xr:uid="{00000000-0005-0000-0000-0000FC010000}"/>
    <cellStyle name="Comma 19 2 2" xfId="509" xr:uid="{00000000-0005-0000-0000-0000FD010000}"/>
    <cellStyle name="Comma 19 3" xfId="510" xr:uid="{00000000-0005-0000-0000-0000FE010000}"/>
    <cellStyle name="Comma 19 4" xfId="511" xr:uid="{00000000-0005-0000-0000-0000FF010000}"/>
    <cellStyle name="Comma 19 5" xfId="512" xr:uid="{00000000-0005-0000-0000-000000020000}"/>
    <cellStyle name="Comma 2" xfId="513" xr:uid="{00000000-0005-0000-0000-000001020000}"/>
    <cellStyle name="Comma 2 10" xfId="514" xr:uid="{00000000-0005-0000-0000-000002020000}"/>
    <cellStyle name="Comma 2 11" xfId="515" xr:uid="{00000000-0005-0000-0000-000003020000}"/>
    <cellStyle name="Comma 2 2" xfId="516" xr:uid="{00000000-0005-0000-0000-000004020000}"/>
    <cellStyle name="Comma 2 2 2" xfId="517" xr:uid="{00000000-0005-0000-0000-000005020000}"/>
    <cellStyle name="Comma 2 2 2 2" xfId="518" xr:uid="{00000000-0005-0000-0000-000006020000}"/>
    <cellStyle name="Comma 2 2 3" xfId="519" xr:uid="{00000000-0005-0000-0000-000007020000}"/>
    <cellStyle name="Comma 2 2 4" xfId="520" xr:uid="{00000000-0005-0000-0000-000008020000}"/>
    <cellStyle name="Comma 2 2 4 2" xfId="521" xr:uid="{00000000-0005-0000-0000-000009020000}"/>
    <cellStyle name="Comma 2 2 4 2 2" xfId="522" xr:uid="{00000000-0005-0000-0000-00000A020000}"/>
    <cellStyle name="Comma 2 2 4 3" xfId="523" xr:uid="{00000000-0005-0000-0000-00000B020000}"/>
    <cellStyle name="Comma 2 2 5" xfId="524" xr:uid="{00000000-0005-0000-0000-00000C020000}"/>
    <cellStyle name="Comma 2 2 5 2" xfId="525" xr:uid="{00000000-0005-0000-0000-00000D020000}"/>
    <cellStyle name="Comma 2 2 6" xfId="526" xr:uid="{00000000-0005-0000-0000-00000E020000}"/>
    <cellStyle name="Comma 2 2 6 2" xfId="527" xr:uid="{00000000-0005-0000-0000-00000F020000}"/>
    <cellStyle name="Comma 2 2 7" xfId="528" xr:uid="{00000000-0005-0000-0000-000010020000}"/>
    <cellStyle name="Comma 2 2 8" xfId="529" xr:uid="{00000000-0005-0000-0000-000011020000}"/>
    <cellStyle name="Comma 2 3" xfId="530" xr:uid="{00000000-0005-0000-0000-000012020000}"/>
    <cellStyle name="Comma 2 3 2" xfId="531" xr:uid="{00000000-0005-0000-0000-000013020000}"/>
    <cellStyle name="Comma 2 3 2 2" xfId="532" xr:uid="{00000000-0005-0000-0000-000014020000}"/>
    <cellStyle name="Comma 2 3 3" xfId="533" xr:uid="{00000000-0005-0000-0000-000015020000}"/>
    <cellStyle name="Comma 2 3 3 2" xfId="534" xr:uid="{00000000-0005-0000-0000-000016020000}"/>
    <cellStyle name="Comma 2 3 3 3" xfId="535" xr:uid="{00000000-0005-0000-0000-000017020000}"/>
    <cellStyle name="Comma 2 4" xfId="536" xr:uid="{00000000-0005-0000-0000-000018020000}"/>
    <cellStyle name="Comma 2 4 2" xfId="537" xr:uid="{00000000-0005-0000-0000-000019020000}"/>
    <cellStyle name="Comma 2 4 2 2" xfId="538" xr:uid="{00000000-0005-0000-0000-00001A020000}"/>
    <cellStyle name="Comma 2 4 2 2 2" xfId="539" xr:uid="{00000000-0005-0000-0000-00001B020000}"/>
    <cellStyle name="Comma 2 4 2 3" xfId="540" xr:uid="{00000000-0005-0000-0000-00001C020000}"/>
    <cellStyle name="Comma 2 4 2 4" xfId="541" xr:uid="{00000000-0005-0000-0000-00001D020000}"/>
    <cellStyle name="Comma 2 4 2 5" xfId="542" xr:uid="{00000000-0005-0000-0000-00001E020000}"/>
    <cellStyle name="Comma 2 5" xfId="543" xr:uid="{00000000-0005-0000-0000-00001F020000}"/>
    <cellStyle name="Comma 2 5 2" xfId="544" xr:uid="{00000000-0005-0000-0000-000020020000}"/>
    <cellStyle name="Comma 2 5 2 2" xfId="545" xr:uid="{00000000-0005-0000-0000-000021020000}"/>
    <cellStyle name="Comma 2 5 2 3" xfId="546" xr:uid="{00000000-0005-0000-0000-000022020000}"/>
    <cellStyle name="Comma 2 5 3" xfId="547" xr:uid="{00000000-0005-0000-0000-000023020000}"/>
    <cellStyle name="Comma 2 6" xfId="548" xr:uid="{00000000-0005-0000-0000-000024020000}"/>
    <cellStyle name="Comma 2 6 2" xfId="549" xr:uid="{00000000-0005-0000-0000-000025020000}"/>
    <cellStyle name="Comma 2 6 3" xfId="550" xr:uid="{00000000-0005-0000-0000-000026020000}"/>
    <cellStyle name="Comma 2 7" xfId="551" xr:uid="{00000000-0005-0000-0000-000027020000}"/>
    <cellStyle name="Comma 2 7 2" xfId="552" xr:uid="{00000000-0005-0000-0000-000028020000}"/>
    <cellStyle name="Comma 2 8" xfId="553" xr:uid="{00000000-0005-0000-0000-000029020000}"/>
    <cellStyle name="Comma 2 8 2" xfId="554" xr:uid="{00000000-0005-0000-0000-00002A020000}"/>
    <cellStyle name="Comma 2 9" xfId="555" xr:uid="{00000000-0005-0000-0000-00002B020000}"/>
    <cellStyle name="Comma 20" xfId="556" xr:uid="{00000000-0005-0000-0000-00002C020000}"/>
    <cellStyle name="Comma 20 2" xfId="557" xr:uid="{00000000-0005-0000-0000-00002D020000}"/>
    <cellStyle name="Comma 20 2 2" xfId="558" xr:uid="{00000000-0005-0000-0000-00002E020000}"/>
    <cellStyle name="Comma 20 2 2 2" xfId="559" xr:uid="{00000000-0005-0000-0000-00002F020000}"/>
    <cellStyle name="Comma 20 2 3" xfId="560" xr:uid="{00000000-0005-0000-0000-000030020000}"/>
    <cellStyle name="Comma 20 3" xfId="561" xr:uid="{00000000-0005-0000-0000-000031020000}"/>
    <cellStyle name="Comma 20 3 2" xfId="562" xr:uid="{00000000-0005-0000-0000-000032020000}"/>
    <cellStyle name="Comma 20 3 2 2" xfId="563" xr:uid="{00000000-0005-0000-0000-000033020000}"/>
    <cellStyle name="Comma 20 3 3" xfId="564" xr:uid="{00000000-0005-0000-0000-000034020000}"/>
    <cellStyle name="Comma 20 4" xfId="565" xr:uid="{00000000-0005-0000-0000-000035020000}"/>
    <cellStyle name="Comma 20 4 2" xfId="566" xr:uid="{00000000-0005-0000-0000-000036020000}"/>
    <cellStyle name="Comma 20 4 2 2" xfId="567" xr:uid="{00000000-0005-0000-0000-000037020000}"/>
    <cellStyle name="Comma 20 4 3" xfId="568" xr:uid="{00000000-0005-0000-0000-000038020000}"/>
    <cellStyle name="Comma 20 5" xfId="569" xr:uid="{00000000-0005-0000-0000-000039020000}"/>
    <cellStyle name="Comma 20 5 2" xfId="570" xr:uid="{00000000-0005-0000-0000-00003A020000}"/>
    <cellStyle name="Comma 20 5 2 2" xfId="571" xr:uid="{00000000-0005-0000-0000-00003B020000}"/>
    <cellStyle name="Comma 20 5 3" xfId="572" xr:uid="{00000000-0005-0000-0000-00003C020000}"/>
    <cellStyle name="Comma 20 6" xfId="573" xr:uid="{00000000-0005-0000-0000-00003D020000}"/>
    <cellStyle name="Comma 20 6 2" xfId="574" xr:uid="{00000000-0005-0000-0000-00003E020000}"/>
    <cellStyle name="Comma 20 7" xfId="575" xr:uid="{00000000-0005-0000-0000-00003F020000}"/>
    <cellStyle name="Comma 20 7 2" xfId="576" xr:uid="{00000000-0005-0000-0000-000040020000}"/>
    <cellStyle name="Comma 20 8" xfId="577" xr:uid="{00000000-0005-0000-0000-000041020000}"/>
    <cellStyle name="Comma 21" xfId="578" xr:uid="{00000000-0005-0000-0000-000042020000}"/>
    <cellStyle name="Comma 21 2" xfId="579" xr:uid="{00000000-0005-0000-0000-000043020000}"/>
    <cellStyle name="Comma 21 2 2" xfId="580" xr:uid="{00000000-0005-0000-0000-000044020000}"/>
    <cellStyle name="Comma 21 3" xfId="581" xr:uid="{00000000-0005-0000-0000-000045020000}"/>
    <cellStyle name="Comma 21 4" xfId="582" xr:uid="{00000000-0005-0000-0000-000046020000}"/>
    <cellStyle name="Comma 21 5" xfId="583" xr:uid="{00000000-0005-0000-0000-000047020000}"/>
    <cellStyle name="Comma 21 6" xfId="584" xr:uid="{00000000-0005-0000-0000-000048020000}"/>
    <cellStyle name="Comma 22" xfId="585" xr:uid="{00000000-0005-0000-0000-000049020000}"/>
    <cellStyle name="Comma 22 2" xfId="586" xr:uid="{00000000-0005-0000-0000-00004A020000}"/>
    <cellStyle name="Comma 22 2 2" xfId="587" xr:uid="{00000000-0005-0000-0000-00004B020000}"/>
    <cellStyle name="Comma 22 3" xfId="588" xr:uid="{00000000-0005-0000-0000-00004C020000}"/>
    <cellStyle name="Comma 23" xfId="589" xr:uid="{00000000-0005-0000-0000-00004D020000}"/>
    <cellStyle name="Comma 23 2" xfId="590" xr:uid="{00000000-0005-0000-0000-00004E020000}"/>
    <cellStyle name="Comma 23 2 2" xfId="591" xr:uid="{00000000-0005-0000-0000-00004F020000}"/>
    <cellStyle name="Comma 23 3" xfId="592" xr:uid="{00000000-0005-0000-0000-000050020000}"/>
    <cellStyle name="Comma 24" xfId="593" xr:uid="{00000000-0005-0000-0000-000051020000}"/>
    <cellStyle name="Comma 24 2" xfId="594" xr:uid="{00000000-0005-0000-0000-000052020000}"/>
    <cellStyle name="Comma 24 2 2" xfId="595" xr:uid="{00000000-0005-0000-0000-000053020000}"/>
    <cellStyle name="Comma 24 3" xfId="596" xr:uid="{00000000-0005-0000-0000-000054020000}"/>
    <cellStyle name="Comma 25" xfId="597" xr:uid="{00000000-0005-0000-0000-000055020000}"/>
    <cellStyle name="Comma 25 2" xfId="598" xr:uid="{00000000-0005-0000-0000-000056020000}"/>
    <cellStyle name="Comma 26" xfId="599" xr:uid="{00000000-0005-0000-0000-000057020000}"/>
    <cellStyle name="Comma 26 2" xfId="600" xr:uid="{00000000-0005-0000-0000-000058020000}"/>
    <cellStyle name="Comma 27" xfId="601" xr:uid="{00000000-0005-0000-0000-000059020000}"/>
    <cellStyle name="Comma 28" xfId="602" xr:uid="{00000000-0005-0000-0000-00005A020000}"/>
    <cellStyle name="Comma 29" xfId="603" xr:uid="{00000000-0005-0000-0000-00005B020000}"/>
    <cellStyle name="Comma 3" xfId="604" xr:uid="{00000000-0005-0000-0000-00005C020000}"/>
    <cellStyle name="Comma 3 2" xfId="605" xr:uid="{00000000-0005-0000-0000-00005D020000}"/>
    <cellStyle name="Comma 3 2 2" xfId="606" xr:uid="{00000000-0005-0000-0000-00005E020000}"/>
    <cellStyle name="Comma 3 2 2 2" xfId="607" xr:uid="{00000000-0005-0000-0000-00005F020000}"/>
    <cellStyle name="Comma 3 2 3" xfId="608" xr:uid="{00000000-0005-0000-0000-000060020000}"/>
    <cellStyle name="Comma 3 3" xfId="609" xr:uid="{00000000-0005-0000-0000-000061020000}"/>
    <cellStyle name="Comma 3 3 2" xfId="610" xr:uid="{00000000-0005-0000-0000-000062020000}"/>
    <cellStyle name="Comma 3 4" xfId="611" xr:uid="{00000000-0005-0000-0000-000063020000}"/>
    <cellStyle name="Comma 3 5" xfId="612" xr:uid="{00000000-0005-0000-0000-000064020000}"/>
    <cellStyle name="Comma 3 6" xfId="613" xr:uid="{00000000-0005-0000-0000-000065020000}"/>
    <cellStyle name="Comma 3 6 2" xfId="614" xr:uid="{00000000-0005-0000-0000-000066020000}"/>
    <cellStyle name="Comma 3 6 2 2" xfId="615" xr:uid="{00000000-0005-0000-0000-000067020000}"/>
    <cellStyle name="Comma 3 6 3" xfId="616" xr:uid="{00000000-0005-0000-0000-000068020000}"/>
    <cellStyle name="Comma 3 7" xfId="617" xr:uid="{00000000-0005-0000-0000-000069020000}"/>
    <cellStyle name="Comma 3_Preliminary financial statement_June 11_updated Aug  24_11" xfId="618" xr:uid="{00000000-0005-0000-0000-00006A020000}"/>
    <cellStyle name="Comma 30" xfId="619" xr:uid="{00000000-0005-0000-0000-00006B020000}"/>
    <cellStyle name="Comma 31" xfId="620" xr:uid="{00000000-0005-0000-0000-00006C020000}"/>
    <cellStyle name="Comma 32" xfId="621" xr:uid="{00000000-0005-0000-0000-00006D020000}"/>
    <cellStyle name="Comma 33" xfId="622" xr:uid="{00000000-0005-0000-0000-00006E020000}"/>
    <cellStyle name="Comma 34" xfId="623" xr:uid="{00000000-0005-0000-0000-00006F020000}"/>
    <cellStyle name="Comma 4" xfId="624" xr:uid="{00000000-0005-0000-0000-000070020000}"/>
    <cellStyle name="Comma 4 2" xfId="625" xr:uid="{00000000-0005-0000-0000-000071020000}"/>
    <cellStyle name="Comma 4 2 2" xfId="626" xr:uid="{00000000-0005-0000-0000-000072020000}"/>
    <cellStyle name="Comma 4 3" xfId="627" xr:uid="{00000000-0005-0000-0000-000073020000}"/>
    <cellStyle name="Comma 4 3 2" xfId="628" xr:uid="{00000000-0005-0000-0000-000074020000}"/>
    <cellStyle name="Comma 4 3 2 2" xfId="629" xr:uid="{00000000-0005-0000-0000-000075020000}"/>
    <cellStyle name="Comma 4 3 3" xfId="630" xr:uid="{00000000-0005-0000-0000-000076020000}"/>
    <cellStyle name="Comma 4 3 4" xfId="631" xr:uid="{00000000-0005-0000-0000-000077020000}"/>
    <cellStyle name="Comma 4 3 5" xfId="632" xr:uid="{00000000-0005-0000-0000-000078020000}"/>
    <cellStyle name="Comma 5" xfId="633" xr:uid="{00000000-0005-0000-0000-000079020000}"/>
    <cellStyle name="Comma 5 2" xfId="634" xr:uid="{00000000-0005-0000-0000-00007A020000}"/>
    <cellStyle name="Comma 5 2 2" xfId="635" xr:uid="{00000000-0005-0000-0000-00007B020000}"/>
    <cellStyle name="Comma 5 3" xfId="636" xr:uid="{00000000-0005-0000-0000-00007C020000}"/>
    <cellStyle name="Comma 6" xfId="637" xr:uid="{00000000-0005-0000-0000-00007D020000}"/>
    <cellStyle name="Comma 6 2" xfId="638" xr:uid="{00000000-0005-0000-0000-00007E020000}"/>
    <cellStyle name="Comma 6 2 2" xfId="639" xr:uid="{00000000-0005-0000-0000-00007F020000}"/>
    <cellStyle name="Comma 6 3" xfId="640" xr:uid="{00000000-0005-0000-0000-000080020000}"/>
    <cellStyle name="Comma 6 4" xfId="641" xr:uid="{00000000-0005-0000-0000-000081020000}"/>
    <cellStyle name="Comma 6_Preliminary financial statement_June 11_updated Aug  24_11" xfId="642" xr:uid="{00000000-0005-0000-0000-000082020000}"/>
    <cellStyle name="Comma 7" xfId="643" xr:uid="{00000000-0005-0000-0000-000083020000}"/>
    <cellStyle name="Comma 7 2" xfId="644" xr:uid="{00000000-0005-0000-0000-000084020000}"/>
    <cellStyle name="Comma 7 2 2" xfId="645" xr:uid="{00000000-0005-0000-0000-000085020000}"/>
    <cellStyle name="Comma 7 3" xfId="646" xr:uid="{00000000-0005-0000-0000-000086020000}"/>
    <cellStyle name="Comma 7 4" xfId="647" xr:uid="{00000000-0005-0000-0000-000087020000}"/>
    <cellStyle name="Comma 8" xfId="648" xr:uid="{00000000-0005-0000-0000-000088020000}"/>
    <cellStyle name="Comma 8 2" xfId="649" xr:uid="{00000000-0005-0000-0000-000089020000}"/>
    <cellStyle name="Comma 8 2 2" xfId="650" xr:uid="{00000000-0005-0000-0000-00008A020000}"/>
    <cellStyle name="Comma 8 3" xfId="651" xr:uid="{00000000-0005-0000-0000-00008B020000}"/>
    <cellStyle name="Comma 8 4" xfId="652" xr:uid="{00000000-0005-0000-0000-00008C020000}"/>
    <cellStyle name="Comma 9" xfId="653" xr:uid="{00000000-0005-0000-0000-00008D020000}"/>
    <cellStyle name="Comma 9 2" xfId="654" xr:uid="{00000000-0005-0000-0000-00008E020000}"/>
    <cellStyle name="Comma 9 2 2" xfId="655" xr:uid="{00000000-0005-0000-0000-00008F020000}"/>
    <cellStyle name="Comma 9 2 2 2" xfId="656" xr:uid="{00000000-0005-0000-0000-000090020000}"/>
    <cellStyle name="Comma 9 2 2 2 2" xfId="657" xr:uid="{00000000-0005-0000-0000-000091020000}"/>
    <cellStyle name="Comma 9 2 2 2 3" xfId="658" xr:uid="{00000000-0005-0000-0000-000092020000}"/>
    <cellStyle name="Comma 9 2 2 3" xfId="659" xr:uid="{00000000-0005-0000-0000-000093020000}"/>
    <cellStyle name="Comma 9 2 2 4" xfId="660" xr:uid="{00000000-0005-0000-0000-000094020000}"/>
    <cellStyle name="Comma 9 2 3" xfId="661" xr:uid="{00000000-0005-0000-0000-000095020000}"/>
    <cellStyle name="Comma 9 2 3 2" xfId="662" xr:uid="{00000000-0005-0000-0000-000096020000}"/>
    <cellStyle name="Comma 9 2 3 3" xfId="663" xr:uid="{00000000-0005-0000-0000-000097020000}"/>
    <cellStyle name="Comma 9 2 4" xfId="664" xr:uid="{00000000-0005-0000-0000-000098020000}"/>
    <cellStyle name="Comma 9 2 5" xfId="665" xr:uid="{00000000-0005-0000-0000-000099020000}"/>
    <cellStyle name="Comma 9 3" xfId="666" xr:uid="{00000000-0005-0000-0000-00009A020000}"/>
    <cellStyle name="Comma 9 3 2" xfId="667" xr:uid="{00000000-0005-0000-0000-00009B020000}"/>
    <cellStyle name="Comma 9 3 3" xfId="668" xr:uid="{00000000-0005-0000-0000-00009C020000}"/>
    <cellStyle name="Comma 9 4" xfId="669" xr:uid="{00000000-0005-0000-0000-00009D020000}"/>
    <cellStyle name="Comma 9 5" xfId="670" xr:uid="{00000000-0005-0000-0000-00009E020000}"/>
    <cellStyle name="Currency 10" xfId="671" xr:uid="{00000000-0005-0000-0000-00009F020000}"/>
    <cellStyle name="Currency 10 2" xfId="672" xr:uid="{00000000-0005-0000-0000-0000A0020000}"/>
    <cellStyle name="Currency 11" xfId="673" xr:uid="{00000000-0005-0000-0000-0000A1020000}"/>
    <cellStyle name="Currency 11 2" xfId="674" xr:uid="{00000000-0005-0000-0000-0000A2020000}"/>
    <cellStyle name="Currency 11 2 2" xfId="675" xr:uid="{00000000-0005-0000-0000-0000A3020000}"/>
    <cellStyle name="Currency 11 2 2 2" xfId="676" xr:uid="{00000000-0005-0000-0000-0000A4020000}"/>
    <cellStyle name="Currency 11 2 2 2 2" xfId="677" xr:uid="{00000000-0005-0000-0000-0000A5020000}"/>
    <cellStyle name="Currency 11 2 2 2 2 2" xfId="678" xr:uid="{00000000-0005-0000-0000-0000A6020000}"/>
    <cellStyle name="Currency 11 2 2 2 2 3" xfId="679" xr:uid="{00000000-0005-0000-0000-0000A7020000}"/>
    <cellStyle name="Currency 11 2 2 2 3" xfId="680" xr:uid="{00000000-0005-0000-0000-0000A8020000}"/>
    <cellStyle name="Currency 11 2 2 2 4" xfId="681" xr:uid="{00000000-0005-0000-0000-0000A9020000}"/>
    <cellStyle name="Currency 11 2 2 3" xfId="682" xr:uid="{00000000-0005-0000-0000-0000AA020000}"/>
    <cellStyle name="Currency 11 2 2 3 2" xfId="683" xr:uid="{00000000-0005-0000-0000-0000AB020000}"/>
    <cellStyle name="Currency 11 2 2 3 3" xfId="684" xr:uid="{00000000-0005-0000-0000-0000AC020000}"/>
    <cellStyle name="Currency 11 2 2 4" xfId="685" xr:uid="{00000000-0005-0000-0000-0000AD020000}"/>
    <cellStyle name="Currency 11 2 2 4 2" xfId="686" xr:uid="{00000000-0005-0000-0000-0000AE020000}"/>
    <cellStyle name="Currency 11 2 2 4 3" xfId="687" xr:uid="{00000000-0005-0000-0000-0000AF020000}"/>
    <cellStyle name="Currency 11 2 2 4 4" xfId="688" xr:uid="{00000000-0005-0000-0000-0000B0020000}"/>
    <cellStyle name="Currency 11 2 3" xfId="689" xr:uid="{00000000-0005-0000-0000-0000B1020000}"/>
    <cellStyle name="Currency 11 2 3 2" xfId="690" xr:uid="{00000000-0005-0000-0000-0000B2020000}"/>
    <cellStyle name="Currency 11 2 3 2 2" xfId="691" xr:uid="{00000000-0005-0000-0000-0000B3020000}"/>
    <cellStyle name="Currency 11 2 3 2 2 2" xfId="692" xr:uid="{00000000-0005-0000-0000-0000B4020000}"/>
    <cellStyle name="Currency 11 2 3 2 2 3" xfId="693" xr:uid="{00000000-0005-0000-0000-0000B5020000}"/>
    <cellStyle name="Currency 11 2 3 2 3" xfId="694" xr:uid="{00000000-0005-0000-0000-0000B6020000}"/>
    <cellStyle name="Currency 11 2 3 3" xfId="695" xr:uid="{00000000-0005-0000-0000-0000B7020000}"/>
    <cellStyle name="Currency 11 2 3 3 2" xfId="696" xr:uid="{00000000-0005-0000-0000-0000B8020000}"/>
    <cellStyle name="Currency 11 2 3 3 2 2" xfId="697" xr:uid="{00000000-0005-0000-0000-0000B9020000}"/>
    <cellStyle name="Currency 11 2 3 3 2 3" xfId="698" xr:uid="{00000000-0005-0000-0000-0000BA020000}"/>
    <cellStyle name="Currency 11 2 3 3 3" xfId="699" xr:uid="{00000000-0005-0000-0000-0000BB020000}"/>
    <cellStyle name="Currency 11 2 3 3 3 2" xfId="700" xr:uid="{00000000-0005-0000-0000-0000BC020000}"/>
    <cellStyle name="Currency 11 2 3 3 3 3" xfId="701" xr:uid="{00000000-0005-0000-0000-0000BD020000}"/>
    <cellStyle name="Currency 11 2 3 3 4" xfId="702" xr:uid="{00000000-0005-0000-0000-0000BE020000}"/>
    <cellStyle name="Currency 11 2 3 4" xfId="703" xr:uid="{00000000-0005-0000-0000-0000BF020000}"/>
    <cellStyle name="Currency 11 2 3 4 2" xfId="704" xr:uid="{00000000-0005-0000-0000-0000C0020000}"/>
    <cellStyle name="Currency 11 2 3 4 3" xfId="705" xr:uid="{00000000-0005-0000-0000-0000C1020000}"/>
    <cellStyle name="Currency 11 2 3 5" xfId="706" xr:uid="{00000000-0005-0000-0000-0000C2020000}"/>
    <cellStyle name="Currency 11 2 3 5 2" xfId="707" xr:uid="{00000000-0005-0000-0000-0000C3020000}"/>
    <cellStyle name="Currency 11 2 3 5 3" xfId="708" xr:uid="{00000000-0005-0000-0000-0000C4020000}"/>
    <cellStyle name="Currency 11 2 3 6" xfId="709" xr:uid="{00000000-0005-0000-0000-0000C5020000}"/>
    <cellStyle name="Currency 11 2 3 7" xfId="710" xr:uid="{00000000-0005-0000-0000-0000C6020000}"/>
    <cellStyle name="Currency 11 2 3 8" xfId="711" xr:uid="{00000000-0005-0000-0000-0000C7020000}"/>
    <cellStyle name="Currency 11 2 4" xfId="712" xr:uid="{00000000-0005-0000-0000-0000C8020000}"/>
    <cellStyle name="Currency 11 2 4 2" xfId="713" xr:uid="{00000000-0005-0000-0000-0000C9020000}"/>
    <cellStyle name="Currency 11 2 4 2 2" xfId="714" xr:uid="{00000000-0005-0000-0000-0000CA020000}"/>
    <cellStyle name="Currency 11 2 4 2 2 2" xfId="715" xr:uid="{00000000-0005-0000-0000-0000CB020000}"/>
    <cellStyle name="Currency 11 2 4 2 2 3" xfId="716" xr:uid="{00000000-0005-0000-0000-0000CC020000}"/>
    <cellStyle name="Currency 11 2 4 2 3" xfId="717" xr:uid="{00000000-0005-0000-0000-0000CD020000}"/>
    <cellStyle name="Currency 11 2 4 2 4" xfId="718" xr:uid="{00000000-0005-0000-0000-0000CE020000}"/>
    <cellStyle name="Currency 11 2 4 3" xfId="719" xr:uid="{00000000-0005-0000-0000-0000CF020000}"/>
    <cellStyle name="Currency 11 2 4 4" xfId="720" xr:uid="{00000000-0005-0000-0000-0000D0020000}"/>
    <cellStyle name="Currency 11 2 4 5" xfId="721" xr:uid="{00000000-0005-0000-0000-0000D1020000}"/>
    <cellStyle name="Currency 11 2 5" xfId="722" xr:uid="{00000000-0005-0000-0000-0000D2020000}"/>
    <cellStyle name="Currency 11 2 5 2" xfId="723" xr:uid="{00000000-0005-0000-0000-0000D3020000}"/>
    <cellStyle name="Currency 11 2 5 3" xfId="724" xr:uid="{00000000-0005-0000-0000-0000D4020000}"/>
    <cellStyle name="Currency 11 2 5 4" xfId="725" xr:uid="{00000000-0005-0000-0000-0000D5020000}"/>
    <cellStyle name="Currency 11 2 6" xfId="726" xr:uid="{00000000-0005-0000-0000-0000D6020000}"/>
    <cellStyle name="Currency 11 2 7" xfId="727" xr:uid="{00000000-0005-0000-0000-0000D7020000}"/>
    <cellStyle name="Currency 11 2 8" xfId="728" xr:uid="{00000000-0005-0000-0000-0000D8020000}"/>
    <cellStyle name="Currency 11 3" xfId="729" xr:uid="{00000000-0005-0000-0000-0000D9020000}"/>
    <cellStyle name="Currency 11 3 2" xfId="730" xr:uid="{00000000-0005-0000-0000-0000DA020000}"/>
    <cellStyle name="Currency 11 3 2 2" xfId="731" xr:uid="{00000000-0005-0000-0000-0000DB020000}"/>
    <cellStyle name="Currency 11 3 2 2 2" xfId="732" xr:uid="{00000000-0005-0000-0000-0000DC020000}"/>
    <cellStyle name="Currency 11 3 2 2 3" xfId="733" xr:uid="{00000000-0005-0000-0000-0000DD020000}"/>
    <cellStyle name="Currency 11 3 2 3" xfId="734" xr:uid="{00000000-0005-0000-0000-0000DE020000}"/>
    <cellStyle name="Currency 11 3 2 4" xfId="735" xr:uid="{00000000-0005-0000-0000-0000DF020000}"/>
    <cellStyle name="Currency 11 3 3" xfId="736" xr:uid="{00000000-0005-0000-0000-0000E0020000}"/>
    <cellStyle name="Currency 11 3 3 2" xfId="737" xr:uid="{00000000-0005-0000-0000-0000E1020000}"/>
    <cellStyle name="Currency 11 3 3 3" xfId="738" xr:uid="{00000000-0005-0000-0000-0000E2020000}"/>
    <cellStyle name="Currency 11 3 4" xfId="739" xr:uid="{00000000-0005-0000-0000-0000E3020000}"/>
    <cellStyle name="Currency 11 3 4 2" xfId="740" xr:uid="{00000000-0005-0000-0000-0000E4020000}"/>
    <cellStyle name="Currency 11 3 4 3" xfId="741" xr:uid="{00000000-0005-0000-0000-0000E5020000}"/>
    <cellStyle name="Currency 11 3 4 4" xfId="742" xr:uid="{00000000-0005-0000-0000-0000E6020000}"/>
    <cellStyle name="Currency 11 4" xfId="743" xr:uid="{00000000-0005-0000-0000-0000E7020000}"/>
    <cellStyle name="Currency 11 4 2" xfId="744" xr:uid="{00000000-0005-0000-0000-0000E8020000}"/>
    <cellStyle name="Currency 11 4 2 2" xfId="745" xr:uid="{00000000-0005-0000-0000-0000E9020000}"/>
    <cellStyle name="Currency 11 4 2 2 2" xfId="746" xr:uid="{00000000-0005-0000-0000-0000EA020000}"/>
    <cellStyle name="Currency 11 4 2 2 3" xfId="747" xr:uid="{00000000-0005-0000-0000-0000EB020000}"/>
    <cellStyle name="Currency 11 4 2 3" xfId="748" xr:uid="{00000000-0005-0000-0000-0000EC020000}"/>
    <cellStyle name="Currency 11 4 3" xfId="749" xr:uid="{00000000-0005-0000-0000-0000ED020000}"/>
    <cellStyle name="Currency 11 4 3 2" xfId="750" xr:uid="{00000000-0005-0000-0000-0000EE020000}"/>
    <cellStyle name="Currency 11 4 3 2 2" xfId="751" xr:uid="{00000000-0005-0000-0000-0000EF020000}"/>
    <cellStyle name="Currency 11 4 3 2 3" xfId="752" xr:uid="{00000000-0005-0000-0000-0000F0020000}"/>
    <cellStyle name="Currency 11 4 3 3" xfId="753" xr:uid="{00000000-0005-0000-0000-0000F1020000}"/>
    <cellStyle name="Currency 11 4 3 3 2" xfId="754" xr:uid="{00000000-0005-0000-0000-0000F2020000}"/>
    <cellStyle name="Currency 11 4 3 3 3" xfId="755" xr:uid="{00000000-0005-0000-0000-0000F3020000}"/>
    <cellStyle name="Currency 11 4 3 4" xfId="756" xr:uid="{00000000-0005-0000-0000-0000F4020000}"/>
    <cellStyle name="Currency 11 4 4" xfId="757" xr:uid="{00000000-0005-0000-0000-0000F5020000}"/>
    <cellStyle name="Currency 11 4 4 2" xfId="758" xr:uid="{00000000-0005-0000-0000-0000F6020000}"/>
    <cellStyle name="Currency 11 4 4 3" xfId="759" xr:uid="{00000000-0005-0000-0000-0000F7020000}"/>
    <cellStyle name="Currency 11 4 5" xfId="760" xr:uid="{00000000-0005-0000-0000-0000F8020000}"/>
    <cellStyle name="Currency 11 4 5 2" xfId="761" xr:uid="{00000000-0005-0000-0000-0000F9020000}"/>
    <cellStyle name="Currency 11 4 5 3" xfId="762" xr:uid="{00000000-0005-0000-0000-0000FA020000}"/>
    <cellStyle name="Currency 11 4 6" xfId="763" xr:uid="{00000000-0005-0000-0000-0000FB020000}"/>
    <cellStyle name="Currency 11 4 7" xfId="764" xr:uid="{00000000-0005-0000-0000-0000FC020000}"/>
    <cellStyle name="Currency 11 4 8" xfId="765" xr:uid="{00000000-0005-0000-0000-0000FD020000}"/>
    <cellStyle name="Currency 11 5" xfId="766" xr:uid="{00000000-0005-0000-0000-0000FE020000}"/>
    <cellStyle name="Currency 11 5 2" xfId="767" xr:uid="{00000000-0005-0000-0000-0000FF020000}"/>
    <cellStyle name="Currency 11 5 2 2" xfId="768" xr:uid="{00000000-0005-0000-0000-000000030000}"/>
    <cellStyle name="Currency 11 5 2 2 2" xfId="769" xr:uid="{00000000-0005-0000-0000-000001030000}"/>
    <cellStyle name="Currency 11 5 2 2 3" xfId="770" xr:uid="{00000000-0005-0000-0000-000002030000}"/>
    <cellStyle name="Currency 11 5 2 3" xfId="771" xr:uid="{00000000-0005-0000-0000-000003030000}"/>
    <cellStyle name="Currency 11 5 2 4" xfId="772" xr:uid="{00000000-0005-0000-0000-000004030000}"/>
    <cellStyle name="Currency 11 5 3" xfId="773" xr:uid="{00000000-0005-0000-0000-000005030000}"/>
    <cellStyle name="Currency 11 5 4" xfId="774" xr:uid="{00000000-0005-0000-0000-000006030000}"/>
    <cellStyle name="Currency 11 5 5" xfId="775" xr:uid="{00000000-0005-0000-0000-000007030000}"/>
    <cellStyle name="Currency 11 6" xfId="776" xr:uid="{00000000-0005-0000-0000-000008030000}"/>
    <cellStyle name="Currency 11 6 2" xfId="777" xr:uid="{00000000-0005-0000-0000-000009030000}"/>
    <cellStyle name="Currency 11 6 3" xfId="778" xr:uid="{00000000-0005-0000-0000-00000A030000}"/>
    <cellStyle name="Currency 11 6 4" xfId="779" xr:uid="{00000000-0005-0000-0000-00000B030000}"/>
    <cellStyle name="Currency 11 7" xfId="780" xr:uid="{00000000-0005-0000-0000-00000C030000}"/>
    <cellStyle name="Currency 11 8" xfId="781" xr:uid="{00000000-0005-0000-0000-00000D030000}"/>
    <cellStyle name="Currency 11 9" xfId="782" xr:uid="{00000000-0005-0000-0000-00000E030000}"/>
    <cellStyle name="Currency 12" xfId="783" xr:uid="{00000000-0005-0000-0000-00000F030000}"/>
    <cellStyle name="Currency 12 2" xfId="784" xr:uid="{00000000-0005-0000-0000-000010030000}"/>
    <cellStyle name="Currency 12 2 2" xfId="785" xr:uid="{00000000-0005-0000-0000-000011030000}"/>
    <cellStyle name="Currency 12 2 2 2" xfId="786" xr:uid="{00000000-0005-0000-0000-000012030000}"/>
    <cellStyle name="Currency 12 2 2 2 2" xfId="787" xr:uid="{00000000-0005-0000-0000-000013030000}"/>
    <cellStyle name="Currency 12 2 2 2 3" xfId="788" xr:uid="{00000000-0005-0000-0000-000014030000}"/>
    <cellStyle name="Currency 12 2 2 3" xfId="789" xr:uid="{00000000-0005-0000-0000-000015030000}"/>
    <cellStyle name="Currency 12 2 2 4" xfId="790" xr:uid="{00000000-0005-0000-0000-000016030000}"/>
    <cellStyle name="Currency 12 2 3" xfId="791" xr:uid="{00000000-0005-0000-0000-000017030000}"/>
    <cellStyle name="Currency 12 2 3 2" xfId="792" xr:uid="{00000000-0005-0000-0000-000018030000}"/>
    <cellStyle name="Currency 12 2 3 3" xfId="793" xr:uid="{00000000-0005-0000-0000-000019030000}"/>
    <cellStyle name="Currency 12 2 4" xfId="794" xr:uid="{00000000-0005-0000-0000-00001A030000}"/>
    <cellStyle name="Currency 12 2 4 2" xfId="795" xr:uid="{00000000-0005-0000-0000-00001B030000}"/>
    <cellStyle name="Currency 12 2 4 3" xfId="796" xr:uid="{00000000-0005-0000-0000-00001C030000}"/>
    <cellStyle name="Currency 12 2 4 4" xfId="797" xr:uid="{00000000-0005-0000-0000-00001D030000}"/>
    <cellStyle name="Currency 12 3" xfId="798" xr:uid="{00000000-0005-0000-0000-00001E030000}"/>
    <cellStyle name="Currency 12 3 2" xfId="799" xr:uid="{00000000-0005-0000-0000-00001F030000}"/>
    <cellStyle name="Currency 12 3 2 2" xfId="800" xr:uid="{00000000-0005-0000-0000-000020030000}"/>
    <cellStyle name="Currency 12 3 2 2 2" xfId="801" xr:uid="{00000000-0005-0000-0000-000021030000}"/>
    <cellStyle name="Currency 12 3 2 2 3" xfId="802" xr:uid="{00000000-0005-0000-0000-000022030000}"/>
    <cellStyle name="Currency 12 3 2 3" xfId="803" xr:uid="{00000000-0005-0000-0000-000023030000}"/>
    <cellStyle name="Currency 12 3 3" xfId="804" xr:uid="{00000000-0005-0000-0000-000024030000}"/>
    <cellStyle name="Currency 12 3 3 2" xfId="805" xr:uid="{00000000-0005-0000-0000-000025030000}"/>
    <cellStyle name="Currency 12 3 3 2 2" xfId="806" xr:uid="{00000000-0005-0000-0000-000026030000}"/>
    <cellStyle name="Currency 12 3 3 2 3" xfId="807" xr:uid="{00000000-0005-0000-0000-000027030000}"/>
    <cellStyle name="Currency 12 3 3 3" xfId="808" xr:uid="{00000000-0005-0000-0000-000028030000}"/>
    <cellStyle name="Currency 12 3 3 3 2" xfId="809" xr:uid="{00000000-0005-0000-0000-000029030000}"/>
    <cellStyle name="Currency 12 3 3 3 3" xfId="810" xr:uid="{00000000-0005-0000-0000-00002A030000}"/>
    <cellStyle name="Currency 12 3 3 4" xfId="811" xr:uid="{00000000-0005-0000-0000-00002B030000}"/>
    <cellStyle name="Currency 12 3 4" xfId="812" xr:uid="{00000000-0005-0000-0000-00002C030000}"/>
    <cellStyle name="Currency 12 3 4 2" xfId="813" xr:uid="{00000000-0005-0000-0000-00002D030000}"/>
    <cellStyle name="Currency 12 3 4 3" xfId="814" xr:uid="{00000000-0005-0000-0000-00002E030000}"/>
    <cellStyle name="Currency 12 3 5" xfId="815" xr:uid="{00000000-0005-0000-0000-00002F030000}"/>
    <cellStyle name="Currency 12 3 5 2" xfId="816" xr:uid="{00000000-0005-0000-0000-000030030000}"/>
    <cellStyle name="Currency 12 3 5 3" xfId="817" xr:uid="{00000000-0005-0000-0000-000031030000}"/>
    <cellStyle name="Currency 12 3 6" xfId="818" xr:uid="{00000000-0005-0000-0000-000032030000}"/>
    <cellStyle name="Currency 12 3 7" xfId="819" xr:uid="{00000000-0005-0000-0000-000033030000}"/>
    <cellStyle name="Currency 12 3 8" xfId="820" xr:uid="{00000000-0005-0000-0000-000034030000}"/>
    <cellStyle name="Currency 12 4" xfId="821" xr:uid="{00000000-0005-0000-0000-000035030000}"/>
    <cellStyle name="Currency 12 4 2" xfId="822" xr:uid="{00000000-0005-0000-0000-000036030000}"/>
    <cellStyle name="Currency 12 4 2 2" xfId="823" xr:uid="{00000000-0005-0000-0000-000037030000}"/>
    <cellStyle name="Currency 12 4 2 2 2" xfId="824" xr:uid="{00000000-0005-0000-0000-000038030000}"/>
    <cellStyle name="Currency 12 4 2 2 3" xfId="825" xr:uid="{00000000-0005-0000-0000-000039030000}"/>
    <cellStyle name="Currency 12 4 2 3" xfId="826" xr:uid="{00000000-0005-0000-0000-00003A030000}"/>
    <cellStyle name="Currency 12 4 2 4" xfId="827" xr:uid="{00000000-0005-0000-0000-00003B030000}"/>
    <cellStyle name="Currency 12 4 3" xfId="828" xr:uid="{00000000-0005-0000-0000-00003C030000}"/>
    <cellStyle name="Currency 12 4 4" xfId="829" xr:uid="{00000000-0005-0000-0000-00003D030000}"/>
    <cellStyle name="Currency 12 4 5" xfId="830" xr:uid="{00000000-0005-0000-0000-00003E030000}"/>
    <cellStyle name="Currency 12 5" xfId="831" xr:uid="{00000000-0005-0000-0000-00003F030000}"/>
    <cellStyle name="Currency 12 5 2" xfId="832" xr:uid="{00000000-0005-0000-0000-000040030000}"/>
    <cellStyle name="Currency 12 5 3" xfId="833" xr:uid="{00000000-0005-0000-0000-000041030000}"/>
    <cellStyle name="Currency 12 5 4" xfId="834" xr:uid="{00000000-0005-0000-0000-000042030000}"/>
    <cellStyle name="Currency 12 6" xfId="835" xr:uid="{00000000-0005-0000-0000-000043030000}"/>
    <cellStyle name="Currency 12 7" xfId="836" xr:uid="{00000000-0005-0000-0000-000044030000}"/>
    <cellStyle name="Currency 12 8" xfId="837" xr:uid="{00000000-0005-0000-0000-000045030000}"/>
    <cellStyle name="Currency 13" xfId="838" xr:uid="{00000000-0005-0000-0000-000046030000}"/>
    <cellStyle name="Currency 13 2" xfId="839" xr:uid="{00000000-0005-0000-0000-000047030000}"/>
    <cellStyle name="Currency 13 2 2" xfId="840" xr:uid="{00000000-0005-0000-0000-000048030000}"/>
    <cellStyle name="Currency 13 2 2 2" xfId="841" xr:uid="{00000000-0005-0000-0000-000049030000}"/>
    <cellStyle name="Currency 13 2 3" xfId="842" xr:uid="{00000000-0005-0000-0000-00004A030000}"/>
    <cellStyle name="Currency 13 2 4" xfId="843" xr:uid="{00000000-0005-0000-0000-00004B030000}"/>
    <cellStyle name="Currency 13 3" xfId="844" xr:uid="{00000000-0005-0000-0000-00004C030000}"/>
    <cellStyle name="Currency 13 3 2" xfId="845" xr:uid="{00000000-0005-0000-0000-00004D030000}"/>
    <cellStyle name="Currency 13 3 2 2" xfId="846" xr:uid="{00000000-0005-0000-0000-00004E030000}"/>
    <cellStyle name="Currency 13 3 3" xfId="847" xr:uid="{00000000-0005-0000-0000-00004F030000}"/>
    <cellStyle name="Currency 13 3 3 2" xfId="848" xr:uid="{00000000-0005-0000-0000-000050030000}"/>
    <cellStyle name="Currency 13 3 4" xfId="849" xr:uid="{00000000-0005-0000-0000-000051030000}"/>
    <cellStyle name="Currency 13 3 5" xfId="850" xr:uid="{00000000-0005-0000-0000-000052030000}"/>
    <cellStyle name="Currency 13 4" xfId="851" xr:uid="{00000000-0005-0000-0000-000053030000}"/>
    <cellStyle name="Currency 13 4 2" xfId="852" xr:uid="{00000000-0005-0000-0000-000054030000}"/>
    <cellStyle name="Currency 13 4 3" xfId="853" xr:uid="{00000000-0005-0000-0000-000055030000}"/>
    <cellStyle name="Currency 13 5" xfId="854" xr:uid="{00000000-0005-0000-0000-000056030000}"/>
    <cellStyle name="Currency 13 5 2" xfId="855" xr:uid="{00000000-0005-0000-0000-000057030000}"/>
    <cellStyle name="Currency 13 6" xfId="856" xr:uid="{00000000-0005-0000-0000-000058030000}"/>
    <cellStyle name="Currency 13 6 2" xfId="857" xr:uid="{00000000-0005-0000-0000-000059030000}"/>
    <cellStyle name="Currency 14" xfId="858" xr:uid="{00000000-0005-0000-0000-00005A030000}"/>
    <cellStyle name="Currency 14 2" xfId="859" xr:uid="{00000000-0005-0000-0000-00005B030000}"/>
    <cellStyle name="Currency 14 2 2" xfId="860" xr:uid="{00000000-0005-0000-0000-00005C030000}"/>
    <cellStyle name="Currency 14 2 3" xfId="861" xr:uid="{00000000-0005-0000-0000-00005D030000}"/>
    <cellStyle name="Currency 14 3" xfId="862" xr:uid="{00000000-0005-0000-0000-00005E030000}"/>
    <cellStyle name="Currency 14 3 2" xfId="863" xr:uid="{00000000-0005-0000-0000-00005F030000}"/>
    <cellStyle name="Currency 14 3 3" xfId="864" xr:uid="{00000000-0005-0000-0000-000060030000}"/>
    <cellStyle name="Currency 14 4" xfId="865" xr:uid="{00000000-0005-0000-0000-000061030000}"/>
    <cellStyle name="Currency 14 4 2" xfId="866" xr:uid="{00000000-0005-0000-0000-000062030000}"/>
    <cellStyle name="Currency 14 4 3" xfId="867" xr:uid="{00000000-0005-0000-0000-000063030000}"/>
    <cellStyle name="Currency 14 5" xfId="868" xr:uid="{00000000-0005-0000-0000-000064030000}"/>
    <cellStyle name="Currency 14 6" xfId="869" xr:uid="{00000000-0005-0000-0000-000065030000}"/>
    <cellStyle name="Currency 14 7" xfId="870" xr:uid="{00000000-0005-0000-0000-000066030000}"/>
    <cellStyle name="Currency 15" xfId="871" xr:uid="{00000000-0005-0000-0000-000067030000}"/>
    <cellStyle name="Currency 15 2" xfId="872" xr:uid="{00000000-0005-0000-0000-000068030000}"/>
    <cellStyle name="Currency 15 2 2" xfId="873" xr:uid="{00000000-0005-0000-0000-000069030000}"/>
    <cellStyle name="Currency 15 2 2 2" xfId="874" xr:uid="{00000000-0005-0000-0000-00006A030000}"/>
    <cellStyle name="Currency 15 2 2 2 2" xfId="875" xr:uid="{00000000-0005-0000-0000-00006B030000}"/>
    <cellStyle name="Currency 15 2 2 2 3" xfId="876" xr:uid="{00000000-0005-0000-0000-00006C030000}"/>
    <cellStyle name="Currency 15 2 2 3" xfId="877" xr:uid="{00000000-0005-0000-0000-00006D030000}"/>
    <cellStyle name="Currency 15 2 2 4" xfId="878" xr:uid="{00000000-0005-0000-0000-00006E030000}"/>
    <cellStyle name="Currency 15 2 3" xfId="879" xr:uid="{00000000-0005-0000-0000-00006F030000}"/>
    <cellStyle name="Currency 15 2 3 2" xfId="880" xr:uid="{00000000-0005-0000-0000-000070030000}"/>
    <cellStyle name="Currency 15 2 3 3" xfId="881" xr:uid="{00000000-0005-0000-0000-000071030000}"/>
    <cellStyle name="Currency 15 2 4" xfId="882" xr:uid="{00000000-0005-0000-0000-000072030000}"/>
    <cellStyle name="Currency 15 2 4 2" xfId="883" xr:uid="{00000000-0005-0000-0000-000073030000}"/>
    <cellStyle name="Currency 15 2 4 3" xfId="884" xr:uid="{00000000-0005-0000-0000-000074030000}"/>
    <cellStyle name="Currency 15 2 4 4" xfId="885" xr:uid="{00000000-0005-0000-0000-000075030000}"/>
    <cellStyle name="Currency 15 3" xfId="886" xr:uid="{00000000-0005-0000-0000-000076030000}"/>
    <cellStyle name="Currency 15 3 2" xfId="887" xr:uid="{00000000-0005-0000-0000-000077030000}"/>
    <cellStyle name="Currency 15 3 2 2" xfId="888" xr:uid="{00000000-0005-0000-0000-000078030000}"/>
    <cellStyle name="Currency 15 3 2 2 2" xfId="889" xr:uid="{00000000-0005-0000-0000-000079030000}"/>
    <cellStyle name="Currency 15 3 2 2 3" xfId="890" xr:uid="{00000000-0005-0000-0000-00007A030000}"/>
    <cellStyle name="Currency 15 3 2 3" xfId="891" xr:uid="{00000000-0005-0000-0000-00007B030000}"/>
    <cellStyle name="Currency 15 3 3" xfId="892" xr:uid="{00000000-0005-0000-0000-00007C030000}"/>
    <cellStyle name="Currency 15 3 3 2" xfId="893" xr:uid="{00000000-0005-0000-0000-00007D030000}"/>
    <cellStyle name="Currency 15 3 3 2 2" xfId="894" xr:uid="{00000000-0005-0000-0000-00007E030000}"/>
    <cellStyle name="Currency 15 3 3 2 3" xfId="895" xr:uid="{00000000-0005-0000-0000-00007F030000}"/>
    <cellStyle name="Currency 15 3 3 3" xfId="896" xr:uid="{00000000-0005-0000-0000-000080030000}"/>
    <cellStyle name="Currency 15 3 3 3 2" xfId="897" xr:uid="{00000000-0005-0000-0000-000081030000}"/>
    <cellStyle name="Currency 15 3 3 3 3" xfId="898" xr:uid="{00000000-0005-0000-0000-000082030000}"/>
    <cellStyle name="Currency 15 3 3 4" xfId="899" xr:uid="{00000000-0005-0000-0000-000083030000}"/>
    <cellStyle name="Currency 15 3 4" xfId="900" xr:uid="{00000000-0005-0000-0000-000084030000}"/>
    <cellStyle name="Currency 15 3 4 2" xfId="901" xr:uid="{00000000-0005-0000-0000-000085030000}"/>
    <cellStyle name="Currency 15 3 4 3" xfId="902" xr:uid="{00000000-0005-0000-0000-000086030000}"/>
    <cellStyle name="Currency 15 3 5" xfId="903" xr:uid="{00000000-0005-0000-0000-000087030000}"/>
    <cellStyle name="Currency 15 3 5 2" xfId="904" xr:uid="{00000000-0005-0000-0000-000088030000}"/>
    <cellStyle name="Currency 15 3 5 3" xfId="905" xr:uid="{00000000-0005-0000-0000-000089030000}"/>
    <cellStyle name="Currency 15 3 6" xfId="906" xr:uid="{00000000-0005-0000-0000-00008A030000}"/>
    <cellStyle name="Currency 15 3 7" xfId="907" xr:uid="{00000000-0005-0000-0000-00008B030000}"/>
    <cellStyle name="Currency 15 3 8" xfId="908" xr:uid="{00000000-0005-0000-0000-00008C030000}"/>
    <cellStyle name="Currency 15 4" xfId="909" xr:uid="{00000000-0005-0000-0000-00008D030000}"/>
    <cellStyle name="Currency 15 4 2" xfId="910" xr:uid="{00000000-0005-0000-0000-00008E030000}"/>
    <cellStyle name="Currency 15 4 2 2" xfId="911" xr:uid="{00000000-0005-0000-0000-00008F030000}"/>
    <cellStyle name="Currency 15 4 2 2 2" xfId="912" xr:uid="{00000000-0005-0000-0000-000090030000}"/>
    <cellStyle name="Currency 15 4 2 2 3" xfId="913" xr:uid="{00000000-0005-0000-0000-000091030000}"/>
    <cellStyle name="Currency 15 4 2 3" xfId="914" xr:uid="{00000000-0005-0000-0000-000092030000}"/>
    <cellStyle name="Currency 15 4 2 4" xfId="915" xr:uid="{00000000-0005-0000-0000-000093030000}"/>
    <cellStyle name="Currency 15 4 3" xfId="916" xr:uid="{00000000-0005-0000-0000-000094030000}"/>
    <cellStyle name="Currency 15 4 4" xfId="917" xr:uid="{00000000-0005-0000-0000-000095030000}"/>
    <cellStyle name="Currency 15 4 5" xfId="918" xr:uid="{00000000-0005-0000-0000-000096030000}"/>
    <cellStyle name="Currency 15 5" xfId="919" xr:uid="{00000000-0005-0000-0000-000097030000}"/>
    <cellStyle name="Currency 15 5 2" xfId="920" xr:uid="{00000000-0005-0000-0000-000098030000}"/>
    <cellStyle name="Currency 15 5 3" xfId="921" xr:uid="{00000000-0005-0000-0000-000099030000}"/>
    <cellStyle name="Currency 15 5 4" xfId="922" xr:uid="{00000000-0005-0000-0000-00009A030000}"/>
    <cellStyle name="Currency 15 6" xfId="923" xr:uid="{00000000-0005-0000-0000-00009B030000}"/>
    <cellStyle name="Currency 15 7" xfId="924" xr:uid="{00000000-0005-0000-0000-00009C030000}"/>
    <cellStyle name="Currency 15 8" xfId="925" xr:uid="{00000000-0005-0000-0000-00009D030000}"/>
    <cellStyle name="Currency 16" xfId="926" xr:uid="{00000000-0005-0000-0000-00009E030000}"/>
    <cellStyle name="Currency 2" xfId="927" xr:uid="{00000000-0005-0000-0000-00009F030000}"/>
    <cellStyle name="Currency 2 10" xfId="928" xr:uid="{00000000-0005-0000-0000-0000A0030000}"/>
    <cellStyle name="Currency 2 10 10" xfId="929" xr:uid="{00000000-0005-0000-0000-0000A1030000}"/>
    <cellStyle name="Currency 2 10 10 2" xfId="930" xr:uid="{00000000-0005-0000-0000-0000A2030000}"/>
    <cellStyle name="Currency 2 10 10 2 2" xfId="931" xr:uid="{00000000-0005-0000-0000-0000A3030000}"/>
    <cellStyle name="Currency 2 10 10 3" xfId="932" xr:uid="{00000000-0005-0000-0000-0000A4030000}"/>
    <cellStyle name="Currency 2 10 11" xfId="933" xr:uid="{00000000-0005-0000-0000-0000A5030000}"/>
    <cellStyle name="Currency 2 10 11 2" xfId="934" xr:uid="{00000000-0005-0000-0000-0000A6030000}"/>
    <cellStyle name="Currency 2 10 12" xfId="935" xr:uid="{00000000-0005-0000-0000-0000A7030000}"/>
    <cellStyle name="Currency 2 10 12 2" xfId="936" xr:uid="{00000000-0005-0000-0000-0000A8030000}"/>
    <cellStyle name="Currency 2 10 13" xfId="937" xr:uid="{00000000-0005-0000-0000-0000A9030000}"/>
    <cellStyle name="Currency 2 10 14" xfId="938" xr:uid="{00000000-0005-0000-0000-0000AA030000}"/>
    <cellStyle name="Currency 2 10 15" xfId="939" xr:uid="{00000000-0005-0000-0000-0000AB030000}"/>
    <cellStyle name="Currency 2 10 2" xfId="940" xr:uid="{00000000-0005-0000-0000-0000AC030000}"/>
    <cellStyle name="Currency 2 10 2 2" xfId="941" xr:uid="{00000000-0005-0000-0000-0000AD030000}"/>
    <cellStyle name="Currency 2 10 2 2 2" xfId="942" xr:uid="{00000000-0005-0000-0000-0000AE030000}"/>
    <cellStyle name="Currency 2 10 2 2 3" xfId="943" xr:uid="{00000000-0005-0000-0000-0000AF030000}"/>
    <cellStyle name="Currency 2 10 2 2 3 2" xfId="944" xr:uid="{00000000-0005-0000-0000-0000B0030000}"/>
    <cellStyle name="Currency 2 10 2 2 3 3" xfId="945" xr:uid="{00000000-0005-0000-0000-0000B1030000}"/>
    <cellStyle name="Currency 2 10 2 2 4" xfId="946" xr:uid="{00000000-0005-0000-0000-0000B2030000}"/>
    <cellStyle name="Currency 2 10 2 2 4 2" xfId="947" xr:uid="{00000000-0005-0000-0000-0000B3030000}"/>
    <cellStyle name="Currency 2 10 2 2 4 2 2" xfId="948" xr:uid="{00000000-0005-0000-0000-0000B4030000}"/>
    <cellStyle name="Currency 2 10 2 2 4 3" xfId="949" xr:uid="{00000000-0005-0000-0000-0000B5030000}"/>
    <cellStyle name="Currency 2 10 2 2 5" xfId="950" xr:uid="{00000000-0005-0000-0000-0000B6030000}"/>
    <cellStyle name="Currency 2 10 2 2 5 2" xfId="951" xr:uid="{00000000-0005-0000-0000-0000B7030000}"/>
    <cellStyle name="Currency 2 10 2 2 5 2 2" xfId="952" xr:uid="{00000000-0005-0000-0000-0000B8030000}"/>
    <cellStyle name="Currency 2 10 2 2 5 3" xfId="953" xr:uid="{00000000-0005-0000-0000-0000B9030000}"/>
    <cellStyle name="Currency 2 10 2 2 6" xfId="954" xr:uid="{00000000-0005-0000-0000-0000BA030000}"/>
    <cellStyle name="Currency 2 10 2 2 6 2" xfId="955" xr:uid="{00000000-0005-0000-0000-0000BB030000}"/>
    <cellStyle name="Currency 2 10 2 2 6 2 2" xfId="956" xr:uid="{00000000-0005-0000-0000-0000BC030000}"/>
    <cellStyle name="Currency 2 10 2 2 6 3" xfId="957" xr:uid="{00000000-0005-0000-0000-0000BD030000}"/>
    <cellStyle name="Currency 2 10 2 2 7" xfId="958" xr:uid="{00000000-0005-0000-0000-0000BE030000}"/>
    <cellStyle name="Currency 2 10 2 2 7 2" xfId="959" xr:uid="{00000000-0005-0000-0000-0000BF030000}"/>
    <cellStyle name="Currency 2 10 2 2 8" xfId="960" xr:uid="{00000000-0005-0000-0000-0000C0030000}"/>
    <cellStyle name="Currency 2 10 2 2 8 2" xfId="961" xr:uid="{00000000-0005-0000-0000-0000C1030000}"/>
    <cellStyle name="Currency 2 10 2 2 9" xfId="962" xr:uid="{00000000-0005-0000-0000-0000C2030000}"/>
    <cellStyle name="Currency 2 10 2 3" xfId="963" xr:uid="{00000000-0005-0000-0000-0000C3030000}"/>
    <cellStyle name="Currency 2 10 2 3 2" xfId="964" xr:uid="{00000000-0005-0000-0000-0000C4030000}"/>
    <cellStyle name="Currency 2 10 2 3 3" xfId="965" xr:uid="{00000000-0005-0000-0000-0000C5030000}"/>
    <cellStyle name="Currency 2 10 2 3 3 2" xfId="966" xr:uid="{00000000-0005-0000-0000-0000C6030000}"/>
    <cellStyle name="Currency 2 10 2 3 3 3" xfId="967" xr:uid="{00000000-0005-0000-0000-0000C7030000}"/>
    <cellStyle name="Currency 2 10 2 3 4" xfId="968" xr:uid="{00000000-0005-0000-0000-0000C8030000}"/>
    <cellStyle name="Currency 2 10 2 3 4 2" xfId="969" xr:uid="{00000000-0005-0000-0000-0000C9030000}"/>
    <cellStyle name="Currency 2 10 2 3 4 2 2" xfId="970" xr:uid="{00000000-0005-0000-0000-0000CA030000}"/>
    <cellStyle name="Currency 2 10 2 3 4 3" xfId="971" xr:uid="{00000000-0005-0000-0000-0000CB030000}"/>
    <cellStyle name="Currency 2 10 2 3 5" xfId="972" xr:uid="{00000000-0005-0000-0000-0000CC030000}"/>
    <cellStyle name="Currency 2 10 2 3 5 2" xfId="973" xr:uid="{00000000-0005-0000-0000-0000CD030000}"/>
    <cellStyle name="Currency 2 10 2 3 5 2 2" xfId="974" xr:uid="{00000000-0005-0000-0000-0000CE030000}"/>
    <cellStyle name="Currency 2 10 2 3 5 3" xfId="975" xr:uid="{00000000-0005-0000-0000-0000CF030000}"/>
    <cellStyle name="Currency 2 10 2 3 6" xfId="976" xr:uid="{00000000-0005-0000-0000-0000D0030000}"/>
    <cellStyle name="Currency 2 10 2 3 6 2" xfId="977" xr:uid="{00000000-0005-0000-0000-0000D1030000}"/>
    <cellStyle name="Currency 2 10 2 3 6 2 2" xfId="978" xr:uid="{00000000-0005-0000-0000-0000D2030000}"/>
    <cellStyle name="Currency 2 10 2 3 6 3" xfId="979" xr:uid="{00000000-0005-0000-0000-0000D3030000}"/>
    <cellStyle name="Currency 2 10 2 3 7" xfId="980" xr:uid="{00000000-0005-0000-0000-0000D4030000}"/>
    <cellStyle name="Currency 2 10 2 3 7 2" xfId="981" xr:uid="{00000000-0005-0000-0000-0000D5030000}"/>
    <cellStyle name="Currency 2 10 2 3 8" xfId="982" xr:uid="{00000000-0005-0000-0000-0000D6030000}"/>
    <cellStyle name="Currency 2 10 2 3 8 2" xfId="983" xr:uid="{00000000-0005-0000-0000-0000D7030000}"/>
    <cellStyle name="Currency 2 10 2 3 9" xfId="984" xr:uid="{00000000-0005-0000-0000-0000D8030000}"/>
    <cellStyle name="Currency 2 10 2 4" xfId="985" xr:uid="{00000000-0005-0000-0000-0000D9030000}"/>
    <cellStyle name="Currency 2 10 2 4 2" xfId="986" xr:uid="{00000000-0005-0000-0000-0000DA030000}"/>
    <cellStyle name="Currency 2 10 2 4 3" xfId="987" xr:uid="{00000000-0005-0000-0000-0000DB030000}"/>
    <cellStyle name="Currency 2 10 2 4 3 2" xfId="988" xr:uid="{00000000-0005-0000-0000-0000DC030000}"/>
    <cellStyle name="Currency 2 10 2 4 3 2 2" xfId="989" xr:uid="{00000000-0005-0000-0000-0000DD030000}"/>
    <cellStyle name="Currency 2 10 2 4 3 3" xfId="990" xr:uid="{00000000-0005-0000-0000-0000DE030000}"/>
    <cellStyle name="Currency 2 10 2 4 4" xfId="991" xr:uid="{00000000-0005-0000-0000-0000DF030000}"/>
    <cellStyle name="Currency 2 10 2 4 4 2" xfId="992" xr:uid="{00000000-0005-0000-0000-0000E0030000}"/>
    <cellStyle name="Currency 2 10 2 4 4 2 2" xfId="993" xr:uid="{00000000-0005-0000-0000-0000E1030000}"/>
    <cellStyle name="Currency 2 10 2 4 4 3" xfId="994" xr:uid="{00000000-0005-0000-0000-0000E2030000}"/>
    <cellStyle name="Currency 2 10 2 4 5" xfId="995" xr:uid="{00000000-0005-0000-0000-0000E3030000}"/>
    <cellStyle name="Currency 2 10 2 4 5 2" xfId="996" xr:uid="{00000000-0005-0000-0000-0000E4030000}"/>
    <cellStyle name="Currency 2 10 2 4 5 2 2" xfId="997" xr:uid="{00000000-0005-0000-0000-0000E5030000}"/>
    <cellStyle name="Currency 2 10 2 4 5 3" xfId="998" xr:uid="{00000000-0005-0000-0000-0000E6030000}"/>
    <cellStyle name="Currency 2 10 2 4 6" xfId="999" xr:uid="{00000000-0005-0000-0000-0000E7030000}"/>
    <cellStyle name="Currency 2 10 2 4 6 2" xfId="1000" xr:uid="{00000000-0005-0000-0000-0000E8030000}"/>
    <cellStyle name="Currency 2 10 2 4 7" xfId="1001" xr:uid="{00000000-0005-0000-0000-0000E9030000}"/>
    <cellStyle name="Currency 2 10 2 4 7 2" xfId="1002" xr:uid="{00000000-0005-0000-0000-0000EA030000}"/>
    <cellStyle name="Currency 2 10 2 4 8" xfId="1003" xr:uid="{00000000-0005-0000-0000-0000EB030000}"/>
    <cellStyle name="Currency 2 10 2 4 9" xfId="1004" xr:uid="{00000000-0005-0000-0000-0000EC030000}"/>
    <cellStyle name="Currency 2 10 2 5" xfId="1005" xr:uid="{00000000-0005-0000-0000-0000ED030000}"/>
    <cellStyle name="Currency 2 10 2 5 2" xfId="1006" xr:uid="{00000000-0005-0000-0000-0000EE030000}"/>
    <cellStyle name="Currency 2 10 2 5 3" xfId="1007" xr:uid="{00000000-0005-0000-0000-0000EF030000}"/>
    <cellStyle name="Currency 2 10 2 6" xfId="1008" xr:uid="{00000000-0005-0000-0000-0000F0030000}"/>
    <cellStyle name="Currency 2 10 2 6 2" xfId="1009" xr:uid="{00000000-0005-0000-0000-0000F1030000}"/>
    <cellStyle name="Currency 2 10 2 6 2 2" xfId="1010" xr:uid="{00000000-0005-0000-0000-0000F2030000}"/>
    <cellStyle name="Currency 2 10 2 6 2 2 2" xfId="1011" xr:uid="{00000000-0005-0000-0000-0000F3030000}"/>
    <cellStyle name="Currency 2 10 2 6 2 3" xfId="1012" xr:uid="{00000000-0005-0000-0000-0000F4030000}"/>
    <cellStyle name="Currency 2 10 2 6 3" xfId="1013" xr:uid="{00000000-0005-0000-0000-0000F5030000}"/>
    <cellStyle name="Currency 2 10 2 6 3 2" xfId="1014" xr:uid="{00000000-0005-0000-0000-0000F6030000}"/>
    <cellStyle name="Currency 2 10 2 6 3 2 2" xfId="1015" xr:uid="{00000000-0005-0000-0000-0000F7030000}"/>
    <cellStyle name="Currency 2 10 2 6 3 3" xfId="1016" xr:uid="{00000000-0005-0000-0000-0000F8030000}"/>
    <cellStyle name="Currency 2 10 2 6 4" xfId="1017" xr:uid="{00000000-0005-0000-0000-0000F9030000}"/>
    <cellStyle name="Currency 2 10 2 6 4 2" xfId="1018" xr:uid="{00000000-0005-0000-0000-0000FA030000}"/>
    <cellStyle name="Currency 2 10 2 6 4 2 2" xfId="1019" xr:uid="{00000000-0005-0000-0000-0000FB030000}"/>
    <cellStyle name="Currency 2 10 2 6 4 3" xfId="1020" xr:uid="{00000000-0005-0000-0000-0000FC030000}"/>
    <cellStyle name="Currency 2 10 2 6 5" xfId="1021" xr:uid="{00000000-0005-0000-0000-0000FD030000}"/>
    <cellStyle name="Currency 2 10 2 6 5 2" xfId="1022" xr:uid="{00000000-0005-0000-0000-0000FE030000}"/>
    <cellStyle name="Currency 2 10 2 6 6" xfId="1023" xr:uid="{00000000-0005-0000-0000-0000FF030000}"/>
    <cellStyle name="Currency 2 10 2 6 6 2" xfId="1024" xr:uid="{00000000-0005-0000-0000-000000040000}"/>
    <cellStyle name="Currency 2 10 2 6 7" xfId="1025" xr:uid="{00000000-0005-0000-0000-000001040000}"/>
    <cellStyle name="Currency 2 10 2 7" xfId="1026" xr:uid="{00000000-0005-0000-0000-000002040000}"/>
    <cellStyle name="Currency 2 10 2 7 2" xfId="1027" xr:uid="{00000000-0005-0000-0000-000003040000}"/>
    <cellStyle name="Currency 2 10 2 7 2 2" xfId="1028" xr:uid="{00000000-0005-0000-0000-000004040000}"/>
    <cellStyle name="Currency 2 10 2 7 3" xfId="1029" xr:uid="{00000000-0005-0000-0000-000005040000}"/>
    <cellStyle name="Currency 2 10 2 8" xfId="1030" xr:uid="{00000000-0005-0000-0000-000006040000}"/>
    <cellStyle name="Currency 2 10 2 8 2" xfId="1031" xr:uid="{00000000-0005-0000-0000-000007040000}"/>
    <cellStyle name="Currency 2 10 2 8 2 2" xfId="1032" xr:uid="{00000000-0005-0000-0000-000008040000}"/>
    <cellStyle name="Currency 2 10 2 8 3" xfId="1033" xr:uid="{00000000-0005-0000-0000-000009040000}"/>
    <cellStyle name="Currency 2 10 3" xfId="1034" xr:uid="{00000000-0005-0000-0000-00000A040000}"/>
    <cellStyle name="Currency 2 10 3 10" xfId="1035" xr:uid="{00000000-0005-0000-0000-00000B040000}"/>
    <cellStyle name="Currency 2 10 3 2" xfId="1036" xr:uid="{00000000-0005-0000-0000-00000C040000}"/>
    <cellStyle name="Currency 2 10 3 2 2" xfId="1037" xr:uid="{00000000-0005-0000-0000-00000D040000}"/>
    <cellStyle name="Currency 2 10 3 2 3" xfId="1038" xr:uid="{00000000-0005-0000-0000-00000E040000}"/>
    <cellStyle name="Currency 2 10 3 2 3 2" xfId="1039" xr:uid="{00000000-0005-0000-0000-00000F040000}"/>
    <cellStyle name="Currency 2 10 3 2 3 3" xfId="1040" xr:uid="{00000000-0005-0000-0000-000010040000}"/>
    <cellStyle name="Currency 2 10 3 2 4" xfId="1041" xr:uid="{00000000-0005-0000-0000-000011040000}"/>
    <cellStyle name="Currency 2 10 3 2 4 2" xfId="1042" xr:uid="{00000000-0005-0000-0000-000012040000}"/>
    <cellStyle name="Currency 2 10 3 2 4 2 2" xfId="1043" xr:uid="{00000000-0005-0000-0000-000013040000}"/>
    <cellStyle name="Currency 2 10 3 2 4 3" xfId="1044" xr:uid="{00000000-0005-0000-0000-000014040000}"/>
    <cellStyle name="Currency 2 10 3 2 5" xfId="1045" xr:uid="{00000000-0005-0000-0000-000015040000}"/>
    <cellStyle name="Currency 2 10 3 2 5 2" xfId="1046" xr:uid="{00000000-0005-0000-0000-000016040000}"/>
    <cellStyle name="Currency 2 10 3 2 5 2 2" xfId="1047" xr:uid="{00000000-0005-0000-0000-000017040000}"/>
    <cellStyle name="Currency 2 10 3 2 5 3" xfId="1048" xr:uid="{00000000-0005-0000-0000-000018040000}"/>
    <cellStyle name="Currency 2 10 3 2 6" xfId="1049" xr:uid="{00000000-0005-0000-0000-000019040000}"/>
    <cellStyle name="Currency 2 10 3 2 6 2" xfId="1050" xr:uid="{00000000-0005-0000-0000-00001A040000}"/>
    <cellStyle name="Currency 2 10 3 2 6 2 2" xfId="1051" xr:uid="{00000000-0005-0000-0000-00001B040000}"/>
    <cellStyle name="Currency 2 10 3 2 6 3" xfId="1052" xr:uid="{00000000-0005-0000-0000-00001C040000}"/>
    <cellStyle name="Currency 2 10 3 2 7" xfId="1053" xr:uid="{00000000-0005-0000-0000-00001D040000}"/>
    <cellStyle name="Currency 2 10 3 2 7 2" xfId="1054" xr:uid="{00000000-0005-0000-0000-00001E040000}"/>
    <cellStyle name="Currency 2 10 3 2 8" xfId="1055" xr:uid="{00000000-0005-0000-0000-00001F040000}"/>
    <cellStyle name="Currency 2 10 3 2 8 2" xfId="1056" xr:uid="{00000000-0005-0000-0000-000020040000}"/>
    <cellStyle name="Currency 2 10 3 2 9" xfId="1057" xr:uid="{00000000-0005-0000-0000-000021040000}"/>
    <cellStyle name="Currency 2 10 3 3" xfId="1058" xr:uid="{00000000-0005-0000-0000-000022040000}"/>
    <cellStyle name="Currency 2 10 3 4" xfId="1059" xr:uid="{00000000-0005-0000-0000-000023040000}"/>
    <cellStyle name="Currency 2 10 3 4 2" xfId="1060" xr:uid="{00000000-0005-0000-0000-000024040000}"/>
    <cellStyle name="Currency 2 10 3 4 3" xfId="1061" xr:uid="{00000000-0005-0000-0000-000025040000}"/>
    <cellStyle name="Currency 2 10 3 5" xfId="1062" xr:uid="{00000000-0005-0000-0000-000026040000}"/>
    <cellStyle name="Currency 2 10 3 5 2" xfId="1063" xr:uid="{00000000-0005-0000-0000-000027040000}"/>
    <cellStyle name="Currency 2 10 3 5 2 2" xfId="1064" xr:uid="{00000000-0005-0000-0000-000028040000}"/>
    <cellStyle name="Currency 2 10 3 5 3" xfId="1065" xr:uid="{00000000-0005-0000-0000-000029040000}"/>
    <cellStyle name="Currency 2 10 3 6" xfId="1066" xr:uid="{00000000-0005-0000-0000-00002A040000}"/>
    <cellStyle name="Currency 2 10 3 6 2" xfId="1067" xr:uid="{00000000-0005-0000-0000-00002B040000}"/>
    <cellStyle name="Currency 2 10 3 6 2 2" xfId="1068" xr:uid="{00000000-0005-0000-0000-00002C040000}"/>
    <cellStyle name="Currency 2 10 3 6 3" xfId="1069" xr:uid="{00000000-0005-0000-0000-00002D040000}"/>
    <cellStyle name="Currency 2 10 3 7" xfId="1070" xr:uid="{00000000-0005-0000-0000-00002E040000}"/>
    <cellStyle name="Currency 2 10 3 7 2" xfId="1071" xr:uid="{00000000-0005-0000-0000-00002F040000}"/>
    <cellStyle name="Currency 2 10 3 7 2 2" xfId="1072" xr:uid="{00000000-0005-0000-0000-000030040000}"/>
    <cellStyle name="Currency 2 10 3 7 3" xfId="1073" xr:uid="{00000000-0005-0000-0000-000031040000}"/>
    <cellStyle name="Currency 2 10 3 8" xfId="1074" xr:uid="{00000000-0005-0000-0000-000032040000}"/>
    <cellStyle name="Currency 2 10 3 8 2" xfId="1075" xr:uid="{00000000-0005-0000-0000-000033040000}"/>
    <cellStyle name="Currency 2 10 3 9" xfId="1076" xr:uid="{00000000-0005-0000-0000-000034040000}"/>
    <cellStyle name="Currency 2 10 3 9 2" xfId="1077" xr:uid="{00000000-0005-0000-0000-000035040000}"/>
    <cellStyle name="Currency 2 10 4" xfId="1078" xr:uid="{00000000-0005-0000-0000-000036040000}"/>
    <cellStyle name="Currency 2 10 4 2" xfId="1079" xr:uid="{00000000-0005-0000-0000-000037040000}"/>
    <cellStyle name="Currency 2 10 4 2 10" xfId="1080" xr:uid="{00000000-0005-0000-0000-000038040000}"/>
    <cellStyle name="Currency 2 10 4 2 2" xfId="1081" xr:uid="{00000000-0005-0000-0000-000039040000}"/>
    <cellStyle name="Currency 2 10 4 2 3" xfId="1082" xr:uid="{00000000-0005-0000-0000-00003A040000}"/>
    <cellStyle name="Currency 2 10 4 2 4" xfId="1083" xr:uid="{00000000-0005-0000-0000-00003B040000}"/>
    <cellStyle name="Currency 2 10 4 2 4 2" xfId="1084" xr:uid="{00000000-0005-0000-0000-00003C040000}"/>
    <cellStyle name="Currency 2 10 4 2 4 2 2" xfId="1085" xr:uid="{00000000-0005-0000-0000-00003D040000}"/>
    <cellStyle name="Currency 2 10 4 2 4 3" xfId="1086" xr:uid="{00000000-0005-0000-0000-00003E040000}"/>
    <cellStyle name="Currency 2 10 4 2 5" xfId="1087" xr:uid="{00000000-0005-0000-0000-00003F040000}"/>
    <cellStyle name="Currency 2 10 4 2 5 2" xfId="1088" xr:uid="{00000000-0005-0000-0000-000040040000}"/>
    <cellStyle name="Currency 2 10 4 2 5 2 2" xfId="1089" xr:uid="{00000000-0005-0000-0000-000041040000}"/>
    <cellStyle name="Currency 2 10 4 2 5 3" xfId="1090" xr:uid="{00000000-0005-0000-0000-000042040000}"/>
    <cellStyle name="Currency 2 10 4 2 6" xfId="1091" xr:uid="{00000000-0005-0000-0000-000043040000}"/>
    <cellStyle name="Currency 2 10 4 2 6 2" xfId="1092" xr:uid="{00000000-0005-0000-0000-000044040000}"/>
    <cellStyle name="Currency 2 10 4 2 6 2 2" xfId="1093" xr:uid="{00000000-0005-0000-0000-000045040000}"/>
    <cellStyle name="Currency 2 10 4 2 6 3" xfId="1094" xr:uid="{00000000-0005-0000-0000-000046040000}"/>
    <cellStyle name="Currency 2 10 4 2 7" xfId="1095" xr:uid="{00000000-0005-0000-0000-000047040000}"/>
    <cellStyle name="Currency 2 10 4 2 7 2" xfId="1096" xr:uid="{00000000-0005-0000-0000-000048040000}"/>
    <cellStyle name="Currency 2 10 4 2 8" xfId="1097" xr:uid="{00000000-0005-0000-0000-000049040000}"/>
    <cellStyle name="Currency 2 10 4 2 8 2" xfId="1098" xr:uid="{00000000-0005-0000-0000-00004A040000}"/>
    <cellStyle name="Currency 2 10 4 2 9" xfId="1099" xr:uid="{00000000-0005-0000-0000-00004B040000}"/>
    <cellStyle name="Currency 2 10 4 3" xfId="1100" xr:uid="{00000000-0005-0000-0000-00004C040000}"/>
    <cellStyle name="Currency 2 10 4 4" xfId="1101" xr:uid="{00000000-0005-0000-0000-00004D040000}"/>
    <cellStyle name="Currency 2 10 4 4 2" xfId="1102" xr:uid="{00000000-0005-0000-0000-00004E040000}"/>
    <cellStyle name="Currency 2 10 4 4 2 2" xfId="1103" xr:uid="{00000000-0005-0000-0000-00004F040000}"/>
    <cellStyle name="Currency 2 10 4 4 3" xfId="1104" xr:uid="{00000000-0005-0000-0000-000050040000}"/>
    <cellStyle name="Currency 2 10 4 5" xfId="1105" xr:uid="{00000000-0005-0000-0000-000051040000}"/>
    <cellStyle name="Currency 2 10 4 5 2" xfId="1106" xr:uid="{00000000-0005-0000-0000-000052040000}"/>
    <cellStyle name="Currency 2 10 4 5 2 2" xfId="1107" xr:uid="{00000000-0005-0000-0000-000053040000}"/>
    <cellStyle name="Currency 2 10 4 5 3" xfId="1108" xr:uid="{00000000-0005-0000-0000-000054040000}"/>
    <cellStyle name="Currency 2 10 5" xfId="1109" xr:uid="{00000000-0005-0000-0000-000055040000}"/>
    <cellStyle name="Currency 2 10 5 2" xfId="1110" xr:uid="{00000000-0005-0000-0000-000056040000}"/>
    <cellStyle name="Currency 2 10 5 3" xfId="1111" xr:uid="{00000000-0005-0000-0000-000057040000}"/>
    <cellStyle name="Currency 2 10 5 3 2" xfId="1112" xr:uid="{00000000-0005-0000-0000-000058040000}"/>
    <cellStyle name="Currency 2 10 5 3 3" xfId="1113" xr:uid="{00000000-0005-0000-0000-000059040000}"/>
    <cellStyle name="Currency 2 10 5 4" xfId="1114" xr:uid="{00000000-0005-0000-0000-00005A040000}"/>
    <cellStyle name="Currency 2 10 5 4 2" xfId="1115" xr:uid="{00000000-0005-0000-0000-00005B040000}"/>
    <cellStyle name="Currency 2 10 5 4 2 2" xfId="1116" xr:uid="{00000000-0005-0000-0000-00005C040000}"/>
    <cellStyle name="Currency 2 10 5 4 3" xfId="1117" xr:uid="{00000000-0005-0000-0000-00005D040000}"/>
    <cellStyle name="Currency 2 10 5 5" xfId="1118" xr:uid="{00000000-0005-0000-0000-00005E040000}"/>
    <cellStyle name="Currency 2 10 5 5 2" xfId="1119" xr:uid="{00000000-0005-0000-0000-00005F040000}"/>
    <cellStyle name="Currency 2 10 5 5 2 2" xfId="1120" xr:uid="{00000000-0005-0000-0000-000060040000}"/>
    <cellStyle name="Currency 2 10 5 5 3" xfId="1121" xr:uid="{00000000-0005-0000-0000-000061040000}"/>
    <cellStyle name="Currency 2 10 5 6" xfId="1122" xr:uid="{00000000-0005-0000-0000-000062040000}"/>
    <cellStyle name="Currency 2 10 5 6 2" xfId="1123" xr:uid="{00000000-0005-0000-0000-000063040000}"/>
    <cellStyle name="Currency 2 10 5 6 2 2" xfId="1124" xr:uid="{00000000-0005-0000-0000-000064040000}"/>
    <cellStyle name="Currency 2 10 5 6 3" xfId="1125" xr:uid="{00000000-0005-0000-0000-000065040000}"/>
    <cellStyle name="Currency 2 10 5 7" xfId="1126" xr:uid="{00000000-0005-0000-0000-000066040000}"/>
    <cellStyle name="Currency 2 10 5 7 2" xfId="1127" xr:uid="{00000000-0005-0000-0000-000067040000}"/>
    <cellStyle name="Currency 2 10 5 8" xfId="1128" xr:uid="{00000000-0005-0000-0000-000068040000}"/>
    <cellStyle name="Currency 2 10 5 8 2" xfId="1129" xr:uid="{00000000-0005-0000-0000-000069040000}"/>
    <cellStyle name="Currency 2 10 5 9" xfId="1130" xr:uid="{00000000-0005-0000-0000-00006A040000}"/>
    <cellStyle name="Currency 2 10 6" xfId="1131" xr:uid="{00000000-0005-0000-0000-00006B040000}"/>
    <cellStyle name="Currency 2 10 6 2" xfId="1132" xr:uid="{00000000-0005-0000-0000-00006C040000}"/>
    <cellStyle name="Currency 2 10 6 3" xfId="1133" xr:uid="{00000000-0005-0000-0000-00006D040000}"/>
    <cellStyle name="Currency 2 10 7" xfId="1134" xr:uid="{00000000-0005-0000-0000-00006E040000}"/>
    <cellStyle name="Currency 2 10 8" xfId="1135" xr:uid="{00000000-0005-0000-0000-00006F040000}"/>
    <cellStyle name="Currency 2 10 8 2" xfId="1136" xr:uid="{00000000-0005-0000-0000-000070040000}"/>
    <cellStyle name="Currency 2 10 8 2 2" xfId="1137" xr:uid="{00000000-0005-0000-0000-000071040000}"/>
    <cellStyle name="Currency 2 10 8 3" xfId="1138" xr:uid="{00000000-0005-0000-0000-000072040000}"/>
    <cellStyle name="Currency 2 10 8 4" xfId="1139" xr:uid="{00000000-0005-0000-0000-000073040000}"/>
    <cellStyle name="Currency 2 10 9" xfId="1140" xr:uid="{00000000-0005-0000-0000-000074040000}"/>
    <cellStyle name="Currency 2 10 9 2" xfId="1141" xr:uid="{00000000-0005-0000-0000-000075040000}"/>
    <cellStyle name="Currency 2 10 9 2 2" xfId="1142" xr:uid="{00000000-0005-0000-0000-000076040000}"/>
    <cellStyle name="Currency 2 10 9 3" xfId="1143" xr:uid="{00000000-0005-0000-0000-000077040000}"/>
    <cellStyle name="Currency 2 11" xfId="1144" xr:uid="{00000000-0005-0000-0000-000078040000}"/>
    <cellStyle name="Currency 2 11 2" xfId="1145" xr:uid="{00000000-0005-0000-0000-000079040000}"/>
    <cellStyle name="Currency 2 11 2 2" xfId="1146" xr:uid="{00000000-0005-0000-0000-00007A040000}"/>
    <cellStyle name="Currency 2 11 2 3" xfId="1147" xr:uid="{00000000-0005-0000-0000-00007B040000}"/>
    <cellStyle name="Currency 2 11 2 3 2" xfId="1148" xr:uid="{00000000-0005-0000-0000-00007C040000}"/>
    <cellStyle name="Currency 2 11 2 3 3" xfId="1149" xr:uid="{00000000-0005-0000-0000-00007D040000}"/>
    <cellStyle name="Currency 2 11 2 4" xfId="1150" xr:uid="{00000000-0005-0000-0000-00007E040000}"/>
    <cellStyle name="Currency 2 11 2 4 2" xfId="1151" xr:uid="{00000000-0005-0000-0000-00007F040000}"/>
    <cellStyle name="Currency 2 11 2 4 2 2" xfId="1152" xr:uid="{00000000-0005-0000-0000-000080040000}"/>
    <cellStyle name="Currency 2 11 2 4 3" xfId="1153" xr:uid="{00000000-0005-0000-0000-000081040000}"/>
    <cellStyle name="Currency 2 11 2 5" xfId="1154" xr:uid="{00000000-0005-0000-0000-000082040000}"/>
    <cellStyle name="Currency 2 11 2 5 2" xfId="1155" xr:uid="{00000000-0005-0000-0000-000083040000}"/>
    <cellStyle name="Currency 2 11 2 5 2 2" xfId="1156" xr:uid="{00000000-0005-0000-0000-000084040000}"/>
    <cellStyle name="Currency 2 11 2 5 3" xfId="1157" xr:uid="{00000000-0005-0000-0000-000085040000}"/>
    <cellStyle name="Currency 2 11 2 6" xfId="1158" xr:uid="{00000000-0005-0000-0000-000086040000}"/>
    <cellStyle name="Currency 2 11 2 6 2" xfId="1159" xr:uid="{00000000-0005-0000-0000-000087040000}"/>
    <cellStyle name="Currency 2 11 2 6 2 2" xfId="1160" xr:uid="{00000000-0005-0000-0000-000088040000}"/>
    <cellStyle name="Currency 2 11 2 6 3" xfId="1161" xr:uid="{00000000-0005-0000-0000-000089040000}"/>
    <cellStyle name="Currency 2 11 2 7" xfId="1162" xr:uid="{00000000-0005-0000-0000-00008A040000}"/>
    <cellStyle name="Currency 2 11 2 7 2" xfId="1163" xr:uid="{00000000-0005-0000-0000-00008B040000}"/>
    <cellStyle name="Currency 2 11 2 8" xfId="1164" xr:uid="{00000000-0005-0000-0000-00008C040000}"/>
    <cellStyle name="Currency 2 11 2 8 2" xfId="1165" xr:uid="{00000000-0005-0000-0000-00008D040000}"/>
    <cellStyle name="Currency 2 11 2 9" xfId="1166" xr:uid="{00000000-0005-0000-0000-00008E040000}"/>
    <cellStyle name="Currency 2 11 3" xfId="1167" xr:uid="{00000000-0005-0000-0000-00008F040000}"/>
    <cellStyle name="Currency 2 11 3 2" xfId="1168" xr:uid="{00000000-0005-0000-0000-000090040000}"/>
    <cellStyle name="Currency 2 11 3 3" xfId="1169" xr:uid="{00000000-0005-0000-0000-000091040000}"/>
    <cellStyle name="Currency 2 11 3 3 2" xfId="1170" xr:uid="{00000000-0005-0000-0000-000092040000}"/>
    <cellStyle name="Currency 2 11 3 3 3" xfId="1171" xr:uid="{00000000-0005-0000-0000-000093040000}"/>
    <cellStyle name="Currency 2 11 3 4" xfId="1172" xr:uid="{00000000-0005-0000-0000-000094040000}"/>
    <cellStyle name="Currency 2 11 3 4 2" xfId="1173" xr:uid="{00000000-0005-0000-0000-000095040000}"/>
    <cellStyle name="Currency 2 11 3 4 2 2" xfId="1174" xr:uid="{00000000-0005-0000-0000-000096040000}"/>
    <cellStyle name="Currency 2 11 3 4 3" xfId="1175" xr:uid="{00000000-0005-0000-0000-000097040000}"/>
    <cellStyle name="Currency 2 11 3 5" xfId="1176" xr:uid="{00000000-0005-0000-0000-000098040000}"/>
    <cellStyle name="Currency 2 11 3 5 2" xfId="1177" xr:uid="{00000000-0005-0000-0000-000099040000}"/>
    <cellStyle name="Currency 2 11 3 5 2 2" xfId="1178" xr:uid="{00000000-0005-0000-0000-00009A040000}"/>
    <cellStyle name="Currency 2 11 3 5 3" xfId="1179" xr:uid="{00000000-0005-0000-0000-00009B040000}"/>
    <cellStyle name="Currency 2 11 3 6" xfId="1180" xr:uid="{00000000-0005-0000-0000-00009C040000}"/>
    <cellStyle name="Currency 2 11 3 6 2" xfId="1181" xr:uid="{00000000-0005-0000-0000-00009D040000}"/>
    <cellStyle name="Currency 2 11 3 6 2 2" xfId="1182" xr:uid="{00000000-0005-0000-0000-00009E040000}"/>
    <cellStyle name="Currency 2 11 3 6 3" xfId="1183" xr:uid="{00000000-0005-0000-0000-00009F040000}"/>
    <cellStyle name="Currency 2 11 3 7" xfId="1184" xr:uid="{00000000-0005-0000-0000-0000A0040000}"/>
    <cellStyle name="Currency 2 11 3 7 2" xfId="1185" xr:uid="{00000000-0005-0000-0000-0000A1040000}"/>
    <cellStyle name="Currency 2 11 3 8" xfId="1186" xr:uid="{00000000-0005-0000-0000-0000A2040000}"/>
    <cellStyle name="Currency 2 11 3 8 2" xfId="1187" xr:uid="{00000000-0005-0000-0000-0000A3040000}"/>
    <cellStyle name="Currency 2 11 3 9" xfId="1188" xr:uid="{00000000-0005-0000-0000-0000A4040000}"/>
    <cellStyle name="Currency 2 11 4" xfId="1189" xr:uid="{00000000-0005-0000-0000-0000A5040000}"/>
    <cellStyle name="Currency 2 11 4 2" xfId="1190" xr:uid="{00000000-0005-0000-0000-0000A6040000}"/>
    <cellStyle name="Currency 2 11 4 3" xfId="1191" xr:uid="{00000000-0005-0000-0000-0000A7040000}"/>
    <cellStyle name="Currency 2 11 4 3 2" xfId="1192" xr:uid="{00000000-0005-0000-0000-0000A8040000}"/>
    <cellStyle name="Currency 2 11 4 3 2 2" xfId="1193" xr:uid="{00000000-0005-0000-0000-0000A9040000}"/>
    <cellStyle name="Currency 2 11 4 3 3" xfId="1194" xr:uid="{00000000-0005-0000-0000-0000AA040000}"/>
    <cellStyle name="Currency 2 11 4 4" xfId="1195" xr:uid="{00000000-0005-0000-0000-0000AB040000}"/>
    <cellStyle name="Currency 2 11 4 4 2" xfId="1196" xr:uid="{00000000-0005-0000-0000-0000AC040000}"/>
    <cellStyle name="Currency 2 11 4 4 2 2" xfId="1197" xr:uid="{00000000-0005-0000-0000-0000AD040000}"/>
    <cellStyle name="Currency 2 11 4 4 3" xfId="1198" xr:uid="{00000000-0005-0000-0000-0000AE040000}"/>
    <cellStyle name="Currency 2 11 4 5" xfId="1199" xr:uid="{00000000-0005-0000-0000-0000AF040000}"/>
    <cellStyle name="Currency 2 11 4 5 2" xfId="1200" xr:uid="{00000000-0005-0000-0000-0000B0040000}"/>
    <cellStyle name="Currency 2 11 4 5 2 2" xfId="1201" xr:uid="{00000000-0005-0000-0000-0000B1040000}"/>
    <cellStyle name="Currency 2 11 4 5 3" xfId="1202" xr:uid="{00000000-0005-0000-0000-0000B2040000}"/>
    <cellStyle name="Currency 2 11 4 6" xfId="1203" xr:uid="{00000000-0005-0000-0000-0000B3040000}"/>
    <cellStyle name="Currency 2 11 4 6 2" xfId="1204" xr:uid="{00000000-0005-0000-0000-0000B4040000}"/>
    <cellStyle name="Currency 2 11 4 7" xfId="1205" xr:uid="{00000000-0005-0000-0000-0000B5040000}"/>
    <cellStyle name="Currency 2 11 4 7 2" xfId="1206" xr:uid="{00000000-0005-0000-0000-0000B6040000}"/>
    <cellStyle name="Currency 2 11 4 8" xfId="1207" xr:uid="{00000000-0005-0000-0000-0000B7040000}"/>
    <cellStyle name="Currency 2 11 4 9" xfId="1208" xr:uid="{00000000-0005-0000-0000-0000B8040000}"/>
    <cellStyle name="Currency 2 11 5" xfId="1209" xr:uid="{00000000-0005-0000-0000-0000B9040000}"/>
    <cellStyle name="Currency 2 11 5 2" xfId="1210" xr:uid="{00000000-0005-0000-0000-0000BA040000}"/>
    <cellStyle name="Currency 2 11 5 3" xfId="1211" xr:uid="{00000000-0005-0000-0000-0000BB040000}"/>
    <cellStyle name="Currency 2 11 6" xfId="1212" xr:uid="{00000000-0005-0000-0000-0000BC040000}"/>
    <cellStyle name="Currency 2 11 6 2" xfId="1213" xr:uid="{00000000-0005-0000-0000-0000BD040000}"/>
    <cellStyle name="Currency 2 11 6 2 2" xfId="1214" xr:uid="{00000000-0005-0000-0000-0000BE040000}"/>
    <cellStyle name="Currency 2 11 6 2 2 2" xfId="1215" xr:uid="{00000000-0005-0000-0000-0000BF040000}"/>
    <cellStyle name="Currency 2 11 6 2 3" xfId="1216" xr:uid="{00000000-0005-0000-0000-0000C0040000}"/>
    <cellStyle name="Currency 2 11 6 3" xfId="1217" xr:uid="{00000000-0005-0000-0000-0000C1040000}"/>
    <cellStyle name="Currency 2 11 6 3 2" xfId="1218" xr:uid="{00000000-0005-0000-0000-0000C2040000}"/>
    <cellStyle name="Currency 2 11 6 3 2 2" xfId="1219" xr:uid="{00000000-0005-0000-0000-0000C3040000}"/>
    <cellStyle name="Currency 2 11 6 3 3" xfId="1220" xr:uid="{00000000-0005-0000-0000-0000C4040000}"/>
    <cellStyle name="Currency 2 11 6 4" xfId="1221" xr:uid="{00000000-0005-0000-0000-0000C5040000}"/>
    <cellStyle name="Currency 2 11 6 4 2" xfId="1222" xr:uid="{00000000-0005-0000-0000-0000C6040000}"/>
    <cellStyle name="Currency 2 11 6 4 2 2" xfId="1223" xr:uid="{00000000-0005-0000-0000-0000C7040000}"/>
    <cellStyle name="Currency 2 11 6 4 3" xfId="1224" xr:uid="{00000000-0005-0000-0000-0000C8040000}"/>
    <cellStyle name="Currency 2 11 6 5" xfId="1225" xr:uid="{00000000-0005-0000-0000-0000C9040000}"/>
    <cellStyle name="Currency 2 11 6 5 2" xfId="1226" xr:uid="{00000000-0005-0000-0000-0000CA040000}"/>
    <cellStyle name="Currency 2 11 6 6" xfId="1227" xr:uid="{00000000-0005-0000-0000-0000CB040000}"/>
    <cellStyle name="Currency 2 11 6 6 2" xfId="1228" xr:uid="{00000000-0005-0000-0000-0000CC040000}"/>
    <cellStyle name="Currency 2 11 6 7" xfId="1229" xr:uid="{00000000-0005-0000-0000-0000CD040000}"/>
    <cellStyle name="Currency 2 11 7" xfId="1230" xr:uid="{00000000-0005-0000-0000-0000CE040000}"/>
    <cellStyle name="Currency 2 11 7 2" xfId="1231" xr:uid="{00000000-0005-0000-0000-0000CF040000}"/>
    <cellStyle name="Currency 2 11 7 2 2" xfId="1232" xr:uid="{00000000-0005-0000-0000-0000D0040000}"/>
    <cellStyle name="Currency 2 11 7 3" xfId="1233" xr:uid="{00000000-0005-0000-0000-0000D1040000}"/>
    <cellStyle name="Currency 2 11 8" xfId="1234" xr:uid="{00000000-0005-0000-0000-0000D2040000}"/>
    <cellStyle name="Currency 2 11 8 2" xfId="1235" xr:uid="{00000000-0005-0000-0000-0000D3040000}"/>
    <cellStyle name="Currency 2 11 8 2 2" xfId="1236" xr:uid="{00000000-0005-0000-0000-0000D4040000}"/>
    <cellStyle name="Currency 2 11 8 3" xfId="1237" xr:uid="{00000000-0005-0000-0000-0000D5040000}"/>
    <cellStyle name="Currency 2 12" xfId="1238" xr:uid="{00000000-0005-0000-0000-0000D6040000}"/>
    <cellStyle name="Currency 2 12 10" xfId="1239" xr:uid="{00000000-0005-0000-0000-0000D7040000}"/>
    <cellStyle name="Currency 2 12 2" xfId="1240" xr:uid="{00000000-0005-0000-0000-0000D8040000}"/>
    <cellStyle name="Currency 2 12 2 2" xfId="1241" xr:uid="{00000000-0005-0000-0000-0000D9040000}"/>
    <cellStyle name="Currency 2 12 2 3" xfId="1242" xr:uid="{00000000-0005-0000-0000-0000DA040000}"/>
    <cellStyle name="Currency 2 12 2 3 2" xfId="1243" xr:uid="{00000000-0005-0000-0000-0000DB040000}"/>
    <cellStyle name="Currency 2 12 2 3 3" xfId="1244" xr:uid="{00000000-0005-0000-0000-0000DC040000}"/>
    <cellStyle name="Currency 2 12 2 4" xfId="1245" xr:uid="{00000000-0005-0000-0000-0000DD040000}"/>
    <cellStyle name="Currency 2 12 2 4 2" xfId="1246" xr:uid="{00000000-0005-0000-0000-0000DE040000}"/>
    <cellStyle name="Currency 2 12 2 4 2 2" xfId="1247" xr:uid="{00000000-0005-0000-0000-0000DF040000}"/>
    <cellStyle name="Currency 2 12 2 4 3" xfId="1248" xr:uid="{00000000-0005-0000-0000-0000E0040000}"/>
    <cellStyle name="Currency 2 12 2 5" xfId="1249" xr:uid="{00000000-0005-0000-0000-0000E1040000}"/>
    <cellStyle name="Currency 2 12 2 5 2" xfId="1250" xr:uid="{00000000-0005-0000-0000-0000E2040000}"/>
    <cellStyle name="Currency 2 12 2 5 2 2" xfId="1251" xr:uid="{00000000-0005-0000-0000-0000E3040000}"/>
    <cellStyle name="Currency 2 12 2 5 3" xfId="1252" xr:uid="{00000000-0005-0000-0000-0000E4040000}"/>
    <cellStyle name="Currency 2 12 2 6" xfId="1253" xr:uid="{00000000-0005-0000-0000-0000E5040000}"/>
    <cellStyle name="Currency 2 12 2 6 2" xfId="1254" xr:uid="{00000000-0005-0000-0000-0000E6040000}"/>
    <cellStyle name="Currency 2 12 2 6 2 2" xfId="1255" xr:uid="{00000000-0005-0000-0000-0000E7040000}"/>
    <cellStyle name="Currency 2 12 2 6 3" xfId="1256" xr:uid="{00000000-0005-0000-0000-0000E8040000}"/>
    <cellStyle name="Currency 2 12 2 7" xfId="1257" xr:uid="{00000000-0005-0000-0000-0000E9040000}"/>
    <cellStyle name="Currency 2 12 2 7 2" xfId="1258" xr:uid="{00000000-0005-0000-0000-0000EA040000}"/>
    <cellStyle name="Currency 2 12 2 8" xfId="1259" xr:uid="{00000000-0005-0000-0000-0000EB040000}"/>
    <cellStyle name="Currency 2 12 2 8 2" xfId="1260" xr:uid="{00000000-0005-0000-0000-0000EC040000}"/>
    <cellStyle name="Currency 2 12 2 9" xfId="1261" xr:uid="{00000000-0005-0000-0000-0000ED040000}"/>
    <cellStyle name="Currency 2 12 3" xfId="1262" xr:uid="{00000000-0005-0000-0000-0000EE040000}"/>
    <cellStyle name="Currency 2 12 4" xfId="1263" xr:uid="{00000000-0005-0000-0000-0000EF040000}"/>
    <cellStyle name="Currency 2 12 4 2" xfId="1264" xr:uid="{00000000-0005-0000-0000-0000F0040000}"/>
    <cellStyle name="Currency 2 12 4 3" xfId="1265" xr:uid="{00000000-0005-0000-0000-0000F1040000}"/>
    <cellStyle name="Currency 2 12 5" xfId="1266" xr:uid="{00000000-0005-0000-0000-0000F2040000}"/>
    <cellStyle name="Currency 2 12 5 2" xfId="1267" xr:uid="{00000000-0005-0000-0000-0000F3040000}"/>
    <cellStyle name="Currency 2 12 5 2 2" xfId="1268" xr:uid="{00000000-0005-0000-0000-0000F4040000}"/>
    <cellStyle name="Currency 2 12 5 3" xfId="1269" xr:uid="{00000000-0005-0000-0000-0000F5040000}"/>
    <cellStyle name="Currency 2 12 6" xfId="1270" xr:uid="{00000000-0005-0000-0000-0000F6040000}"/>
    <cellStyle name="Currency 2 12 6 2" xfId="1271" xr:uid="{00000000-0005-0000-0000-0000F7040000}"/>
    <cellStyle name="Currency 2 12 6 2 2" xfId="1272" xr:uid="{00000000-0005-0000-0000-0000F8040000}"/>
    <cellStyle name="Currency 2 12 6 3" xfId="1273" xr:uid="{00000000-0005-0000-0000-0000F9040000}"/>
    <cellStyle name="Currency 2 12 7" xfId="1274" xr:uid="{00000000-0005-0000-0000-0000FA040000}"/>
    <cellStyle name="Currency 2 12 7 2" xfId="1275" xr:uid="{00000000-0005-0000-0000-0000FB040000}"/>
    <cellStyle name="Currency 2 12 7 2 2" xfId="1276" xr:uid="{00000000-0005-0000-0000-0000FC040000}"/>
    <cellStyle name="Currency 2 12 7 3" xfId="1277" xr:uid="{00000000-0005-0000-0000-0000FD040000}"/>
    <cellStyle name="Currency 2 12 8" xfId="1278" xr:uid="{00000000-0005-0000-0000-0000FE040000}"/>
    <cellStyle name="Currency 2 12 8 2" xfId="1279" xr:uid="{00000000-0005-0000-0000-0000FF040000}"/>
    <cellStyle name="Currency 2 12 9" xfId="1280" xr:uid="{00000000-0005-0000-0000-000000050000}"/>
    <cellStyle name="Currency 2 12 9 2" xfId="1281" xr:uid="{00000000-0005-0000-0000-000001050000}"/>
    <cellStyle name="Currency 2 13" xfId="1282" xr:uid="{00000000-0005-0000-0000-000002050000}"/>
    <cellStyle name="Currency 2 13 2" xfId="1283" xr:uid="{00000000-0005-0000-0000-000003050000}"/>
    <cellStyle name="Currency 2 13 2 10" xfId="1284" xr:uid="{00000000-0005-0000-0000-000004050000}"/>
    <cellStyle name="Currency 2 13 2 2" xfId="1285" xr:uid="{00000000-0005-0000-0000-000005050000}"/>
    <cellStyle name="Currency 2 13 2 3" xfId="1286" xr:uid="{00000000-0005-0000-0000-000006050000}"/>
    <cellStyle name="Currency 2 13 2 4" xfId="1287" xr:uid="{00000000-0005-0000-0000-000007050000}"/>
    <cellStyle name="Currency 2 13 2 4 2" xfId="1288" xr:uid="{00000000-0005-0000-0000-000008050000}"/>
    <cellStyle name="Currency 2 13 2 4 2 2" xfId="1289" xr:uid="{00000000-0005-0000-0000-000009050000}"/>
    <cellStyle name="Currency 2 13 2 4 3" xfId="1290" xr:uid="{00000000-0005-0000-0000-00000A050000}"/>
    <cellStyle name="Currency 2 13 2 5" xfId="1291" xr:uid="{00000000-0005-0000-0000-00000B050000}"/>
    <cellStyle name="Currency 2 13 2 5 2" xfId="1292" xr:uid="{00000000-0005-0000-0000-00000C050000}"/>
    <cellStyle name="Currency 2 13 2 5 2 2" xfId="1293" xr:uid="{00000000-0005-0000-0000-00000D050000}"/>
    <cellStyle name="Currency 2 13 2 5 3" xfId="1294" xr:uid="{00000000-0005-0000-0000-00000E050000}"/>
    <cellStyle name="Currency 2 13 2 6" xfId="1295" xr:uid="{00000000-0005-0000-0000-00000F050000}"/>
    <cellStyle name="Currency 2 13 2 6 2" xfId="1296" xr:uid="{00000000-0005-0000-0000-000010050000}"/>
    <cellStyle name="Currency 2 13 2 6 2 2" xfId="1297" xr:uid="{00000000-0005-0000-0000-000011050000}"/>
    <cellStyle name="Currency 2 13 2 6 3" xfId="1298" xr:uid="{00000000-0005-0000-0000-000012050000}"/>
    <cellStyle name="Currency 2 13 2 7" xfId="1299" xr:uid="{00000000-0005-0000-0000-000013050000}"/>
    <cellStyle name="Currency 2 13 2 7 2" xfId="1300" xr:uid="{00000000-0005-0000-0000-000014050000}"/>
    <cellStyle name="Currency 2 13 2 8" xfId="1301" xr:uid="{00000000-0005-0000-0000-000015050000}"/>
    <cellStyle name="Currency 2 13 2 8 2" xfId="1302" xr:uid="{00000000-0005-0000-0000-000016050000}"/>
    <cellStyle name="Currency 2 13 2 9" xfId="1303" xr:uid="{00000000-0005-0000-0000-000017050000}"/>
    <cellStyle name="Currency 2 13 3" xfId="1304" xr:uid="{00000000-0005-0000-0000-000018050000}"/>
    <cellStyle name="Currency 2 13 4" xfId="1305" xr:uid="{00000000-0005-0000-0000-000019050000}"/>
    <cellStyle name="Currency 2 13 4 2" xfId="1306" xr:uid="{00000000-0005-0000-0000-00001A050000}"/>
    <cellStyle name="Currency 2 13 4 2 2" xfId="1307" xr:uid="{00000000-0005-0000-0000-00001B050000}"/>
    <cellStyle name="Currency 2 13 4 3" xfId="1308" xr:uid="{00000000-0005-0000-0000-00001C050000}"/>
    <cellStyle name="Currency 2 13 5" xfId="1309" xr:uid="{00000000-0005-0000-0000-00001D050000}"/>
    <cellStyle name="Currency 2 13 5 2" xfId="1310" xr:uid="{00000000-0005-0000-0000-00001E050000}"/>
    <cellStyle name="Currency 2 13 5 2 2" xfId="1311" xr:uid="{00000000-0005-0000-0000-00001F050000}"/>
    <cellStyle name="Currency 2 13 5 3" xfId="1312" xr:uid="{00000000-0005-0000-0000-000020050000}"/>
    <cellStyle name="Currency 2 14" xfId="1313" xr:uid="{00000000-0005-0000-0000-000021050000}"/>
    <cellStyle name="Currency 2 14 2" xfId="1314" xr:uid="{00000000-0005-0000-0000-000022050000}"/>
    <cellStyle name="Currency 2 14 3" xfId="1315" xr:uid="{00000000-0005-0000-0000-000023050000}"/>
    <cellStyle name="Currency 2 14 3 2" xfId="1316" xr:uid="{00000000-0005-0000-0000-000024050000}"/>
    <cellStyle name="Currency 2 14 3 3" xfId="1317" xr:uid="{00000000-0005-0000-0000-000025050000}"/>
    <cellStyle name="Currency 2 14 4" xfId="1318" xr:uid="{00000000-0005-0000-0000-000026050000}"/>
    <cellStyle name="Currency 2 14 4 2" xfId="1319" xr:uid="{00000000-0005-0000-0000-000027050000}"/>
    <cellStyle name="Currency 2 14 4 2 2" xfId="1320" xr:uid="{00000000-0005-0000-0000-000028050000}"/>
    <cellStyle name="Currency 2 14 4 3" xfId="1321" xr:uid="{00000000-0005-0000-0000-000029050000}"/>
    <cellStyle name="Currency 2 14 5" xfId="1322" xr:uid="{00000000-0005-0000-0000-00002A050000}"/>
    <cellStyle name="Currency 2 14 5 2" xfId="1323" xr:uid="{00000000-0005-0000-0000-00002B050000}"/>
    <cellStyle name="Currency 2 14 5 2 2" xfId="1324" xr:uid="{00000000-0005-0000-0000-00002C050000}"/>
    <cellStyle name="Currency 2 14 5 3" xfId="1325" xr:uid="{00000000-0005-0000-0000-00002D050000}"/>
    <cellStyle name="Currency 2 14 6" xfId="1326" xr:uid="{00000000-0005-0000-0000-00002E050000}"/>
    <cellStyle name="Currency 2 14 6 2" xfId="1327" xr:uid="{00000000-0005-0000-0000-00002F050000}"/>
    <cellStyle name="Currency 2 14 6 2 2" xfId="1328" xr:uid="{00000000-0005-0000-0000-000030050000}"/>
    <cellStyle name="Currency 2 14 6 3" xfId="1329" xr:uid="{00000000-0005-0000-0000-000031050000}"/>
    <cellStyle name="Currency 2 14 7" xfId="1330" xr:uid="{00000000-0005-0000-0000-000032050000}"/>
    <cellStyle name="Currency 2 14 7 2" xfId="1331" xr:uid="{00000000-0005-0000-0000-000033050000}"/>
    <cellStyle name="Currency 2 14 8" xfId="1332" xr:uid="{00000000-0005-0000-0000-000034050000}"/>
    <cellStyle name="Currency 2 14 8 2" xfId="1333" xr:uid="{00000000-0005-0000-0000-000035050000}"/>
    <cellStyle name="Currency 2 14 9" xfId="1334" xr:uid="{00000000-0005-0000-0000-000036050000}"/>
    <cellStyle name="Currency 2 15" xfId="1335" xr:uid="{00000000-0005-0000-0000-000037050000}"/>
    <cellStyle name="Currency 2 15 2" xfId="1336" xr:uid="{00000000-0005-0000-0000-000038050000}"/>
    <cellStyle name="Currency 2 15 3" xfId="1337" xr:uid="{00000000-0005-0000-0000-000039050000}"/>
    <cellStyle name="Currency 2 16" xfId="1338" xr:uid="{00000000-0005-0000-0000-00003A050000}"/>
    <cellStyle name="Currency 2 17" xfId="1339" xr:uid="{00000000-0005-0000-0000-00003B050000}"/>
    <cellStyle name="Currency 2 17 2" xfId="1340" xr:uid="{00000000-0005-0000-0000-00003C050000}"/>
    <cellStyle name="Currency 2 17 3" xfId="1341" xr:uid="{00000000-0005-0000-0000-00003D050000}"/>
    <cellStyle name="Currency 2 18" xfId="1342" xr:uid="{00000000-0005-0000-0000-00003E050000}"/>
    <cellStyle name="Currency 2 18 2" xfId="1343" xr:uid="{00000000-0005-0000-0000-00003F050000}"/>
    <cellStyle name="Currency 2 18 2 2" xfId="1344" xr:uid="{00000000-0005-0000-0000-000040050000}"/>
    <cellStyle name="Currency 2 18 3" xfId="1345" xr:uid="{00000000-0005-0000-0000-000041050000}"/>
    <cellStyle name="Currency 2 18 4" xfId="1346" xr:uid="{00000000-0005-0000-0000-000042050000}"/>
    <cellStyle name="Currency 2 18 5" xfId="1347" xr:uid="{00000000-0005-0000-0000-000043050000}"/>
    <cellStyle name="Currency 2 19" xfId="1348" xr:uid="{00000000-0005-0000-0000-000044050000}"/>
    <cellStyle name="Currency 2 19 2" xfId="1349" xr:uid="{00000000-0005-0000-0000-000045050000}"/>
    <cellStyle name="Currency 2 19 2 2" xfId="1350" xr:uid="{00000000-0005-0000-0000-000046050000}"/>
    <cellStyle name="Currency 2 19 3" xfId="1351" xr:uid="{00000000-0005-0000-0000-000047050000}"/>
    <cellStyle name="Currency 2 2" xfId="1352" xr:uid="{00000000-0005-0000-0000-000048050000}"/>
    <cellStyle name="Currency 2 2 2" xfId="1353" xr:uid="{00000000-0005-0000-0000-000049050000}"/>
    <cellStyle name="Currency 2 2 2 10" xfId="1354" xr:uid="{00000000-0005-0000-0000-00004A050000}"/>
    <cellStyle name="Currency 2 2 2 10 2" xfId="1355" xr:uid="{00000000-0005-0000-0000-00004B050000}"/>
    <cellStyle name="Currency 2 2 2 10 2 2" xfId="1356" xr:uid="{00000000-0005-0000-0000-00004C050000}"/>
    <cellStyle name="Currency 2 2 2 10 3" xfId="1357" xr:uid="{00000000-0005-0000-0000-00004D050000}"/>
    <cellStyle name="Currency 2 2 2 10 4" xfId="1358" xr:uid="{00000000-0005-0000-0000-00004E050000}"/>
    <cellStyle name="Currency 2 2 2 11" xfId="1359" xr:uid="{00000000-0005-0000-0000-00004F050000}"/>
    <cellStyle name="Currency 2 2 2 11 2" xfId="1360" xr:uid="{00000000-0005-0000-0000-000050050000}"/>
    <cellStyle name="Currency 2 2 2 11 2 2" xfId="1361" xr:uid="{00000000-0005-0000-0000-000051050000}"/>
    <cellStyle name="Currency 2 2 2 11 3" xfId="1362" xr:uid="{00000000-0005-0000-0000-000052050000}"/>
    <cellStyle name="Currency 2 2 2 12" xfId="1363" xr:uid="{00000000-0005-0000-0000-000053050000}"/>
    <cellStyle name="Currency 2 2 2 12 2" xfId="1364" xr:uid="{00000000-0005-0000-0000-000054050000}"/>
    <cellStyle name="Currency 2 2 2 12 2 2" xfId="1365" xr:uid="{00000000-0005-0000-0000-000055050000}"/>
    <cellStyle name="Currency 2 2 2 12 3" xfId="1366" xr:uid="{00000000-0005-0000-0000-000056050000}"/>
    <cellStyle name="Currency 2 2 2 13" xfId="1367" xr:uid="{00000000-0005-0000-0000-000057050000}"/>
    <cellStyle name="Currency 2 2 2 13 2" xfId="1368" xr:uid="{00000000-0005-0000-0000-000058050000}"/>
    <cellStyle name="Currency 2 2 2 14" xfId="1369" xr:uid="{00000000-0005-0000-0000-000059050000}"/>
    <cellStyle name="Currency 2 2 2 14 2" xfId="1370" xr:uid="{00000000-0005-0000-0000-00005A050000}"/>
    <cellStyle name="Currency 2 2 2 15" xfId="1371" xr:uid="{00000000-0005-0000-0000-00005B050000}"/>
    <cellStyle name="Currency 2 2 2 16" xfId="1372" xr:uid="{00000000-0005-0000-0000-00005C050000}"/>
    <cellStyle name="Currency 2 2 2 17" xfId="1373" xr:uid="{00000000-0005-0000-0000-00005D050000}"/>
    <cellStyle name="Currency 2 2 2 2" xfId="1374" xr:uid="{00000000-0005-0000-0000-00005E050000}"/>
    <cellStyle name="Currency 2 2 2 2 10" xfId="1375" xr:uid="{00000000-0005-0000-0000-00005F050000}"/>
    <cellStyle name="Currency 2 2 2 2 10 2" xfId="1376" xr:uid="{00000000-0005-0000-0000-000060050000}"/>
    <cellStyle name="Currency 2 2 2 2 10 2 2" xfId="1377" xr:uid="{00000000-0005-0000-0000-000061050000}"/>
    <cellStyle name="Currency 2 2 2 2 10 3" xfId="1378" xr:uid="{00000000-0005-0000-0000-000062050000}"/>
    <cellStyle name="Currency 2 2 2 2 11" xfId="1379" xr:uid="{00000000-0005-0000-0000-000063050000}"/>
    <cellStyle name="Currency 2 2 2 2 11 2" xfId="1380" xr:uid="{00000000-0005-0000-0000-000064050000}"/>
    <cellStyle name="Currency 2 2 2 2 12" xfId="1381" xr:uid="{00000000-0005-0000-0000-000065050000}"/>
    <cellStyle name="Currency 2 2 2 2 12 2" xfId="1382" xr:uid="{00000000-0005-0000-0000-000066050000}"/>
    <cellStyle name="Currency 2 2 2 2 13" xfId="1383" xr:uid="{00000000-0005-0000-0000-000067050000}"/>
    <cellStyle name="Currency 2 2 2 2 14" xfId="1384" xr:uid="{00000000-0005-0000-0000-000068050000}"/>
    <cellStyle name="Currency 2 2 2 2 15" xfId="1385" xr:uid="{00000000-0005-0000-0000-000069050000}"/>
    <cellStyle name="Currency 2 2 2 2 2" xfId="1386" xr:uid="{00000000-0005-0000-0000-00006A050000}"/>
    <cellStyle name="Currency 2 2 2 2 2 2" xfId="1387" xr:uid="{00000000-0005-0000-0000-00006B050000}"/>
    <cellStyle name="Currency 2 2 2 2 2 2 2" xfId="1388" xr:uid="{00000000-0005-0000-0000-00006C050000}"/>
    <cellStyle name="Currency 2 2 2 2 2 2 3" xfId="1389" xr:uid="{00000000-0005-0000-0000-00006D050000}"/>
    <cellStyle name="Currency 2 2 2 2 2 2 3 2" xfId="1390" xr:uid="{00000000-0005-0000-0000-00006E050000}"/>
    <cellStyle name="Currency 2 2 2 2 2 2 3 3" xfId="1391" xr:uid="{00000000-0005-0000-0000-00006F050000}"/>
    <cellStyle name="Currency 2 2 2 2 2 2 4" xfId="1392" xr:uid="{00000000-0005-0000-0000-000070050000}"/>
    <cellStyle name="Currency 2 2 2 2 2 2 4 2" xfId="1393" xr:uid="{00000000-0005-0000-0000-000071050000}"/>
    <cellStyle name="Currency 2 2 2 2 2 2 4 2 2" xfId="1394" xr:uid="{00000000-0005-0000-0000-000072050000}"/>
    <cellStyle name="Currency 2 2 2 2 2 2 4 3" xfId="1395" xr:uid="{00000000-0005-0000-0000-000073050000}"/>
    <cellStyle name="Currency 2 2 2 2 2 2 5" xfId="1396" xr:uid="{00000000-0005-0000-0000-000074050000}"/>
    <cellStyle name="Currency 2 2 2 2 2 2 5 2" xfId="1397" xr:uid="{00000000-0005-0000-0000-000075050000}"/>
    <cellStyle name="Currency 2 2 2 2 2 2 5 2 2" xfId="1398" xr:uid="{00000000-0005-0000-0000-000076050000}"/>
    <cellStyle name="Currency 2 2 2 2 2 2 5 3" xfId="1399" xr:uid="{00000000-0005-0000-0000-000077050000}"/>
    <cellStyle name="Currency 2 2 2 2 2 2 6" xfId="1400" xr:uid="{00000000-0005-0000-0000-000078050000}"/>
    <cellStyle name="Currency 2 2 2 2 2 2 6 2" xfId="1401" xr:uid="{00000000-0005-0000-0000-000079050000}"/>
    <cellStyle name="Currency 2 2 2 2 2 2 6 2 2" xfId="1402" xr:uid="{00000000-0005-0000-0000-00007A050000}"/>
    <cellStyle name="Currency 2 2 2 2 2 2 6 3" xfId="1403" xr:uid="{00000000-0005-0000-0000-00007B050000}"/>
    <cellStyle name="Currency 2 2 2 2 2 2 7" xfId="1404" xr:uid="{00000000-0005-0000-0000-00007C050000}"/>
    <cellStyle name="Currency 2 2 2 2 2 2 7 2" xfId="1405" xr:uid="{00000000-0005-0000-0000-00007D050000}"/>
    <cellStyle name="Currency 2 2 2 2 2 2 8" xfId="1406" xr:uid="{00000000-0005-0000-0000-00007E050000}"/>
    <cellStyle name="Currency 2 2 2 2 2 2 8 2" xfId="1407" xr:uid="{00000000-0005-0000-0000-00007F050000}"/>
    <cellStyle name="Currency 2 2 2 2 2 2 9" xfId="1408" xr:uid="{00000000-0005-0000-0000-000080050000}"/>
    <cellStyle name="Currency 2 2 2 2 2 3" xfId="1409" xr:uid="{00000000-0005-0000-0000-000081050000}"/>
    <cellStyle name="Currency 2 2 2 2 2 3 2" xfId="1410" xr:uid="{00000000-0005-0000-0000-000082050000}"/>
    <cellStyle name="Currency 2 2 2 2 2 3 3" xfId="1411" xr:uid="{00000000-0005-0000-0000-000083050000}"/>
    <cellStyle name="Currency 2 2 2 2 2 3 3 2" xfId="1412" xr:uid="{00000000-0005-0000-0000-000084050000}"/>
    <cellStyle name="Currency 2 2 2 2 2 3 3 3" xfId="1413" xr:uid="{00000000-0005-0000-0000-000085050000}"/>
    <cellStyle name="Currency 2 2 2 2 2 3 4" xfId="1414" xr:uid="{00000000-0005-0000-0000-000086050000}"/>
    <cellStyle name="Currency 2 2 2 2 2 3 4 2" xfId="1415" xr:uid="{00000000-0005-0000-0000-000087050000}"/>
    <cellStyle name="Currency 2 2 2 2 2 3 4 2 2" xfId="1416" xr:uid="{00000000-0005-0000-0000-000088050000}"/>
    <cellStyle name="Currency 2 2 2 2 2 3 4 3" xfId="1417" xr:uid="{00000000-0005-0000-0000-000089050000}"/>
    <cellStyle name="Currency 2 2 2 2 2 3 5" xfId="1418" xr:uid="{00000000-0005-0000-0000-00008A050000}"/>
    <cellStyle name="Currency 2 2 2 2 2 3 5 2" xfId="1419" xr:uid="{00000000-0005-0000-0000-00008B050000}"/>
    <cellStyle name="Currency 2 2 2 2 2 3 5 2 2" xfId="1420" xr:uid="{00000000-0005-0000-0000-00008C050000}"/>
    <cellStyle name="Currency 2 2 2 2 2 3 5 3" xfId="1421" xr:uid="{00000000-0005-0000-0000-00008D050000}"/>
    <cellStyle name="Currency 2 2 2 2 2 3 6" xfId="1422" xr:uid="{00000000-0005-0000-0000-00008E050000}"/>
    <cellStyle name="Currency 2 2 2 2 2 3 6 2" xfId="1423" xr:uid="{00000000-0005-0000-0000-00008F050000}"/>
    <cellStyle name="Currency 2 2 2 2 2 3 6 2 2" xfId="1424" xr:uid="{00000000-0005-0000-0000-000090050000}"/>
    <cellStyle name="Currency 2 2 2 2 2 3 6 3" xfId="1425" xr:uid="{00000000-0005-0000-0000-000091050000}"/>
    <cellStyle name="Currency 2 2 2 2 2 3 7" xfId="1426" xr:uid="{00000000-0005-0000-0000-000092050000}"/>
    <cellStyle name="Currency 2 2 2 2 2 3 7 2" xfId="1427" xr:uid="{00000000-0005-0000-0000-000093050000}"/>
    <cellStyle name="Currency 2 2 2 2 2 3 8" xfId="1428" xr:uid="{00000000-0005-0000-0000-000094050000}"/>
    <cellStyle name="Currency 2 2 2 2 2 3 8 2" xfId="1429" xr:uid="{00000000-0005-0000-0000-000095050000}"/>
    <cellStyle name="Currency 2 2 2 2 2 3 9" xfId="1430" xr:uid="{00000000-0005-0000-0000-000096050000}"/>
    <cellStyle name="Currency 2 2 2 2 2 4" xfId="1431" xr:uid="{00000000-0005-0000-0000-000097050000}"/>
    <cellStyle name="Currency 2 2 2 2 2 4 2" xfId="1432" xr:uid="{00000000-0005-0000-0000-000098050000}"/>
    <cellStyle name="Currency 2 2 2 2 2 4 3" xfId="1433" xr:uid="{00000000-0005-0000-0000-000099050000}"/>
    <cellStyle name="Currency 2 2 2 2 2 4 3 2" xfId="1434" xr:uid="{00000000-0005-0000-0000-00009A050000}"/>
    <cellStyle name="Currency 2 2 2 2 2 4 3 2 2" xfId="1435" xr:uid="{00000000-0005-0000-0000-00009B050000}"/>
    <cellStyle name="Currency 2 2 2 2 2 4 3 3" xfId="1436" xr:uid="{00000000-0005-0000-0000-00009C050000}"/>
    <cellStyle name="Currency 2 2 2 2 2 4 4" xfId="1437" xr:uid="{00000000-0005-0000-0000-00009D050000}"/>
    <cellStyle name="Currency 2 2 2 2 2 4 4 2" xfId="1438" xr:uid="{00000000-0005-0000-0000-00009E050000}"/>
    <cellStyle name="Currency 2 2 2 2 2 4 4 2 2" xfId="1439" xr:uid="{00000000-0005-0000-0000-00009F050000}"/>
    <cellStyle name="Currency 2 2 2 2 2 4 4 3" xfId="1440" xr:uid="{00000000-0005-0000-0000-0000A0050000}"/>
    <cellStyle name="Currency 2 2 2 2 2 4 5" xfId="1441" xr:uid="{00000000-0005-0000-0000-0000A1050000}"/>
    <cellStyle name="Currency 2 2 2 2 2 4 5 2" xfId="1442" xr:uid="{00000000-0005-0000-0000-0000A2050000}"/>
    <cellStyle name="Currency 2 2 2 2 2 4 5 2 2" xfId="1443" xr:uid="{00000000-0005-0000-0000-0000A3050000}"/>
    <cellStyle name="Currency 2 2 2 2 2 4 5 3" xfId="1444" xr:uid="{00000000-0005-0000-0000-0000A4050000}"/>
    <cellStyle name="Currency 2 2 2 2 2 4 6" xfId="1445" xr:uid="{00000000-0005-0000-0000-0000A5050000}"/>
    <cellStyle name="Currency 2 2 2 2 2 4 6 2" xfId="1446" xr:uid="{00000000-0005-0000-0000-0000A6050000}"/>
    <cellStyle name="Currency 2 2 2 2 2 4 7" xfId="1447" xr:uid="{00000000-0005-0000-0000-0000A7050000}"/>
    <cellStyle name="Currency 2 2 2 2 2 4 7 2" xfId="1448" xr:uid="{00000000-0005-0000-0000-0000A8050000}"/>
    <cellStyle name="Currency 2 2 2 2 2 4 8" xfId="1449" xr:uid="{00000000-0005-0000-0000-0000A9050000}"/>
    <cellStyle name="Currency 2 2 2 2 2 4 9" xfId="1450" xr:uid="{00000000-0005-0000-0000-0000AA050000}"/>
    <cellStyle name="Currency 2 2 2 2 2 5" xfId="1451" xr:uid="{00000000-0005-0000-0000-0000AB050000}"/>
    <cellStyle name="Currency 2 2 2 2 2 5 2" xfId="1452" xr:uid="{00000000-0005-0000-0000-0000AC050000}"/>
    <cellStyle name="Currency 2 2 2 2 2 5 3" xfId="1453" xr:uid="{00000000-0005-0000-0000-0000AD050000}"/>
    <cellStyle name="Currency 2 2 2 2 2 6" xfId="1454" xr:uid="{00000000-0005-0000-0000-0000AE050000}"/>
    <cellStyle name="Currency 2 2 2 2 2 6 2" xfId="1455" xr:uid="{00000000-0005-0000-0000-0000AF050000}"/>
    <cellStyle name="Currency 2 2 2 2 2 6 2 2" xfId="1456" xr:uid="{00000000-0005-0000-0000-0000B0050000}"/>
    <cellStyle name="Currency 2 2 2 2 2 6 2 2 2" xfId="1457" xr:uid="{00000000-0005-0000-0000-0000B1050000}"/>
    <cellStyle name="Currency 2 2 2 2 2 6 2 3" xfId="1458" xr:uid="{00000000-0005-0000-0000-0000B2050000}"/>
    <cellStyle name="Currency 2 2 2 2 2 6 3" xfId="1459" xr:uid="{00000000-0005-0000-0000-0000B3050000}"/>
    <cellStyle name="Currency 2 2 2 2 2 6 3 2" xfId="1460" xr:uid="{00000000-0005-0000-0000-0000B4050000}"/>
    <cellStyle name="Currency 2 2 2 2 2 6 3 2 2" xfId="1461" xr:uid="{00000000-0005-0000-0000-0000B5050000}"/>
    <cellStyle name="Currency 2 2 2 2 2 6 3 3" xfId="1462" xr:uid="{00000000-0005-0000-0000-0000B6050000}"/>
    <cellStyle name="Currency 2 2 2 2 2 6 4" xfId="1463" xr:uid="{00000000-0005-0000-0000-0000B7050000}"/>
    <cellStyle name="Currency 2 2 2 2 2 6 4 2" xfId="1464" xr:uid="{00000000-0005-0000-0000-0000B8050000}"/>
    <cellStyle name="Currency 2 2 2 2 2 6 4 2 2" xfId="1465" xr:uid="{00000000-0005-0000-0000-0000B9050000}"/>
    <cellStyle name="Currency 2 2 2 2 2 6 4 3" xfId="1466" xr:uid="{00000000-0005-0000-0000-0000BA050000}"/>
    <cellStyle name="Currency 2 2 2 2 2 6 5" xfId="1467" xr:uid="{00000000-0005-0000-0000-0000BB050000}"/>
    <cellStyle name="Currency 2 2 2 2 2 6 5 2" xfId="1468" xr:uid="{00000000-0005-0000-0000-0000BC050000}"/>
    <cellStyle name="Currency 2 2 2 2 2 6 6" xfId="1469" xr:uid="{00000000-0005-0000-0000-0000BD050000}"/>
    <cellStyle name="Currency 2 2 2 2 2 6 6 2" xfId="1470" xr:uid="{00000000-0005-0000-0000-0000BE050000}"/>
    <cellStyle name="Currency 2 2 2 2 2 6 7" xfId="1471" xr:uid="{00000000-0005-0000-0000-0000BF050000}"/>
    <cellStyle name="Currency 2 2 2 2 2 7" xfId="1472" xr:uid="{00000000-0005-0000-0000-0000C0050000}"/>
    <cellStyle name="Currency 2 2 2 2 2 7 2" xfId="1473" xr:uid="{00000000-0005-0000-0000-0000C1050000}"/>
    <cellStyle name="Currency 2 2 2 2 2 7 2 2" xfId="1474" xr:uid="{00000000-0005-0000-0000-0000C2050000}"/>
    <cellStyle name="Currency 2 2 2 2 2 7 3" xfId="1475" xr:uid="{00000000-0005-0000-0000-0000C3050000}"/>
    <cellStyle name="Currency 2 2 2 2 2 8" xfId="1476" xr:uid="{00000000-0005-0000-0000-0000C4050000}"/>
    <cellStyle name="Currency 2 2 2 2 2 8 2" xfId="1477" xr:uid="{00000000-0005-0000-0000-0000C5050000}"/>
    <cellStyle name="Currency 2 2 2 2 2 8 2 2" xfId="1478" xr:uid="{00000000-0005-0000-0000-0000C6050000}"/>
    <cellStyle name="Currency 2 2 2 2 2 8 3" xfId="1479" xr:uid="{00000000-0005-0000-0000-0000C7050000}"/>
    <cellStyle name="Currency 2 2 2 2 3" xfId="1480" xr:uid="{00000000-0005-0000-0000-0000C8050000}"/>
    <cellStyle name="Currency 2 2 2 2 3 10" xfId="1481" xr:uid="{00000000-0005-0000-0000-0000C9050000}"/>
    <cellStyle name="Currency 2 2 2 2 3 2" xfId="1482" xr:uid="{00000000-0005-0000-0000-0000CA050000}"/>
    <cellStyle name="Currency 2 2 2 2 3 2 2" xfId="1483" xr:uid="{00000000-0005-0000-0000-0000CB050000}"/>
    <cellStyle name="Currency 2 2 2 2 3 2 3" xfId="1484" xr:uid="{00000000-0005-0000-0000-0000CC050000}"/>
    <cellStyle name="Currency 2 2 2 2 3 2 3 2" xfId="1485" xr:uid="{00000000-0005-0000-0000-0000CD050000}"/>
    <cellStyle name="Currency 2 2 2 2 3 2 3 3" xfId="1486" xr:uid="{00000000-0005-0000-0000-0000CE050000}"/>
    <cellStyle name="Currency 2 2 2 2 3 2 4" xfId="1487" xr:uid="{00000000-0005-0000-0000-0000CF050000}"/>
    <cellStyle name="Currency 2 2 2 2 3 2 4 2" xfId="1488" xr:uid="{00000000-0005-0000-0000-0000D0050000}"/>
    <cellStyle name="Currency 2 2 2 2 3 2 4 2 2" xfId="1489" xr:uid="{00000000-0005-0000-0000-0000D1050000}"/>
    <cellStyle name="Currency 2 2 2 2 3 2 4 3" xfId="1490" xr:uid="{00000000-0005-0000-0000-0000D2050000}"/>
    <cellStyle name="Currency 2 2 2 2 3 2 5" xfId="1491" xr:uid="{00000000-0005-0000-0000-0000D3050000}"/>
    <cellStyle name="Currency 2 2 2 2 3 2 5 2" xfId="1492" xr:uid="{00000000-0005-0000-0000-0000D4050000}"/>
    <cellStyle name="Currency 2 2 2 2 3 2 5 2 2" xfId="1493" xr:uid="{00000000-0005-0000-0000-0000D5050000}"/>
    <cellStyle name="Currency 2 2 2 2 3 2 5 3" xfId="1494" xr:uid="{00000000-0005-0000-0000-0000D6050000}"/>
    <cellStyle name="Currency 2 2 2 2 3 2 6" xfId="1495" xr:uid="{00000000-0005-0000-0000-0000D7050000}"/>
    <cellStyle name="Currency 2 2 2 2 3 2 6 2" xfId="1496" xr:uid="{00000000-0005-0000-0000-0000D8050000}"/>
    <cellStyle name="Currency 2 2 2 2 3 2 6 2 2" xfId="1497" xr:uid="{00000000-0005-0000-0000-0000D9050000}"/>
    <cellStyle name="Currency 2 2 2 2 3 2 6 3" xfId="1498" xr:uid="{00000000-0005-0000-0000-0000DA050000}"/>
    <cellStyle name="Currency 2 2 2 2 3 2 7" xfId="1499" xr:uid="{00000000-0005-0000-0000-0000DB050000}"/>
    <cellStyle name="Currency 2 2 2 2 3 2 7 2" xfId="1500" xr:uid="{00000000-0005-0000-0000-0000DC050000}"/>
    <cellStyle name="Currency 2 2 2 2 3 2 8" xfId="1501" xr:uid="{00000000-0005-0000-0000-0000DD050000}"/>
    <cellStyle name="Currency 2 2 2 2 3 2 8 2" xfId="1502" xr:uid="{00000000-0005-0000-0000-0000DE050000}"/>
    <cellStyle name="Currency 2 2 2 2 3 2 9" xfId="1503" xr:uid="{00000000-0005-0000-0000-0000DF050000}"/>
    <cellStyle name="Currency 2 2 2 2 3 3" xfId="1504" xr:uid="{00000000-0005-0000-0000-0000E0050000}"/>
    <cellStyle name="Currency 2 2 2 2 3 4" xfId="1505" xr:uid="{00000000-0005-0000-0000-0000E1050000}"/>
    <cellStyle name="Currency 2 2 2 2 3 4 2" xfId="1506" xr:uid="{00000000-0005-0000-0000-0000E2050000}"/>
    <cellStyle name="Currency 2 2 2 2 3 4 3" xfId="1507" xr:uid="{00000000-0005-0000-0000-0000E3050000}"/>
    <cellStyle name="Currency 2 2 2 2 3 5" xfId="1508" xr:uid="{00000000-0005-0000-0000-0000E4050000}"/>
    <cellStyle name="Currency 2 2 2 2 3 5 2" xfId="1509" xr:uid="{00000000-0005-0000-0000-0000E5050000}"/>
    <cellStyle name="Currency 2 2 2 2 3 5 2 2" xfId="1510" xr:uid="{00000000-0005-0000-0000-0000E6050000}"/>
    <cellStyle name="Currency 2 2 2 2 3 5 3" xfId="1511" xr:uid="{00000000-0005-0000-0000-0000E7050000}"/>
    <cellStyle name="Currency 2 2 2 2 3 6" xfId="1512" xr:uid="{00000000-0005-0000-0000-0000E8050000}"/>
    <cellStyle name="Currency 2 2 2 2 3 6 2" xfId="1513" xr:uid="{00000000-0005-0000-0000-0000E9050000}"/>
    <cellStyle name="Currency 2 2 2 2 3 6 2 2" xfId="1514" xr:uid="{00000000-0005-0000-0000-0000EA050000}"/>
    <cellStyle name="Currency 2 2 2 2 3 6 3" xfId="1515" xr:uid="{00000000-0005-0000-0000-0000EB050000}"/>
    <cellStyle name="Currency 2 2 2 2 3 7" xfId="1516" xr:uid="{00000000-0005-0000-0000-0000EC050000}"/>
    <cellStyle name="Currency 2 2 2 2 3 7 2" xfId="1517" xr:uid="{00000000-0005-0000-0000-0000ED050000}"/>
    <cellStyle name="Currency 2 2 2 2 3 7 2 2" xfId="1518" xr:uid="{00000000-0005-0000-0000-0000EE050000}"/>
    <cellStyle name="Currency 2 2 2 2 3 7 3" xfId="1519" xr:uid="{00000000-0005-0000-0000-0000EF050000}"/>
    <cellStyle name="Currency 2 2 2 2 3 8" xfId="1520" xr:uid="{00000000-0005-0000-0000-0000F0050000}"/>
    <cellStyle name="Currency 2 2 2 2 3 8 2" xfId="1521" xr:uid="{00000000-0005-0000-0000-0000F1050000}"/>
    <cellStyle name="Currency 2 2 2 2 3 9" xfId="1522" xr:uid="{00000000-0005-0000-0000-0000F2050000}"/>
    <cellStyle name="Currency 2 2 2 2 3 9 2" xfId="1523" xr:uid="{00000000-0005-0000-0000-0000F3050000}"/>
    <cellStyle name="Currency 2 2 2 2 4" xfId="1524" xr:uid="{00000000-0005-0000-0000-0000F4050000}"/>
    <cellStyle name="Currency 2 2 2 2 4 2" xfId="1525" xr:uid="{00000000-0005-0000-0000-0000F5050000}"/>
    <cellStyle name="Currency 2 2 2 2 4 2 10" xfId="1526" xr:uid="{00000000-0005-0000-0000-0000F6050000}"/>
    <cellStyle name="Currency 2 2 2 2 4 2 2" xfId="1527" xr:uid="{00000000-0005-0000-0000-0000F7050000}"/>
    <cellStyle name="Currency 2 2 2 2 4 2 3" xfId="1528" xr:uid="{00000000-0005-0000-0000-0000F8050000}"/>
    <cellStyle name="Currency 2 2 2 2 4 2 4" xfId="1529" xr:uid="{00000000-0005-0000-0000-0000F9050000}"/>
    <cellStyle name="Currency 2 2 2 2 4 2 4 2" xfId="1530" xr:uid="{00000000-0005-0000-0000-0000FA050000}"/>
    <cellStyle name="Currency 2 2 2 2 4 2 4 2 2" xfId="1531" xr:uid="{00000000-0005-0000-0000-0000FB050000}"/>
    <cellStyle name="Currency 2 2 2 2 4 2 4 3" xfId="1532" xr:uid="{00000000-0005-0000-0000-0000FC050000}"/>
    <cellStyle name="Currency 2 2 2 2 4 2 5" xfId="1533" xr:uid="{00000000-0005-0000-0000-0000FD050000}"/>
    <cellStyle name="Currency 2 2 2 2 4 2 5 2" xfId="1534" xr:uid="{00000000-0005-0000-0000-0000FE050000}"/>
    <cellStyle name="Currency 2 2 2 2 4 2 5 2 2" xfId="1535" xr:uid="{00000000-0005-0000-0000-0000FF050000}"/>
    <cellStyle name="Currency 2 2 2 2 4 2 5 3" xfId="1536" xr:uid="{00000000-0005-0000-0000-000000060000}"/>
    <cellStyle name="Currency 2 2 2 2 4 2 6" xfId="1537" xr:uid="{00000000-0005-0000-0000-000001060000}"/>
    <cellStyle name="Currency 2 2 2 2 4 2 6 2" xfId="1538" xr:uid="{00000000-0005-0000-0000-000002060000}"/>
    <cellStyle name="Currency 2 2 2 2 4 2 6 2 2" xfId="1539" xr:uid="{00000000-0005-0000-0000-000003060000}"/>
    <cellStyle name="Currency 2 2 2 2 4 2 6 3" xfId="1540" xr:uid="{00000000-0005-0000-0000-000004060000}"/>
    <cellStyle name="Currency 2 2 2 2 4 2 7" xfId="1541" xr:uid="{00000000-0005-0000-0000-000005060000}"/>
    <cellStyle name="Currency 2 2 2 2 4 2 7 2" xfId="1542" xr:uid="{00000000-0005-0000-0000-000006060000}"/>
    <cellStyle name="Currency 2 2 2 2 4 2 8" xfId="1543" xr:uid="{00000000-0005-0000-0000-000007060000}"/>
    <cellStyle name="Currency 2 2 2 2 4 2 8 2" xfId="1544" xr:uid="{00000000-0005-0000-0000-000008060000}"/>
    <cellStyle name="Currency 2 2 2 2 4 2 9" xfId="1545" xr:uid="{00000000-0005-0000-0000-000009060000}"/>
    <cellStyle name="Currency 2 2 2 2 4 3" xfId="1546" xr:uid="{00000000-0005-0000-0000-00000A060000}"/>
    <cellStyle name="Currency 2 2 2 2 4 4" xfId="1547" xr:uid="{00000000-0005-0000-0000-00000B060000}"/>
    <cellStyle name="Currency 2 2 2 2 4 4 2" xfId="1548" xr:uid="{00000000-0005-0000-0000-00000C060000}"/>
    <cellStyle name="Currency 2 2 2 2 4 4 2 2" xfId="1549" xr:uid="{00000000-0005-0000-0000-00000D060000}"/>
    <cellStyle name="Currency 2 2 2 2 4 4 3" xfId="1550" xr:uid="{00000000-0005-0000-0000-00000E060000}"/>
    <cellStyle name="Currency 2 2 2 2 4 5" xfId="1551" xr:uid="{00000000-0005-0000-0000-00000F060000}"/>
    <cellStyle name="Currency 2 2 2 2 4 5 2" xfId="1552" xr:uid="{00000000-0005-0000-0000-000010060000}"/>
    <cellStyle name="Currency 2 2 2 2 4 5 2 2" xfId="1553" xr:uid="{00000000-0005-0000-0000-000011060000}"/>
    <cellStyle name="Currency 2 2 2 2 4 5 3" xfId="1554" xr:uid="{00000000-0005-0000-0000-000012060000}"/>
    <cellStyle name="Currency 2 2 2 2 5" xfId="1555" xr:uid="{00000000-0005-0000-0000-000013060000}"/>
    <cellStyle name="Currency 2 2 2 2 5 2" xfId="1556" xr:uid="{00000000-0005-0000-0000-000014060000}"/>
    <cellStyle name="Currency 2 2 2 2 5 3" xfId="1557" xr:uid="{00000000-0005-0000-0000-000015060000}"/>
    <cellStyle name="Currency 2 2 2 2 5 3 2" xfId="1558" xr:uid="{00000000-0005-0000-0000-000016060000}"/>
    <cellStyle name="Currency 2 2 2 2 5 3 3" xfId="1559" xr:uid="{00000000-0005-0000-0000-000017060000}"/>
    <cellStyle name="Currency 2 2 2 2 5 4" xfId="1560" xr:uid="{00000000-0005-0000-0000-000018060000}"/>
    <cellStyle name="Currency 2 2 2 2 5 4 2" xfId="1561" xr:uid="{00000000-0005-0000-0000-000019060000}"/>
    <cellStyle name="Currency 2 2 2 2 5 4 2 2" xfId="1562" xr:uid="{00000000-0005-0000-0000-00001A060000}"/>
    <cellStyle name="Currency 2 2 2 2 5 4 3" xfId="1563" xr:uid="{00000000-0005-0000-0000-00001B060000}"/>
    <cellStyle name="Currency 2 2 2 2 5 5" xfId="1564" xr:uid="{00000000-0005-0000-0000-00001C060000}"/>
    <cellStyle name="Currency 2 2 2 2 5 5 2" xfId="1565" xr:uid="{00000000-0005-0000-0000-00001D060000}"/>
    <cellStyle name="Currency 2 2 2 2 5 5 2 2" xfId="1566" xr:uid="{00000000-0005-0000-0000-00001E060000}"/>
    <cellStyle name="Currency 2 2 2 2 5 5 3" xfId="1567" xr:uid="{00000000-0005-0000-0000-00001F060000}"/>
    <cellStyle name="Currency 2 2 2 2 5 6" xfId="1568" xr:uid="{00000000-0005-0000-0000-000020060000}"/>
    <cellStyle name="Currency 2 2 2 2 5 6 2" xfId="1569" xr:uid="{00000000-0005-0000-0000-000021060000}"/>
    <cellStyle name="Currency 2 2 2 2 5 6 2 2" xfId="1570" xr:uid="{00000000-0005-0000-0000-000022060000}"/>
    <cellStyle name="Currency 2 2 2 2 5 6 3" xfId="1571" xr:uid="{00000000-0005-0000-0000-000023060000}"/>
    <cellStyle name="Currency 2 2 2 2 5 7" xfId="1572" xr:uid="{00000000-0005-0000-0000-000024060000}"/>
    <cellStyle name="Currency 2 2 2 2 5 7 2" xfId="1573" xr:uid="{00000000-0005-0000-0000-000025060000}"/>
    <cellStyle name="Currency 2 2 2 2 5 8" xfId="1574" xr:uid="{00000000-0005-0000-0000-000026060000}"/>
    <cellStyle name="Currency 2 2 2 2 5 8 2" xfId="1575" xr:uid="{00000000-0005-0000-0000-000027060000}"/>
    <cellStyle name="Currency 2 2 2 2 5 9" xfId="1576" xr:uid="{00000000-0005-0000-0000-000028060000}"/>
    <cellStyle name="Currency 2 2 2 2 6" xfId="1577" xr:uid="{00000000-0005-0000-0000-000029060000}"/>
    <cellStyle name="Currency 2 2 2 2 6 2" xfId="1578" xr:uid="{00000000-0005-0000-0000-00002A060000}"/>
    <cellStyle name="Currency 2 2 2 2 6 3" xfId="1579" xr:uid="{00000000-0005-0000-0000-00002B060000}"/>
    <cellStyle name="Currency 2 2 2 2 7" xfId="1580" xr:uid="{00000000-0005-0000-0000-00002C060000}"/>
    <cellStyle name="Currency 2 2 2 2 8" xfId="1581" xr:uid="{00000000-0005-0000-0000-00002D060000}"/>
    <cellStyle name="Currency 2 2 2 2 8 2" xfId="1582" xr:uid="{00000000-0005-0000-0000-00002E060000}"/>
    <cellStyle name="Currency 2 2 2 2 8 2 2" xfId="1583" xr:uid="{00000000-0005-0000-0000-00002F060000}"/>
    <cellStyle name="Currency 2 2 2 2 8 3" xfId="1584" xr:uid="{00000000-0005-0000-0000-000030060000}"/>
    <cellStyle name="Currency 2 2 2 2 8 4" xfId="1585" xr:uid="{00000000-0005-0000-0000-000031060000}"/>
    <cellStyle name="Currency 2 2 2 2 9" xfId="1586" xr:uid="{00000000-0005-0000-0000-000032060000}"/>
    <cellStyle name="Currency 2 2 2 2 9 2" xfId="1587" xr:uid="{00000000-0005-0000-0000-000033060000}"/>
    <cellStyle name="Currency 2 2 2 2 9 2 2" xfId="1588" xr:uid="{00000000-0005-0000-0000-000034060000}"/>
    <cellStyle name="Currency 2 2 2 2 9 3" xfId="1589" xr:uid="{00000000-0005-0000-0000-000035060000}"/>
    <cellStyle name="Currency 2 2 2 3" xfId="1590" xr:uid="{00000000-0005-0000-0000-000036060000}"/>
    <cellStyle name="Currency 2 2 2 3 10" xfId="1591" xr:uid="{00000000-0005-0000-0000-000037060000}"/>
    <cellStyle name="Currency 2 2 2 3 10 2" xfId="1592" xr:uid="{00000000-0005-0000-0000-000038060000}"/>
    <cellStyle name="Currency 2 2 2 3 10 2 2" xfId="1593" xr:uid="{00000000-0005-0000-0000-000039060000}"/>
    <cellStyle name="Currency 2 2 2 3 10 3" xfId="1594" xr:uid="{00000000-0005-0000-0000-00003A060000}"/>
    <cellStyle name="Currency 2 2 2 3 11" xfId="1595" xr:uid="{00000000-0005-0000-0000-00003B060000}"/>
    <cellStyle name="Currency 2 2 2 3 11 2" xfId="1596" xr:uid="{00000000-0005-0000-0000-00003C060000}"/>
    <cellStyle name="Currency 2 2 2 3 12" xfId="1597" xr:uid="{00000000-0005-0000-0000-00003D060000}"/>
    <cellStyle name="Currency 2 2 2 3 12 2" xfId="1598" xr:uid="{00000000-0005-0000-0000-00003E060000}"/>
    <cellStyle name="Currency 2 2 2 3 13" xfId="1599" xr:uid="{00000000-0005-0000-0000-00003F060000}"/>
    <cellStyle name="Currency 2 2 2 3 14" xfId="1600" xr:uid="{00000000-0005-0000-0000-000040060000}"/>
    <cellStyle name="Currency 2 2 2 3 15" xfId="1601" xr:uid="{00000000-0005-0000-0000-000041060000}"/>
    <cellStyle name="Currency 2 2 2 3 2" xfId="1602" xr:uid="{00000000-0005-0000-0000-000042060000}"/>
    <cellStyle name="Currency 2 2 2 3 2 2" xfId="1603" xr:uid="{00000000-0005-0000-0000-000043060000}"/>
    <cellStyle name="Currency 2 2 2 3 2 2 2" xfId="1604" xr:uid="{00000000-0005-0000-0000-000044060000}"/>
    <cellStyle name="Currency 2 2 2 3 2 2 3" xfId="1605" xr:uid="{00000000-0005-0000-0000-000045060000}"/>
    <cellStyle name="Currency 2 2 2 3 2 2 3 2" xfId="1606" xr:uid="{00000000-0005-0000-0000-000046060000}"/>
    <cellStyle name="Currency 2 2 2 3 2 2 3 3" xfId="1607" xr:uid="{00000000-0005-0000-0000-000047060000}"/>
    <cellStyle name="Currency 2 2 2 3 2 2 4" xfId="1608" xr:uid="{00000000-0005-0000-0000-000048060000}"/>
    <cellStyle name="Currency 2 2 2 3 2 2 4 2" xfId="1609" xr:uid="{00000000-0005-0000-0000-000049060000}"/>
    <cellStyle name="Currency 2 2 2 3 2 2 4 2 2" xfId="1610" xr:uid="{00000000-0005-0000-0000-00004A060000}"/>
    <cellStyle name="Currency 2 2 2 3 2 2 4 3" xfId="1611" xr:uid="{00000000-0005-0000-0000-00004B060000}"/>
    <cellStyle name="Currency 2 2 2 3 2 2 5" xfId="1612" xr:uid="{00000000-0005-0000-0000-00004C060000}"/>
    <cellStyle name="Currency 2 2 2 3 2 2 5 2" xfId="1613" xr:uid="{00000000-0005-0000-0000-00004D060000}"/>
    <cellStyle name="Currency 2 2 2 3 2 2 5 2 2" xfId="1614" xr:uid="{00000000-0005-0000-0000-00004E060000}"/>
    <cellStyle name="Currency 2 2 2 3 2 2 5 3" xfId="1615" xr:uid="{00000000-0005-0000-0000-00004F060000}"/>
    <cellStyle name="Currency 2 2 2 3 2 2 6" xfId="1616" xr:uid="{00000000-0005-0000-0000-000050060000}"/>
    <cellStyle name="Currency 2 2 2 3 2 2 6 2" xfId="1617" xr:uid="{00000000-0005-0000-0000-000051060000}"/>
    <cellStyle name="Currency 2 2 2 3 2 2 6 2 2" xfId="1618" xr:uid="{00000000-0005-0000-0000-000052060000}"/>
    <cellStyle name="Currency 2 2 2 3 2 2 6 3" xfId="1619" xr:uid="{00000000-0005-0000-0000-000053060000}"/>
    <cellStyle name="Currency 2 2 2 3 2 2 7" xfId="1620" xr:uid="{00000000-0005-0000-0000-000054060000}"/>
    <cellStyle name="Currency 2 2 2 3 2 2 7 2" xfId="1621" xr:uid="{00000000-0005-0000-0000-000055060000}"/>
    <cellStyle name="Currency 2 2 2 3 2 2 8" xfId="1622" xr:uid="{00000000-0005-0000-0000-000056060000}"/>
    <cellStyle name="Currency 2 2 2 3 2 2 8 2" xfId="1623" xr:uid="{00000000-0005-0000-0000-000057060000}"/>
    <cellStyle name="Currency 2 2 2 3 2 2 9" xfId="1624" xr:uid="{00000000-0005-0000-0000-000058060000}"/>
    <cellStyle name="Currency 2 2 2 3 2 3" xfId="1625" xr:uid="{00000000-0005-0000-0000-000059060000}"/>
    <cellStyle name="Currency 2 2 2 3 2 3 2" xfId="1626" xr:uid="{00000000-0005-0000-0000-00005A060000}"/>
    <cellStyle name="Currency 2 2 2 3 2 3 3" xfId="1627" xr:uid="{00000000-0005-0000-0000-00005B060000}"/>
    <cellStyle name="Currency 2 2 2 3 2 3 3 2" xfId="1628" xr:uid="{00000000-0005-0000-0000-00005C060000}"/>
    <cellStyle name="Currency 2 2 2 3 2 3 3 3" xfId="1629" xr:uid="{00000000-0005-0000-0000-00005D060000}"/>
    <cellStyle name="Currency 2 2 2 3 2 3 4" xfId="1630" xr:uid="{00000000-0005-0000-0000-00005E060000}"/>
    <cellStyle name="Currency 2 2 2 3 2 3 4 2" xfId="1631" xr:uid="{00000000-0005-0000-0000-00005F060000}"/>
    <cellStyle name="Currency 2 2 2 3 2 3 4 2 2" xfId="1632" xr:uid="{00000000-0005-0000-0000-000060060000}"/>
    <cellStyle name="Currency 2 2 2 3 2 3 4 3" xfId="1633" xr:uid="{00000000-0005-0000-0000-000061060000}"/>
    <cellStyle name="Currency 2 2 2 3 2 3 5" xfId="1634" xr:uid="{00000000-0005-0000-0000-000062060000}"/>
    <cellStyle name="Currency 2 2 2 3 2 3 5 2" xfId="1635" xr:uid="{00000000-0005-0000-0000-000063060000}"/>
    <cellStyle name="Currency 2 2 2 3 2 3 5 2 2" xfId="1636" xr:uid="{00000000-0005-0000-0000-000064060000}"/>
    <cellStyle name="Currency 2 2 2 3 2 3 5 3" xfId="1637" xr:uid="{00000000-0005-0000-0000-000065060000}"/>
    <cellStyle name="Currency 2 2 2 3 2 3 6" xfId="1638" xr:uid="{00000000-0005-0000-0000-000066060000}"/>
    <cellStyle name="Currency 2 2 2 3 2 3 6 2" xfId="1639" xr:uid="{00000000-0005-0000-0000-000067060000}"/>
    <cellStyle name="Currency 2 2 2 3 2 3 6 2 2" xfId="1640" xr:uid="{00000000-0005-0000-0000-000068060000}"/>
    <cellStyle name="Currency 2 2 2 3 2 3 6 3" xfId="1641" xr:uid="{00000000-0005-0000-0000-000069060000}"/>
    <cellStyle name="Currency 2 2 2 3 2 3 7" xfId="1642" xr:uid="{00000000-0005-0000-0000-00006A060000}"/>
    <cellStyle name="Currency 2 2 2 3 2 3 7 2" xfId="1643" xr:uid="{00000000-0005-0000-0000-00006B060000}"/>
    <cellStyle name="Currency 2 2 2 3 2 3 8" xfId="1644" xr:uid="{00000000-0005-0000-0000-00006C060000}"/>
    <cellStyle name="Currency 2 2 2 3 2 3 8 2" xfId="1645" xr:uid="{00000000-0005-0000-0000-00006D060000}"/>
    <cellStyle name="Currency 2 2 2 3 2 3 9" xfId="1646" xr:uid="{00000000-0005-0000-0000-00006E060000}"/>
    <cellStyle name="Currency 2 2 2 3 2 4" xfId="1647" xr:uid="{00000000-0005-0000-0000-00006F060000}"/>
    <cellStyle name="Currency 2 2 2 3 2 4 2" xfId="1648" xr:uid="{00000000-0005-0000-0000-000070060000}"/>
    <cellStyle name="Currency 2 2 2 3 2 4 3" xfId="1649" xr:uid="{00000000-0005-0000-0000-000071060000}"/>
    <cellStyle name="Currency 2 2 2 3 2 4 3 2" xfId="1650" xr:uid="{00000000-0005-0000-0000-000072060000}"/>
    <cellStyle name="Currency 2 2 2 3 2 4 3 2 2" xfId="1651" xr:uid="{00000000-0005-0000-0000-000073060000}"/>
    <cellStyle name="Currency 2 2 2 3 2 4 3 3" xfId="1652" xr:uid="{00000000-0005-0000-0000-000074060000}"/>
    <cellStyle name="Currency 2 2 2 3 2 4 4" xfId="1653" xr:uid="{00000000-0005-0000-0000-000075060000}"/>
    <cellStyle name="Currency 2 2 2 3 2 4 4 2" xfId="1654" xr:uid="{00000000-0005-0000-0000-000076060000}"/>
    <cellStyle name="Currency 2 2 2 3 2 4 4 2 2" xfId="1655" xr:uid="{00000000-0005-0000-0000-000077060000}"/>
    <cellStyle name="Currency 2 2 2 3 2 4 4 3" xfId="1656" xr:uid="{00000000-0005-0000-0000-000078060000}"/>
    <cellStyle name="Currency 2 2 2 3 2 4 5" xfId="1657" xr:uid="{00000000-0005-0000-0000-000079060000}"/>
    <cellStyle name="Currency 2 2 2 3 2 4 5 2" xfId="1658" xr:uid="{00000000-0005-0000-0000-00007A060000}"/>
    <cellStyle name="Currency 2 2 2 3 2 4 5 2 2" xfId="1659" xr:uid="{00000000-0005-0000-0000-00007B060000}"/>
    <cellStyle name="Currency 2 2 2 3 2 4 5 3" xfId="1660" xr:uid="{00000000-0005-0000-0000-00007C060000}"/>
    <cellStyle name="Currency 2 2 2 3 2 4 6" xfId="1661" xr:uid="{00000000-0005-0000-0000-00007D060000}"/>
    <cellStyle name="Currency 2 2 2 3 2 4 6 2" xfId="1662" xr:uid="{00000000-0005-0000-0000-00007E060000}"/>
    <cellStyle name="Currency 2 2 2 3 2 4 7" xfId="1663" xr:uid="{00000000-0005-0000-0000-00007F060000}"/>
    <cellStyle name="Currency 2 2 2 3 2 4 7 2" xfId="1664" xr:uid="{00000000-0005-0000-0000-000080060000}"/>
    <cellStyle name="Currency 2 2 2 3 2 4 8" xfId="1665" xr:uid="{00000000-0005-0000-0000-000081060000}"/>
    <cellStyle name="Currency 2 2 2 3 2 4 9" xfId="1666" xr:uid="{00000000-0005-0000-0000-000082060000}"/>
    <cellStyle name="Currency 2 2 2 3 2 5" xfId="1667" xr:uid="{00000000-0005-0000-0000-000083060000}"/>
    <cellStyle name="Currency 2 2 2 3 2 5 2" xfId="1668" xr:uid="{00000000-0005-0000-0000-000084060000}"/>
    <cellStyle name="Currency 2 2 2 3 2 5 3" xfId="1669" xr:uid="{00000000-0005-0000-0000-000085060000}"/>
    <cellStyle name="Currency 2 2 2 3 2 6" xfId="1670" xr:uid="{00000000-0005-0000-0000-000086060000}"/>
    <cellStyle name="Currency 2 2 2 3 2 6 2" xfId="1671" xr:uid="{00000000-0005-0000-0000-000087060000}"/>
    <cellStyle name="Currency 2 2 2 3 2 6 2 2" xfId="1672" xr:uid="{00000000-0005-0000-0000-000088060000}"/>
    <cellStyle name="Currency 2 2 2 3 2 6 2 2 2" xfId="1673" xr:uid="{00000000-0005-0000-0000-000089060000}"/>
    <cellStyle name="Currency 2 2 2 3 2 6 2 3" xfId="1674" xr:uid="{00000000-0005-0000-0000-00008A060000}"/>
    <cellStyle name="Currency 2 2 2 3 2 6 3" xfId="1675" xr:uid="{00000000-0005-0000-0000-00008B060000}"/>
    <cellStyle name="Currency 2 2 2 3 2 6 3 2" xfId="1676" xr:uid="{00000000-0005-0000-0000-00008C060000}"/>
    <cellStyle name="Currency 2 2 2 3 2 6 3 2 2" xfId="1677" xr:uid="{00000000-0005-0000-0000-00008D060000}"/>
    <cellStyle name="Currency 2 2 2 3 2 6 3 3" xfId="1678" xr:uid="{00000000-0005-0000-0000-00008E060000}"/>
    <cellStyle name="Currency 2 2 2 3 2 6 4" xfId="1679" xr:uid="{00000000-0005-0000-0000-00008F060000}"/>
    <cellStyle name="Currency 2 2 2 3 2 6 4 2" xfId="1680" xr:uid="{00000000-0005-0000-0000-000090060000}"/>
    <cellStyle name="Currency 2 2 2 3 2 6 4 2 2" xfId="1681" xr:uid="{00000000-0005-0000-0000-000091060000}"/>
    <cellStyle name="Currency 2 2 2 3 2 6 4 3" xfId="1682" xr:uid="{00000000-0005-0000-0000-000092060000}"/>
    <cellStyle name="Currency 2 2 2 3 2 6 5" xfId="1683" xr:uid="{00000000-0005-0000-0000-000093060000}"/>
    <cellStyle name="Currency 2 2 2 3 2 6 5 2" xfId="1684" xr:uid="{00000000-0005-0000-0000-000094060000}"/>
    <cellStyle name="Currency 2 2 2 3 2 6 6" xfId="1685" xr:uid="{00000000-0005-0000-0000-000095060000}"/>
    <cellStyle name="Currency 2 2 2 3 2 6 6 2" xfId="1686" xr:uid="{00000000-0005-0000-0000-000096060000}"/>
    <cellStyle name="Currency 2 2 2 3 2 6 7" xfId="1687" xr:uid="{00000000-0005-0000-0000-000097060000}"/>
    <cellStyle name="Currency 2 2 2 3 2 7" xfId="1688" xr:uid="{00000000-0005-0000-0000-000098060000}"/>
    <cellStyle name="Currency 2 2 2 3 2 7 2" xfId="1689" xr:uid="{00000000-0005-0000-0000-000099060000}"/>
    <cellStyle name="Currency 2 2 2 3 2 7 2 2" xfId="1690" xr:uid="{00000000-0005-0000-0000-00009A060000}"/>
    <cellStyle name="Currency 2 2 2 3 2 7 3" xfId="1691" xr:uid="{00000000-0005-0000-0000-00009B060000}"/>
    <cellStyle name="Currency 2 2 2 3 2 8" xfId="1692" xr:uid="{00000000-0005-0000-0000-00009C060000}"/>
    <cellStyle name="Currency 2 2 2 3 2 8 2" xfId="1693" xr:uid="{00000000-0005-0000-0000-00009D060000}"/>
    <cellStyle name="Currency 2 2 2 3 2 8 2 2" xfId="1694" xr:uid="{00000000-0005-0000-0000-00009E060000}"/>
    <cellStyle name="Currency 2 2 2 3 2 8 3" xfId="1695" xr:uid="{00000000-0005-0000-0000-00009F060000}"/>
    <cellStyle name="Currency 2 2 2 3 3" xfId="1696" xr:uid="{00000000-0005-0000-0000-0000A0060000}"/>
    <cellStyle name="Currency 2 2 2 3 3 10" xfId="1697" xr:uid="{00000000-0005-0000-0000-0000A1060000}"/>
    <cellStyle name="Currency 2 2 2 3 3 2" xfId="1698" xr:uid="{00000000-0005-0000-0000-0000A2060000}"/>
    <cellStyle name="Currency 2 2 2 3 3 2 2" xfId="1699" xr:uid="{00000000-0005-0000-0000-0000A3060000}"/>
    <cellStyle name="Currency 2 2 2 3 3 2 3" xfId="1700" xr:uid="{00000000-0005-0000-0000-0000A4060000}"/>
    <cellStyle name="Currency 2 2 2 3 3 2 3 2" xfId="1701" xr:uid="{00000000-0005-0000-0000-0000A5060000}"/>
    <cellStyle name="Currency 2 2 2 3 3 2 3 3" xfId="1702" xr:uid="{00000000-0005-0000-0000-0000A6060000}"/>
    <cellStyle name="Currency 2 2 2 3 3 2 4" xfId="1703" xr:uid="{00000000-0005-0000-0000-0000A7060000}"/>
    <cellStyle name="Currency 2 2 2 3 3 2 4 2" xfId="1704" xr:uid="{00000000-0005-0000-0000-0000A8060000}"/>
    <cellStyle name="Currency 2 2 2 3 3 2 4 2 2" xfId="1705" xr:uid="{00000000-0005-0000-0000-0000A9060000}"/>
    <cellStyle name="Currency 2 2 2 3 3 2 4 3" xfId="1706" xr:uid="{00000000-0005-0000-0000-0000AA060000}"/>
    <cellStyle name="Currency 2 2 2 3 3 2 5" xfId="1707" xr:uid="{00000000-0005-0000-0000-0000AB060000}"/>
    <cellStyle name="Currency 2 2 2 3 3 2 5 2" xfId="1708" xr:uid="{00000000-0005-0000-0000-0000AC060000}"/>
    <cellStyle name="Currency 2 2 2 3 3 2 5 2 2" xfId="1709" xr:uid="{00000000-0005-0000-0000-0000AD060000}"/>
    <cellStyle name="Currency 2 2 2 3 3 2 5 3" xfId="1710" xr:uid="{00000000-0005-0000-0000-0000AE060000}"/>
    <cellStyle name="Currency 2 2 2 3 3 2 6" xfId="1711" xr:uid="{00000000-0005-0000-0000-0000AF060000}"/>
    <cellStyle name="Currency 2 2 2 3 3 2 6 2" xfId="1712" xr:uid="{00000000-0005-0000-0000-0000B0060000}"/>
    <cellStyle name="Currency 2 2 2 3 3 2 6 2 2" xfId="1713" xr:uid="{00000000-0005-0000-0000-0000B1060000}"/>
    <cellStyle name="Currency 2 2 2 3 3 2 6 3" xfId="1714" xr:uid="{00000000-0005-0000-0000-0000B2060000}"/>
    <cellStyle name="Currency 2 2 2 3 3 2 7" xfId="1715" xr:uid="{00000000-0005-0000-0000-0000B3060000}"/>
    <cellStyle name="Currency 2 2 2 3 3 2 7 2" xfId="1716" xr:uid="{00000000-0005-0000-0000-0000B4060000}"/>
    <cellStyle name="Currency 2 2 2 3 3 2 8" xfId="1717" xr:uid="{00000000-0005-0000-0000-0000B5060000}"/>
    <cellStyle name="Currency 2 2 2 3 3 2 8 2" xfId="1718" xr:uid="{00000000-0005-0000-0000-0000B6060000}"/>
    <cellStyle name="Currency 2 2 2 3 3 2 9" xfId="1719" xr:uid="{00000000-0005-0000-0000-0000B7060000}"/>
    <cellStyle name="Currency 2 2 2 3 3 3" xfId="1720" xr:uid="{00000000-0005-0000-0000-0000B8060000}"/>
    <cellStyle name="Currency 2 2 2 3 3 4" xfId="1721" xr:uid="{00000000-0005-0000-0000-0000B9060000}"/>
    <cellStyle name="Currency 2 2 2 3 3 4 2" xfId="1722" xr:uid="{00000000-0005-0000-0000-0000BA060000}"/>
    <cellStyle name="Currency 2 2 2 3 3 4 3" xfId="1723" xr:uid="{00000000-0005-0000-0000-0000BB060000}"/>
    <cellStyle name="Currency 2 2 2 3 3 5" xfId="1724" xr:uid="{00000000-0005-0000-0000-0000BC060000}"/>
    <cellStyle name="Currency 2 2 2 3 3 5 2" xfId="1725" xr:uid="{00000000-0005-0000-0000-0000BD060000}"/>
    <cellStyle name="Currency 2 2 2 3 3 5 2 2" xfId="1726" xr:uid="{00000000-0005-0000-0000-0000BE060000}"/>
    <cellStyle name="Currency 2 2 2 3 3 5 3" xfId="1727" xr:uid="{00000000-0005-0000-0000-0000BF060000}"/>
    <cellStyle name="Currency 2 2 2 3 3 6" xfId="1728" xr:uid="{00000000-0005-0000-0000-0000C0060000}"/>
    <cellStyle name="Currency 2 2 2 3 3 6 2" xfId="1729" xr:uid="{00000000-0005-0000-0000-0000C1060000}"/>
    <cellStyle name="Currency 2 2 2 3 3 6 2 2" xfId="1730" xr:uid="{00000000-0005-0000-0000-0000C2060000}"/>
    <cellStyle name="Currency 2 2 2 3 3 6 3" xfId="1731" xr:uid="{00000000-0005-0000-0000-0000C3060000}"/>
    <cellStyle name="Currency 2 2 2 3 3 7" xfId="1732" xr:uid="{00000000-0005-0000-0000-0000C4060000}"/>
    <cellStyle name="Currency 2 2 2 3 3 7 2" xfId="1733" xr:uid="{00000000-0005-0000-0000-0000C5060000}"/>
    <cellStyle name="Currency 2 2 2 3 3 7 2 2" xfId="1734" xr:uid="{00000000-0005-0000-0000-0000C6060000}"/>
    <cellStyle name="Currency 2 2 2 3 3 7 3" xfId="1735" xr:uid="{00000000-0005-0000-0000-0000C7060000}"/>
    <cellStyle name="Currency 2 2 2 3 3 8" xfId="1736" xr:uid="{00000000-0005-0000-0000-0000C8060000}"/>
    <cellStyle name="Currency 2 2 2 3 3 8 2" xfId="1737" xr:uid="{00000000-0005-0000-0000-0000C9060000}"/>
    <cellStyle name="Currency 2 2 2 3 3 9" xfId="1738" xr:uid="{00000000-0005-0000-0000-0000CA060000}"/>
    <cellStyle name="Currency 2 2 2 3 3 9 2" xfId="1739" xr:uid="{00000000-0005-0000-0000-0000CB060000}"/>
    <cellStyle name="Currency 2 2 2 3 4" xfId="1740" xr:uid="{00000000-0005-0000-0000-0000CC060000}"/>
    <cellStyle name="Currency 2 2 2 3 4 2" xfId="1741" xr:uid="{00000000-0005-0000-0000-0000CD060000}"/>
    <cellStyle name="Currency 2 2 2 3 4 2 10" xfId="1742" xr:uid="{00000000-0005-0000-0000-0000CE060000}"/>
    <cellStyle name="Currency 2 2 2 3 4 2 2" xfId="1743" xr:uid="{00000000-0005-0000-0000-0000CF060000}"/>
    <cellStyle name="Currency 2 2 2 3 4 2 3" xfId="1744" xr:uid="{00000000-0005-0000-0000-0000D0060000}"/>
    <cellStyle name="Currency 2 2 2 3 4 2 4" xfId="1745" xr:uid="{00000000-0005-0000-0000-0000D1060000}"/>
    <cellStyle name="Currency 2 2 2 3 4 2 4 2" xfId="1746" xr:uid="{00000000-0005-0000-0000-0000D2060000}"/>
    <cellStyle name="Currency 2 2 2 3 4 2 4 2 2" xfId="1747" xr:uid="{00000000-0005-0000-0000-0000D3060000}"/>
    <cellStyle name="Currency 2 2 2 3 4 2 4 3" xfId="1748" xr:uid="{00000000-0005-0000-0000-0000D4060000}"/>
    <cellStyle name="Currency 2 2 2 3 4 2 5" xfId="1749" xr:uid="{00000000-0005-0000-0000-0000D5060000}"/>
    <cellStyle name="Currency 2 2 2 3 4 2 5 2" xfId="1750" xr:uid="{00000000-0005-0000-0000-0000D6060000}"/>
    <cellStyle name="Currency 2 2 2 3 4 2 5 2 2" xfId="1751" xr:uid="{00000000-0005-0000-0000-0000D7060000}"/>
    <cellStyle name="Currency 2 2 2 3 4 2 5 3" xfId="1752" xr:uid="{00000000-0005-0000-0000-0000D8060000}"/>
    <cellStyle name="Currency 2 2 2 3 4 2 6" xfId="1753" xr:uid="{00000000-0005-0000-0000-0000D9060000}"/>
    <cellStyle name="Currency 2 2 2 3 4 2 6 2" xfId="1754" xr:uid="{00000000-0005-0000-0000-0000DA060000}"/>
    <cellStyle name="Currency 2 2 2 3 4 2 6 2 2" xfId="1755" xr:uid="{00000000-0005-0000-0000-0000DB060000}"/>
    <cellStyle name="Currency 2 2 2 3 4 2 6 3" xfId="1756" xr:uid="{00000000-0005-0000-0000-0000DC060000}"/>
    <cellStyle name="Currency 2 2 2 3 4 2 7" xfId="1757" xr:uid="{00000000-0005-0000-0000-0000DD060000}"/>
    <cellStyle name="Currency 2 2 2 3 4 2 7 2" xfId="1758" xr:uid="{00000000-0005-0000-0000-0000DE060000}"/>
    <cellStyle name="Currency 2 2 2 3 4 2 8" xfId="1759" xr:uid="{00000000-0005-0000-0000-0000DF060000}"/>
    <cellStyle name="Currency 2 2 2 3 4 2 8 2" xfId="1760" xr:uid="{00000000-0005-0000-0000-0000E0060000}"/>
    <cellStyle name="Currency 2 2 2 3 4 2 9" xfId="1761" xr:uid="{00000000-0005-0000-0000-0000E1060000}"/>
    <cellStyle name="Currency 2 2 2 3 4 3" xfId="1762" xr:uid="{00000000-0005-0000-0000-0000E2060000}"/>
    <cellStyle name="Currency 2 2 2 3 4 4" xfId="1763" xr:uid="{00000000-0005-0000-0000-0000E3060000}"/>
    <cellStyle name="Currency 2 2 2 3 4 4 2" xfId="1764" xr:uid="{00000000-0005-0000-0000-0000E4060000}"/>
    <cellStyle name="Currency 2 2 2 3 4 4 2 2" xfId="1765" xr:uid="{00000000-0005-0000-0000-0000E5060000}"/>
    <cellStyle name="Currency 2 2 2 3 4 4 3" xfId="1766" xr:uid="{00000000-0005-0000-0000-0000E6060000}"/>
    <cellStyle name="Currency 2 2 2 3 4 5" xfId="1767" xr:uid="{00000000-0005-0000-0000-0000E7060000}"/>
    <cellStyle name="Currency 2 2 2 3 4 5 2" xfId="1768" xr:uid="{00000000-0005-0000-0000-0000E8060000}"/>
    <cellStyle name="Currency 2 2 2 3 4 5 2 2" xfId="1769" xr:uid="{00000000-0005-0000-0000-0000E9060000}"/>
    <cellStyle name="Currency 2 2 2 3 4 5 3" xfId="1770" xr:uid="{00000000-0005-0000-0000-0000EA060000}"/>
    <cellStyle name="Currency 2 2 2 3 5" xfId="1771" xr:uid="{00000000-0005-0000-0000-0000EB060000}"/>
    <cellStyle name="Currency 2 2 2 3 5 2" xfId="1772" xr:uid="{00000000-0005-0000-0000-0000EC060000}"/>
    <cellStyle name="Currency 2 2 2 3 5 3" xfId="1773" xr:uid="{00000000-0005-0000-0000-0000ED060000}"/>
    <cellStyle name="Currency 2 2 2 3 5 3 2" xfId="1774" xr:uid="{00000000-0005-0000-0000-0000EE060000}"/>
    <cellStyle name="Currency 2 2 2 3 5 3 3" xfId="1775" xr:uid="{00000000-0005-0000-0000-0000EF060000}"/>
    <cellStyle name="Currency 2 2 2 3 5 4" xfId="1776" xr:uid="{00000000-0005-0000-0000-0000F0060000}"/>
    <cellStyle name="Currency 2 2 2 3 5 4 2" xfId="1777" xr:uid="{00000000-0005-0000-0000-0000F1060000}"/>
    <cellStyle name="Currency 2 2 2 3 5 4 2 2" xfId="1778" xr:uid="{00000000-0005-0000-0000-0000F2060000}"/>
    <cellStyle name="Currency 2 2 2 3 5 4 3" xfId="1779" xr:uid="{00000000-0005-0000-0000-0000F3060000}"/>
    <cellStyle name="Currency 2 2 2 3 5 5" xfId="1780" xr:uid="{00000000-0005-0000-0000-0000F4060000}"/>
    <cellStyle name="Currency 2 2 2 3 5 5 2" xfId="1781" xr:uid="{00000000-0005-0000-0000-0000F5060000}"/>
    <cellStyle name="Currency 2 2 2 3 5 5 2 2" xfId="1782" xr:uid="{00000000-0005-0000-0000-0000F6060000}"/>
    <cellStyle name="Currency 2 2 2 3 5 5 3" xfId="1783" xr:uid="{00000000-0005-0000-0000-0000F7060000}"/>
    <cellStyle name="Currency 2 2 2 3 5 6" xfId="1784" xr:uid="{00000000-0005-0000-0000-0000F8060000}"/>
    <cellStyle name="Currency 2 2 2 3 5 6 2" xfId="1785" xr:uid="{00000000-0005-0000-0000-0000F9060000}"/>
    <cellStyle name="Currency 2 2 2 3 5 6 2 2" xfId="1786" xr:uid="{00000000-0005-0000-0000-0000FA060000}"/>
    <cellStyle name="Currency 2 2 2 3 5 6 3" xfId="1787" xr:uid="{00000000-0005-0000-0000-0000FB060000}"/>
    <cellStyle name="Currency 2 2 2 3 5 7" xfId="1788" xr:uid="{00000000-0005-0000-0000-0000FC060000}"/>
    <cellStyle name="Currency 2 2 2 3 5 7 2" xfId="1789" xr:uid="{00000000-0005-0000-0000-0000FD060000}"/>
    <cellStyle name="Currency 2 2 2 3 5 8" xfId="1790" xr:uid="{00000000-0005-0000-0000-0000FE060000}"/>
    <cellStyle name="Currency 2 2 2 3 5 8 2" xfId="1791" xr:uid="{00000000-0005-0000-0000-0000FF060000}"/>
    <cellStyle name="Currency 2 2 2 3 5 9" xfId="1792" xr:uid="{00000000-0005-0000-0000-000000070000}"/>
    <cellStyle name="Currency 2 2 2 3 6" xfId="1793" xr:uid="{00000000-0005-0000-0000-000001070000}"/>
    <cellStyle name="Currency 2 2 2 3 6 2" xfId="1794" xr:uid="{00000000-0005-0000-0000-000002070000}"/>
    <cellStyle name="Currency 2 2 2 3 6 3" xfId="1795" xr:uid="{00000000-0005-0000-0000-000003070000}"/>
    <cellStyle name="Currency 2 2 2 3 7" xfId="1796" xr:uid="{00000000-0005-0000-0000-000004070000}"/>
    <cellStyle name="Currency 2 2 2 3 8" xfId="1797" xr:uid="{00000000-0005-0000-0000-000005070000}"/>
    <cellStyle name="Currency 2 2 2 3 8 2" xfId="1798" xr:uid="{00000000-0005-0000-0000-000006070000}"/>
    <cellStyle name="Currency 2 2 2 3 8 2 2" xfId="1799" xr:uid="{00000000-0005-0000-0000-000007070000}"/>
    <cellStyle name="Currency 2 2 2 3 8 3" xfId="1800" xr:uid="{00000000-0005-0000-0000-000008070000}"/>
    <cellStyle name="Currency 2 2 2 3 8 4" xfId="1801" xr:uid="{00000000-0005-0000-0000-000009070000}"/>
    <cellStyle name="Currency 2 2 2 3 9" xfId="1802" xr:uid="{00000000-0005-0000-0000-00000A070000}"/>
    <cellStyle name="Currency 2 2 2 3 9 2" xfId="1803" xr:uid="{00000000-0005-0000-0000-00000B070000}"/>
    <cellStyle name="Currency 2 2 2 3 9 2 2" xfId="1804" xr:uid="{00000000-0005-0000-0000-00000C070000}"/>
    <cellStyle name="Currency 2 2 2 3 9 3" xfId="1805" xr:uid="{00000000-0005-0000-0000-00000D070000}"/>
    <cellStyle name="Currency 2 2 2 4" xfId="1806" xr:uid="{00000000-0005-0000-0000-00000E070000}"/>
    <cellStyle name="Currency 2 2 2 4 2" xfId="1807" xr:uid="{00000000-0005-0000-0000-00000F070000}"/>
    <cellStyle name="Currency 2 2 2 4 2 2" xfId="1808" xr:uid="{00000000-0005-0000-0000-000010070000}"/>
    <cellStyle name="Currency 2 2 2 4 2 3" xfId="1809" xr:uid="{00000000-0005-0000-0000-000011070000}"/>
    <cellStyle name="Currency 2 2 2 4 2 3 2" xfId="1810" xr:uid="{00000000-0005-0000-0000-000012070000}"/>
    <cellStyle name="Currency 2 2 2 4 2 3 3" xfId="1811" xr:uid="{00000000-0005-0000-0000-000013070000}"/>
    <cellStyle name="Currency 2 2 2 4 2 4" xfId="1812" xr:uid="{00000000-0005-0000-0000-000014070000}"/>
    <cellStyle name="Currency 2 2 2 4 2 4 2" xfId="1813" xr:uid="{00000000-0005-0000-0000-000015070000}"/>
    <cellStyle name="Currency 2 2 2 4 2 4 2 2" xfId="1814" xr:uid="{00000000-0005-0000-0000-000016070000}"/>
    <cellStyle name="Currency 2 2 2 4 2 4 3" xfId="1815" xr:uid="{00000000-0005-0000-0000-000017070000}"/>
    <cellStyle name="Currency 2 2 2 4 2 5" xfId="1816" xr:uid="{00000000-0005-0000-0000-000018070000}"/>
    <cellStyle name="Currency 2 2 2 4 2 5 2" xfId="1817" xr:uid="{00000000-0005-0000-0000-000019070000}"/>
    <cellStyle name="Currency 2 2 2 4 2 5 2 2" xfId="1818" xr:uid="{00000000-0005-0000-0000-00001A070000}"/>
    <cellStyle name="Currency 2 2 2 4 2 5 3" xfId="1819" xr:uid="{00000000-0005-0000-0000-00001B070000}"/>
    <cellStyle name="Currency 2 2 2 4 2 6" xfId="1820" xr:uid="{00000000-0005-0000-0000-00001C070000}"/>
    <cellStyle name="Currency 2 2 2 4 2 6 2" xfId="1821" xr:uid="{00000000-0005-0000-0000-00001D070000}"/>
    <cellStyle name="Currency 2 2 2 4 2 6 2 2" xfId="1822" xr:uid="{00000000-0005-0000-0000-00001E070000}"/>
    <cellStyle name="Currency 2 2 2 4 2 6 3" xfId="1823" xr:uid="{00000000-0005-0000-0000-00001F070000}"/>
    <cellStyle name="Currency 2 2 2 4 2 7" xfId="1824" xr:uid="{00000000-0005-0000-0000-000020070000}"/>
    <cellStyle name="Currency 2 2 2 4 2 7 2" xfId="1825" xr:uid="{00000000-0005-0000-0000-000021070000}"/>
    <cellStyle name="Currency 2 2 2 4 2 8" xfId="1826" xr:uid="{00000000-0005-0000-0000-000022070000}"/>
    <cellStyle name="Currency 2 2 2 4 2 8 2" xfId="1827" xr:uid="{00000000-0005-0000-0000-000023070000}"/>
    <cellStyle name="Currency 2 2 2 4 2 9" xfId="1828" xr:uid="{00000000-0005-0000-0000-000024070000}"/>
    <cellStyle name="Currency 2 2 2 4 3" xfId="1829" xr:uid="{00000000-0005-0000-0000-000025070000}"/>
    <cellStyle name="Currency 2 2 2 4 3 2" xfId="1830" xr:uid="{00000000-0005-0000-0000-000026070000}"/>
    <cellStyle name="Currency 2 2 2 4 3 3" xfId="1831" xr:uid="{00000000-0005-0000-0000-000027070000}"/>
    <cellStyle name="Currency 2 2 2 4 3 3 2" xfId="1832" xr:uid="{00000000-0005-0000-0000-000028070000}"/>
    <cellStyle name="Currency 2 2 2 4 3 3 3" xfId="1833" xr:uid="{00000000-0005-0000-0000-000029070000}"/>
    <cellStyle name="Currency 2 2 2 4 3 4" xfId="1834" xr:uid="{00000000-0005-0000-0000-00002A070000}"/>
    <cellStyle name="Currency 2 2 2 4 3 4 2" xfId="1835" xr:uid="{00000000-0005-0000-0000-00002B070000}"/>
    <cellStyle name="Currency 2 2 2 4 3 4 2 2" xfId="1836" xr:uid="{00000000-0005-0000-0000-00002C070000}"/>
    <cellStyle name="Currency 2 2 2 4 3 4 3" xfId="1837" xr:uid="{00000000-0005-0000-0000-00002D070000}"/>
    <cellStyle name="Currency 2 2 2 4 3 5" xfId="1838" xr:uid="{00000000-0005-0000-0000-00002E070000}"/>
    <cellStyle name="Currency 2 2 2 4 3 5 2" xfId="1839" xr:uid="{00000000-0005-0000-0000-00002F070000}"/>
    <cellStyle name="Currency 2 2 2 4 3 5 2 2" xfId="1840" xr:uid="{00000000-0005-0000-0000-000030070000}"/>
    <cellStyle name="Currency 2 2 2 4 3 5 3" xfId="1841" xr:uid="{00000000-0005-0000-0000-000031070000}"/>
    <cellStyle name="Currency 2 2 2 4 3 6" xfId="1842" xr:uid="{00000000-0005-0000-0000-000032070000}"/>
    <cellStyle name="Currency 2 2 2 4 3 6 2" xfId="1843" xr:uid="{00000000-0005-0000-0000-000033070000}"/>
    <cellStyle name="Currency 2 2 2 4 3 6 2 2" xfId="1844" xr:uid="{00000000-0005-0000-0000-000034070000}"/>
    <cellStyle name="Currency 2 2 2 4 3 6 3" xfId="1845" xr:uid="{00000000-0005-0000-0000-000035070000}"/>
    <cellStyle name="Currency 2 2 2 4 3 7" xfId="1846" xr:uid="{00000000-0005-0000-0000-000036070000}"/>
    <cellStyle name="Currency 2 2 2 4 3 7 2" xfId="1847" xr:uid="{00000000-0005-0000-0000-000037070000}"/>
    <cellStyle name="Currency 2 2 2 4 3 8" xfId="1848" xr:uid="{00000000-0005-0000-0000-000038070000}"/>
    <cellStyle name="Currency 2 2 2 4 3 8 2" xfId="1849" xr:uid="{00000000-0005-0000-0000-000039070000}"/>
    <cellStyle name="Currency 2 2 2 4 3 9" xfId="1850" xr:uid="{00000000-0005-0000-0000-00003A070000}"/>
    <cellStyle name="Currency 2 2 2 4 4" xfId="1851" xr:uid="{00000000-0005-0000-0000-00003B070000}"/>
    <cellStyle name="Currency 2 2 2 4 4 2" xfId="1852" xr:uid="{00000000-0005-0000-0000-00003C070000}"/>
    <cellStyle name="Currency 2 2 2 4 4 3" xfId="1853" xr:uid="{00000000-0005-0000-0000-00003D070000}"/>
    <cellStyle name="Currency 2 2 2 4 4 3 2" xfId="1854" xr:uid="{00000000-0005-0000-0000-00003E070000}"/>
    <cellStyle name="Currency 2 2 2 4 4 3 2 2" xfId="1855" xr:uid="{00000000-0005-0000-0000-00003F070000}"/>
    <cellStyle name="Currency 2 2 2 4 4 3 3" xfId="1856" xr:uid="{00000000-0005-0000-0000-000040070000}"/>
    <cellStyle name="Currency 2 2 2 4 4 4" xfId="1857" xr:uid="{00000000-0005-0000-0000-000041070000}"/>
    <cellStyle name="Currency 2 2 2 4 4 4 2" xfId="1858" xr:uid="{00000000-0005-0000-0000-000042070000}"/>
    <cellStyle name="Currency 2 2 2 4 4 4 2 2" xfId="1859" xr:uid="{00000000-0005-0000-0000-000043070000}"/>
    <cellStyle name="Currency 2 2 2 4 4 4 3" xfId="1860" xr:uid="{00000000-0005-0000-0000-000044070000}"/>
    <cellStyle name="Currency 2 2 2 4 4 5" xfId="1861" xr:uid="{00000000-0005-0000-0000-000045070000}"/>
    <cellStyle name="Currency 2 2 2 4 4 5 2" xfId="1862" xr:uid="{00000000-0005-0000-0000-000046070000}"/>
    <cellStyle name="Currency 2 2 2 4 4 5 2 2" xfId="1863" xr:uid="{00000000-0005-0000-0000-000047070000}"/>
    <cellStyle name="Currency 2 2 2 4 4 5 3" xfId="1864" xr:uid="{00000000-0005-0000-0000-000048070000}"/>
    <cellStyle name="Currency 2 2 2 4 4 6" xfId="1865" xr:uid="{00000000-0005-0000-0000-000049070000}"/>
    <cellStyle name="Currency 2 2 2 4 4 6 2" xfId="1866" xr:uid="{00000000-0005-0000-0000-00004A070000}"/>
    <cellStyle name="Currency 2 2 2 4 4 7" xfId="1867" xr:uid="{00000000-0005-0000-0000-00004B070000}"/>
    <cellStyle name="Currency 2 2 2 4 4 7 2" xfId="1868" xr:uid="{00000000-0005-0000-0000-00004C070000}"/>
    <cellStyle name="Currency 2 2 2 4 4 8" xfId="1869" xr:uid="{00000000-0005-0000-0000-00004D070000}"/>
    <cellStyle name="Currency 2 2 2 4 4 9" xfId="1870" xr:uid="{00000000-0005-0000-0000-00004E070000}"/>
    <cellStyle name="Currency 2 2 2 4 5" xfId="1871" xr:uid="{00000000-0005-0000-0000-00004F070000}"/>
    <cellStyle name="Currency 2 2 2 4 5 2" xfId="1872" xr:uid="{00000000-0005-0000-0000-000050070000}"/>
    <cellStyle name="Currency 2 2 2 4 5 3" xfId="1873" xr:uid="{00000000-0005-0000-0000-000051070000}"/>
    <cellStyle name="Currency 2 2 2 4 6" xfId="1874" xr:uid="{00000000-0005-0000-0000-000052070000}"/>
    <cellStyle name="Currency 2 2 2 4 6 2" xfId="1875" xr:uid="{00000000-0005-0000-0000-000053070000}"/>
    <cellStyle name="Currency 2 2 2 4 6 2 2" xfId="1876" xr:uid="{00000000-0005-0000-0000-000054070000}"/>
    <cellStyle name="Currency 2 2 2 4 6 2 2 2" xfId="1877" xr:uid="{00000000-0005-0000-0000-000055070000}"/>
    <cellStyle name="Currency 2 2 2 4 6 2 3" xfId="1878" xr:uid="{00000000-0005-0000-0000-000056070000}"/>
    <cellStyle name="Currency 2 2 2 4 6 3" xfId="1879" xr:uid="{00000000-0005-0000-0000-000057070000}"/>
    <cellStyle name="Currency 2 2 2 4 6 3 2" xfId="1880" xr:uid="{00000000-0005-0000-0000-000058070000}"/>
    <cellStyle name="Currency 2 2 2 4 6 3 2 2" xfId="1881" xr:uid="{00000000-0005-0000-0000-000059070000}"/>
    <cellStyle name="Currency 2 2 2 4 6 3 3" xfId="1882" xr:uid="{00000000-0005-0000-0000-00005A070000}"/>
    <cellStyle name="Currency 2 2 2 4 6 4" xfId="1883" xr:uid="{00000000-0005-0000-0000-00005B070000}"/>
    <cellStyle name="Currency 2 2 2 4 6 4 2" xfId="1884" xr:uid="{00000000-0005-0000-0000-00005C070000}"/>
    <cellStyle name="Currency 2 2 2 4 6 4 2 2" xfId="1885" xr:uid="{00000000-0005-0000-0000-00005D070000}"/>
    <cellStyle name="Currency 2 2 2 4 6 4 3" xfId="1886" xr:uid="{00000000-0005-0000-0000-00005E070000}"/>
    <cellStyle name="Currency 2 2 2 4 6 5" xfId="1887" xr:uid="{00000000-0005-0000-0000-00005F070000}"/>
    <cellStyle name="Currency 2 2 2 4 6 5 2" xfId="1888" xr:uid="{00000000-0005-0000-0000-000060070000}"/>
    <cellStyle name="Currency 2 2 2 4 6 6" xfId="1889" xr:uid="{00000000-0005-0000-0000-000061070000}"/>
    <cellStyle name="Currency 2 2 2 4 6 6 2" xfId="1890" xr:uid="{00000000-0005-0000-0000-000062070000}"/>
    <cellStyle name="Currency 2 2 2 4 6 7" xfId="1891" xr:uid="{00000000-0005-0000-0000-000063070000}"/>
    <cellStyle name="Currency 2 2 2 4 7" xfId="1892" xr:uid="{00000000-0005-0000-0000-000064070000}"/>
    <cellStyle name="Currency 2 2 2 4 7 2" xfId="1893" xr:uid="{00000000-0005-0000-0000-000065070000}"/>
    <cellStyle name="Currency 2 2 2 4 7 2 2" xfId="1894" xr:uid="{00000000-0005-0000-0000-000066070000}"/>
    <cellStyle name="Currency 2 2 2 4 7 3" xfId="1895" xr:uid="{00000000-0005-0000-0000-000067070000}"/>
    <cellStyle name="Currency 2 2 2 4 8" xfId="1896" xr:uid="{00000000-0005-0000-0000-000068070000}"/>
    <cellStyle name="Currency 2 2 2 4 8 2" xfId="1897" xr:uid="{00000000-0005-0000-0000-000069070000}"/>
    <cellStyle name="Currency 2 2 2 4 8 2 2" xfId="1898" xr:uid="{00000000-0005-0000-0000-00006A070000}"/>
    <cellStyle name="Currency 2 2 2 4 8 3" xfId="1899" xr:uid="{00000000-0005-0000-0000-00006B070000}"/>
    <cellStyle name="Currency 2 2 2 5" xfId="1900" xr:uid="{00000000-0005-0000-0000-00006C070000}"/>
    <cellStyle name="Currency 2 2 2 5 10" xfId="1901" xr:uid="{00000000-0005-0000-0000-00006D070000}"/>
    <cellStyle name="Currency 2 2 2 5 2" xfId="1902" xr:uid="{00000000-0005-0000-0000-00006E070000}"/>
    <cellStyle name="Currency 2 2 2 5 2 2" xfId="1903" xr:uid="{00000000-0005-0000-0000-00006F070000}"/>
    <cellStyle name="Currency 2 2 2 5 2 3" xfId="1904" xr:uid="{00000000-0005-0000-0000-000070070000}"/>
    <cellStyle name="Currency 2 2 2 5 2 3 2" xfId="1905" xr:uid="{00000000-0005-0000-0000-000071070000}"/>
    <cellStyle name="Currency 2 2 2 5 2 3 3" xfId="1906" xr:uid="{00000000-0005-0000-0000-000072070000}"/>
    <cellStyle name="Currency 2 2 2 5 2 4" xfId="1907" xr:uid="{00000000-0005-0000-0000-000073070000}"/>
    <cellStyle name="Currency 2 2 2 5 2 4 2" xfId="1908" xr:uid="{00000000-0005-0000-0000-000074070000}"/>
    <cellStyle name="Currency 2 2 2 5 2 4 2 2" xfId="1909" xr:uid="{00000000-0005-0000-0000-000075070000}"/>
    <cellStyle name="Currency 2 2 2 5 2 4 3" xfId="1910" xr:uid="{00000000-0005-0000-0000-000076070000}"/>
    <cellStyle name="Currency 2 2 2 5 2 5" xfId="1911" xr:uid="{00000000-0005-0000-0000-000077070000}"/>
    <cellStyle name="Currency 2 2 2 5 2 5 2" xfId="1912" xr:uid="{00000000-0005-0000-0000-000078070000}"/>
    <cellStyle name="Currency 2 2 2 5 2 5 2 2" xfId="1913" xr:uid="{00000000-0005-0000-0000-000079070000}"/>
    <cellStyle name="Currency 2 2 2 5 2 5 3" xfId="1914" xr:uid="{00000000-0005-0000-0000-00007A070000}"/>
    <cellStyle name="Currency 2 2 2 5 2 6" xfId="1915" xr:uid="{00000000-0005-0000-0000-00007B070000}"/>
    <cellStyle name="Currency 2 2 2 5 2 6 2" xfId="1916" xr:uid="{00000000-0005-0000-0000-00007C070000}"/>
    <cellStyle name="Currency 2 2 2 5 2 6 2 2" xfId="1917" xr:uid="{00000000-0005-0000-0000-00007D070000}"/>
    <cellStyle name="Currency 2 2 2 5 2 6 3" xfId="1918" xr:uid="{00000000-0005-0000-0000-00007E070000}"/>
    <cellStyle name="Currency 2 2 2 5 2 7" xfId="1919" xr:uid="{00000000-0005-0000-0000-00007F070000}"/>
    <cellStyle name="Currency 2 2 2 5 2 7 2" xfId="1920" xr:uid="{00000000-0005-0000-0000-000080070000}"/>
    <cellStyle name="Currency 2 2 2 5 2 8" xfId="1921" xr:uid="{00000000-0005-0000-0000-000081070000}"/>
    <cellStyle name="Currency 2 2 2 5 2 8 2" xfId="1922" xr:uid="{00000000-0005-0000-0000-000082070000}"/>
    <cellStyle name="Currency 2 2 2 5 2 9" xfId="1923" xr:uid="{00000000-0005-0000-0000-000083070000}"/>
    <cellStyle name="Currency 2 2 2 5 3" xfId="1924" xr:uid="{00000000-0005-0000-0000-000084070000}"/>
    <cellStyle name="Currency 2 2 2 5 4" xfId="1925" xr:uid="{00000000-0005-0000-0000-000085070000}"/>
    <cellStyle name="Currency 2 2 2 5 4 2" xfId="1926" xr:uid="{00000000-0005-0000-0000-000086070000}"/>
    <cellStyle name="Currency 2 2 2 5 4 3" xfId="1927" xr:uid="{00000000-0005-0000-0000-000087070000}"/>
    <cellStyle name="Currency 2 2 2 5 5" xfId="1928" xr:uid="{00000000-0005-0000-0000-000088070000}"/>
    <cellStyle name="Currency 2 2 2 5 5 2" xfId="1929" xr:uid="{00000000-0005-0000-0000-000089070000}"/>
    <cellStyle name="Currency 2 2 2 5 5 2 2" xfId="1930" xr:uid="{00000000-0005-0000-0000-00008A070000}"/>
    <cellStyle name="Currency 2 2 2 5 5 3" xfId="1931" xr:uid="{00000000-0005-0000-0000-00008B070000}"/>
    <cellStyle name="Currency 2 2 2 5 6" xfId="1932" xr:uid="{00000000-0005-0000-0000-00008C070000}"/>
    <cellStyle name="Currency 2 2 2 5 6 2" xfId="1933" xr:uid="{00000000-0005-0000-0000-00008D070000}"/>
    <cellStyle name="Currency 2 2 2 5 6 2 2" xfId="1934" xr:uid="{00000000-0005-0000-0000-00008E070000}"/>
    <cellStyle name="Currency 2 2 2 5 6 3" xfId="1935" xr:uid="{00000000-0005-0000-0000-00008F070000}"/>
    <cellStyle name="Currency 2 2 2 5 7" xfId="1936" xr:uid="{00000000-0005-0000-0000-000090070000}"/>
    <cellStyle name="Currency 2 2 2 5 7 2" xfId="1937" xr:uid="{00000000-0005-0000-0000-000091070000}"/>
    <cellStyle name="Currency 2 2 2 5 7 2 2" xfId="1938" xr:uid="{00000000-0005-0000-0000-000092070000}"/>
    <cellStyle name="Currency 2 2 2 5 7 3" xfId="1939" xr:uid="{00000000-0005-0000-0000-000093070000}"/>
    <cellStyle name="Currency 2 2 2 5 8" xfId="1940" xr:uid="{00000000-0005-0000-0000-000094070000}"/>
    <cellStyle name="Currency 2 2 2 5 8 2" xfId="1941" xr:uid="{00000000-0005-0000-0000-000095070000}"/>
    <cellStyle name="Currency 2 2 2 5 9" xfId="1942" xr:uid="{00000000-0005-0000-0000-000096070000}"/>
    <cellStyle name="Currency 2 2 2 5 9 2" xfId="1943" xr:uid="{00000000-0005-0000-0000-000097070000}"/>
    <cellStyle name="Currency 2 2 2 6" xfId="1944" xr:uid="{00000000-0005-0000-0000-000098070000}"/>
    <cellStyle name="Currency 2 2 2 6 2" xfId="1945" xr:uid="{00000000-0005-0000-0000-000099070000}"/>
    <cellStyle name="Currency 2 2 2 6 2 10" xfId="1946" xr:uid="{00000000-0005-0000-0000-00009A070000}"/>
    <cellStyle name="Currency 2 2 2 6 2 2" xfId="1947" xr:uid="{00000000-0005-0000-0000-00009B070000}"/>
    <cellStyle name="Currency 2 2 2 6 2 3" xfId="1948" xr:uid="{00000000-0005-0000-0000-00009C070000}"/>
    <cellStyle name="Currency 2 2 2 6 2 4" xfId="1949" xr:uid="{00000000-0005-0000-0000-00009D070000}"/>
    <cellStyle name="Currency 2 2 2 6 2 4 2" xfId="1950" xr:uid="{00000000-0005-0000-0000-00009E070000}"/>
    <cellStyle name="Currency 2 2 2 6 2 4 2 2" xfId="1951" xr:uid="{00000000-0005-0000-0000-00009F070000}"/>
    <cellStyle name="Currency 2 2 2 6 2 4 3" xfId="1952" xr:uid="{00000000-0005-0000-0000-0000A0070000}"/>
    <cellStyle name="Currency 2 2 2 6 2 5" xfId="1953" xr:uid="{00000000-0005-0000-0000-0000A1070000}"/>
    <cellStyle name="Currency 2 2 2 6 2 5 2" xfId="1954" xr:uid="{00000000-0005-0000-0000-0000A2070000}"/>
    <cellStyle name="Currency 2 2 2 6 2 5 2 2" xfId="1955" xr:uid="{00000000-0005-0000-0000-0000A3070000}"/>
    <cellStyle name="Currency 2 2 2 6 2 5 3" xfId="1956" xr:uid="{00000000-0005-0000-0000-0000A4070000}"/>
    <cellStyle name="Currency 2 2 2 6 2 6" xfId="1957" xr:uid="{00000000-0005-0000-0000-0000A5070000}"/>
    <cellStyle name="Currency 2 2 2 6 2 6 2" xfId="1958" xr:uid="{00000000-0005-0000-0000-0000A6070000}"/>
    <cellStyle name="Currency 2 2 2 6 2 6 2 2" xfId="1959" xr:uid="{00000000-0005-0000-0000-0000A7070000}"/>
    <cellStyle name="Currency 2 2 2 6 2 6 3" xfId="1960" xr:uid="{00000000-0005-0000-0000-0000A8070000}"/>
    <cellStyle name="Currency 2 2 2 6 2 7" xfId="1961" xr:uid="{00000000-0005-0000-0000-0000A9070000}"/>
    <cellStyle name="Currency 2 2 2 6 2 7 2" xfId="1962" xr:uid="{00000000-0005-0000-0000-0000AA070000}"/>
    <cellStyle name="Currency 2 2 2 6 2 8" xfId="1963" xr:uid="{00000000-0005-0000-0000-0000AB070000}"/>
    <cellStyle name="Currency 2 2 2 6 2 8 2" xfId="1964" xr:uid="{00000000-0005-0000-0000-0000AC070000}"/>
    <cellStyle name="Currency 2 2 2 6 2 9" xfId="1965" xr:uid="{00000000-0005-0000-0000-0000AD070000}"/>
    <cellStyle name="Currency 2 2 2 6 3" xfId="1966" xr:uid="{00000000-0005-0000-0000-0000AE070000}"/>
    <cellStyle name="Currency 2 2 2 6 4" xfId="1967" xr:uid="{00000000-0005-0000-0000-0000AF070000}"/>
    <cellStyle name="Currency 2 2 2 6 4 2" xfId="1968" xr:uid="{00000000-0005-0000-0000-0000B0070000}"/>
    <cellStyle name="Currency 2 2 2 6 4 2 2" xfId="1969" xr:uid="{00000000-0005-0000-0000-0000B1070000}"/>
    <cellStyle name="Currency 2 2 2 6 4 3" xfId="1970" xr:uid="{00000000-0005-0000-0000-0000B2070000}"/>
    <cellStyle name="Currency 2 2 2 6 5" xfId="1971" xr:uid="{00000000-0005-0000-0000-0000B3070000}"/>
    <cellStyle name="Currency 2 2 2 6 5 2" xfId="1972" xr:uid="{00000000-0005-0000-0000-0000B4070000}"/>
    <cellStyle name="Currency 2 2 2 6 5 2 2" xfId="1973" xr:uid="{00000000-0005-0000-0000-0000B5070000}"/>
    <cellStyle name="Currency 2 2 2 6 5 3" xfId="1974" xr:uid="{00000000-0005-0000-0000-0000B6070000}"/>
    <cellStyle name="Currency 2 2 2 7" xfId="1975" xr:uid="{00000000-0005-0000-0000-0000B7070000}"/>
    <cellStyle name="Currency 2 2 2 7 2" xfId="1976" xr:uid="{00000000-0005-0000-0000-0000B8070000}"/>
    <cellStyle name="Currency 2 2 2 7 3" xfId="1977" xr:uid="{00000000-0005-0000-0000-0000B9070000}"/>
    <cellStyle name="Currency 2 2 2 7 3 2" xfId="1978" xr:uid="{00000000-0005-0000-0000-0000BA070000}"/>
    <cellStyle name="Currency 2 2 2 7 3 3" xfId="1979" xr:uid="{00000000-0005-0000-0000-0000BB070000}"/>
    <cellStyle name="Currency 2 2 2 7 4" xfId="1980" xr:uid="{00000000-0005-0000-0000-0000BC070000}"/>
    <cellStyle name="Currency 2 2 2 7 4 2" xfId="1981" xr:uid="{00000000-0005-0000-0000-0000BD070000}"/>
    <cellStyle name="Currency 2 2 2 7 4 2 2" xfId="1982" xr:uid="{00000000-0005-0000-0000-0000BE070000}"/>
    <cellStyle name="Currency 2 2 2 7 4 3" xfId="1983" xr:uid="{00000000-0005-0000-0000-0000BF070000}"/>
    <cellStyle name="Currency 2 2 2 7 5" xfId="1984" xr:uid="{00000000-0005-0000-0000-0000C0070000}"/>
    <cellStyle name="Currency 2 2 2 7 5 2" xfId="1985" xr:uid="{00000000-0005-0000-0000-0000C1070000}"/>
    <cellStyle name="Currency 2 2 2 7 5 2 2" xfId="1986" xr:uid="{00000000-0005-0000-0000-0000C2070000}"/>
    <cellStyle name="Currency 2 2 2 7 5 3" xfId="1987" xr:uid="{00000000-0005-0000-0000-0000C3070000}"/>
    <cellStyle name="Currency 2 2 2 7 6" xfId="1988" xr:uid="{00000000-0005-0000-0000-0000C4070000}"/>
    <cellStyle name="Currency 2 2 2 7 6 2" xfId="1989" xr:uid="{00000000-0005-0000-0000-0000C5070000}"/>
    <cellStyle name="Currency 2 2 2 7 6 2 2" xfId="1990" xr:uid="{00000000-0005-0000-0000-0000C6070000}"/>
    <cellStyle name="Currency 2 2 2 7 6 3" xfId="1991" xr:uid="{00000000-0005-0000-0000-0000C7070000}"/>
    <cellStyle name="Currency 2 2 2 7 7" xfId="1992" xr:uid="{00000000-0005-0000-0000-0000C8070000}"/>
    <cellStyle name="Currency 2 2 2 7 7 2" xfId="1993" xr:uid="{00000000-0005-0000-0000-0000C9070000}"/>
    <cellStyle name="Currency 2 2 2 7 8" xfId="1994" xr:uid="{00000000-0005-0000-0000-0000CA070000}"/>
    <cellStyle name="Currency 2 2 2 7 8 2" xfId="1995" xr:uid="{00000000-0005-0000-0000-0000CB070000}"/>
    <cellStyle name="Currency 2 2 2 7 9" xfId="1996" xr:uid="{00000000-0005-0000-0000-0000CC070000}"/>
    <cellStyle name="Currency 2 2 2 8" xfId="1997" xr:uid="{00000000-0005-0000-0000-0000CD070000}"/>
    <cellStyle name="Currency 2 2 2 8 2" xfId="1998" xr:uid="{00000000-0005-0000-0000-0000CE070000}"/>
    <cellStyle name="Currency 2 2 2 8 3" xfId="1999" xr:uid="{00000000-0005-0000-0000-0000CF070000}"/>
    <cellStyle name="Currency 2 2 2 9" xfId="2000" xr:uid="{00000000-0005-0000-0000-0000D0070000}"/>
    <cellStyle name="Currency 2 2 3" xfId="2001" xr:uid="{00000000-0005-0000-0000-0000D1070000}"/>
    <cellStyle name="Currency 2 2 3 2" xfId="2002" xr:uid="{00000000-0005-0000-0000-0000D2070000}"/>
    <cellStyle name="Currency 2 2 4" xfId="2003" xr:uid="{00000000-0005-0000-0000-0000D3070000}"/>
    <cellStyle name="Currency 2 20" xfId="2004" xr:uid="{00000000-0005-0000-0000-0000D4070000}"/>
    <cellStyle name="Currency 2 20 2" xfId="2005" xr:uid="{00000000-0005-0000-0000-0000D5070000}"/>
    <cellStyle name="Currency 2 20 2 2" xfId="2006" xr:uid="{00000000-0005-0000-0000-0000D6070000}"/>
    <cellStyle name="Currency 2 20 3" xfId="2007" xr:uid="{00000000-0005-0000-0000-0000D7070000}"/>
    <cellStyle name="Currency 2 21" xfId="2008" xr:uid="{00000000-0005-0000-0000-0000D8070000}"/>
    <cellStyle name="Currency 2 21 2" xfId="2009" xr:uid="{00000000-0005-0000-0000-0000D9070000}"/>
    <cellStyle name="Currency 2 22" xfId="2010" xr:uid="{00000000-0005-0000-0000-0000DA070000}"/>
    <cellStyle name="Currency 2 22 2" xfId="2011" xr:uid="{00000000-0005-0000-0000-0000DB070000}"/>
    <cellStyle name="Currency 2 23" xfId="2012" xr:uid="{00000000-0005-0000-0000-0000DC070000}"/>
    <cellStyle name="Currency 2 24" xfId="2013" xr:uid="{00000000-0005-0000-0000-0000DD070000}"/>
    <cellStyle name="Currency 2 25" xfId="2014" xr:uid="{00000000-0005-0000-0000-0000DE070000}"/>
    <cellStyle name="Currency 2 3" xfId="2015" xr:uid="{00000000-0005-0000-0000-0000DF070000}"/>
    <cellStyle name="Currency 2 3 2" xfId="2016" xr:uid="{00000000-0005-0000-0000-0000E0070000}"/>
    <cellStyle name="Currency 2 3 2 2" xfId="2017" xr:uid="{00000000-0005-0000-0000-0000E1070000}"/>
    <cellStyle name="Currency 2 3 3" xfId="2018" xr:uid="{00000000-0005-0000-0000-0000E2070000}"/>
    <cellStyle name="Currency 2 4" xfId="2019" xr:uid="{00000000-0005-0000-0000-0000E3070000}"/>
    <cellStyle name="Currency 2 4 10" xfId="2020" xr:uid="{00000000-0005-0000-0000-0000E4070000}"/>
    <cellStyle name="Currency 2 4 10 2" xfId="2021" xr:uid="{00000000-0005-0000-0000-0000E5070000}"/>
    <cellStyle name="Currency 2 4 10 3" xfId="2022" xr:uid="{00000000-0005-0000-0000-0000E6070000}"/>
    <cellStyle name="Currency 2 4 11" xfId="2023" xr:uid="{00000000-0005-0000-0000-0000E7070000}"/>
    <cellStyle name="Currency 2 4 12" xfId="2024" xr:uid="{00000000-0005-0000-0000-0000E8070000}"/>
    <cellStyle name="Currency 2 4 12 2" xfId="2025" xr:uid="{00000000-0005-0000-0000-0000E9070000}"/>
    <cellStyle name="Currency 2 4 12 2 2" xfId="2026" xr:uid="{00000000-0005-0000-0000-0000EA070000}"/>
    <cellStyle name="Currency 2 4 12 3" xfId="2027" xr:uid="{00000000-0005-0000-0000-0000EB070000}"/>
    <cellStyle name="Currency 2 4 12 4" xfId="2028" xr:uid="{00000000-0005-0000-0000-0000EC070000}"/>
    <cellStyle name="Currency 2 4 13" xfId="2029" xr:uid="{00000000-0005-0000-0000-0000ED070000}"/>
    <cellStyle name="Currency 2 4 13 2" xfId="2030" xr:uid="{00000000-0005-0000-0000-0000EE070000}"/>
    <cellStyle name="Currency 2 4 13 2 2" xfId="2031" xr:uid="{00000000-0005-0000-0000-0000EF070000}"/>
    <cellStyle name="Currency 2 4 13 3" xfId="2032" xr:uid="{00000000-0005-0000-0000-0000F0070000}"/>
    <cellStyle name="Currency 2 4 14" xfId="2033" xr:uid="{00000000-0005-0000-0000-0000F1070000}"/>
    <cellStyle name="Currency 2 4 14 2" xfId="2034" xr:uid="{00000000-0005-0000-0000-0000F2070000}"/>
    <cellStyle name="Currency 2 4 14 2 2" xfId="2035" xr:uid="{00000000-0005-0000-0000-0000F3070000}"/>
    <cellStyle name="Currency 2 4 14 3" xfId="2036" xr:uid="{00000000-0005-0000-0000-0000F4070000}"/>
    <cellStyle name="Currency 2 4 15" xfId="2037" xr:uid="{00000000-0005-0000-0000-0000F5070000}"/>
    <cellStyle name="Currency 2 4 15 2" xfId="2038" xr:uid="{00000000-0005-0000-0000-0000F6070000}"/>
    <cellStyle name="Currency 2 4 16" xfId="2039" xr:uid="{00000000-0005-0000-0000-0000F7070000}"/>
    <cellStyle name="Currency 2 4 16 2" xfId="2040" xr:uid="{00000000-0005-0000-0000-0000F8070000}"/>
    <cellStyle name="Currency 2 4 17" xfId="2041" xr:uid="{00000000-0005-0000-0000-0000F9070000}"/>
    <cellStyle name="Currency 2 4 18" xfId="2042" xr:uid="{00000000-0005-0000-0000-0000FA070000}"/>
    <cellStyle name="Currency 2 4 19" xfId="2043" xr:uid="{00000000-0005-0000-0000-0000FB070000}"/>
    <cellStyle name="Currency 2 4 2" xfId="2044" xr:uid="{00000000-0005-0000-0000-0000FC070000}"/>
    <cellStyle name="Currency 2 4 2 10" xfId="2045" xr:uid="{00000000-0005-0000-0000-0000FD070000}"/>
    <cellStyle name="Currency 2 4 2 10 2" xfId="2046" xr:uid="{00000000-0005-0000-0000-0000FE070000}"/>
    <cellStyle name="Currency 2 4 2 10 2 2" xfId="2047" xr:uid="{00000000-0005-0000-0000-0000FF070000}"/>
    <cellStyle name="Currency 2 4 2 10 3" xfId="2048" xr:uid="{00000000-0005-0000-0000-000000080000}"/>
    <cellStyle name="Currency 2 4 2 10 4" xfId="2049" xr:uid="{00000000-0005-0000-0000-000001080000}"/>
    <cellStyle name="Currency 2 4 2 11" xfId="2050" xr:uid="{00000000-0005-0000-0000-000002080000}"/>
    <cellStyle name="Currency 2 4 2 11 2" xfId="2051" xr:uid="{00000000-0005-0000-0000-000003080000}"/>
    <cellStyle name="Currency 2 4 2 11 2 2" xfId="2052" xr:uid="{00000000-0005-0000-0000-000004080000}"/>
    <cellStyle name="Currency 2 4 2 11 3" xfId="2053" xr:uid="{00000000-0005-0000-0000-000005080000}"/>
    <cellStyle name="Currency 2 4 2 12" xfId="2054" xr:uid="{00000000-0005-0000-0000-000006080000}"/>
    <cellStyle name="Currency 2 4 2 12 2" xfId="2055" xr:uid="{00000000-0005-0000-0000-000007080000}"/>
    <cellStyle name="Currency 2 4 2 12 2 2" xfId="2056" xr:uid="{00000000-0005-0000-0000-000008080000}"/>
    <cellStyle name="Currency 2 4 2 12 3" xfId="2057" xr:uid="{00000000-0005-0000-0000-000009080000}"/>
    <cellStyle name="Currency 2 4 2 13" xfId="2058" xr:uid="{00000000-0005-0000-0000-00000A080000}"/>
    <cellStyle name="Currency 2 4 2 13 2" xfId="2059" xr:uid="{00000000-0005-0000-0000-00000B080000}"/>
    <cellStyle name="Currency 2 4 2 14" xfId="2060" xr:uid="{00000000-0005-0000-0000-00000C080000}"/>
    <cellStyle name="Currency 2 4 2 14 2" xfId="2061" xr:uid="{00000000-0005-0000-0000-00000D080000}"/>
    <cellStyle name="Currency 2 4 2 15" xfId="2062" xr:uid="{00000000-0005-0000-0000-00000E080000}"/>
    <cellStyle name="Currency 2 4 2 16" xfId="2063" xr:uid="{00000000-0005-0000-0000-00000F080000}"/>
    <cellStyle name="Currency 2 4 2 17" xfId="2064" xr:uid="{00000000-0005-0000-0000-000010080000}"/>
    <cellStyle name="Currency 2 4 2 2" xfId="2065" xr:uid="{00000000-0005-0000-0000-000011080000}"/>
    <cellStyle name="Currency 2 4 2 2 10" xfId="2066" xr:uid="{00000000-0005-0000-0000-000012080000}"/>
    <cellStyle name="Currency 2 4 2 2 10 2" xfId="2067" xr:uid="{00000000-0005-0000-0000-000013080000}"/>
    <cellStyle name="Currency 2 4 2 2 10 2 2" xfId="2068" xr:uid="{00000000-0005-0000-0000-000014080000}"/>
    <cellStyle name="Currency 2 4 2 2 10 3" xfId="2069" xr:uid="{00000000-0005-0000-0000-000015080000}"/>
    <cellStyle name="Currency 2 4 2 2 11" xfId="2070" xr:uid="{00000000-0005-0000-0000-000016080000}"/>
    <cellStyle name="Currency 2 4 2 2 11 2" xfId="2071" xr:uid="{00000000-0005-0000-0000-000017080000}"/>
    <cellStyle name="Currency 2 4 2 2 12" xfId="2072" xr:uid="{00000000-0005-0000-0000-000018080000}"/>
    <cellStyle name="Currency 2 4 2 2 12 2" xfId="2073" xr:uid="{00000000-0005-0000-0000-000019080000}"/>
    <cellStyle name="Currency 2 4 2 2 13" xfId="2074" xr:uid="{00000000-0005-0000-0000-00001A080000}"/>
    <cellStyle name="Currency 2 4 2 2 14" xfId="2075" xr:uid="{00000000-0005-0000-0000-00001B080000}"/>
    <cellStyle name="Currency 2 4 2 2 15" xfId="2076" xr:uid="{00000000-0005-0000-0000-00001C080000}"/>
    <cellStyle name="Currency 2 4 2 2 2" xfId="2077" xr:uid="{00000000-0005-0000-0000-00001D080000}"/>
    <cellStyle name="Currency 2 4 2 2 2 2" xfId="2078" xr:uid="{00000000-0005-0000-0000-00001E080000}"/>
    <cellStyle name="Currency 2 4 2 2 2 2 2" xfId="2079" xr:uid="{00000000-0005-0000-0000-00001F080000}"/>
    <cellStyle name="Currency 2 4 2 2 2 2 3" xfId="2080" xr:uid="{00000000-0005-0000-0000-000020080000}"/>
    <cellStyle name="Currency 2 4 2 2 2 2 3 2" xfId="2081" xr:uid="{00000000-0005-0000-0000-000021080000}"/>
    <cellStyle name="Currency 2 4 2 2 2 2 3 3" xfId="2082" xr:uid="{00000000-0005-0000-0000-000022080000}"/>
    <cellStyle name="Currency 2 4 2 2 2 2 4" xfId="2083" xr:uid="{00000000-0005-0000-0000-000023080000}"/>
    <cellStyle name="Currency 2 4 2 2 2 2 4 2" xfId="2084" xr:uid="{00000000-0005-0000-0000-000024080000}"/>
    <cellStyle name="Currency 2 4 2 2 2 2 4 2 2" xfId="2085" xr:uid="{00000000-0005-0000-0000-000025080000}"/>
    <cellStyle name="Currency 2 4 2 2 2 2 4 3" xfId="2086" xr:uid="{00000000-0005-0000-0000-000026080000}"/>
    <cellStyle name="Currency 2 4 2 2 2 2 5" xfId="2087" xr:uid="{00000000-0005-0000-0000-000027080000}"/>
    <cellStyle name="Currency 2 4 2 2 2 2 5 2" xfId="2088" xr:uid="{00000000-0005-0000-0000-000028080000}"/>
    <cellStyle name="Currency 2 4 2 2 2 2 5 2 2" xfId="2089" xr:uid="{00000000-0005-0000-0000-000029080000}"/>
    <cellStyle name="Currency 2 4 2 2 2 2 5 3" xfId="2090" xr:uid="{00000000-0005-0000-0000-00002A080000}"/>
    <cellStyle name="Currency 2 4 2 2 2 2 6" xfId="2091" xr:uid="{00000000-0005-0000-0000-00002B080000}"/>
    <cellStyle name="Currency 2 4 2 2 2 2 6 2" xfId="2092" xr:uid="{00000000-0005-0000-0000-00002C080000}"/>
    <cellStyle name="Currency 2 4 2 2 2 2 6 2 2" xfId="2093" xr:uid="{00000000-0005-0000-0000-00002D080000}"/>
    <cellStyle name="Currency 2 4 2 2 2 2 6 3" xfId="2094" xr:uid="{00000000-0005-0000-0000-00002E080000}"/>
    <cellStyle name="Currency 2 4 2 2 2 2 7" xfId="2095" xr:uid="{00000000-0005-0000-0000-00002F080000}"/>
    <cellStyle name="Currency 2 4 2 2 2 2 7 2" xfId="2096" xr:uid="{00000000-0005-0000-0000-000030080000}"/>
    <cellStyle name="Currency 2 4 2 2 2 2 8" xfId="2097" xr:uid="{00000000-0005-0000-0000-000031080000}"/>
    <cellStyle name="Currency 2 4 2 2 2 2 8 2" xfId="2098" xr:uid="{00000000-0005-0000-0000-000032080000}"/>
    <cellStyle name="Currency 2 4 2 2 2 2 9" xfId="2099" xr:uid="{00000000-0005-0000-0000-000033080000}"/>
    <cellStyle name="Currency 2 4 2 2 2 3" xfId="2100" xr:uid="{00000000-0005-0000-0000-000034080000}"/>
    <cellStyle name="Currency 2 4 2 2 2 3 2" xfId="2101" xr:uid="{00000000-0005-0000-0000-000035080000}"/>
    <cellStyle name="Currency 2 4 2 2 2 3 3" xfId="2102" xr:uid="{00000000-0005-0000-0000-000036080000}"/>
    <cellStyle name="Currency 2 4 2 2 2 3 3 2" xfId="2103" xr:uid="{00000000-0005-0000-0000-000037080000}"/>
    <cellStyle name="Currency 2 4 2 2 2 3 3 3" xfId="2104" xr:uid="{00000000-0005-0000-0000-000038080000}"/>
    <cellStyle name="Currency 2 4 2 2 2 3 4" xfId="2105" xr:uid="{00000000-0005-0000-0000-000039080000}"/>
    <cellStyle name="Currency 2 4 2 2 2 3 4 2" xfId="2106" xr:uid="{00000000-0005-0000-0000-00003A080000}"/>
    <cellStyle name="Currency 2 4 2 2 2 3 4 2 2" xfId="2107" xr:uid="{00000000-0005-0000-0000-00003B080000}"/>
    <cellStyle name="Currency 2 4 2 2 2 3 4 3" xfId="2108" xr:uid="{00000000-0005-0000-0000-00003C080000}"/>
    <cellStyle name="Currency 2 4 2 2 2 3 5" xfId="2109" xr:uid="{00000000-0005-0000-0000-00003D080000}"/>
    <cellStyle name="Currency 2 4 2 2 2 3 5 2" xfId="2110" xr:uid="{00000000-0005-0000-0000-00003E080000}"/>
    <cellStyle name="Currency 2 4 2 2 2 3 5 2 2" xfId="2111" xr:uid="{00000000-0005-0000-0000-00003F080000}"/>
    <cellStyle name="Currency 2 4 2 2 2 3 5 3" xfId="2112" xr:uid="{00000000-0005-0000-0000-000040080000}"/>
    <cellStyle name="Currency 2 4 2 2 2 3 6" xfId="2113" xr:uid="{00000000-0005-0000-0000-000041080000}"/>
    <cellStyle name="Currency 2 4 2 2 2 3 6 2" xfId="2114" xr:uid="{00000000-0005-0000-0000-000042080000}"/>
    <cellStyle name="Currency 2 4 2 2 2 3 6 2 2" xfId="2115" xr:uid="{00000000-0005-0000-0000-000043080000}"/>
    <cellStyle name="Currency 2 4 2 2 2 3 6 3" xfId="2116" xr:uid="{00000000-0005-0000-0000-000044080000}"/>
    <cellStyle name="Currency 2 4 2 2 2 3 7" xfId="2117" xr:uid="{00000000-0005-0000-0000-000045080000}"/>
    <cellStyle name="Currency 2 4 2 2 2 3 7 2" xfId="2118" xr:uid="{00000000-0005-0000-0000-000046080000}"/>
    <cellStyle name="Currency 2 4 2 2 2 3 8" xfId="2119" xr:uid="{00000000-0005-0000-0000-000047080000}"/>
    <cellStyle name="Currency 2 4 2 2 2 3 8 2" xfId="2120" xr:uid="{00000000-0005-0000-0000-000048080000}"/>
    <cellStyle name="Currency 2 4 2 2 2 3 9" xfId="2121" xr:uid="{00000000-0005-0000-0000-000049080000}"/>
    <cellStyle name="Currency 2 4 2 2 2 4" xfId="2122" xr:uid="{00000000-0005-0000-0000-00004A080000}"/>
    <cellStyle name="Currency 2 4 2 2 2 4 2" xfId="2123" xr:uid="{00000000-0005-0000-0000-00004B080000}"/>
    <cellStyle name="Currency 2 4 2 2 2 4 3" xfId="2124" xr:uid="{00000000-0005-0000-0000-00004C080000}"/>
    <cellStyle name="Currency 2 4 2 2 2 4 3 2" xfId="2125" xr:uid="{00000000-0005-0000-0000-00004D080000}"/>
    <cellStyle name="Currency 2 4 2 2 2 4 3 2 2" xfId="2126" xr:uid="{00000000-0005-0000-0000-00004E080000}"/>
    <cellStyle name="Currency 2 4 2 2 2 4 3 3" xfId="2127" xr:uid="{00000000-0005-0000-0000-00004F080000}"/>
    <cellStyle name="Currency 2 4 2 2 2 4 4" xfId="2128" xr:uid="{00000000-0005-0000-0000-000050080000}"/>
    <cellStyle name="Currency 2 4 2 2 2 4 4 2" xfId="2129" xr:uid="{00000000-0005-0000-0000-000051080000}"/>
    <cellStyle name="Currency 2 4 2 2 2 4 4 2 2" xfId="2130" xr:uid="{00000000-0005-0000-0000-000052080000}"/>
    <cellStyle name="Currency 2 4 2 2 2 4 4 3" xfId="2131" xr:uid="{00000000-0005-0000-0000-000053080000}"/>
    <cellStyle name="Currency 2 4 2 2 2 4 5" xfId="2132" xr:uid="{00000000-0005-0000-0000-000054080000}"/>
    <cellStyle name="Currency 2 4 2 2 2 4 5 2" xfId="2133" xr:uid="{00000000-0005-0000-0000-000055080000}"/>
    <cellStyle name="Currency 2 4 2 2 2 4 5 2 2" xfId="2134" xr:uid="{00000000-0005-0000-0000-000056080000}"/>
    <cellStyle name="Currency 2 4 2 2 2 4 5 3" xfId="2135" xr:uid="{00000000-0005-0000-0000-000057080000}"/>
    <cellStyle name="Currency 2 4 2 2 2 4 6" xfId="2136" xr:uid="{00000000-0005-0000-0000-000058080000}"/>
    <cellStyle name="Currency 2 4 2 2 2 4 6 2" xfId="2137" xr:uid="{00000000-0005-0000-0000-000059080000}"/>
    <cellStyle name="Currency 2 4 2 2 2 4 7" xfId="2138" xr:uid="{00000000-0005-0000-0000-00005A080000}"/>
    <cellStyle name="Currency 2 4 2 2 2 4 7 2" xfId="2139" xr:uid="{00000000-0005-0000-0000-00005B080000}"/>
    <cellStyle name="Currency 2 4 2 2 2 4 8" xfId="2140" xr:uid="{00000000-0005-0000-0000-00005C080000}"/>
    <cellStyle name="Currency 2 4 2 2 2 4 9" xfId="2141" xr:uid="{00000000-0005-0000-0000-00005D080000}"/>
    <cellStyle name="Currency 2 4 2 2 2 5" xfId="2142" xr:uid="{00000000-0005-0000-0000-00005E080000}"/>
    <cellStyle name="Currency 2 4 2 2 2 5 2" xfId="2143" xr:uid="{00000000-0005-0000-0000-00005F080000}"/>
    <cellStyle name="Currency 2 4 2 2 2 5 3" xfId="2144" xr:uid="{00000000-0005-0000-0000-000060080000}"/>
    <cellStyle name="Currency 2 4 2 2 2 6" xfId="2145" xr:uid="{00000000-0005-0000-0000-000061080000}"/>
    <cellStyle name="Currency 2 4 2 2 2 6 2" xfId="2146" xr:uid="{00000000-0005-0000-0000-000062080000}"/>
    <cellStyle name="Currency 2 4 2 2 2 6 2 2" xfId="2147" xr:uid="{00000000-0005-0000-0000-000063080000}"/>
    <cellStyle name="Currency 2 4 2 2 2 6 2 2 2" xfId="2148" xr:uid="{00000000-0005-0000-0000-000064080000}"/>
    <cellStyle name="Currency 2 4 2 2 2 6 2 3" xfId="2149" xr:uid="{00000000-0005-0000-0000-000065080000}"/>
    <cellStyle name="Currency 2 4 2 2 2 6 3" xfId="2150" xr:uid="{00000000-0005-0000-0000-000066080000}"/>
    <cellStyle name="Currency 2 4 2 2 2 6 3 2" xfId="2151" xr:uid="{00000000-0005-0000-0000-000067080000}"/>
    <cellStyle name="Currency 2 4 2 2 2 6 3 2 2" xfId="2152" xr:uid="{00000000-0005-0000-0000-000068080000}"/>
    <cellStyle name="Currency 2 4 2 2 2 6 3 3" xfId="2153" xr:uid="{00000000-0005-0000-0000-000069080000}"/>
    <cellStyle name="Currency 2 4 2 2 2 6 4" xfId="2154" xr:uid="{00000000-0005-0000-0000-00006A080000}"/>
    <cellStyle name="Currency 2 4 2 2 2 6 4 2" xfId="2155" xr:uid="{00000000-0005-0000-0000-00006B080000}"/>
    <cellStyle name="Currency 2 4 2 2 2 6 4 2 2" xfId="2156" xr:uid="{00000000-0005-0000-0000-00006C080000}"/>
    <cellStyle name="Currency 2 4 2 2 2 6 4 3" xfId="2157" xr:uid="{00000000-0005-0000-0000-00006D080000}"/>
    <cellStyle name="Currency 2 4 2 2 2 6 5" xfId="2158" xr:uid="{00000000-0005-0000-0000-00006E080000}"/>
    <cellStyle name="Currency 2 4 2 2 2 6 5 2" xfId="2159" xr:uid="{00000000-0005-0000-0000-00006F080000}"/>
    <cellStyle name="Currency 2 4 2 2 2 6 6" xfId="2160" xr:uid="{00000000-0005-0000-0000-000070080000}"/>
    <cellStyle name="Currency 2 4 2 2 2 6 6 2" xfId="2161" xr:uid="{00000000-0005-0000-0000-000071080000}"/>
    <cellStyle name="Currency 2 4 2 2 2 6 7" xfId="2162" xr:uid="{00000000-0005-0000-0000-000072080000}"/>
    <cellStyle name="Currency 2 4 2 2 2 7" xfId="2163" xr:uid="{00000000-0005-0000-0000-000073080000}"/>
    <cellStyle name="Currency 2 4 2 2 2 7 2" xfId="2164" xr:uid="{00000000-0005-0000-0000-000074080000}"/>
    <cellStyle name="Currency 2 4 2 2 2 7 2 2" xfId="2165" xr:uid="{00000000-0005-0000-0000-000075080000}"/>
    <cellStyle name="Currency 2 4 2 2 2 7 3" xfId="2166" xr:uid="{00000000-0005-0000-0000-000076080000}"/>
    <cellStyle name="Currency 2 4 2 2 2 8" xfId="2167" xr:uid="{00000000-0005-0000-0000-000077080000}"/>
    <cellStyle name="Currency 2 4 2 2 2 8 2" xfId="2168" xr:uid="{00000000-0005-0000-0000-000078080000}"/>
    <cellStyle name="Currency 2 4 2 2 2 8 2 2" xfId="2169" xr:uid="{00000000-0005-0000-0000-000079080000}"/>
    <cellStyle name="Currency 2 4 2 2 2 8 3" xfId="2170" xr:uid="{00000000-0005-0000-0000-00007A080000}"/>
    <cellStyle name="Currency 2 4 2 2 3" xfId="2171" xr:uid="{00000000-0005-0000-0000-00007B080000}"/>
    <cellStyle name="Currency 2 4 2 2 3 10" xfId="2172" xr:uid="{00000000-0005-0000-0000-00007C080000}"/>
    <cellStyle name="Currency 2 4 2 2 3 2" xfId="2173" xr:uid="{00000000-0005-0000-0000-00007D080000}"/>
    <cellStyle name="Currency 2 4 2 2 3 2 2" xfId="2174" xr:uid="{00000000-0005-0000-0000-00007E080000}"/>
    <cellStyle name="Currency 2 4 2 2 3 2 3" xfId="2175" xr:uid="{00000000-0005-0000-0000-00007F080000}"/>
    <cellStyle name="Currency 2 4 2 2 3 2 3 2" xfId="2176" xr:uid="{00000000-0005-0000-0000-000080080000}"/>
    <cellStyle name="Currency 2 4 2 2 3 2 3 3" xfId="2177" xr:uid="{00000000-0005-0000-0000-000081080000}"/>
    <cellStyle name="Currency 2 4 2 2 3 2 4" xfId="2178" xr:uid="{00000000-0005-0000-0000-000082080000}"/>
    <cellStyle name="Currency 2 4 2 2 3 2 4 2" xfId="2179" xr:uid="{00000000-0005-0000-0000-000083080000}"/>
    <cellStyle name="Currency 2 4 2 2 3 2 4 2 2" xfId="2180" xr:uid="{00000000-0005-0000-0000-000084080000}"/>
    <cellStyle name="Currency 2 4 2 2 3 2 4 3" xfId="2181" xr:uid="{00000000-0005-0000-0000-000085080000}"/>
    <cellStyle name="Currency 2 4 2 2 3 2 5" xfId="2182" xr:uid="{00000000-0005-0000-0000-000086080000}"/>
    <cellStyle name="Currency 2 4 2 2 3 2 5 2" xfId="2183" xr:uid="{00000000-0005-0000-0000-000087080000}"/>
    <cellStyle name="Currency 2 4 2 2 3 2 5 2 2" xfId="2184" xr:uid="{00000000-0005-0000-0000-000088080000}"/>
    <cellStyle name="Currency 2 4 2 2 3 2 5 3" xfId="2185" xr:uid="{00000000-0005-0000-0000-000089080000}"/>
    <cellStyle name="Currency 2 4 2 2 3 2 6" xfId="2186" xr:uid="{00000000-0005-0000-0000-00008A080000}"/>
    <cellStyle name="Currency 2 4 2 2 3 2 6 2" xfId="2187" xr:uid="{00000000-0005-0000-0000-00008B080000}"/>
    <cellStyle name="Currency 2 4 2 2 3 2 6 2 2" xfId="2188" xr:uid="{00000000-0005-0000-0000-00008C080000}"/>
    <cellStyle name="Currency 2 4 2 2 3 2 6 3" xfId="2189" xr:uid="{00000000-0005-0000-0000-00008D080000}"/>
    <cellStyle name="Currency 2 4 2 2 3 2 7" xfId="2190" xr:uid="{00000000-0005-0000-0000-00008E080000}"/>
    <cellStyle name="Currency 2 4 2 2 3 2 7 2" xfId="2191" xr:uid="{00000000-0005-0000-0000-00008F080000}"/>
    <cellStyle name="Currency 2 4 2 2 3 2 8" xfId="2192" xr:uid="{00000000-0005-0000-0000-000090080000}"/>
    <cellStyle name="Currency 2 4 2 2 3 2 8 2" xfId="2193" xr:uid="{00000000-0005-0000-0000-000091080000}"/>
    <cellStyle name="Currency 2 4 2 2 3 2 9" xfId="2194" xr:uid="{00000000-0005-0000-0000-000092080000}"/>
    <cellStyle name="Currency 2 4 2 2 3 3" xfId="2195" xr:uid="{00000000-0005-0000-0000-000093080000}"/>
    <cellStyle name="Currency 2 4 2 2 3 4" xfId="2196" xr:uid="{00000000-0005-0000-0000-000094080000}"/>
    <cellStyle name="Currency 2 4 2 2 3 4 2" xfId="2197" xr:uid="{00000000-0005-0000-0000-000095080000}"/>
    <cellStyle name="Currency 2 4 2 2 3 4 3" xfId="2198" xr:uid="{00000000-0005-0000-0000-000096080000}"/>
    <cellStyle name="Currency 2 4 2 2 3 5" xfId="2199" xr:uid="{00000000-0005-0000-0000-000097080000}"/>
    <cellStyle name="Currency 2 4 2 2 3 5 2" xfId="2200" xr:uid="{00000000-0005-0000-0000-000098080000}"/>
    <cellStyle name="Currency 2 4 2 2 3 5 2 2" xfId="2201" xr:uid="{00000000-0005-0000-0000-000099080000}"/>
    <cellStyle name="Currency 2 4 2 2 3 5 3" xfId="2202" xr:uid="{00000000-0005-0000-0000-00009A080000}"/>
    <cellStyle name="Currency 2 4 2 2 3 6" xfId="2203" xr:uid="{00000000-0005-0000-0000-00009B080000}"/>
    <cellStyle name="Currency 2 4 2 2 3 6 2" xfId="2204" xr:uid="{00000000-0005-0000-0000-00009C080000}"/>
    <cellStyle name="Currency 2 4 2 2 3 6 2 2" xfId="2205" xr:uid="{00000000-0005-0000-0000-00009D080000}"/>
    <cellStyle name="Currency 2 4 2 2 3 6 3" xfId="2206" xr:uid="{00000000-0005-0000-0000-00009E080000}"/>
    <cellStyle name="Currency 2 4 2 2 3 7" xfId="2207" xr:uid="{00000000-0005-0000-0000-00009F080000}"/>
    <cellStyle name="Currency 2 4 2 2 3 7 2" xfId="2208" xr:uid="{00000000-0005-0000-0000-0000A0080000}"/>
    <cellStyle name="Currency 2 4 2 2 3 7 2 2" xfId="2209" xr:uid="{00000000-0005-0000-0000-0000A1080000}"/>
    <cellStyle name="Currency 2 4 2 2 3 7 3" xfId="2210" xr:uid="{00000000-0005-0000-0000-0000A2080000}"/>
    <cellStyle name="Currency 2 4 2 2 3 8" xfId="2211" xr:uid="{00000000-0005-0000-0000-0000A3080000}"/>
    <cellStyle name="Currency 2 4 2 2 3 8 2" xfId="2212" xr:uid="{00000000-0005-0000-0000-0000A4080000}"/>
    <cellStyle name="Currency 2 4 2 2 3 9" xfId="2213" xr:uid="{00000000-0005-0000-0000-0000A5080000}"/>
    <cellStyle name="Currency 2 4 2 2 3 9 2" xfId="2214" xr:uid="{00000000-0005-0000-0000-0000A6080000}"/>
    <cellStyle name="Currency 2 4 2 2 4" xfId="2215" xr:uid="{00000000-0005-0000-0000-0000A7080000}"/>
    <cellStyle name="Currency 2 4 2 2 4 2" xfId="2216" xr:uid="{00000000-0005-0000-0000-0000A8080000}"/>
    <cellStyle name="Currency 2 4 2 2 4 2 10" xfId="2217" xr:uid="{00000000-0005-0000-0000-0000A9080000}"/>
    <cellStyle name="Currency 2 4 2 2 4 2 2" xfId="2218" xr:uid="{00000000-0005-0000-0000-0000AA080000}"/>
    <cellStyle name="Currency 2 4 2 2 4 2 3" xfId="2219" xr:uid="{00000000-0005-0000-0000-0000AB080000}"/>
    <cellStyle name="Currency 2 4 2 2 4 2 4" xfId="2220" xr:uid="{00000000-0005-0000-0000-0000AC080000}"/>
    <cellStyle name="Currency 2 4 2 2 4 2 4 2" xfId="2221" xr:uid="{00000000-0005-0000-0000-0000AD080000}"/>
    <cellStyle name="Currency 2 4 2 2 4 2 4 2 2" xfId="2222" xr:uid="{00000000-0005-0000-0000-0000AE080000}"/>
    <cellStyle name="Currency 2 4 2 2 4 2 4 3" xfId="2223" xr:uid="{00000000-0005-0000-0000-0000AF080000}"/>
    <cellStyle name="Currency 2 4 2 2 4 2 5" xfId="2224" xr:uid="{00000000-0005-0000-0000-0000B0080000}"/>
    <cellStyle name="Currency 2 4 2 2 4 2 5 2" xfId="2225" xr:uid="{00000000-0005-0000-0000-0000B1080000}"/>
    <cellStyle name="Currency 2 4 2 2 4 2 5 2 2" xfId="2226" xr:uid="{00000000-0005-0000-0000-0000B2080000}"/>
    <cellStyle name="Currency 2 4 2 2 4 2 5 3" xfId="2227" xr:uid="{00000000-0005-0000-0000-0000B3080000}"/>
    <cellStyle name="Currency 2 4 2 2 4 2 6" xfId="2228" xr:uid="{00000000-0005-0000-0000-0000B4080000}"/>
    <cellStyle name="Currency 2 4 2 2 4 2 6 2" xfId="2229" xr:uid="{00000000-0005-0000-0000-0000B5080000}"/>
    <cellStyle name="Currency 2 4 2 2 4 2 6 2 2" xfId="2230" xr:uid="{00000000-0005-0000-0000-0000B6080000}"/>
    <cellStyle name="Currency 2 4 2 2 4 2 6 3" xfId="2231" xr:uid="{00000000-0005-0000-0000-0000B7080000}"/>
    <cellStyle name="Currency 2 4 2 2 4 2 7" xfId="2232" xr:uid="{00000000-0005-0000-0000-0000B8080000}"/>
    <cellStyle name="Currency 2 4 2 2 4 2 7 2" xfId="2233" xr:uid="{00000000-0005-0000-0000-0000B9080000}"/>
    <cellStyle name="Currency 2 4 2 2 4 2 8" xfId="2234" xr:uid="{00000000-0005-0000-0000-0000BA080000}"/>
    <cellStyle name="Currency 2 4 2 2 4 2 8 2" xfId="2235" xr:uid="{00000000-0005-0000-0000-0000BB080000}"/>
    <cellStyle name="Currency 2 4 2 2 4 2 9" xfId="2236" xr:uid="{00000000-0005-0000-0000-0000BC080000}"/>
    <cellStyle name="Currency 2 4 2 2 4 3" xfId="2237" xr:uid="{00000000-0005-0000-0000-0000BD080000}"/>
    <cellStyle name="Currency 2 4 2 2 4 4" xfId="2238" xr:uid="{00000000-0005-0000-0000-0000BE080000}"/>
    <cellStyle name="Currency 2 4 2 2 4 4 2" xfId="2239" xr:uid="{00000000-0005-0000-0000-0000BF080000}"/>
    <cellStyle name="Currency 2 4 2 2 4 4 2 2" xfId="2240" xr:uid="{00000000-0005-0000-0000-0000C0080000}"/>
    <cellStyle name="Currency 2 4 2 2 4 4 3" xfId="2241" xr:uid="{00000000-0005-0000-0000-0000C1080000}"/>
    <cellStyle name="Currency 2 4 2 2 4 5" xfId="2242" xr:uid="{00000000-0005-0000-0000-0000C2080000}"/>
    <cellStyle name="Currency 2 4 2 2 4 5 2" xfId="2243" xr:uid="{00000000-0005-0000-0000-0000C3080000}"/>
    <cellStyle name="Currency 2 4 2 2 4 5 2 2" xfId="2244" xr:uid="{00000000-0005-0000-0000-0000C4080000}"/>
    <cellStyle name="Currency 2 4 2 2 4 5 3" xfId="2245" xr:uid="{00000000-0005-0000-0000-0000C5080000}"/>
    <cellStyle name="Currency 2 4 2 2 5" xfId="2246" xr:uid="{00000000-0005-0000-0000-0000C6080000}"/>
    <cellStyle name="Currency 2 4 2 2 5 2" xfId="2247" xr:uid="{00000000-0005-0000-0000-0000C7080000}"/>
    <cellStyle name="Currency 2 4 2 2 5 3" xfId="2248" xr:uid="{00000000-0005-0000-0000-0000C8080000}"/>
    <cellStyle name="Currency 2 4 2 2 5 3 2" xfId="2249" xr:uid="{00000000-0005-0000-0000-0000C9080000}"/>
    <cellStyle name="Currency 2 4 2 2 5 3 3" xfId="2250" xr:uid="{00000000-0005-0000-0000-0000CA080000}"/>
    <cellStyle name="Currency 2 4 2 2 5 4" xfId="2251" xr:uid="{00000000-0005-0000-0000-0000CB080000}"/>
    <cellStyle name="Currency 2 4 2 2 5 4 2" xfId="2252" xr:uid="{00000000-0005-0000-0000-0000CC080000}"/>
    <cellStyle name="Currency 2 4 2 2 5 4 2 2" xfId="2253" xr:uid="{00000000-0005-0000-0000-0000CD080000}"/>
    <cellStyle name="Currency 2 4 2 2 5 4 3" xfId="2254" xr:uid="{00000000-0005-0000-0000-0000CE080000}"/>
    <cellStyle name="Currency 2 4 2 2 5 5" xfId="2255" xr:uid="{00000000-0005-0000-0000-0000CF080000}"/>
    <cellStyle name="Currency 2 4 2 2 5 5 2" xfId="2256" xr:uid="{00000000-0005-0000-0000-0000D0080000}"/>
    <cellStyle name="Currency 2 4 2 2 5 5 2 2" xfId="2257" xr:uid="{00000000-0005-0000-0000-0000D1080000}"/>
    <cellStyle name="Currency 2 4 2 2 5 5 3" xfId="2258" xr:uid="{00000000-0005-0000-0000-0000D2080000}"/>
    <cellStyle name="Currency 2 4 2 2 5 6" xfId="2259" xr:uid="{00000000-0005-0000-0000-0000D3080000}"/>
    <cellStyle name="Currency 2 4 2 2 5 6 2" xfId="2260" xr:uid="{00000000-0005-0000-0000-0000D4080000}"/>
    <cellStyle name="Currency 2 4 2 2 5 6 2 2" xfId="2261" xr:uid="{00000000-0005-0000-0000-0000D5080000}"/>
    <cellStyle name="Currency 2 4 2 2 5 6 3" xfId="2262" xr:uid="{00000000-0005-0000-0000-0000D6080000}"/>
    <cellStyle name="Currency 2 4 2 2 5 7" xfId="2263" xr:uid="{00000000-0005-0000-0000-0000D7080000}"/>
    <cellStyle name="Currency 2 4 2 2 5 7 2" xfId="2264" xr:uid="{00000000-0005-0000-0000-0000D8080000}"/>
    <cellStyle name="Currency 2 4 2 2 5 8" xfId="2265" xr:uid="{00000000-0005-0000-0000-0000D9080000}"/>
    <cellStyle name="Currency 2 4 2 2 5 8 2" xfId="2266" xr:uid="{00000000-0005-0000-0000-0000DA080000}"/>
    <cellStyle name="Currency 2 4 2 2 5 9" xfId="2267" xr:uid="{00000000-0005-0000-0000-0000DB080000}"/>
    <cellStyle name="Currency 2 4 2 2 6" xfId="2268" xr:uid="{00000000-0005-0000-0000-0000DC080000}"/>
    <cellStyle name="Currency 2 4 2 2 6 2" xfId="2269" xr:uid="{00000000-0005-0000-0000-0000DD080000}"/>
    <cellStyle name="Currency 2 4 2 2 6 3" xfId="2270" xr:uid="{00000000-0005-0000-0000-0000DE080000}"/>
    <cellStyle name="Currency 2 4 2 2 7" xfId="2271" xr:uid="{00000000-0005-0000-0000-0000DF080000}"/>
    <cellStyle name="Currency 2 4 2 2 8" xfId="2272" xr:uid="{00000000-0005-0000-0000-0000E0080000}"/>
    <cellStyle name="Currency 2 4 2 2 8 2" xfId="2273" xr:uid="{00000000-0005-0000-0000-0000E1080000}"/>
    <cellStyle name="Currency 2 4 2 2 8 2 2" xfId="2274" xr:uid="{00000000-0005-0000-0000-0000E2080000}"/>
    <cellStyle name="Currency 2 4 2 2 8 3" xfId="2275" xr:uid="{00000000-0005-0000-0000-0000E3080000}"/>
    <cellStyle name="Currency 2 4 2 2 8 4" xfId="2276" xr:uid="{00000000-0005-0000-0000-0000E4080000}"/>
    <cellStyle name="Currency 2 4 2 2 9" xfId="2277" xr:uid="{00000000-0005-0000-0000-0000E5080000}"/>
    <cellStyle name="Currency 2 4 2 2 9 2" xfId="2278" xr:uid="{00000000-0005-0000-0000-0000E6080000}"/>
    <cellStyle name="Currency 2 4 2 2 9 2 2" xfId="2279" xr:uid="{00000000-0005-0000-0000-0000E7080000}"/>
    <cellStyle name="Currency 2 4 2 2 9 3" xfId="2280" xr:uid="{00000000-0005-0000-0000-0000E8080000}"/>
    <cellStyle name="Currency 2 4 2 3" xfId="2281" xr:uid="{00000000-0005-0000-0000-0000E9080000}"/>
    <cellStyle name="Currency 2 4 2 3 10" xfId="2282" xr:uid="{00000000-0005-0000-0000-0000EA080000}"/>
    <cellStyle name="Currency 2 4 2 3 10 2" xfId="2283" xr:uid="{00000000-0005-0000-0000-0000EB080000}"/>
    <cellStyle name="Currency 2 4 2 3 10 2 2" xfId="2284" xr:uid="{00000000-0005-0000-0000-0000EC080000}"/>
    <cellStyle name="Currency 2 4 2 3 10 3" xfId="2285" xr:uid="{00000000-0005-0000-0000-0000ED080000}"/>
    <cellStyle name="Currency 2 4 2 3 11" xfId="2286" xr:uid="{00000000-0005-0000-0000-0000EE080000}"/>
    <cellStyle name="Currency 2 4 2 3 11 2" xfId="2287" xr:uid="{00000000-0005-0000-0000-0000EF080000}"/>
    <cellStyle name="Currency 2 4 2 3 12" xfId="2288" xr:uid="{00000000-0005-0000-0000-0000F0080000}"/>
    <cellStyle name="Currency 2 4 2 3 12 2" xfId="2289" xr:uid="{00000000-0005-0000-0000-0000F1080000}"/>
    <cellStyle name="Currency 2 4 2 3 13" xfId="2290" xr:uid="{00000000-0005-0000-0000-0000F2080000}"/>
    <cellStyle name="Currency 2 4 2 3 14" xfId="2291" xr:uid="{00000000-0005-0000-0000-0000F3080000}"/>
    <cellStyle name="Currency 2 4 2 3 15" xfId="2292" xr:uid="{00000000-0005-0000-0000-0000F4080000}"/>
    <cellStyle name="Currency 2 4 2 3 2" xfId="2293" xr:uid="{00000000-0005-0000-0000-0000F5080000}"/>
    <cellStyle name="Currency 2 4 2 3 2 2" xfId="2294" xr:uid="{00000000-0005-0000-0000-0000F6080000}"/>
    <cellStyle name="Currency 2 4 2 3 2 2 2" xfId="2295" xr:uid="{00000000-0005-0000-0000-0000F7080000}"/>
    <cellStyle name="Currency 2 4 2 3 2 2 3" xfId="2296" xr:uid="{00000000-0005-0000-0000-0000F8080000}"/>
    <cellStyle name="Currency 2 4 2 3 2 2 3 2" xfId="2297" xr:uid="{00000000-0005-0000-0000-0000F9080000}"/>
    <cellStyle name="Currency 2 4 2 3 2 2 3 3" xfId="2298" xr:uid="{00000000-0005-0000-0000-0000FA080000}"/>
    <cellStyle name="Currency 2 4 2 3 2 2 4" xfId="2299" xr:uid="{00000000-0005-0000-0000-0000FB080000}"/>
    <cellStyle name="Currency 2 4 2 3 2 2 4 2" xfId="2300" xr:uid="{00000000-0005-0000-0000-0000FC080000}"/>
    <cellStyle name="Currency 2 4 2 3 2 2 4 2 2" xfId="2301" xr:uid="{00000000-0005-0000-0000-0000FD080000}"/>
    <cellStyle name="Currency 2 4 2 3 2 2 4 3" xfId="2302" xr:uid="{00000000-0005-0000-0000-0000FE080000}"/>
    <cellStyle name="Currency 2 4 2 3 2 2 5" xfId="2303" xr:uid="{00000000-0005-0000-0000-0000FF080000}"/>
    <cellStyle name="Currency 2 4 2 3 2 2 5 2" xfId="2304" xr:uid="{00000000-0005-0000-0000-000000090000}"/>
    <cellStyle name="Currency 2 4 2 3 2 2 5 2 2" xfId="2305" xr:uid="{00000000-0005-0000-0000-000001090000}"/>
    <cellStyle name="Currency 2 4 2 3 2 2 5 3" xfId="2306" xr:uid="{00000000-0005-0000-0000-000002090000}"/>
    <cellStyle name="Currency 2 4 2 3 2 2 6" xfId="2307" xr:uid="{00000000-0005-0000-0000-000003090000}"/>
    <cellStyle name="Currency 2 4 2 3 2 2 6 2" xfId="2308" xr:uid="{00000000-0005-0000-0000-000004090000}"/>
    <cellStyle name="Currency 2 4 2 3 2 2 6 2 2" xfId="2309" xr:uid="{00000000-0005-0000-0000-000005090000}"/>
    <cellStyle name="Currency 2 4 2 3 2 2 6 3" xfId="2310" xr:uid="{00000000-0005-0000-0000-000006090000}"/>
    <cellStyle name="Currency 2 4 2 3 2 2 7" xfId="2311" xr:uid="{00000000-0005-0000-0000-000007090000}"/>
    <cellStyle name="Currency 2 4 2 3 2 2 7 2" xfId="2312" xr:uid="{00000000-0005-0000-0000-000008090000}"/>
    <cellStyle name="Currency 2 4 2 3 2 2 8" xfId="2313" xr:uid="{00000000-0005-0000-0000-000009090000}"/>
    <cellStyle name="Currency 2 4 2 3 2 2 8 2" xfId="2314" xr:uid="{00000000-0005-0000-0000-00000A090000}"/>
    <cellStyle name="Currency 2 4 2 3 2 2 9" xfId="2315" xr:uid="{00000000-0005-0000-0000-00000B090000}"/>
    <cellStyle name="Currency 2 4 2 3 2 3" xfId="2316" xr:uid="{00000000-0005-0000-0000-00000C090000}"/>
    <cellStyle name="Currency 2 4 2 3 2 3 2" xfId="2317" xr:uid="{00000000-0005-0000-0000-00000D090000}"/>
    <cellStyle name="Currency 2 4 2 3 2 3 3" xfId="2318" xr:uid="{00000000-0005-0000-0000-00000E090000}"/>
    <cellStyle name="Currency 2 4 2 3 2 3 3 2" xfId="2319" xr:uid="{00000000-0005-0000-0000-00000F090000}"/>
    <cellStyle name="Currency 2 4 2 3 2 3 3 3" xfId="2320" xr:uid="{00000000-0005-0000-0000-000010090000}"/>
    <cellStyle name="Currency 2 4 2 3 2 3 4" xfId="2321" xr:uid="{00000000-0005-0000-0000-000011090000}"/>
    <cellStyle name="Currency 2 4 2 3 2 3 4 2" xfId="2322" xr:uid="{00000000-0005-0000-0000-000012090000}"/>
    <cellStyle name="Currency 2 4 2 3 2 3 4 2 2" xfId="2323" xr:uid="{00000000-0005-0000-0000-000013090000}"/>
    <cellStyle name="Currency 2 4 2 3 2 3 4 3" xfId="2324" xr:uid="{00000000-0005-0000-0000-000014090000}"/>
    <cellStyle name="Currency 2 4 2 3 2 3 5" xfId="2325" xr:uid="{00000000-0005-0000-0000-000015090000}"/>
    <cellStyle name="Currency 2 4 2 3 2 3 5 2" xfId="2326" xr:uid="{00000000-0005-0000-0000-000016090000}"/>
    <cellStyle name="Currency 2 4 2 3 2 3 5 2 2" xfId="2327" xr:uid="{00000000-0005-0000-0000-000017090000}"/>
    <cellStyle name="Currency 2 4 2 3 2 3 5 3" xfId="2328" xr:uid="{00000000-0005-0000-0000-000018090000}"/>
    <cellStyle name="Currency 2 4 2 3 2 3 6" xfId="2329" xr:uid="{00000000-0005-0000-0000-000019090000}"/>
    <cellStyle name="Currency 2 4 2 3 2 3 6 2" xfId="2330" xr:uid="{00000000-0005-0000-0000-00001A090000}"/>
    <cellStyle name="Currency 2 4 2 3 2 3 6 2 2" xfId="2331" xr:uid="{00000000-0005-0000-0000-00001B090000}"/>
    <cellStyle name="Currency 2 4 2 3 2 3 6 3" xfId="2332" xr:uid="{00000000-0005-0000-0000-00001C090000}"/>
    <cellStyle name="Currency 2 4 2 3 2 3 7" xfId="2333" xr:uid="{00000000-0005-0000-0000-00001D090000}"/>
    <cellStyle name="Currency 2 4 2 3 2 3 7 2" xfId="2334" xr:uid="{00000000-0005-0000-0000-00001E090000}"/>
    <cellStyle name="Currency 2 4 2 3 2 3 8" xfId="2335" xr:uid="{00000000-0005-0000-0000-00001F090000}"/>
    <cellStyle name="Currency 2 4 2 3 2 3 8 2" xfId="2336" xr:uid="{00000000-0005-0000-0000-000020090000}"/>
    <cellStyle name="Currency 2 4 2 3 2 3 9" xfId="2337" xr:uid="{00000000-0005-0000-0000-000021090000}"/>
    <cellStyle name="Currency 2 4 2 3 2 4" xfId="2338" xr:uid="{00000000-0005-0000-0000-000022090000}"/>
    <cellStyle name="Currency 2 4 2 3 2 4 2" xfId="2339" xr:uid="{00000000-0005-0000-0000-000023090000}"/>
    <cellStyle name="Currency 2 4 2 3 2 4 3" xfId="2340" xr:uid="{00000000-0005-0000-0000-000024090000}"/>
    <cellStyle name="Currency 2 4 2 3 2 4 3 2" xfId="2341" xr:uid="{00000000-0005-0000-0000-000025090000}"/>
    <cellStyle name="Currency 2 4 2 3 2 4 3 2 2" xfId="2342" xr:uid="{00000000-0005-0000-0000-000026090000}"/>
    <cellStyle name="Currency 2 4 2 3 2 4 3 3" xfId="2343" xr:uid="{00000000-0005-0000-0000-000027090000}"/>
    <cellStyle name="Currency 2 4 2 3 2 4 4" xfId="2344" xr:uid="{00000000-0005-0000-0000-000028090000}"/>
    <cellStyle name="Currency 2 4 2 3 2 4 4 2" xfId="2345" xr:uid="{00000000-0005-0000-0000-000029090000}"/>
    <cellStyle name="Currency 2 4 2 3 2 4 4 2 2" xfId="2346" xr:uid="{00000000-0005-0000-0000-00002A090000}"/>
    <cellStyle name="Currency 2 4 2 3 2 4 4 3" xfId="2347" xr:uid="{00000000-0005-0000-0000-00002B090000}"/>
    <cellStyle name="Currency 2 4 2 3 2 4 5" xfId="2348" xr:uid="{00000000-0005-0000-0000-00002C090000}"/>
    <cellStyle name="Currency 2 4 2 3 2 4 5 2" xfId="2349" xr:uid="{00000000-0005-0000-0000-00002D090000}"/>
    <cellStyle name="Currency 2 4 2 3 2 4 5 2 2" xfId="2350" xr:uid="{00000000-0005-0000-0000-00002E090000}"/>
    <cellStyle name="Currency 2 4 2 3 2 4 5 3" xfId="2351" xr:uid="{00000000-0005-0000-0000-00002F090000}"/>
    <cellStyle name="Currency 2 4 2 3 2 4 6" xfId="2352" xr:uid="{00000000-0005-0000-0000-000030090000}"/>
    <cellStyle name="Currency 2 4 2 3 2 4 6 2" xfId="2353" xr:uid="{00000000-0005-0000-0000-000031090000}"/>
    <cellStyle name="Currency 2 4 2 3 2 4 7" xfId="2354" xr:uid="{00000000-0005-0000-0000-000032090000}"/>
    <cellStyle name="Currency 2 4 2 3 2 4 7 2" xfId="2355" xr:uid="{00000000-0005-0000-0000-000033090000}"/>
    <cellStyle name="Currency 2 4 2 3 2 4 8" xfId="2356" xr:uid="{00000000-0005-0000-0000-000034090000}"/>
    <cellStyle name="Currency 2 4 2 3 2 4 9" xfId="2357" xr:uid="{00000000-0005-0000-0000-000035090000}"/>
    <cellStyle name="Currency 2 4 2 3 2 5" xfId="2358" xr:uid="{00000000-0005-0000-0000-000036090000}"/>
    <cellStyle name="Currency 2 4 2 3 2 5 2" xfId="2359" xr:uid="{00000000-0005-0000-0000-000037090000}"/>
    <cellStyle name="Currency 2 4 2 3 2 5 3" xfId="2360" xr:uid="{00000000-0005-0000-0000-000038090000}"/>
    <cellStyle name="Currency 2 4 2 3 2 6" xfId="2361" xr:uid="{00000000-0005-0000-0000-000039090000}"/>
    <cellStyle name="Currency 2 4 2 3 2 6 2" xfId="2362" xr:uid="{00000000-0005-0000-0000-00003A090000}"/>
    <cellStyle name="Currency 2 4 2 3 2 6 2 2" xfId="2363" xr:uid="{00000000-0005-0000-0000-00003B090000}"/>
    <cellStyle name="Currency 2 4 2 3 2 6 2 2 2" xfId="2364" xr:uid="{00000000-0005-0000-0000-00003C090000}"/>
    <cellStyle name="Currency 2 4 2 3 2 6 2 3" xfId="2365" xr:uid="{00000000-0005-0000-0000-00003D090000}"/>
    <cellStyle name="Currency 2 4 2 3 2 6 3" xfId="2366" xr:uid="{00000000-0005-0000-0000-00003E090000}"/>
    <cellStyle name="Currency 2 4 2 3 2 6 3 2" xfId="2367" xr:uid="{00000000-0005-0000-0000-00003F090000}"/>
    <cellStyle name="Currency 2 4 2 3 2 6 3 2 2" xfId="2368" xr:uid="{00000000-0005-0000-0000-000040090000}"/>
    <cellStyle name="Currency 2 4 2 3 2 6 3 3" xfId="2369" xr:uid="{00000000-0005-0000-0000-000041090000}"/>
    <cellStyle name="Currency 2 4 2 3 2 6 4" xfId="2370" xr:uid="{00000000-0005-0000-0000-000042090000}"/>
    <cellStyle name="Currency 2 4 2 3 2 6 4 2" xfId="2371" xr:uid="{00000000-0005-0000-0000-000043090000}"/>
    <cellStyle name="Currency 2 4 2 3 2 6 4 2 2" xfId="2372" xr:uid="{00000000-0005-0000-0000-000044090000}"/>
    <cellStyle name="Currency 2 4 2 3 2 6 4 3" xfId="2373" xr:uid="{00000000-0005-0000-0000-000045090000}"/>
    <cellStyle name="Currency 2 4 2 3 2 6 5" xfId="2374" xr:uid="{00000000-0005-0000-0000-000046090000}"/>
    <cellStyle name="Currency 2 4 2 3 2 6 5 2" xfId="2375" xr:uid="{00000000-0005-0000-0000-000047090000}"/>
    <cellStyle name="Currency 2 4 2 3 2 6 6" xfId="2376" xr:uid="{00000000-0005-0000-0000-000048090000}"/>
    <cellStyle name="Currency 2 4 2 3 2 6 6 2" xfId="2377" xr:uid="{00000000-0005-0000-0000-000049090000}"/>
    <cellStyle name="Currency 2 4 2 3 2 6 7" xfId="2378" xr:uid="{00000000-0005-0000-0000-00004A090000}"/>
    <cellStyle name="Currency 2 4 2 3 2 7" xfId="2379" xr:uid="{00000000-0005-0000-0000-00004B090000}"/>
    <cellStyle name="Currency 2 4 2 3 2 7 2" xfId="2380" xr:uid="{00000000-0005-0000-0000-00004C090000}"/>
    <cellStyle name="Currency 2 4 2 3 2 7 2 2" xfId="2381" xr:uid="{00000000-0005-0000-0000-00004D090000}"/>
    <cellStyle name="Currency 2 4 2 3 2 7 3" xfId="2382" xr:uid="{00000000-0005-0000-0000-00004E090000}"/>
    <cellStyle name="Currency 2 4 2 3 2 8" xfId="2383" xr:uid="{00000000-0005-0000-0000-00004F090000}"/>
    <cellStyle name="Currency 2 4 2 3 2 8 2" xfId="2384" xr:uid="{00000000-0005-0000-0000-000050090000}"/>
    <cellStyle name="Currency 2 4 2 3 2 8 2 2" xfId="2385" xr:uid="{00000000-0005-0000-0000-000051090000}"/>
    <cellStyle name="Currency 2 4 2 3 2 8 3" xfId="2386" xr:uid="{00000000-0005-0000-0000-000052090000}"/>
    <cellStyle name="Currency 2 4 2 3 3" xfId="2387" xr:uid="{00000000-0005-0000-0000-000053090000}"/>
    <cellStyle name="Currency 2 4 2 3 3 10" xfId="2388" xr:uid="{00000000-0005-0000-0000-000054090000}"/>
    <cellStyle name="Currency 2 4 2 3 3 2" xfId="2389" xr:uid="{00000000-0005-0000-0000-000055090000}"/>
    <cellStyle name="Currency 2 4 2 3 3 2 2" xfId="2390" xr:uid="{00000000-0005-0000-0000-000056090000}"/>
    <cellStyle name="Currency 2 4 2 3 3 2 3" xfId="2391" xr:uid="{00000000-0005-0000-0000-000057090000}"/>
    <cellStyle name="Currency 2 4 2 3 3 2 3 2" xfId="2392" xr:uid="{00000000-0005-0000-0000-000058090000}"/>
    <cellStyle name="Currency 2 4 2 3 3 2 3 3" xfId="2393" xr:uid="{00000000-0005-0000-0000-000059090000}"/>
    <cellStyle name="Currency 2 4 2 3 3 2 4" xfId="2394" xr:uid="{00000000-0005-0000-0000-00005A090000}"/>
    <cellStyle name="Currency 2 4 2 3 3 2 4 2" xfId="2395" xr:uid="{00000000-0005-0000-0000-00005B090000}"/>
    <cellStyle name="Currency 2 4 2 3 3 2 4 2 2" xfId="2396" xr:uid="{00000000-0005-0000-0000-00005C090000}"/>
    <cellStyle name="Currency 2 4 2 3 3 2 4 3" xfId="2397" xr:uid="{00000000-0005-0000-0000-00005D090000}"/>
    <cellStyle name="Currency 2 4 2 3 3 2 5" xfId="2398" xr:uid="{00000000-0005-0000-0000-00005E090000}"/>
    <cellStyle name="Currency 2 4 2 3 3 2 5 2" xfId="2399" xr:uid="{00000000-0005-0000-0000-00005F090000}"/>
    <cellStyle name="Currency 2 4 2 3 3 2 5 2 2" xfId="2400" xr:uid="{00000000-0005-0000-0000-000060090000}"/>
    <cellStyle name="Currency 2 4 2 3 3 2 5 3" xfId="2401" xr:uid="{00000000-0005-0000-0000-000061090000}"/>
    <cellStyle name="Currency 2 4 2 3 3 2 6" xfId="2402" xr:uid="{00000000-0005-0000-0000-000062090000}"/>
    <cellStyle name="Currency 2 4 2 3 3 2 6 2" xfId="2403" xr:uid="{00000000-0005-0000-0000-000063090000}"/>
    <cellStyle name="Currency 2 4 2 3 3 2 6 2 2" xfId="2404" xr:uid="{00000000-0005-0000-0000-000064090000}"/>
    <cellStyle name="Currency 2 4 2 3 3 2 6 3" xfId="2405" xr:uid="{00000000-0005-0000-0000-000065090000}"/>
    <cellStyle name="Currency 2 4 2 3 3 2 7" xfId="2406" xr:uid="{00000000-0005-0000-0000-000066090000}"/>
    <cellStyle name="Currency 2 4 2 3 3 2 7 2" xfId="2407" xr:uid="{00000000-0005-0000-0000-000067090000}"/>
    <cellStyle name="Currency 2 4 2 3 3 2 8" xfId="2408" xr:uid="{00000000-0005-0000-0000-000068090000}"/>
    <cellStyle name="Currency 2 4 2 3 3 2 8 2" xfId="2409" xr:uid="{00000000-0005-0000-0000-000069090000}"/>
    <cellStyle name="Currency 2 4 2 3 3 2 9" xfId="2410" xr:uid="{00000000-0005-0000-0000-00006A090000}"/>
    <cellStyle name="Currency 2 4 2 3 3 3" xfId="2411" xr:uid="{00000000-0005-0000-0000-00006B090000}"/>
    <cellStyle name="Currency 2 4 2 3 3 4" xfId="2412" xr:uid="{00000000-0005-0000-0000-00006C090000}"/>
    <cellStyle name="Currency 2 4 2 3 3 4 2" xfId="2413" xr:uid="{00000000-0005-0000-0000-00006D090000}"/>
    <cellStyle name="Currency 2 4 2 3 3 4 3" xfId="2414" xr:uid="{00000000-0005-0000-0000-00006E090000}"/>
    <cellStyle name="Currency 2 4 2 3 3 5" xfId="2415" xr:uid="{00000000-0005-0000-0000-00006F090000}"/>
    <cellStyle name="Currency 2 4 2 3 3 5 2" xfId="2416" xr:uid="{00000000-0005-0000-0000-000070090000}"/>
    <cellStyle name="Currency 2 4 2 3 3 5 2 2" xfId="2417" xr:uid="{00000000-0005-0000-0000-000071090000}"/>
    <cellStyle name="Currency 2 4 2 3 3 5 3" xfId="2418" xr:uid="{00000000-0005-0000-0000-000072090000}"/>
    <cellStyle name="Currency 2 4 2 3 3 6" xfId="2419" xr:uid="{00000000-0005-0000-0000-000073090000}"/>
    <cellStyle name="Currency 2 4 2 3 3 6 2" xfId="2420" xr:uid="{00000000-0005-0000-0000-000074090000}"/>
    <cellStyle name="Currency 2 4 2 3 3 6 2 2" xfId="2421" xr:uid="{00000000-0005-0000-0000-000075090000}"/>
    <cellStyle name="Currency 2 4 2 3 3 6 3" xfId="2422" xr:uid="{00000000-0005-0000-0000-000076090000}"/>
    <cellStyle name="Currency 2 4 2 3 3 7" xfId="2423" xr:uid="{00000000-0005-0000-0000-000077090000}"/>
    <cellStyle name="Currency 2 4 2 3 3 7 2" xfId="2424" xr:uid="{00000000-0005-0000-0000-000078090000}"/>
    <cellStyle name="Currency 2 4 2 3 3 7 2 2" xfId="2425" xr:uid="{00000000-0005-0000-0000-000079090000}"/>
    <cellStyle name="Currency 2 4 2 3 3 7 3" xfId="2426" xr:uid="{00000000-0005-0000-0000-00007A090000}"/>
    <cellStyle name="Currency 2 4 2 3 3 8" xfId="2427" xr:uid="{00000000-0005-0000-0000-00007B090000}"/>
    <cellStyle name="Currency 2 4 2 3 3 8 2" xfId="2428" xr:uid="{00000000-0005-0000-0000-00007C090000}"/>
    <cellStyle name="Currency 2 4 2 3 3 9" xfId="2429" xr:uid="{00000000-0005-0000-0000-00007D090000}"/>
    <cellStyle name="Currency 2 4 2 3 3 9 2" xfId="2430" xr:uid="{00000000-0005-0000-0000-00007E090000}"/>
    <cellStyle name="Currency 2 4 2 3 4" xfId="2431" xr:uid="{00000000-0005-0000-0000-00007F090000}"/>
    <cellStyle name="Currency 2 4 2 3 4 2" xfId="2432" xr:uid="{00000000-0005-0000-0000-000080090000}"/>
    <cellStyle name="Currency 2 4 2 3 4 2 10" xfId="2433" xr:uid="{00000000-0005-0000-0000-000081090000}"/>
    <cellStyle name="Currency 2 4 2 3 4 2 2" xfId="2434" xr:uid="{00000000-0005-0000-0000-000082090000}"/>
    <cellStyle name="Currency 2 4 2 3 4 2 3" xfId="2435" xr:uid="{00000000-0005-0000-0000-000083090000}"/>
    <cellStyle name="Currency 2 4 2 3 4 2 4" xfId="2436" xr:uid="{00000000-0005-0000-0000-000084090000}"/>
    <cellStyle name="Currency 2 4 2 3 4 2 4 2" xfId="2437" xr:uid="{00000000-0005-0000-0000-000085090000}"/>
    <cellStyle name="Currency 2 4 2 3 4 2 4 2 2" xfId="2438" xr:uid="{00000000-0005-0000-0000-000086090000}"/>
    <cellStyle name="Currency 2 4 2 3 4 2 4 3" xfId="2439" xr:uid="{00000000-0005-0000-0000-000087090000}"/>
    <cellStyle name="Currency 2 4 2 3 4 2 5" xfId="2440" xr:uid="{00000000-0005-0000-0000-000088090000}"/>
    <cellStyle name="Currency 2 4 2 3 4 2 5 2" xfId="2441" xr:uid="{00000000-0005-0000-0000-000089090000}"/>
    <cellStyle name="Currency 2 4 2 3 4 2 5 2 2" xfId="2442" xr:uid="{00000000-0005-0000-0000-00008A090000}"/>
    <cellStyle name="Currency 2 4 2 3 4 2 5 3" xfId="2443" xr:uid="{00000000-0005-0000-0000-00008B090000}"/>
    <cellStyle name="Currency 2 4 2 3 4 2 6" xfId="2444" xr:uid="{00000000-0005-0000-0000-00008C090000}"/>
    <cellStyle name="Currency 2 4 2 3 4 2 6 2" xfId="2445" xr:uid="{00000000-0005-0000-0000-00008D090000}"/>
    <cellStyle name="Currency 2 4 2 3 4 2 6 2 2" xfId="2446" xr:uid="{00000000-0005-0000-0000-00008E090000}"/>
    <cellStyle name="Currency 2 4 2 3 4 2 6 3" xfId="2447" xr:uid="{00000000-0005-0000-0000-00008F090000}"/>
    <cellStyle name="Currency 2 4 2 3 4 2 7" xfId="2448" xr:uid="{00000000-0005-0000-0000-000090090000}"/>
    <cellStyle name="Currency 2 4 2 3 4 2 7 2" xfId="2449" xr:uid="{00000000-0005-0000-0000-000091090000}"/>
    <cellStyle name="Currency 2 4 2 3 4 2 8" xfId="2450" xr:uid="{00000000-0005-0000-0000-000092090000}"/>
    <cellStyle name="Currency 2 4 2 3 4 2 8 2" xfId="2451" xr:uid="{00000000-0005-0000-0000-000093090000}"/>
    <cellStyle name="Currency 2 4 2 3 4 2 9" xfId="2452" xr:uid="{00000000-0005-0000-0000-000094090000}"/>
    <cellStyle name="Currency 2 4 2 3 4 3" xfId="2453" xr:uid="{00000000-0005-0000-0000-000095090000}"/>
    <cellStyle name="Currency 2 4 2 3 4 4" xfId="2454" xr:uid="{00000000-0005-0000-0000-000096090000}"/>
    <cellStyle name="Currency 2 4 2 3 4 4 2" xfId="2455" xr:uid="{00000000-0005-0000-0000-000097090000}"/>
    <cellStyle name="Currency 2 4 2 3 4 4 2 2" xfId="2456" xr:uid="{00000000-0005-0000-0000-000098090000}"/>
    <cellStyle name="Currency 2 4 2 3 4 4 3" xfId="2457" xr:uid="{00000000-0005-0000-0000-000099090000}"/>
    <cellStyle name="Currency 2 4 2 3 4 5" xfId="2458" xr:uid="{00000000-0005-0000-0000-00009A090000}"/>
    <cellStyle name="Currency 2 4 2 3 4 5 2" xfId="2459" xr:uid="{00000000-0005-0000-0000-00009B090000}"/>
    <cellStyle name="Currency 2 4 2 3 4 5 2 2" xfId="2460" xr:uid="{00000000-0005-0000-0000-00009C090000}"/>
    <cellStyle name="Currency 2 4 2 3 4 5 3" xfId="2461" xr:uid="{00000000-0005-0000-0000-00009D090000}"/>
    <cellStyle name="Currency 2 4 2 3 5" xfId="2462" xr:uid="{00000000-0005-0000-0000-00009E090000}"/>
    <cellStyle name="Currency 2 4 2 3 5 2" xfId="2463" xr:uid="{00000000-0005-0000-0000-00009F090000}"/>
    <cellStyle name="Currency 2 4 2 3 5 3" xfId="2464" xr:uid="{00000000-0005-0000-0000-0000A0090000}"/>
    <cellStyle name="Currency 2 4 2 3 5 3 2" xfId="2465" xr:uid="{00000000-0005-0000-0000-0000A1090000}"/>
    <cellStyle name="Currency 2 4 2 3 5 3 3" xfId="2466" xr:uid="{00000000-0005-0000-0000-0000A2090000}"/>
    <cellStyle name="Currency 2 4 2 3 5 4" xfId="2467" xr:uid="{00000000-0005-0000-0000-0000A3090000}"/>
    <cellStyle name="Currency 2 4 2 3 5 4 2" xfId="2468" xr:uid="{00000000-0005-0000-0000-0000A4090000}"/>
    <cellStyle name="Currency 2 4 2 3 5 4 2 2" xfId="2469" xr:uid="{00000000-0005-0000-0000-0000A5090000}"/>
    <cellStyle name="Currency 2 4 2 3 5 4 3" xfId="2470" xr:uid="{00000000-0005-0000-0000-0000A6090000}"/>
    <cellStyle name="Currency 2 4 2 3 5 5" xfId="2471" xr:uid="{00000000-0005-0000-0000-0000A7090000}"/>
    <cellStyle name="Currency 2 4 2 3 5 5 2" xfId="2472" xr:uid="{00000000-0005-0000-0000-0000A8090000}"/>
    <cellStyle name="Currency 2 4 2 3 5 5 2 2" xfId="2473" xr:uid="{00000000-0005-0000-0000-0000A9090000}"/>
    <cellStyle name="Currency 2 4 2 3 5 5 3" xfId="2474" xr:uid="{00000000-0005-0000-0000-0000AA090000}"/>
    <cellStyle name="Currency 2 4 2 3 5 6" xfId="2475" xr:uid="{00000000-0005-0000-0000-0000AB090000}"/>
    <cellStyle name="Currency 2 4 2 3 5 6 2" xfId="2476" xr:uid="{00000000-0005-0000-0000-0000AC090000}"/>
    <cellStyle name="Currency 2 4 2 3 5 6 2 2" xfId="2477" xr:uid="{00000000-0005-0000-0000-0000AD090000}"/>
    <cellStyle name="Currency 2 4 2 3 5 6 3" xfId="2478" xr:uid="{00000000-0005-0000-0000-0000AE090000}"/>
    <cellStyle name="Currency 2 4 2 3 5 7" xfId="2479" xr:uid="{00000000-0005-0000-0000-0000AF090000}"/>
    <cellStyle name="Currency 2 4 2 3 5 7 2" xfId="2480" xr:uid="{00000000-0005-0000-0000-0000B0090000}"/>
    <cellStyle name="Currency 2 4 2 3 5 8" xfId="2481" xr:uid="{00000000-0005-0000-0000-0000B1090000}"/>
    <cellStyle name="Currency 2 4 2 3 5 8 2" xfId="2482" xr:uid="{00000000-0005-0000-0000-0000B2090000}"/>
    <cellStyle name="Currency 2 4 2 3 5 9" xfId="2483" xr:uid="{00000000-0005-0000-0000-0000B3090000}"/>
    <cellStyle name="Currency 2 4 2 3 6" xfId="2484" xr:uid="{00000000-0005-0000-0000-0000B4090000}"/>
    <cellStyle name="Currency 2 4 2 3 6 2" xfId="2485" xr:uid="{00000000-0005-0000-0000-0000B5090000}"/>
    <cellStyle name="Currency 2 4 2 3 6 3" xfId="2486" xr:uid="{00000000-0005-0000-0000-0000B6090000}"/>
    <cellStyle name="Currency 2 4 2 3 7" xfId="2487" xr:uid="{00000000-0005-0000-0000-0000B7090000}"/>
    <cellStyle name="Currency 2 4 2 3 8" xfId="2488" xr:uid="{00000000-0005-0000-0000-0000B8090000}"/>
    <cellStyle name="Currency 2 4 2 3 8 2" xfId="2489" xr:uid="{00000000-0005-0000-0000-0000B9090000}"/>
    <cellStyle name="Currency 2 4 2 3 8 2 2" xfId="2490" xr:uid="{00000000-0005-0000-0000-0000BA090000}"/>
    <cellStyle name="Currency 2 4 2 3 8 3" xfId="2491" xr:uid="{00000000-0005-0000-0000-0000BB090000}"/>
    <cellStyle name="Currency 2 4 2 3 8 4" xfId="2492" xr:uid="{00000000-0005-0000-0000-0000BC090000}"/>
    <cellStyle name="Currency 2 4 2 3 9" xfId="2493" xr:uid="{00000000-0005-0000-0000-0000BD090000}"/>
    <cellStyle name="Currency 2 4 2 3 9 2" xfId="2494" xr:uid="{00000000-0005-0000-0000-0000BE090000}"/>
    <cellStyle name="Currency 2 4 2 3 9 2 2" xfId="2495" xr:uid="{00000000-0005-0000-0000-0000BF090000}"/>
    <cellStyle name="Currency 2 4 2 3 9 3" xfId="2496" xr:uid="{00000000-0005-0000-0000-0000C0090000}"/>
    <cellStyle name="Currency 2 4 2 4" xfId="2497" xr:uid="{00000000-0005-0000-0000-0000C1090000}"/>
    <cellStyle name="Currency 2 4 2 4 2" xfId="2498" xr:uid="{00000000-0005-0000-0000-0000C2090000}"/>
    <cellStyle name="Currency 2 4 2 4 2 2" xfId="2499" xr:uid="{00000000-0005-0000-0000-0000C3090000}"/>
    <cellStyle name="Currency 2 4 2 4 2 3" xfId="2500" xr:uid="{00000000-0005-0000-0000-0000C4090000}"/>
    <cellStyle name="Currency 2 4 2 4 2 3 2" xfId="2501" xr:uid="{00000000-0005-0000-0000-0000C5090000}"/>
    <cellStyle name="Currency 2 4 2 4 2 3 3" xfId="2502" xr:uid="{00000000-0005-0000-0000-0000C6090000}"/>
    <cellStyle name="Currency 2 4 2 4 2 4" xfId="2503" xr:uid="{00000000-0005-0000-0000-0000C7090000}"/>
    <cellStyle name="Currency 2 4 2 4 2 4 2" xfId="2504" xr:uid="{00000000-0005-0000-0000-0000C8090000}"/>
    <cellStyle name="Currency 2 4 2 4 2 4 2 2" xfId="2505" xr:uid="{00000000-0005-0000-0000-0000C9090000}"/>
    <cellStyle name="Currency 2 4 2 4 2 4 3" xfId="2506" xr:uid="{00000000-0005-0000-0000-0000CA090000}"/>
    <cellStyle name="Currency 2 4 2 4 2 5" xfId="2507" xr:uid="{00000000-0005-0000-0000-0000CB090000}"/>
    <cellStyle name="Currency 2 4 2 4 2 5 2" xfId="2508" xr:uid="{00000000-0005-0000-0000-0000CC090000}"/>
    <cellStyle name="Currency 2 4 2 4 2 5 2 2" xfId="2509" xr:uid="{00000000-0005-0000-0000-0000CD090000}"/>
    <cellStyle name="Currency 2 4 2 4 2 5 3" xfId="2510" xr:uid="{00000000-0005-0000-0000-0000CE090000}"/>
    <cellStyle name="Currency 2 4 2 4 2 6" xfId="2511" xr:uid="{00000000-0005-0000-0000-0000CF090000}"/>
    <cellStyle name="Currency 2 4 2 4 2 6 2" xfId="2512" xr:uid="{00000000-0005-0000-0000-0000D0090000}"/>
    <cellStyle name="Currency 2 4 2 4 2 6 2 2" xfId="2513" xr:uid="{00000000-0005-0000-0000-0000D1090000}"/>
    <cellStyle name="Currency 2 4 2 4 2 6 3" xfId="2514" xr:uid="{00000000-0005-0000-0000-0000D2090000}"/>
    <cellStyle name="Currency 2 4 2 4 2 7" xfId="2515" xr:uid="{00000000-0005-0000-0000-0000D3090000}"/>
    <cellStyle name="Currency 2 4 2 4 2 7 2" xfId="2516" xr:uid="{00000000-0005-0000-0000-0000D4090000}"/>
    <cellStyle name="Currency 2 4 2 4 2 8" xfId="2517" xr:uid="{00000000-0005-0000-0000-0000D5090000}"/>
    <cellStyle name="Currency 2 4 2 4 2 8 2" xfId="2518" xr:uid="{00000000-0005-0000-0000-0000D6090000}"/>
    <cellStyle name="Currency 2 4 2 4 2 9" xfId="2519" xr:uid="{00000000-0005-0000-0000-0000D7090000}"/>
    <cellStyle name="Currency 2 4 2 4 3" xfId="2520" xr:uid="{00000000-0005-0000-0000-0000D8090000}"/>
    <cellStyle name="Currency 2 4 2 4 3 2" xfId="2521" xr:uid="{00000000-0005-0000-0000-0000D9090000}"/>
    <cellStyle name="Currency 2 4 2 4 3 3" xfId="2522" xr:uid="{00000000-0005-0000-0000-0000DA090000}"/>
    <cellStyle name="Currency 2 4 2 4 3 3 2" xfId="2523" xr:uid="{00000000-0005-0000-0000-0000DB090000}"/>
    <cellStyle name="Currency 2 4 2 4 3 3 3" xfId="2524" xr:uid="{00000000-0005-0000-0000-0000DC090000}"/>
    <cellStyle name="Currency 2 4 2 4 3 4" xfId="2525" xr:uid="{00000000-0005-0000-0000-0000DD090000}"/>
    <cellStyle name="Currency 2 4 2 4 3 4 2" xfId="2526" xr:uid="{00000000-0005-0000-0000-0000DE090000}"/>
    <cellStyle name="Currency 2 4 2 4 3 4 2 2" xfId="2527" xr:uid="{00000000-0005-0000-0000-0000DF090000}"/>
    <cellStyle name="Currency 2 4 2 4 3 4 3" xfId="2528" xr:uid="{00000000-0005-0000-0000-0000E0090000}"/>
    <cellStyle name="Currency 2 4 2 4 3 5" xfId="2529" xr:uid="{00000000-0005-0000-0000-0000E1090000}"/>
    <cellStyle name="Currency 2 4 2 4 3 5 2" xfId="2530" xr:uid="{00000000-0005-0000-0000-0000E2090000}"/>
    <cellStyle name="Currency 2 4 2 4 3 5 2 2" xfId="2531" xr:uid="{00000000-0005-0000-0000-0000E3090000}"/>
    <cellStyle name="Currency 2 4 2 4 3 5 3" xfId="2532" xr:uid="{00000000-0005-0000-0000-0000E4090000}"/>
    <cellStyle name="Currency 2 4 2 4 3 6" xfId="2533" xr:uid="{00000000-0005-0000-0000-0000E5090000}"/>
    <cellStyle name="Currency 2 4 2 4 3 6 2" xfId="2534" xr:uid="{00000000-0005-0000-0000-0000E6090000}"/>
    <cellStyle name="Currency 2 4 2 4 3 6 2 2" xfId="2535" xr:uid="{00000000-0005-0000-0000-0000E7090000}"/>
    <cellStyle name="Currency 2 4 2 4 3 6 3" xfId="2536" xr:uid="{00000000-0005-0000-0000-0000E8090000}"/>
    <cellStyle name="Currency 2 4 2 4 3 7" xfId="2537" xr:uid="{00000000-0005-0000-0000-0000E9090000}"/>
    <cellStyle name="Currency 2 4 2 4 3 7 2" xfId="2538" xr:uid="{00000000-0005-0000-0000-0000EA090000}"/>
    <cellStyle name="Currency 2 4 2 4 3 8" xfId="2539" xr:uid="{00000000-0005-0000-0000-0000EB090000}"/>
    <cellStyle name="Currency 2 4 2 4 3 8 2" xfId="2540" xr:uid="{00000000-0005-0000-0000-0000EC090000}"/>
    <cellStyle name="Currency 2 4 2 4 3 9" xfId="2541" xr:uid="{00000000-0005-0000-0000-0000ED090000}"/>
    <cellStyle name="Currency 2 4 2 4 4" xfId="2542" xr:uid="{00000000-0005-0000-0000-0000EE090000}"/>
    <cellStyle name="Currency 2 4 2 4 4 2" xfId="2543" xr:uid="{00000000-0005-0000-0000-0000EF090000}"/>
    <cellStyle name="Currency 2 4 2 4 4 3" xfId="2544" xr:uid="{00000000-0005-0000-0000-0000F0090000}"/>
    <cellStyle name="Currency 2 4 2 4 4 3 2" xfId="2545" xr:uid="{00000000-0005-0000-0000-0000F1090000}"/>
    <cellStyle name="Currency 2 4 2 4 4 3 2 2" xfId="2546" xr:uid="{00000000-0005-0000-0000-0000F2090000}"/>
    <cellStyle name="Currency 2 4 2 4 4 3 3" xfId="2547" xr:uid="{00000000-0005-0000-0000-0000F3090000}"/>
    <cellStyle name="Currency 2 4 2 4 4 4" xfId="2548" xr:uid="{00000000-0005-0000-0000-0000F4090000}"/>
    <cellStyle name="Currency 2 4 2 4 4 4 2" xfId="2549" xr:uid="{00000000-0005-0000-0000-0000F5090000}"/>
    <cellStyle name="Currency 2 4 2 4 4 4 2 2" xfId="2550" xr:uid="{00000000-0005-0000-0000-0000F6090000}"/>
    <cellStyle name="Currency 2 4 2 4 4 4 3" xfId="2551" xr:uid="{00000000-0005-0000-0000-0000F7090000}"/>
    <cellStyle name="Currency 2 4 2 4 4 5" xfId="2552" xr:uid="{00000000-0005-0000-0000-0000F8090000}"/>
    <cellStyle name="Currency 2 4 2 4 4 5 2" xfId="2553" xr:uid="{00000000-0005-0000-0000-0000F9090000}"/>
    <cellStyle name="Currency 2 4 2 4 4 5 2 2" xfId="2554" xr:uid="{00000000-0005-0000-0000-0000FA090000}"/>
    <cellStyle name="Currency 2 4 2 4 4 5 3" xfId="2555" xr:uid="{00000000-0005-0000-0000-0000FB090000}"/>
    <cellStyle name="Currency 2 4 2 4 4 6" xfId="2556" xr:uid="{00000000-0005-0000-0000-0000FC090000}"/>
    <cellStyle name="Currency 2 4 2 4 4 6 2" xfId="2557" xr:uid="{00000000-0005-0000-0000-0000FD090000}"/>
    <cellStyle name="Currency 2 4 2 4 4 7" xfId="2558" xr:uid="{00000000-0005-0000-0000-0000FE090000}"/>
    <cellStyle name="Currency 2 4 2 4 4 7 2" xfId="2559" xr:uid="{00000000-0005-0000-0000-0000FF090000}"/>
    <cellStyle name="Currency 2 4 2 4 4 8" xfId="2560" xr:uid="{00000000-0005-0000-0000-0000000A0000}"/>
    <cellStyle name="Currency 2 4 2 4 4 9" xfId="2561" xr:uid="{00000000-0005-0000-0000-0000010A0000}"/>
    <cellStyle name="Currency 2 4 2 4 5" xfId="2562" xr:uid="{00000000-0005-0000-0000-0000020A0000}"/>
    <cellStyle name="Currency 2 4 2 4 5 2" xfId="2563" xr:uid="{00000000-0005-0000-0000-0000030A0000}"/>
    <cellStyle name="Currency 2 4 2 4 5 3" xfId="2564" xr:uid="{00000000-0005-0000-0000-0000040A0000}"/>
    <cellStyle name="Currency 2 4 2 4 6" xfId="2565" xr:uid="{00000000-0005-0000-0000-0000050A0000}"/>
    <cellStyle name="Currency 2 4 2 4 6 2" xfId="2566" xr:uid="{00000000-0005-0000-0000-0000060A0000}"/>
    <cellStyle name="Currency 2 4 2 4 6 2 2" xfId="2567" xr:uid="{00000000-0005-0000-0000-0000070A0000}"/>
    <cellStyle name="Currency 2 4 2 4 6 2 2 2" xfId="2568" xr:uid="{00000000-0005-0000-0000-0000080A0000}"/>
    <cellStyle name="Currency 2 4 2 4 6 2 3" xfId="2569" xr:uid="{00000000-0005-0000-0000-0000090A0000}"/>
    <cellStyle name="Currency 2 4 2 4 6 3" xfId="2570" xr:uid="{00000000-0005-0000-0000-00000A0A0000}"/>
    <cellStyle name="Currency 2 4 2 4 6 3 2" xfId="2571" xr:uid="{00000000-0005-0000-0000-00000B0A0000}"/>
    <cellStyle name="Currency 2 4 2 4 6 3 2 2" xfId="2572" xr:uid="{00000000-0005-0000-0000-00000C0A0000}"/>
    <cellStyle name="Currency 2 4 2 4 6 3 3" xfId="2573" xr:uid="{00000000-0005-0000-0000-00000D0A0000}"/>
    <cellStyle name="Currency 2 4 2 4 6 4" xfId="2574" xr:uid="{00000000-0005-0000-0000-00000E0A0000}"/>
    <cellStyle name="Currency 2 4 2 4 6 4 2" xfId="2575" xr:uid="{00000000-0005-0000-0000-00000F0A0000}"/>
    <cellStyle name="Currency 2 4 2 4 6 4 2 2" xfId="2576" xr:uid="{00000000-0005-0000-0000-0000100A0000}"/>
    <cellStyle name="Currency 2 4 2 4 6 4 3" xfId="2577" xr:uid="{00000000-0005-0000-0000-0000110A0000}"/>
    <cellStyle name="Currency 2 4 2 4 6 5" xfId="2578" xr:uid="{00000000-0005-0000-0000-0000120A0000}"/>
    <cellStyle name="Currency 2 4 2 4 6 5 2" xfId="2579" xr:uid="{00000000-0005-0000-0000-0000130A0000}"/>
    <cellStyle name="Currency 2 4 2 4 6 6" xfId="2580" xr:uid="{00000000-0005-0000-0000-0000140A0000}"/>
    <cellStyle name="Currency 2 4 2 4 6 6 2" xfId="2581" xr:uid="{00000000-0005-0000-0000-0000150A0000}"/>
    <cellStyle name="Currency 2 4 2 4 6 7" xfId="2582" xr:uid="{00000000-0005-0000-0000-0000160A0000}"/>
    <cellStyle name="Currency 2 4 2 4 7" xfId="2583" xr:uid="{00000000-0005-0000-0000-0000170A0000}"/>
    <cellStyle name="Currency 2 4 2 4 7 2" xfId="2584" xr:uid="{00000000-0005-0000-0000-0000180A0000}"/>
    <cellStyle name="Currency 2 4 2 4 7 2 2" xfId="2585" xr:uid="{00000000-0005-0000-0000-0000190A0000}"/>
    <cellStyle name="Currency 2 4 2 4 7 3" xfId="2586" xr:uid="{00000000-0005-0000-0000-00001A0A0000}"/>
    <cellStyle name="Currency 2 4 2 4 8" xfId="2587" xr:uid="{00000000-0005-0000-0000-00001B0A0000}"/>
    <cellStyle name="Currency 2 4 2 4 8 2" xfId="2588" xr:uid="{00000000-0005-0000-0000-00001C0A0000}"/>
    <cellStyle name="Currency 2 4 2 4 8 2 2" xfId="2589" xr:uid="{00000000-0005-0000-0000-00001D0A0000}"/>
    <cellStyle name="Currency 2 4 2 4 8 3" xfId="2590" xr:uid="{00000000-0005-0000-0000-00001E0A0000}"/>
    <cellStyle name="Currency 2 4 2 5" xfId="2591" xr:uid="{00000000-0005-0000-0000-00001F0A0000}"/>
    <cellStyle name="Currency 2 4 2 5 10" xfId="2592" xr:uid="{00000000-0005-0000-0000-0000200A0000}"/>
    <cellStyle name="Currency 2 4 2 5 2" xfId="2593" xr:uid="{00000000-0005-0000-0000-0000210A0000}"/>
    <cellStyle name="Currency 2 4 2 5 2 2" xfId="2594" xr:uid="{00000000-0005-0000-0000-0000220A0000}"/>
    <cellStyle name="Currency 2 4 2 5 2 3" xfId="2595" xr:uid="{00000000-0005-0000-0000-0000230A0000}"/>
    <cellStyle name="Currency 2 4 2 5 2 3 2" xfId="2596" xr:uid="{00000000-0005-0000-0000-0000240A0000}"/>
    <cellStyle name="Currency 2 4 2 5 2 3 3" xfId="2597" xr:uid="{00000000-0005-0000-0000-0000250A0000}"/>
    <cellStyle name="Currency 2 4 2 5 2 4" xfId="2598" xr:uid="{00000000-0005-0000-0000-0000260A0000}"/>
    <cellStyle name="Currency 2 4 2 5 2 4 2" xfId="2599" xr:uid="{00000000-0005-0000-0000-0000270A0000}"/>
    <cellStyle name="Currency 2 4 2 5 2 4 2 2" xfId="2600" xr:uid="{00000000-0005-0000-0000-0000280A0000}"/>
    <cellStyle name="Currency 2 4 2 5 2 4 3" xfId="2601" xr:uid="{00000000-0005-0000-0000-0000290A0000}"/>
    <cellStyle name="Currency 2 4 2 5 2 5" xfId="2602" xr:uid="{00000000-0005-0000-0000-00002A0A0000}"/>
    <cellStyle name="Currency 2 4 2 5 2 5 2" xfId="2603" xr:uid="{00000000-0005-0000-0000-00002B0A0000}"/>
    <cellStyle name="Currency 2 4 2 5 2 5 2 2" xfId="2604" xr:uid="{00000000-0005-0000-0000-00002C0A0000}"/>
    <cellStyle name="Currency 2 4 2 5 2 5 3" xfId="2605" xr:uid="{00000000-0005-0000-0000-00002D0A0000}"/>
    <cellStyle name="Currency 2 4 2 5 2 6" xfId="2606" xr:uid="{00000000-0005-0000-0000-00002E0A0000}"/>
    <cellStyle name="Currency 2 4 2 5 2 6 2" xfId="2607" xr:uid="{00000000-0005-0000-0000-00002F0A0000}"/>
    <cellStyle name="Currency 2 4 2 5 2 6 2 2" xfId="2608" xr:uid="{00000000-0005-0000-0000-0000300A0000}"/>
    <cellStyle name="Currency 2 4 2 5 2 6 3" xfId="2609" xr:uid="{00000000-0005-0000-0000-0000310A0000}"/>
    <cellStyle name="Currency 2 4 2 5 2 7" xfId="2610" xr:uid="{00000000-0005-0000-0000-0000320A0000}"/>
    <cellStyle name="Currency 2 4 2 5 2 7 2" xfId="2611" xr:uid="{00000000-0005-0000-0000-0000330A0000}"/>
    <cellStyle name="Currency 2 4 2 5 2 8" xfId="2612" xr:uid="{00000000-0005-0000-0000-0000340A0000}"/>
    <cellStyle name="Currency 2 4 2 5 2 8 2" xfId="2613" xr:uid="{00000000-0005-0000-0000-0000350A0000}"/>
    <cellStyle name="Currency 2 4 2 5 2 9" xfId="2614" xr:uid="{00000000-0005-0000-0000-0000360A0000}"/>
    <cellStyle name="Currency 2 4 2 5 3" xfId="2615" xr:uid="{00000000-0005-0000-0000-0000370A0000}"/>
    <cellStyle name="Currency 2 4 2 5 4" xfId="2616" xr:uid="{00000000-0005-0000-0000-0000380A0000}"/>
    <cellStyle name="Currency 2 4 2 5 4 2" xfId="2617" xr:uid="{00000000-0005-0000-0000-0000390A0000}"/>
    <cellStyle name="Currency 2 4 2 5 4 3" xfId="2618" xr:uid="{00000000-0005-0000-0000-00003A0A0000}"/>
    <cellStyle name="Currency 2 4 2 5 5" xfId="2619" xr:uid="{00000000-0005-0000-0000-00003B0A0000}"/>
    <cellStyle name="Currency 2 4 2 5 5 2" xfId="2620" xr:uid="{00000000-0005-0000-0000-00003C0A0000}"/>
    <cellStyle name="Currency 2 4 2 5 5 2 2" xfId="2621" xr:uid="{00000000-0005-0000-0000-00003D0A0000}"/>
    <cellStyle name="Currency 2 4 2 5 5 3" xfId="2622" xr:uid="{00000000-0005-0000-0000-00003E0A0000}"/>
    <cellStyle name="Currency 2 4 2 5 6" xfId="2623" xr:uid="{00000000-0005-0000-0000-00003F0A0000}"/>
    <cellStyle name="Currency 2 4 2 5 6 2" xfId="2624" xr:uid="{00000000-0005-0000-0000-0000400A0000}"/>
    <cellStyle name="Currency 2 4 2 5 6 2 2" xfId="2625" xr:uid="{00000000-0005-0000-0000-0000410A0000}"/>
    <cellStyle name="Currency 2 4 2 5 6 3" xfId="2626" xr:uid="{00000000-0005-0000-0000-0000420A0000}"/>
    <cellStyle name="Currency 2 4 2 5 7" xfId="2627" xr:uid="{00000000-0005-0000-0000-0000430A0000}"/>
    <cellStyle name="Currency 2 4 2 5 7 2" xfId="2628" xr:uid="{00000000-0005-0000-0000-0000440A0000}"/>
    <cellStyle name="Currency 2 4 2 5 7 2 2" xfId="2629" xr:uid="{00000000-0005-0000-0000-0000450A0000}"/>
    <cellStyle name="Currency 2 4 2 5 7 3" xfId="2630" xr:uid="{00000000-0005-0000-0000-0000460A0000}"/>
    <cellStyle name="Currency 2 4 2 5 8" xfId="2631" xr:uid="{00000000-0005-0000-0000-0000470A0000}"/>
    <cellStyle name="Currency 2 4 2 5 8 2" xfId="2632" xr:uid="{00000000-0005-0000-0000-0000480A0000}"/>
    <cellStyle name="Currency 2 4 2 5 9" xfId="2633" xr:uid="{00000000-0005-0000-0000-0000490A0000}"/>
    <cellStyle name="Currency 2 4 2 5 9 2" xfId="2634" xr:uid="{00000000-0005-0000-0000-00004A0A0000}"/>
    <cellStyle name="Currency 2 4 2 6" xfId="2635" xr:uid="{00000000-0005-0000-0000-00004B0A0000}"/>
    <cellStyle name="Currency 2 4 2 6 2" xfId="2636" xr:uid="{00000000-0005-0000-0000-00004C0A0000}"/>
    <cellStyle name="Currency 2 4 2 6 2 10" xfId="2637" xr:uid="{00000000-0005-0000-0000-00004D0A0000}"/>
    <cellStyle name="Currency 2 4 2 6 2 2" xfId="2638" xr:uid="{00000000-0005-0000-0000-00004E0A0000}"/>
    <cellStyle name="Currency 2 4 2 6 2 3" xfId="2639" xr:uid="{00000000-0005-0000-0000-00004F0A0000}"/>
    <cellStyle name="Currency 2 4 2 6 2 4" xfId="2640" xr:uid="{00000000-0005-0000-0000-0000500A0000}"/>
    <cellStyle name="Currency 2 4 2 6 2 4 2" xfId="2641" xr:uid="{00000000-0005-0000-0000-0000510A0000}"/>
    <cellStyle name="Currency 2 4 2 6 2 4 2 2" xfId="2642" xr:uid="{00000000-0005-0000-0000-0000520A0000}"/>
    <cellStyle name="Currency 2 4 2 6 2 4 3" xfId="2643" xr:uid="{00000000-0005-0000-0000-0000530A0000}"/>
    <cellStyle name="Currency 2 4 2 6 2 5" xfId="2644" xr:uid="{00000000-0005-0000-0000-0000540A0000}"/>
    <cellStyle name="Currency 2 4 2 6 2 5 2" xfId="2645" xr:uid="{00000000-0005-0000-0000-0000550A0000}"/>
    <cellStyle name="Currency 2 4 2 6 2 5 2 2" xfId="2646" xr:uid="{00000000-0005-0000-0000-0000560A0000}"/>
    <cellStyle name="Currency 2 4 2 6 2 5 3" xfId="2647" xr:uid="{00000000-0005-0000-0000-0000570A0000}"/>
    <cellStyle name="Currency 2 4 2 6 2 6" xfId="2648" xr:uid="{00000000-0005-0000-0000-0000580A0000}"/>
    <cellStyle name="Currency 2 4 2 6 2 6 2" xfId="2649" xr:uid="{00000000-0005-0000-0000-0000590A0000}"/>
    <cellStyle name="Currency 2 4 2 6 2 6 2 2" xfId="2650" xr:uid="{00000000-0005-0000-0000-00005A0A0000}"/>
    <cellStyle name="Currency 2 4 2 6 2 6 3" xfId="2651" xr:uid="{00000000-0005-0000-0000-00005B0A0000}"/>
    <cellStyle name="Currency 2 4 2 6 2 7" xfId="2652" xr:uid="{00000000-0005-0000-0000-00005C0A0000}"/>
    <cellStyle name="Currency 2 4 2 6 2 7 2" xfId="2653" xr:uid="{00000000-0005-0000-0000-00005D0A0000}"/>
    <cellStyle name="Currency 2 4 2 6 2 8" xfId="2654" xr:uid="{00000000-0005-0000-0000-00005E0A0000}"/>
    <cellStyle name="Currency 2 4 2 6 2 8 2" xfId="2655" xr:uid="{00000000-0005-0000-0000-00005F0A0000}"/>
    <cellStyle name="Currency 2 4 2 6 2 9" xfId="2656" xr:uid="{00000000-0005-0000-0000-0000600A0000}"/>
    <cellStyle name="Currency 2 4 2 6 3" xfId="2657" xr:uid="{00000000-0005-0000-0000-0000610A0000}"/>
    <cellStyle name="Currency 2 4 2 6 4" xfId="2658" xr:uid="{00000000-0005-0000-0000-0000620A0000}"/>
    <cellStyle name="Currency 2 4 2 6 4 2" xfId="2659" xr:uid="{00000000-0005-0000-0000-0000630A0000}"/>
    <cellStyle name="Currency 2 4 2 6 4 2 2" xfId="2660" xr:uid="{00000000-0005-0000-0000-0000640A0000}"/>
    <cellStyle name="Currency 2 4 2 6 4 3" xfId="2661" xr:uid="{00000000-0005-0000-0000-0000650A0000}"/>
    <cellStyle name="Currency 2 4 2 6 5" xfId="2662" xr:uid="{00000000-0005-0000-0000-0000660A0000}"/>
    <cellStyle name="Currency 2 4 2 6 5 2" xfId="2663" xr:uid="{00000000-0005-0000-0000-0000670A0000}"/>
    <cellStyle name="Currency 2 4 2 6 5 2 2" xfId="2664" xr:uid="{00000000-0005-0000-0000-0000680A0000}"/>
    <cellStyle name="Currency 2 4 2 6 5 3" xfId="2665" xr:uid="{00000000-0005-0000-0000-0000690A0000}"/>
    <cellStyle name="Currency 2 4 2 7" xfId="2666" xr:uid="{00000000-0005-0000-0000-00006A0A0000}"/>
    <cellStyle name="Currency 2 4 2 7 2" xfId="2667" xr:uid="{00000000-0005-0000-0000-00006B0A0000}"/>
    <cellStyle name="Currency 2 4 2 7 3" xfId="2668" xr:uid="{00000000-0005-0000-0000-00006C0A0000}"/>
    <cellStyle name="Currency 2 4 2 7 3 2" xfId="2669" xr:uid="{00000000-0005-0000-0000-00006D0A0000}"/>
    <cellStyle name="Currency 2 4 2 7 3 3" xfId="2670" xr:uid="{00000000-0005-0000-0000-00006E0A0000}"/>
    <cellStyle name="Currency 2 4 2 7 4" xfId="2671" xr:uid="{00000000-0005-0000-0000-00006F0A0000}"/>
    <cellStyle name="Currency 2 4 2 7 4 2" xfId="2672" xr:uid="{00000000-0005-0000-0000-0000700A0000}"/>
    <cellStyle name="Currency 2 4 2 7 4 2 2" xfId="2673" xr:uid="{00000000-0005-0000-0000-0000710A0000}"/>
    <cellStyle name="Currency 2 4 2 7 4 3" xfId="2674" xr:uid="{00000000-0005-0000-0000-0000720A0000}"/>
    <cellStyle name="Currency 2 4 2 7 5" xfId="2675" xr:uid="{00000000-0005-0000-0000-0000730A0000}"/>
    <cellStyle name="Currency 2 4 2 7 5 2" xfId="2676" xr:uid="{00000000-0005-0000-0000-0000740A0000}"/>
    <cellStyle name="Currency 2 4 2 7 5 2 2" xfId="2677" xr:uid="{00000000-0005-0000-0000-0000750A0000}"/>
    <cellStyle name="Currency 2 4 2 7 5 3" xfId="2678" xr:uid="{00000000-0005-0000-0000-0000760A0000}"/>
    <cellStyle name="Currency 2 4 2 7 6" xfId="2679" xr:uid="{00000000-0005-0000-0000-0000770A0000}"/>
    <cellStyle name="Currency 2 4 2 7 6 2" xfId="2680" xr:uid="{00000000-0005-0000-0000-0000780A0000}"/>
    <cellStyle name="Currency 2 4 2 7 6 2 2" xfId="2681" xr:uid="{00000000-0005-0000-0000-0000790A0000}"/>
    <cellStyle name="Currency 2 4 2 7 6 3" xfId="2682" xr:uid="{00000000-0005-0000-0000-00007A0A0000}"/>
    <cellStyle name="Currency 2 4 2 7 7" xfId="2683" xr:uid="{00000000-0005-0000-0000-00007B0A0000}"/>
    <cellStyle name="Currency 2 4 2 7 7 2" xfId="2684" xr:uid="{00000000-0005-0000-0000-00007C0A0000}"/>
    <cellStyle name="Currency 2 4 2 7 8" xfId="2685" xr:uid="{00000000-0005-0000-0000-00007D0A0000}"/>
    <cellStyle name="Currency 2 4 2 7 8 2" xfId="2686" xr:uid="{00000000-0005-0000-0000-00007E0A0000}"/>
    <cellStyle name="Currency 2 4 2 7 9" xfId="2687" xr:uid="{00000000-0005-0000-0000-00007F0A0000}"/>
    <cellStyle name="Currency 2 4 2 8" xfId="2688" xr:uid="{00000000-0005-0000-0000-0000800A0000}"/>
    <cellStyle name="Currency 2 4 2 8 2" xfId="2689" xr:uid="{00000000-0005-0000-0000-0000810A0000}"/>
    <cellStyle name="Currency 2 4 2 8 3" xfId="2690" xr:uid="{00000000-0005-0000-0000-0000820A0000}"/>
    <cellStyle name="Currency 2 4 2 9" xfId="2691" xr:uid="{00000000-0005-0000-0000-0000830A0000}"/>
    <cellStyle name="Currency 2 4 3" xfId="2692" xr:uid="{00000000-0005-0000-0000-0000840A0000}"/>
    <cellStyle name="Currency 2 4 3 10" xfId="2693" xr:uid="{00000000-0005-0000-0000-0000850A0000}"/>
    <cellStyle name="Currency 2 4 3 10 2" xfId="2694" xr:uid="{00000000-0005-0000-0000-0000860A0000}"/>
    <cellStyle name="Currency 2 4 3 10 2 2" xfId="2695" xr:uid="{00000000-0005-0000-0000-0000870A0000}"/>
    <cellStyle name="Currency 2 4 3 10 3" xfId="2696" xr:uid="{00000000-0005-0000-0000-0000880A0000}"/>
    <cellStyle name="Currency 2 4 3 10 4" xfId="2697" xr:uid="{00000000-0005-0000-0000-0000890A0000}"/>
    <cellStyle name="Currency 2 4 3 11" xfId="2698" xr:uid="{00000000-0005-0000-0000-00008A0A0000}"/>
    <cellStyle name="Currency 2 4 3 11 2" xfId="2699" xr:uid="{00000000-0005-0000-0000-00008B0A0000}"/>
    <cellStyle name="Currency 2 4 3 11 2 2" xfId="2700" xr:uid="{00000000-0005-0000-0000-00008C0A0000}"/>
    <cellStyle name="Currency 2 4 3 11 3" xfId="2701" xr:uid="{00000000-0005-0000-0000-00008D0A0000}"/>
    <cellStyle name="Currency 2 4 3 12" xfId="2702" xr:uid="{00000000-0005-0000-0000-00008E0A0000}"/>
    <cellStyle name="Currency 2 4 3 12 2" xfId="2703" xr:uid="{00000000-0005-0000-0000-00008F0A0000}"/>
    <cellStyle name="Currency 2 4 3 12 2 2" xfId="2704" xr:uid="{00000000-0005-0000-0000-0000900A0000}"/>
    <cellStyle name="Currency 2 4 3 12 3" xfId="2705" xr:uid="{00000000-0005-0000-0000-0000910A0000}"/>
    <cellStyle name="Currency 2 4 3 13" xfId="2706" xr:uid="{00000000-0005-0000-0000-0000920A0000}"/>
    <cellStyle name="Currency 2 4 3 13 2" xfId="2707" xr:uid="{00000000-0005-0000-0000-0000930A0000}"/>
    <cellStyle name="Currency 2 4 3 14" xfId="2708" xr:uid="{00000000-0005-0000-0000-0000940A0000}"/>
    <cellStyle name="Currency 2 4 3 14 2" xfId="2709" xr:uid="{00000000-0005-0000-0000-0000950A0000}"/>
    <cellStyle name="Currency 2 4 3 15" xfId="2710" xr:uid="{00000000-0005-0000-0000-0000960A0000}"/>
    <cellStyle name="Currency 2 4 3 16" xfId="2711" xr:uid="{00000000-0005-0000-0000-0000970A0000}"/>
    <cellStyle name="Currency 2 4 3 17" xfId="2712" xr:uid="{00000000-0005-0000-0000-0000980A0000}"/>
    <cellStyle name="Currency 2 4 3 2" xfId="2713" xr:uid="{00000000-0005-0000-0000-0000990A0000}"/>
    <cellStyle name="Currency 2 4 3 2 10" xfId="2714" xr:uid="{00000000-0005-0000-0000-00009A0A0000}"/>
    <cellStyle name="Currency 2 4 3 2 10 2" xfId="2715" xr:uid="{00000000-0005-0000-0000-00009B0A0000}"/>
    <cellStyle name="Currency 2 4 3 2 10 2 2" xfId="2716" xr:uid="{00000000-0005-0000-0000-00009C0A0000}"/>
    <cellStyle name="Currency 2 4 3 2 10 3" xfId="2717" xr:uid="{00000000-0005-0000-0000-00009D0A0000}"/>
    <cellStyle name="Currency 2 4 3 2 11" xfId="2718" xr:uid="{00000000-0005-0000-0000-00009E0A0000}"/>
    <cellStyle name="Currency 2 4 3 2 11 2" xfId="2719" xr:uid="{00000000-0005-0000-0000-00009F0A0000}"/>
    <cellStyle name="Currency 2 4 3 2 12" xfId="2720" xr:uid="{00000000-0005-0000-0000-0000A00A0000}"/>
    <cellStyle name="Currency 2 4 3 2 12 2" xfId="2721" xr:uid="{00000000-0005-0000-0000-0000A10A0000}"/>
    <cellStyle name="Currency 2 4 3 2 13" xfId="2722" xr:uid="{00000000-0005-0000-0000-0000A20A0000}"/>
    <cellStyle name="Currency 2 4 3 2 14" xfId="2723" xr:uid="{00000000-0005-0000-0000-0000A30A0000}"/>
    <cellStyle name="Currency 2 4 3 2 15" xfId="2724" xr:uid="{00000000-0005-0000-0000-0000A40A0000}"/>
    <cellStyle name="Currency 2 4 3 2 2" xfId="2725" xr:uid="{00000000-0005-0000-0000-0000A50A0000}"/>
    <cellStyle name="Currency 2 4 3 2 2 2" xfId="2726" xr:uid="{00000000-0005-0000-0000-0000A60A0000}"/>
    <cellStyle name="Currency 2 4 3 2 2 2 2" xfId="2727" xr:uid="{00000000-0005-0000-0000-0000A70A0000}"/>
    <cellStyle name="Currency 2 4 3 2 2 2 3" xfId="2728" xr:uid="{00000000-0005-0000-0000-0000A80A0000}"/>
    <cellStyle name="Currency 2 4 3 2 2 2 3 2" xfId="2729" xr:uid="{00000000-0005-0000-0000-0000A90A0000}"/>
    <cellStyle name="Currency 2 4 3 2 2 2 3 3" xfId="2730" xr:uid="{00000000-0005-0000-0000-0000AA0A0000}"/>
    <cellStyle name="Currency 2 4 3 2 2 2 4" xfId="2731" xr:uid="{00000000-0005-0000-0000-0000AB0A0000}"/>
    <cellStyle name="Currency 2 4 3 2 2 2 4 2" xfId="2732" xr:uid="{00000000-0005-0000-0000-0000AC0A0000}"/>
    <cellStyle name="Currency 2 4 3 2 2 2 4 2 2" xfId="2733" xr:uid="{00000000-0005-0000-0000-0000AD0A0000}"/>
    <cellStyle name="Currency 2 4 3 2 2 2 4 3" xfId="2734" xr:uid="{00000000-0005-0000-0000-0000AE0A0000}"/>
    <cellStyle name="Currency 2 4 3 2 2 2 5" xfId="2735" xr:uid="{00000000-0005-0000-0000-0000AF0A0000}"/>
    <cellStyle name="Currency 2 4 3 2 2 2 5 2" xfId="2736" xr:uid="{00000000-0005-0000-0000-0000B00A0000}"/>
    <cellStyle name="Currency 2 4 3 2 2 2 5 2 2" xfId="2737" xr:uid="{00000000-0005-0000-0000-0000B10A0000}"/>
    <cellStyle name="Currency 2 4 3 2 2 2 5 3" xfId="2738" xr:uid="{00000000-0005-0000-0000-0000B20A0000}"/>
    <cellStyle name="Currency 2 4 3 2 2 2 6" xfId="2739" xr:uid="{00000000-0005-0000-0000-0000B30A0000}"/>
    <cellStyle name="Currency 2 4 3 2 2 2 6 2" xfId="2740" xr:uid="{00000000-0005-0000-0000-0000B40A0000}"/>
    <cellStyle name="Currency 2 4 3 2 2 2 6 2 2" xfId="2741" xr:uid="{00000000-0005-0000-0000-0000B50A0000}"/>
    <cellStyle name="Currency 2 4 3 2 2 2 6 3" xfId="2742" xr:uid="{00000000-0005-0000-0000-0000B60A0000}"/>
    <cellStyle name="Currency 2 4 3 2 2 2 7" xfId="2743" xr:uid="{00000000-0005-0000-0000-0000B70A0000}"/>
    <cellStyle name="Currency 2 4 3 2 2 2 7 2" xfId="2744" xr:uid="{00000000-0005-0000-0000-0000B80A0000}"/>
    <cellStyle name="Currency 2 4 3 2 2 2 8" xfId="2745" xr:uid="{00000000-0005-0000-0000-0000B90A0000}"/>
    <cellStyle name="Currency 2 4 3 2 2 2 8 2" xfId="2746" xr:uid="{00000000-0005-0000-0000-0000BA0A0000}"/>
    <cellStyle name="Currency 2 4 3 2 2 2 9" xfId="2747" xr:uid="{00000000-0005-0000-0000-0000BB0A0000}"/>
    <cellStyle name="Currency 2 4 3 2 2 3" xfId="2748" xr:uid="{00000000-0005-0000-0000-0000BC0A0000}"/>
    <cellStyle name="Currency 2 4 3 2 2 3 2" xfId="2749" xr:uid="{00000000-0005-0000-0000-0000BD0A0000}"/>
    <cellStyle name="Currency 2 4 3 2 2 3 3" xfId="2750" xr:uid="{00000000-0005-0000-0000-0000BE0A0000}"/>
    <cellStyle name="Currency 2 4 3 2 2 3 3 2" xfId="2751" xr:uid="{00000000-0005-0000-0000-0000BF0A0000}"/>
    <cellStyle name="Currency 2 4 3 2 2 3 3 3" xfId="2752" xr:uid="{00000000-0005-0000-0000-0000C00A0000}"/>
    <cellStyle name="Currency 2 4 3 2 2 3 4" xfId="2753" xr:uid="{00000000-0005-0000-0000-0000C10A0000}"/>
    <cellStyle name="Currency 2 4 3 2 2 3 4 2" xfId="2754" xr:uid="{00000000-0005-0000-0000-0000C20A0000}"/>
    <cellStyle name="Currency 2 4 3 2 2 3 4 2 2" xfId="2755" xr:uid="{00000000-0005-0000-0000-0000C30A0000}"/>
    <cellStyle name="Currency 2 4 3 2 2 3 4 3" xfId="2756" xr:uid="{00000000-0005-0000-0000-0000C40A0000}"/>
    <cellStyle name="Currency 2 4 3 2 2 3 5" xfId="2757" xr:uid="{00000000-0005-0000-0000-0000C50A0000}"/>
    <cellStyle name="Currency 2 4 3 2 2 3 5 2" xfId="2758" xr:uid="{00000000-0005-0000-0000-0000C60A0000}"/>
    <cellStyle name="Currency 2 4 3 2 2 3 5 2 2" xfId="2759" xr:uid="{00000000-0005-0000-0000-0000C70A0000}"/>
    <cellStyle name="Currency 2 4 3 2 2 3 5 3" xfId="2760" xr:uid="{00000000-0005-0000-0000-0000C80A0000}"/>
    <cellStyle name="Currency 2 4 3 2 2 3 6" xfId="2761" xr:uid="{00000000-0005-0000-0000-0000C90A0000}"/>
    <cellStyle name="Currency 2 4 3 2 2 3 6 2" xfId="2762" xr:uid="{00000000-0005-0000-0000-0000CA0A0000}"/>
    <cellStyle name="Currency 2 4 3 2 2 3 6 2 2" xfId="2763" xr:uid="{00000000-0005-0000-0000-0000CB0A0000}"/>
    <cellStyle name="Currency 2 4 3 2 2 3 6 3" xfId="2764" xr:uid="{00000000-0005-0000-0000-0000CC0A0000}"/>
    <cellStyle name="Currency 2 4 3 2 2 3 7" xfId="2765" xr:uid="{00000000-0005-0000-0000-0000CD0A0000}"/>
    <cellStyle name="Currency 2 4 3 2 2 3 7 2" xfId="2766" xr:uid="{00000000-0005-0000-0000-0000CE0A0000}"/>
    <cellStyle name="Currency 2 4 3 2 2 3 8" xfId="2767" xr:uid="{00000000-0005-0000-0000-0000CF0A0000}"/>
    <cellStyle name="Currency 2 4 3 2 2 3 8 2" xfId="2768" xr:uid="{00000000-0005-0000-0000-0000D00A0000}"/>
    <cellStyle name="Currency 2 4 3 2 2 3 9" xfId="2769" xr:uid="{00000000-0005-0000-0000-0000D10A0000}"/>
    <cellStyle name="Currency 2 4 3 2 2 4" xfId="2770" xr:uid="{00000000-0005-0000-0000-0000D20A0000}"/>
    <cellStyle name="Currency 2 4 3 2 2 4 2" xfId="2771" xr:uid="{00000000-0005-0000-0000-0000D30A0000}"/>
    <cellStyle name="Currency 2 4 3 2 2 4 3" xfId="2772" xr:uid="{00000000-0005-0000-0000-0000D40A0000}"/>
    <cellStyle name="Currency 2 4 3 2 2 4 3 2" xfId="2773" xr:uid="{00000000-0005-0000-0000-0000D50A0000}"/>
    <cellStyle name="Currency 2 4 3 2 2 4 3 2 2" xfId="2774" xr:uid="{00000000-0005-0000-0000-0000D60A0000}"/>
    <cellStyle name="Currency 2 4 3 2 2 4 3 3" xfId="2775" xr:uid="{00000000-0005-0000-0000-0000D70A0000}"/>
    <cellStyle name="Currency 2 4 3 2 2 4 4" xfId="2776" xr:uid="{00000000-0005-0000-0000-0000D80A0000}"/>
    <cellStyle name="Currency 2 4 3 2 2 4 4 2" xfId="2777" xr:uid="{00000000-0005-0000-0000-0000D90A0000}"/>
    <cellStyle name="Currency 2 4 3 2 2 4 4 2 2" xfId="2778" xr:uid="{00000000-0005-0000-0000-0000DA0A0000}"/>
    <cellStyle name="Currency 2 4 3 2 2 4 4 3" xfId="2779" xr:uid="{00000000-0005-0000-0000-0000DB0A0000}"/>
    <cellStyle name="Currency 2 4 3 2 2 4 5" xfId="2780" xr:uid="{00000000-0005-0000-0000-0000DC0A0000}"/>
    <cellStyle name="Currency 2 4 3 2 2 4 5 2" xfId="2781" xr:uid="{00000000-0005-0000-0000-0000DD0A0000}"/>
    <cellStyle name="Currency 2 4 3 2 2 4 5 2 2" xfId="2782" xr:uid="{00000000-0005-0000-0000-0000DE0A0000}"/>
    <cellStyle name="Currency 2 4 3 2 2 4 5 3" xfId="2783" xr:uid="{00000000-0005-0000-0000-0000DF0A0000}"/>
    <cellStyle name="Currency 2 4 3 2 2 4 6" xfId="2784" xr:uid="{00000000-0005-0000-0000-0000E00A0000}"/>
    <cellStyle name="Currency 2 4 3 2 2 4 6 2" xfId="2785" xr:uid="{00000000-0005-0000-0000-0000E10A0000}"/>
    <cellStyle name="Currency 2 4 3 2 2 4 7" xfId="2786" xr:uid="{00000000-0005-0000-0000-0000E20A0000}"/>
    <cellStyle name="Currency 2 4 3 2 2 4 7 2" xfId="2787" xr:uid="{00000000-0005-0000-0000-0000E30A0000}"/>
    <cellStyle name="Currency 2 4 3 2 2 4 8" xfId="2788" xr:uid="{00000000-0005-0000-0000-0000E40A0000}"/>
    <cellStyle name="Currency 2 4 3 2 2 4 9" xfId="2789" xr:uid="{00000000-0005-0000-0000-0000E50A0000}"/>
    <cellStyle name="Currency 2 4 3 2 2 5" xfId="2790" xr:uid="{00000000-0005-0000-0000-0000E60A0000}"/>
    <cellStyle name="Currency 2 4 3 2 2 5 2" xfId="2791" xr:uid="{00000000-0005-0000-0000-0000E70A0000}"/>
    <cellStyle name="Currency 2 4 3 2 2 5 3" xfId="2792" xr:uid="{00000000-0005-0000-0000-0000E80A0000}"/>
    <cellStyle name="Currency 2 4 3 2 2 6" xfId="2793" xr:uid="{00000000-0005-0000-0000-0000E90A0000}"/>
    <cellStyle name="Currency 2 4 3 2 2 6 2" xfId="2794" xr:uid="{00000000-0005-0000-0000-0000EA0A0000}"/>
    <cellStyle name="Currency 2 4 3 2 2 6 2 2" xfId="2795" xr:uid="{00000000-0005-0000-0000-0000EB0A0000}"/>
    <cellStyle name="Currency 2 4 3 2 2 6 2 2 2" xfId="2796" xr:uid="{00000000-0005-0000-0000-0000EC0A0000}"/>
    <cellStyle name="Currency 2 4 3 2 2 6 2 3" xfId="2797" xr:uid="{00000000-0005-0000-0000-0000ED0A0000}"/>
    <cellStyle name="Currency 2 4 3 2 2 6 3" xfId="2798" xr:uid="{00000000-0005-0000-0000-0000EE0A0000}"/>
    <cellStyle name="Currency 2 4 3 2 2 6 3 2" xfId="2799" xr:uid="{00000000-0005-0000-0000-0000EF0A0000}"/>
    <cellStyle name="Currency 2 4 3 2 2 6 3 2 2" xfId="2800" xr:uid="{00000000-0005-0000-0000-0000F00A0000}"/>
    <cellStyle name="Currency 2 4 3 2 2 6 3 3" xfId="2801" xr:uid="{00000000-0005-0000-0000-0000F10A0000}"/>
    <cellStyle name="Currency 2 4 3 2 2 6 4" xfId="2802" xr:uid="{00000000-0005-0000-0000-0000F20A0000}"/>
    <cellStyle name="Currency 2 4 3 2 2 6 4 2" xfId="2803" xr:uid="{00000000-0005-0000-0000-0000F30A0000}"/>
    <cellStyle name="Currency 2 4 3 2 2 6 4 2 2" xfId="2804" xr:uid="{00000000-0005-0000-0000-0000F40A0000}"/>
    <cellStyle name="Currency 2 4 3 2 2 6 4 3" xfId="2805" xr:uid="{00000000-0005-0000-0000-0000F50A0000}"/>
    <cellStyle name="Currency 2 4 3 2 2 6 5" xfId="2806" xr:uid="{00000000-0005-0000-0000-0000F60A0000}"/>
    <cellStyle name="Currency 2 4 3 2 2 6 5 2" xfId="2807" xr:uid="{00000000-0005-0000-0000-0000F70A0000}"/>
    <cellStyle name="Currency 2 4 3 2 2 6 6" xfId="2808" xr:uid="{00000000-0005-0000-0000-0000F80A0000}"/>
    <cellStyle name="Currency 2 4 3 2 2 6 6 2" xfId="2809" xr:uid="{00000000-0005-0000-0000-0000F90A0000}"/>
    <cellStyle name="Currency 2 4 3 2 2 6 7" xfId="2810" xr:uid="{00000000-0005-0000-0000-0000FA0A0000}"/>
    <cellStyle name="Currency 2 4 3 2 2 7" xfId="2811" xr:uid="{00000000-0005-0000-0000-0000FB0A0000}"/>
    <cellStyle name="Currency 2 4 3 2 2 7 2" xfId="2812" xr:uid="{00000000-0005-0000-0000-0000FC0A0000}"/>
    <cellStyle name="Currency 2 4 3 2 2 7 2 2" xfId="2813" xr:uid="{00000000-0005-0000-0000-0000FD0A0000}"/>
    <cellStyle name="Currency 2 4 3 2 2 7 3" xfId="2814" xr:uid="{00000000-0005-0000-0000-0000FE0A0000}"/>
    <cellStyle name="Currency 2 4 3 2 2 8" xfId="2815" xr:uid="{00000000-0005-0000-0000-0000FF0A0000}"/>
    <cellStyle name="Currency 2 4 3 2 2 8 2" xfId="2816" xr:uid="{00000000-0005-0000-0000-0000000B0000}"/>
    <cellStyle name="Currency 2 4 3 2 2 8 2 2" xfId="2817" xr:uid="{00000000-0005-0000-0000-0000010B0000}"/>
    <cellStyle name="Currency 2 4 3 2 2 8 3" xfId="2818" xr:uid="{00000000-0005-0000-0000-0000020B0000}"/>
    <cellStyle name="Currency 2 4 3 2 3" xfId="2819" xr:uid="{00000000-0005-0000-0000-0000030B0000}"/>
    <cellStyle name="Currency 2 4 3 2 3 10" xfId="2820" xr:uid="{00000000-0005-0000-0000-0000040B0000}"/>
    <cellStyle name="Currency 2 4 3 2 3 2" xfId="2821" xr:uid="{00000000-0005-0000-0000-0000050B0000}"/>
    <cellStyle name="Currency 2 4 3 2 3 2 2" xfId="2822" xr:uid="{00000000-0005-0000-0000-0000060B0000}"/>
    <cellStyle name="Currency 2 4 3 2 3 2 3" xfId="2823" xr:uid="{00000000-0005-0000-0000-0000070B0000}"/>
    <cellStyle name="Currency 2 4 3 2 3 2 3 2" xfId="2824" xr:uid="{00000000-0005-0000-0000-0000080B0000}"/>
    <cellStyle name="Currency 2 4 3 2 3 2 3 3" xfId="2825" xr:uid="{00000000-0005-0000-0000-0000090B0000}"/>
    <cellStyle name="Currency 2 4 3 2 3 2 4" xfId="2826" xr:uid="{00000000-0005-0000-0000-00000A0B0000}"/>
    <cellStyle name="Currency 2 4 3 2 3 2 4 2" xfId="2827" xr:uid="{00000000-0005-0000-0000-00000B0B0000}"/>
    <cellStyle name="Currency 2 4 3 2 3 2 4 2 2" xfId="2828" xr:uid="{00000000-0005-0000-0000-00000C0B0000}"/>
    <cellStyle name="Currency 2 4 3 2 3 2 4 3" xfId="2829" xr:uid="{00000000-0005-0000-0000-00000D0B0000}"/>
    <cellStyle name="Currency 2 4 3 2 3 2 5" xfId="2830" xr:uid="{00000000-0005-0000-0000-00000E0B0000}"/>
    <cellStyle name="Currency 2 4 3 2 3 2 5 2" xfId="2831" xr:uid="{00000000-0005-0000-0000-00000F0B0000}"/>
    <cellStyle name="Currency 2 4 3 2 3 2 5 2 2" xfId="2832" xr:uid="{00000000-0005-0000-0000-0000100B0000}"/>
    <cellStyle name="Currency 2 4 3 2 3 2 5 3" xfId="2833" xr:uid="{00000000-0005-0000-0000-0000110B0000}"/>
    <cellStyle name="Currency 2 4 3 2 3 2 6" xfId="2834" xr:uid="{00000000-0005-0000-0000-0000120B0000}"/>
    <cellStyle name="Currency 2 4 3 2 3 2 6 2" xfId="2835" xr:uid="{00000000-0005-0000-0000-0000130B0000}"/>
    <cellStyle name="Currency 2 4 3 2 3 2 6 2 2" xfId="2836" xr:uid="{00000000-0005-0000-0000-0000140B0000}"/>
    <cellStyle name="Currency 2 4 3 2 3 2 6 3" xfId="2837" xr:uid="{00000000-0005-0000-0000-0000150B0000}"/>
    <cellStyle name="Currency 2 4 3 2 3 2 7" xfId="2838" xr:uid="{00000000-0005-0000-0000-0000160B0000}"/>
    <cellStyle name="Currency 2 4 3 2 3 2 7 2" xfId="2839" xr:uid="{00000000-0005-0000-0000-0000170B0000}"/>
    <cellStyle name="Currency 2 4 3 2 3 2 8" xfId="2840" xr:uid="{00000000-0005-0000-0000-0000180B0000}"/>
    <cellStyle name="Currency 2 4 3 2 3 2 8 2" xfId="2841" xr:uid="{00000000-0005-0000-0000-0000190B0000}"/>
    <cellStyle name="Currency 2 4 3 2 3 2 9" xfId="2842" xr:uid="{00000000-0005-0000-0000-00001A0B0000}"/>
    <cellStyle name="Currency 2 4 3 2 3 3" xfId="2843" xr:uid="{00000000-0005-0000-0000-00001B0B0000}"/>
    <cellStyle name="Currency 2 4 3 2 3 4" xfId="2844" xr:uid="{00000000-0005-0000-0000-00001C0B0000}"/>
    <cellStyle name="Currency 2 4 3 2 3 4 2" xfId="2845" xr:uid="{00000000-0005-0000-0000-00001D0B0000}"/>
    <cellStyle name="Currency 2 4 3 2 3 4 3" xfId="2846" xr:uid="{00000000-0005-0000-0000-00001E0B0000}"/>
    <cellStyle name="Currency 2 4 3 2 3 5" xfId="2847" xr:uid="{00000000-0005-0000-0000-00001F0B0000}"/>
    <cellStyle name="Currency 2 4 3 2 3 5 2" xfId="2848" xr:uid="{00000000-0005-0000-0000-0000200B0000}"/>
    <cellStyle name="Currency 2 4 3 2 3 5 2 2" xfId="2849" xr:uid="{00000000-0005-0000-0000-0000210B0000}"/>
    <cellStyle name="Currency 2 4 3 2 3 5 3" xfId="2850" xr:uid="{00000000-0005-0000-0000-0000220B0000}"/>
    <cellStyle name="Currency 2 4 3 2 3 6" xfId="2851" xr:uid="{00000000-0005-0000-0000-0000230B0000}"/>
    <cellStyle name="Currency 2 4 3 2 3 6 2" xfId="2852" xr:uid="{00000000-0005-0000-0000-0000240B0000}"/>
    <cellStyle name="Currency 2 4 3 2 3 6 2 2" xfId="2853" xr:uid="{00000000-0005-0000-0000-0000250B0000}"/>
    <cellStyle name="Currency 2 4 3 2 3 6 3" xfId="2854" xr:uid="{00000000-0005-0000-0000-0000260B0000}"/>
    <cellStyle name="Currency 2 4 3 2 3 7" xfId="2855" xr:uid="{00000000-0005-0000-0000-0000270B0000}"/>
    <cellStyle name="Currency 2 4 3 2 3 7 2" xfId="2856" xr:uid="{00000000-0005-0000-0000-0000280B0000}"/>
    <cellStyle name="Currency 2 4 3 2 3 7 2 2" xfId="2857" xr:uid="{00000000-0005-0000-0000-0000290B0000}"/>
    <cellStyle name="Currency 2 4 3 2 3 7 3" xfId="2858" xr:uid="{00000000-0005-0000-0000-00002A0B0000}"/>
    <cellStyle name="Currency 2 4 3 2 3 8" xfId="2859" xr:uid="{00000000-0005-0000-0000-00002B0B0000}"/>
    <cellStyle name="Currency 2 4 3 2 3 8 2" xfId="2860" xr:uid="{00000000-0005-0000-0000-00002C0B0000}"/>
    <cellStyle name="Currency 2 4 3 2 3 9" xfId="2861" xr:uid="{00000000-0005-0000-0000-00002D0B0000}"/>
    <cellStyle name="Currency 2 4 3 2 3 9 2" xfId="2862" xr:uid="{00000000-0005-0000-0000-00002E0B0000}"/>
    <cellStyle name="Currency 2 4 3 2 4" xfId="2863" xr:uid="{00000000-0005-0000-0000-00002F0B0000}"/>
    <cellStyle name="Currency 2 4 3 2 4 2" xfId="2864" xr:uid="{00000000-0005-0000-0000-0000300B0000}"/>
    <cellStyle name="Currency 2 4 3 2 4 2 10" xfId="2865" xr:uid="{00000000-0005-0000-0000-0000310B0000}"/>
    <cellStyle name="Currency 2 4 3 2 4 2 2" xfId="2866" xr:uid="{00000000-0005-0000-0000-0000320B0000}"/>
    <cellStyle name="Currency 2 4 3 2 4 2 3" xfId="2867" xr:uid="{00000000-0005-0000-0000-0000330B0000}"/>
    <cellStyle name="Currency 2 4 3 2 4 2 4" xfId="2868" xr:uid="{00000000-0005-0000-0000-0000340B0000}"/>
    <cellStyle name="Currency 2 4 3 2 4 2 4 2" xfId="2869" xr:uid="{00000000-0005-0000-0000-0000350B0000}"/>
    <cellStyle name="Currency 2 4 3 2 4 2 4 2 2" xfId="2870" xr:uid="{00000000-0005-0000-0000-0000360B0000}"/>
    <cellStyle name="Currency 2 4 3 2 4 2 4 3" xfId="2871" xr:uid="{00000000-0005-0000-0000-0000370B0000}"/>
    <cellStyle name="Currency 2 4 3 2 4 2 5" xfId="2872" xr:uid="{00000000-0005-0000-0000-0000380B0000}"/>
    <cellStyle name="Currency 2 4 3 2 4 2 5 2" xfId="2873" xr:uid="{00000000-0005-0000-0000-0000390B0000}"/>
    <cellStyle name="Currency 2 4 3 2 4 2 5 2 2" xfId="2874" xr:uid="{00000000-0005-0000-0000-00003A0B0000}"/>
    <cellStyle name="Currency 2 4 3 2 4 2 5 3" xfId="2875" xr:uid="{00000000-0005-0000-0000-00003B0B0000}"/>
    <cellStyle name="Currency 2 4 3 2 4 2 6" xfId="2876" xr:uid="{00000000-0005-0000-0000-00003C0B0000}"/>
    <cellStyle name="Currency 2 4 3 2 4 2 6 2" xfId="2877" xr:uid="{00000000-0005-0000-0000-00003D0B0000}"/>
    <cellStyle name="Currency 2 4 3 2 4 2 6 2 2" xfId="2878" xr:uid="{00000000-0005-0000-0000-00003E0B0000}"/>
    <cellStyle name="Currency 2 4 3 2 4 2 6 3" xfId="2879" xr:uid="{00000000-0005-0000-0000-00003F0B0000}"/>
    <cellStyle name="Currency 2 4 3 2 4 2 7" xfId="2880" xr:uid="{00000000-0005-0000-0000-0000400B0000}"/>
    <cellStyle name="Currency 2 4 3 2 4 2 7 2" xfId="2881" xr:uid="{00000000-0005-0000-0000-0000410B0000}"/>
    <cellStyle name="Currency 2 4 3 2 4 2 8" xfId="2882" xr:uid="{00000000-0005-0000-0000-0000420B0000}"/>
    <cellStyle name="Currency 2 4 3 2 4 2 8 2" xfId="2883" xr:uid="{00000000-0005-0000-0000-0000430B0000}"/>
    <cellStyle name="Currency 2 4 3 2 4 2 9" xfId="2884" xr:uid="{00000000-0005-0000-0000-0000440B0000}"/>
    <cellStyle name="Currency 2 4 3 2 4 3" xfId="2885" xr:uid="{00000000-0005-0000-0000-0000450B0000}"/>
    <cellStyle name="Currency 2 4 3 2 4 4" xfId="2886" xr:uid="{00000000-0005-0000-0000-0000460B0000}"/>
    <cellStyle name="Currency 2 4 3 2 4 4 2" xfId="2887" xr:uid="{00000000-0005-0000-0000-0000470B0000}"/>
    <cellStyle name="Currency 2 4 3 2 4 4 2 2" xfId="2888" xr:uid="{00000000-0005-0000-0000-0000480B0000}"/>
    <cellStyle name="Currency 2 4 3 2 4 4 3" xfId="2889" xr:uid="{00000000-0005-0000-0000-0000490B0000}"/>
    <cellStyle name="Currency 2 4 3 2 4 5" xfId="2890" xr:uid="{00000000-0005-0000-0000-00004A0B0000}"/>
    <cellStyle name="Currency 2 4 3 2 4 5 2" xfId="2891" xr:uid="{00000000-0005-0000-0000-00004B0B0000}"/>
    <cellStyle name="Currency 2 4 3 2 4 5 2 2" xfId="2892" xr:uid="{00000000-0005-0000-0000-00004C0B0000}"/>
    <cellStyle name="Currency 2 4 3 2 4 5 3" xfId="2893" xr:uid="{00000000-0005-0000-0000-00004D0B0000}"/>
    <cellStyle name="Currency 2 4 3 2 5" xfId="2894" xr:uid="{00000000-0005-0000-0000-00004E0B0000}"/>
    <cellStyle name="Currency 2 4 3 2 5 2" xfId="2895" xr:uid="{00000000-0005-0000-0000-00004F0B0000}"/>
    <cellStyle name="Currency 2 4 3 2 5 3" xfId="2896" xr:uid="{00000000-0005-0000-0000-0000500B0000}"/>
    <cellStyle name="Currency 2 4 3 2 5 3 2" xfId="2897" xr:uid="{00000000-0005-0000-0000-0000510B0000}"/>
    <cellStyle name="Currency 2 4 3 2 5 3 3" xfId="2898" xr:uid="{00000000-0005-0000-0000-0000520B0000}"/>
    <cellStyle name="Currency 2 4 3 2 5 4" xfId="2899" xr:uid="{00000000-0005-0000-0000-0000530B0000}"/>
    <cellStyle name="Currency 2 4 3 2 5 4 2" xfId="2900" xr:uid="{00000000-0005-0000-0000-0000540B0000}"/>
    <cellStyle name="Currency 2 4 3 2 5 4 2 2" xfId="2901" xr:uid="{00000000-0005-0000-0000-0000550B0000}"/>
    <cellStyle name="Currency 2 4 3 2 5 4 3" xfId="2902" xr:uid="{00000000-0005-0000-0000-0000560B0000}"/>
    <cellStyle name="Currency 2 4 3 2 5 5" xfId="2903" xr:uid="{00000000-0005-0000-0000-0000570B0000}"/>
    <cellStyle name="Currency 2 4 3 2 5 5 2" xfId="2904" xr:uid="{00000000-0005-0000-0000-0000580B0000}"/>
    <cellStyle name="Currency 2 4 3 2 5 5 2 2" xfId="2905" xr:uid="{00000000-0005-0000-0000-0000590B0000}"/>
    <cellStyle name="Currency 2 4 3 2 5 5 3" xfId="2906" xr:uid="{00000000-0005-0000-0000-00005A0B0000}"/>
    <cellStyle name="Currency 2 4 3 2 5 6" xfId="2907" xr:uid="{00000000-0005-0000-0000-00005B0B0000}"/>
    <cellStyle name="Currency 2 4 3 2 5 6 2" xfId="2908" xr:uid="{00000000-0005-0000-0000-00005C0B0000}"/>
    <cellStyle name="Currency 2 4 3 2 5 6 2 2" xfId="2909" xr:uid="{00000000-0005-0000-0000-00005D0B0000}"/>
    <cellStyle name="Currency 2 4 3 2 5 6 3" xfId="2910" xr:uid="{00000000-0005-0000-0000-00005E0B0000}"/>
    <cellStyle name="Currency 2 4 3 2 5 7" xfId="2911" xr:uid="{00000000-0005-0000-0000-00005F0B0000}"/>
    <cellStyle name="Currency 2 4 3 2 5 7 2" xfId="2912" xr:uid="{00000000-0005-0000-0000-0000600B0000}"/>
    <cellStyle name="Currency 2 4 3 2 5 8" xfId="2913" xr:uid="{00000000-0005-0000-0000-0000610B0000}"/>
    <cellStyle name="Currency 2 4 3 2 5 8 2" xfId="2914" xr:uid="{00000000-0005-0000-0000-0000620B0000}"/>
    <cellStyle name="Currency 2 4 3 2 5 9" xfId="2915" xr:uid="{00000000-0005-0000-0000-0000630B0000}"/>
    <cellStyle name="Currency 2 4 3 2 6" xfId="2916" xr:uid="{00000000-0005-0000-0000-0000640B0000}"/>
    <cellStyle name="Currency 2 4 3 2 6 2" xfId="2917" xr:uid="{00000000-0005-0000-0000-0000650B0000}"/>
    <cellStyle name="Currency 2 4 3 2 6 3" xfId="2918" xr:uid="{00000000-0005-0000-0000-0000660B0000}"/>
    <cellStyle name="Currency 2 4 3 2 7" xfId="2919" xr:uid="{00000000-0005-0000-0000-0000670B0000}"/>
    <cellStyle name="Currency 2 4 3 2 8" xfId="2920" xr:uid="{00000000-0005-0000-0000-0000680B0000}"/>
    <cellStyle name="Currency 2 4 3 2 8 2" xfId="2921" xr:uid="{00000000-0005-0000-0000-0000690B0000}"/>
    <cellStyle name="Currency 2 4 3 2 8 2 2" xfId="2922" xr:uid="{00000000-0005-0000-0000-00006A0B0000}"/>
    <cellStyle name="Currency 2 4 3 2 8 3" xfId="2923" xr:uid="{00000000-0005-0000-0000-00006B0B0000}"/>
    <cellStyle name="Currency 2 4 3 2 8 4" xfId="2924" xr:uid="{00000000-0005-0000-0000-00006C0B0000}"/>
    <cellStyle name="Currency 2 4 3 2 9" xfId="2925" xr:uid="{00000000-0005-0000-0000-00006D0B0000}"/>
    <cellStyle name="Currency 2 4 3 2 9 2" xfId="2926" xr:uid="{00000000-0005-0000-0000-00006E0B0000}"/>
    <cellStyle name="Currency 2 4 3 2 9 2 2" xfId="2927" xr:uid="{00000000-0005-0000-0000-00006F0B0000}"/>
    <cellStyle name="Currency 2 4 3 2 9 3" xfId="2928" xr:uid="{00000000-0005-0000-0000-0000700B0000}"/>
    <cellStyle name="Currency 2 4 3 3" xfId="2929" xr:uid="{00000000-0005-0000-0000-0000710B0000}"/>
    <cellStyle name="Currency 2 4 3 3 10" xfId="2930" xr:uid="{00000000-0005-0000-0000-0000720B0000}"/>
    <cellStyle name="Currency 2 4 3 3 10 2" xfId="2931" xr:uid="{00000000-0005-0000-0000-0000730B0000}"/>
    <cellStyle name="Currency 2 4 3 3 10 2 2" xfId="2932" xr:uid="{00000000-0005-0000-0000-0000740B0000}"/>
    <cellStyle name="Currency 2 4 3 3 10 3" xfId="2933" xr:uid="{00000000-0005-0000-0000-0000750B0000}"/>
    <cellStyle name="Currency 2 4 3 3 11" xfId="2934" xr:uid="{00000000-0005-0000-0000-0000760B0000}"/>
    <cellStyle name="Currency 2 4 3 3 11 2" xfId="2935" xr:uid="{00000000-0005-0000-0000-0000770B0000}"/>
    <cellStyle name="Currency 2 4 3 3 12" xfId="2936" xr:uid="{00000000-0005-0000-0000-0000780B0000}"/>
    <cellStyle name="Currency 2 4 3 3 12 2" xfId="2937" xr:uid="{00000000-0005-0000-0000-0000790B0000}"/>
    <cellStyle name="Currency 2 4 3 3 13" xfId="2938" xr:uid="{00000000-0005-0000-0000-00007A0B0000}"/>
    <cellStyle name="Currency 2 4 3 3 14" xfId="2939" xr:uid="{00000000-0005-0000-0000-00007B0B0000}"/>
    <cellStyle name="Currency 2 4 3 3 15" xfId="2940" xr:uid="{00000000-0005-0000-0000-00007C0B0000}"/>
    <cellStyle name="Currency 2 4 3 3 2" xfId="2941" xr:uid="{00000000-0005-0000-0000-00007D0B0000}"/>
    <cellStyle name="Currency 2 4 3 3 2 2" xfId="2942" xr:uid="{00000000-0005-0000-0000-00007E0B0000}"/>
    <cellStyle name="Currency 2 4 3 3 2 2 2" xfId="2943" xr:uid="{00000000-0005-0000-0000-00007F0B0000}"/>
    <cellStyle name="Currency 2 4 3 3 2 2 3" xfId="2944" xr:uid="{00000000-0005-0000-0000-0000800B0000}"/>
    <cellStyle name="Currency 2 4 3 3 2 2 3 2" xfId="2945" xr:uid="{00000000-0005-0000-0000-0000810B0000}"/>
    <cellStyle name="Currency 2 4 3 3 2 2 3 3" xfId="2946" xr:uid="{00000000-0005-0000-0000-0000820B0000}"/>
    <cellStyle name="Currency 2 4 3 3 2 2 4" xfId="2947" xr:uid="{00000000-0005-0000-0000-0000830B0000}"/>
    <cellStyle name="Currency 2 4 3 3 2 2 4 2" xfId="2948" xr:uid="{00000000-0005-0000-0000-0000840B0000}"/>
    <cellStyle name="Currency 2 4 3 3 2 2 4 2 2" xfId="2949" xr:uid="{00000000-0005-0000-0000-0000850B0000}"/>
    <cellStyle name="Currency 2 4 3 3 2 2 4 3" xfId="2950" xr:uid="{00000000-0005-0000-0000-0000860B0000}"/>
    <cellStyle name="Currency 2 4 3 3 2 2 5" xfId="2951" xr:uid="{00000000-0005-0000-0000-0000870B0000}"/>
    <cellStyle name="Currency 2 4 3 3 2 2 5 2" xfId="2952" xr:uid="{00000000-0005-0000-0000-0000880B0000}"/>
    <cellStyle name="Currency 2 4 3 3 2 2 5 2 2" xfId="2953" xr:uid="{00000000-0005-0000-0000-0000890B0000}"/>
    <cellStyle name="Currency 2 4 3 3 2 2 5 3" xfId="2954" xr:uid="{00000000-0005-0000-0000-00008A0B0000}"/>
    <cellStyle name="Currency 2 4 3 3 2 2 6" xfId="2955" xr:uid="{00000000-0005-0000-0000-00008B0B0000}"/>
    <cellStyle name="Currency 2 4 3 3 2 2 6 2" xfId="2956" xr:uid="{00000000-0005-0000-0000-00008C0B0000}"/>
    <cellStyle name="Currency 2 4 3 3 2 2 6 2 2" xfId="2957" xr:uid="{00000000-0005-0000-0000-00008D0B0000}"/>
    <cellStyle name="Currency 2 4 3 3 2 2 6 3" xfId="2958" xr:uid="{00000000-0005-0000-0000-00008E0B0000}"/>
    <cellStyle name="Currency 2 4 3 3 2 2 7" xfId="2959" xr:uid="{00000000-0005-0000-0000-00008F0B0000}"/>
    <cellStyle name="Currency 2 4 3 3 2 2 7 2" xfId="2960" xr:uid="{00000000-0005-0000-0000-0000900B0000}"/>
    <cellStyle name="Currency 2 4 3 3 2 2 8" xfId="2961" xr:uid="{00000000-0005-0000-0000-0000910B0000}"/>
    <cellStyle name="Currency 2 4 3 3 2 2 8 2" xfId="2962" xr:uid="{00000000-0005-0000-0000-0000920B0000}"/>
    <cellStyle name="Currency 2 4 3 3 2 2 9" xfId="2963" xr:uid="{00000000-0005-0000-0000-0000930B0000}"/>
    <cellStyle name="Currency 2 4 3 3 2 3" xfId="2964" xr:uid="{00000000-0005-0000-0000-0000940B0000}"/>
    <cellStyle name="Currency 2 4 3 3 2 3 2" xfId="2965" xr:uid="{00000000-0005-0000-0000-0000950B0000}"/>
    <cellStyle name="Currency 2 4 3 3 2 3 3" xfId="2966" xr:uid="{00000000-0005-0000-0000-0000960B0000}"/>
    <cellStyle name="Currency 2 4 3 3 2 3 3 2" xfId="2967" xr:uid="{00000000-0005-0000-0000-0000970B0000}"/>
    <cellStyle name="Currency 2 4 3 3 2 3 3 3" xfId="2968" xr:uid="{00000000-0005-0000-0000-0000980B0000}"/>
    <cellStyle name="Currency 2 4 3 3 2 3 4" xfId="2969" xr:uid="{00000000-0005-0000-0000-0000990B0000}"/>
    <cellStyle name="Currency 2 4 3 3 2 3 4 2" xfId="2970" xr:uid="{00000000-0005-0000-0000-00009A0B0000}"/>
    <cellStyle name="Currency 2 4 3 3 2 3 4 2 2" xfId="2971" xr:uid="{00000000-0005-0000-0000-00009B0B0000}"/>
    <cellStyle name="Currency 2 4 3 3 2 3 4 3" xfId="2972" xr:uid="{00000000-0005-0000-0000-00009C0B0000}"/>
    <cellStyle name="Currency 2 4 3 3 2 3 5" xfId="2973" xr:uid="{00000000-0005-0000-0000-00009D0B0000}"/>
    <cellStyle name="Currency 2 4 3 3 2 3 5 2" xfId="2974" xr:uid="{00000000-0005-0000-0000-00009E0B0000}"/>
    <cellStyle name="Currency 2 4 3 3 2 3 5 2 2" xfId="2975" xr:uid="{00000000-0005-0000-0000-00009F0B0000}"/>
    <cellStyle name="Currency 2 4 3 3 2 3 5 3" xfId="2976" xr:uid="{00000000-0005-0000-0000-0000A00B0000}"/>
    <cellStyle name="Currency 2 4 3 3 2 3 6" xfId="2977" xr:uid="{00000000-0005-0000-0000-0000A10B0000}"/>
    <cellStyle name="Currency 2 4 3 3 2 3 6 2" xfId="2978" xr:uid="{00000000-0005-0000-0000-0000A20B0000}"/>
    <cellStyle name="Currency 2 4 3 3 2 3 6 2 2" xfId="2979" xr:uid="{00000000-0005-0000-0000-0000A30B0000}"/>
    <cellStyle name="Currency 2 4 3 3 2 3 6 3" xfId="2980" xr:uid="{00000000-0005-0000-0000-0000A40B0000}"/>
    <cellStyle name="Currency 2 4 3 3 2 3 7" xfId="2981" xr:uid="{00000000-0005-0000-0000-0000A50B0000}"/>
    <cellStyle name="Currency 2 4 3 3 2 3 7 2" xfId="2982" xr:uid="{00000000-0005-0000-0000-0000A60B0000}"/>
    <cellStyle name="Currency 2 4 3 3 2 3 8" xfId="2983" xr:uid="{00000000-0005-0000-0000-0000A70B0000}"/>
    <cellStyle name="Currency 2 4 3 3 2 3 8 2" xfId="2984" xr:uid="{00000000-0005-0000-0000-0000A80B0000}"/>
    <cellStyle name="Currency 2 4 3 3 2 3 9" xfId="2985" xr:uid="{00000000-0005-0000-0000-0000A90B0000}"/>
    <cellStyle name="Currency 2 4 3 3 2 4" xfId="2986" xr:uid="{00000000-0005-0000-0000-0000AA0B0000}"/>
    <cellStyle name="Currency 2 4 3 3 2 4 2" xfId="2987" xr:uid="{00000000-0005-0000-0000-0000AB0B0000}"/>
    <cellStyle name="Currency 2 4 3 3 2 4 3" xfId="2988" xr:uid="{00000000-0005-0000-0000-0000AC0B0000}"/>
    <cellStyle name="Currency 2 4 3 3 2 4 3 2" xfId="2989" xr:uid="{00000000-0005-0000-0000-0000AD0B0000}"/>
    <cellStyle name="Currency 2 4 3 3 2 4 3 2 2" xfId="2990" xr:uid="{00000000-0005-0000-0000-0000AE0B0000}"/>
    <cellStyle name="Currency 2 4 3 3 2 4 3 3" xfId="2991" xr:uid="{00000000-0005-0000-0000-0000AF0B0000}"/>
    <cellStyle name="Currency 2 4 3 3 2 4 4" xfId="2992" xr:uid="{00000000-0005-0000-0000-0000B00B0000}"/>
    <cellStyle name="Currency 2 4 3 3 2 4 4 2" xfId="2993" xr:uid="{00000000-0005-0000-0000-0000B10B0000}"/>
    <cellStyle name="Currency 2 4 3 3 2 4 4 2 2" xfId="2994" xr:uid="{00000000-0005-0000-0000-0000B20B0000}"/>
    <cellStyle name="Currency 2 4 3 3 2 4 4 3" xfId="2995" xr:uid="{00000000-0005-0000-0000-0000B30B0000}"/>
    <cellStyle name="Currency 2 4 3 3 2 4 5" xfId="2996" xr:uid="{00000000-0005-0000-0000-0000B40B0000}"/>
    <cellStyle name="Currency 2 4 3 3 2 4 5 2" xfId="2997" xr:uid="{00000000-0005-0000-0000-0000B50B0000}"/>
    <cellStyle name="Currency 2 4 3 3 2 4 5 2 2" xfId="2998" xr:uid="{00000000-0005-0000-0000-0000B60B0000}"/>
    <cellStyle name="Currency 2 4 3 3 2 4 5 3" xfId="2999" xr:uid="{00000000-0005-0000-0000-0000B70B0000}"/>
    <cellStyle name="Currency 2 4 3 3 2 4 6" xfId="3000" xr:uid="{00000000-0005-0000-0000-0000B80B0000}"/>
    <cellStyle name="Currency 2 4 3 3 2 4 6 2" xfId="3001" xr:uid="{00000000-0005-0000-0000-0000B90B0000}"/>
    <cellStyle name="Currency 2 4 3 3 2 4 7" xfId="3002" xr:uid="{00000000-0005-0000-0000-0000BA0B0000}"/>
    <cellStyle name="Currency 2 4 3 3 2 4 7 2" xfId="3003" xr:uid="{00000000-0005-0000-0000-0000BB0B0000}"/>
    <cellStyle name="Currency 2 4 3 3 2 4 8" xfId="3004" xr:uid="{00000000-0005-0000-0000-0000BC0B0000}"/>
    <cellStyle name="Currency 2 4 3 3 2 4 9" xfId="3005" xr:uid="{00000000-0005-0000-0000-0000BD0B0000}"/>
    <cellStyle name="Currency 2 4 3 3 2 5" xfId="3006" xr:uid="{00000000-0005-0000-0000-0000BE0B0000}"/>
    <cellStyle name="Currency 2 4 3 3 2 5 2" xfId="3007" xr:uid="{00000000-0005-0000-0000-0000BF0B0000}"/>
    <cellStyle name="Currency 2 4 3 3 2 5 3" xfId="3008" xr:uid="{00000000-0005-0000-0000-0000C00B0000}"/>
    <cellStyle name="Currency 2 4 3 3 2 6" xfId="3009" xr:uid="{00000000-0005-0000-0000-0000C10B0000}"/>
    <cellStyle name="Currency 2 4 3 3 2 6 2" xfId="3010" xr:uid="{00000000-0005-0000-0000-0000C20B0000}"/>
    <cellStyle name="Currency 2 4 3 3 2 6 2 2" xfId="3011" xr:uid="{00000000-0005-0000-0000-0000C30B0000}"/>
    <cellStyle name="Currency 2 4 3 3 2 6 2 2 2" xfId="3012" xr:uid="{00000000-0005-0000-0000-0000C40B0000}"/>
    <cellStyle name="Currency 2 4 3 3 2 6 2 3" xfId="3013" xr:uid="{00000000-0005-0000-0000-0000C50B0000}"/>
    <cellStyle name="Currency 2 4 3 3 2 6 3" xfId="3014" xr:uid="{00000000-0005-0000-0000-0000C60B0000}"/>
    <cellStyle name="Currency 2 4 3 3 2 6 3 2" xfId="3015" xr:uid="{00000000-0005-0000-0000-0000C70B0000}"/>
    <cellStyle name="Currency 2 4 3 3 2 6 3 2 2" xfId="3016" xr:uid="{00000000-0005-0000-0000-0000C80B0000}"/>
    <cellStyle name="Currency 2 4 3 3 2 6 3 3" xfId="3017" xr:uid="{00000000-0005-0000-0000-0000C90B0000}"/>
    <cellStyle name="Currency 2 4 3 3 2 6 4" xfId="3018" xr:uid="{00000000-0005-0000-0000-0000CA0B0000}"/>
    <cellStyle name="Currency 2 4 3 3 2 6 4 2" xfId="3019" xr:uid="{00000000-0005-0000-0000-0000CB0B0000}"/>
    <cellStyle name="Currency 2 4 3 3 2 6 4 2 2" xfId="3020" xr:uid="{00000000-0005-0000-0000-0000CC0B0000}"/>
    <cellStyle name="Currency 2 4 3 3 2 6 4 3" xfId="3021" xr:uid="{00000000-0005-0000-0000-0000CD0B0000}"/>
    <cellStyle name="Currency 2 4 3 3 2 6 5" xfId="3022" xr:uid="{00000000-0005-0000-0000-0000CE0B0000}"/>
    <cellStyle name="Currency 2 4 3 3 2 6 5 2" xfId="3023" xr:uid="{00000000-0005-0000-0000-0000CF0B0000}"/>
    <cellStyle name="Currency 2 4 3 3 2 6 6" xfId="3024" xr:uid="{00000000-0005-0000-0000-0000D00B0000}"/>
    <cellStyle name="Currency 2 4 3 3 2 6 6 2" xfId="3025" xr:uid="{00000000-0005-0000-0000-0000D10B0000}"/>
    <cellStyle name="Currency 2 4 3 3 2 6 7" xfId="3026" xr:uid="{00000000-0005-0000-0000-0000D20B0000}"/>
    <cellStyle name="Currency 2 4 3 3 2 7" xfId="3027" xr:uid="{00000000-0005-0000-0000-0000D30B0000}"/>
    <cellStyle name="Currency 2 4 3 3 2 7 2" xfId="3028" xr:uid="{00000000-0005-0000-0000-0000D40B0000}"/>
    <cellStyle name="Currency 2 4 3 3 2 7 2 2" xfId="3029" xr:uid="{00000000-0005-0000-0000-0000D50B0000}"/>
    <cellStyle name="Currency 2 4 3 3 2 7 3" xfId="3030" xr:uid="{00000000-0005-0000-0000-0000D60B0000}"/>
    <cellStyle name="Currency 2 4 3 3 2 8" xfId="3031" xr:uid="{00000000-0005-0000-0000-0000D70B0000}"/>
    <cellStyle name="Currency 2 4 3 3 2 8 2" xfId="3032" xr:uid="{00000000-0005-0000-0000-0000D80B0000}"/>
    <cellStyle name="Currency 2 4 3 3 2 8 2 2" xfId="3033" xr:uid="{00000000-0005-0000-0000-0000D90B0000}"/>
    <cellStyle name="Currency 2 4 3 3 2 8 3" xfId="3034" xr:uid="{00000000-0005-0000-0000-0000DA0B0000}"/>
    <cellStyle name="Currency 2 4 3 3 3" xfId="3035" xr:uid="{00000000-0005-0000-0000-0000DB0B0000}"/>
    <cellStyle name="Currency 2 4 3 3 3 10" xfId="3036" xr:uid="{00000000-0005-0000-0000-0000DC0B0000}"/>
    <cellStyle name="Currency 2 4 3 3 3 2" xfId="3037" xr:uid="{00000000-0005-0000-0000-0000DD0B0000}"/>
    <cellStyle name="Currency 2 4 3 3 3 2 2" xfId="3038" xr:uid="{00000000-0005-0000-0000-0000DE0B0000}"/>
    <cellStyle name="Currency 2 4 3 3 3 2 3" xfId="3039" xr:uid="{00000000-0005-0000-0000-0000DF0B0000}"/>
    <cellStyle name="Currency 2 4 3 3 3 2 3 2" xfId="3040" xr:uid="{00000000-0005-0000-0000-0000E00B0000}"/>
    <cellStyle name="Currency 2 4 3 3 3 2 3 3" xfId="3041" xr:uid="{00000000-0005-0000-0000-0000E10B0000}"/>
    <cellStyle name="Currency 2 4 3 3 3 2 4" xfId="3042" xr:uid="{00000000-0005-0000-0000-0000E20B0000}"/>
    <cellStyle name="Currency 2 4 3 3 3 2 4 2" xfId="3043" xr:uid="{00000000-0005-0000-0000-0000E30B0000}"/>
    <cellStyle name="Currency 2 4 3 3 3 2 4 2 2" xfId="3044" xr:uid="{00000000-0005-0000-0000-0000E40B0000}"/>
    <cellStyle name="Currency 2 4 3 3 3 2 4 3" xfId="3045" xr:uid="{00000000-0005-0000-0000-0000E50B0000}"/>
    <cellStyle name="Currency 2 4 3 3 3 2 5" xfId="3046" xr:uid="{00000000-0005-0000-0000-0000E60B0000}"/>
    <cellStyle name="Currency 2 4 3 3 3 2 5 2" xfId="3047" xr:uid="{00000000-0005-0000-0000-0000E70B0000}"/>
    <cellStyle name="Currency 2 4 3 3 3 2 5 2 2" xfId="3048" xr:uid="{00000000-0005-0000-0000-0000E80B0000}"/>
    <cellStyle name="Currency 2 4 3 3 3 2 5 3" xfId="3049" xr:uid="{00000000-0005-0000-0000-0000E90B0000}"/>
    <cellStyle name="Currency 2 4 3 3 3 2 6" xfId="3050" xr:uid="{00000000-0005-0000-0000-0000EA0B0000}"/>
    <cellStyle name="Currency 2 4 3 3 3 2 6 2" xfId="3051" xr:uid="{00000000-0005-0000-0000-0000EB0B0000}"/>
    <cellStyle name="Currency 2 4 3 3 3 2 6 2 2" xfId="3052" xr:uid="{00000000-0005-0000-0000-0000EC0B0000}"/>
    <cellStyle name="Currency 2 4 3 3 3 2 6 3" xfId="3053" xr:uid="{00000000-0005-0000-0000-0000ED0B0000}"/>
    <cellStyle name="Currency 2 4 3 3 3 2 7" xfId="3054" xr:uid="{00000000-0005-0000-0000-0000EE0B0000}"/>
    <cellStyle name="Currency 2 4 3 3 3 2 7 2" xfId="3055" xr:uid="{00000000-0005-0000-0000-0000EF0B0000}"/>
    <cellStyle name="Currency 2 4 3 3 3 2 8" xfId="3056" xr:uid="{00000000-0005-0000-0000-0000F00B0000}"/>
    <cellStyle name="Currency 2 4 3 3 3 2 8 2" xfId="3057" xr:uid="{00000000-0005-0000-0000-0000F10B0000}"/>
    <cellStyle name="Currency 2 4 3 3 3 2 9" xfId="3058" xr:uid="{00000000-0005-0000-0000-0000F20B0000}"/>
    <cellStyle name="Currency 2 4 3 3 3 3" xfId="3059" xr:uid="{00000000-0005-0000-0000-0000F30B0000}"/>
    <cellStyle name="Currency 2 4 3 3 3 4" xfId="3060" xr:uid="{00000000-0005-0000-0000-0000F40B0000}"/>
    <cellStyle name="Currency 2 4 3 3 3 4 2" xfId="3061" xr:uid="{00000000-0005-0000-0000-0000F50B0000}"/>
    <cellStyle name="Currency 2 4 3 3 3 4 3" xfId="3062" xr:uid="{00000000-0005-0000-0000-0000F60B0000}"/>
    <cellStyle name="Currency 2 4 3 3 3 5" xfId="3063" xr:uid="{00000000-0005-0000-0000-0000F70B0000}"/>
    <cellStyle name="Currency 2 4 3 3 3 5 2" xfId="3064" xr:uid="{00000000-0005-0000-0000-0000F80B0000}"/>
    <cellStyle name="Currency 2 4 3 3 3 5 2 2" xfId="3065" xr:uid="{00000000-0005-0000-0000-0000F90B0000}"/>
    <cellStyle name="Currency 2 4 3 3 3 5 3" xfId="3066" xr:uid="{00000000-0005-0000-0000-0000FA0B0000}"/>
    <cellStyle name="Currency 2 4 3 3 3 6" xfId="3067" xr:uid="{00000000-0005-0000-0000-0000FB0B0000}"/>
    <cellStyle name="Currency 2 4 3 3 3 6 2" xfId="3068" xr:uid="{00000000-0005-0000-0000-0000FC0B0000}"/>
    <cellStyle name="Currency 2 4 3 3 3 6 2 2" xfId="3069" xr:uid="{00000000-0005-0000-0000-0000FD0B0000}"/>
    <cellStyle name="Currency 2 4 3 3 3 6 3" xfId="3070" xr:uid="{00000000-0005-0000-0000-0000FE0B0000}"/>
    <cellStyle name="Currency 2 4 3 3 3 7" xfId="3071" xr:uid="{00000000-0005-0000-0000-0000FF0B0000}"/>
    <cellStyle name="Currency 2 4 3 3 3 7 2" xfId="3072" xr:uid="{00000000-0005-0000-0000-0000000C0000}"/>
    <cellStyle name="Currency 2 4 3 3 3 7 2 2" xfId="3073" xr:uid="{00000000-0005-0000-0000-0000010C0000}"/>
    <cellStyle name="Currency 2 4 3 3 3 7 3" xfId="3074" xr:uid="{00000000-0005-0000-0000-0000020C0000}"/>
    <cellStyle name="Currency 2 4 3 3 3 8" xfId="3075" xr:uid="{00000000-0005-0000-0000-0000030C0000}"/>
    <cellStyle name="Currency 2 4 3 3 3 8 2" xfId="3076" xr:uid="{00000000-0005-0000-0000-0000040C0000}"/>
    <cellStyle name="Currency 2 4 3 3 3 9" xfId="3077" xr:uid="{00000000-0005-0000-0000-0000050C0000}"/>
    <cellStyle name="Currency 2 4 3 3 3 9 2" xfId="3078" xr:uid="{00000000-0005-0000-0000-0000060C0000}"/>
    <cellStyle name="Currency 2 4 3 3 4" xfId="3079" xr:uid="{00000000-0005-0000-0000-0000070C0000}"/>
    <cellStyle name="Currency 2 4 3 3 4 2" xfId="3080" xr:uid="{00000000-0005-0000-0000-0000080C0000}"/>
    <cellStyle name="Currency 2 4 3 3 4 2 10" xfId="3081" xr:uid="{00000000-0005-0000-0000-0000090C0000}"/>
    <cellStyle name="Currency 2 4 3 3 4 2 2" xfId="3082" xr:uid="{00000000-0005-0000-0000-00000A0C0000}"/>
    <cellStyle name="Currency 2 4 3 3 4 2 3" xfId="3083" xr:uid="{00000000-0005-0000-0000-00000B0C0000}"/>
    <cellStyle name="Currency 2 4 3 3 4 2 4" xfId="3084" xr:uid="{00000000-0005-0000-0000-00000C0C0000}"/>
    <cellStyle name="Currency 2 4 3 3 4 2 4 2" xfId="3085" xr:uid="{00000000-0005-0000-0000-00000D0C0000}"/>
    <cellStyle name="Currency 2 4 3 3 4 2 4 2 2" xfId="3086" xr:uid="{00000000-0005-0000-0000-00000E0C0000}"/>
    <cellStyle name="Currency 2 4 3 3 4 2 4 3" xfId="3087" xr:uid="{00000000-0005-0000-0000-00000F0C0000}"/>
    <cellStyle name="Currency 2 4 3 3 4 2 5" xfId="3088" xr:uid="{00000000-0005-0000-0000-0000100C0000}"/>
    <cellStyle name="Currency 2 4 3 3 4 2 5 2" xfId="3089" xr:uid="{00000000-0005-0000-0000-0000110C0000}"/>
    <cellStyle name="Currency 2 4 3 3 4 2 5 2 2" xfId="3090" xr:uid="{00000000-0005-0000-0000-0000120C0000}"/>
    <cellStyle name="Currency 2 4 3 3 4 2 5 3" xfId="3091" xr:uid="{00000000-0005-0000-0000-0000130C0000}"/>
    <cellStyle name="Currency 2 4 3 3 4 2 6" xfId="3092" xr:uid="{00000000-0005-0000-0000-0000140C0000}"/>
    <cellStyle name="Currency 2 4 3 3 4 2 6 2" xfId="3093" xr:uid="{00000000-0005-0000-0000-0000150C0000}"/>
    <cellStyle name="Currency 2 4 3 3 4 2 6 2 2" xfId="3094" xr:uid="{00000000-0005-0000-0000-0000160C0000}"/>
    <cellStyle name="Currency 2 4 3 3 4 2 6 3" xfId="3095" xr:uid="{00000000-0005-0000-0000-0000170C0000}"/>
    <cellStyle name="Currency 2 4 3 3 4 2 7" xfId="3096" xr:uid="{00000000-0005-0000-0000-0000180C0000}"/>
    <cellStyle name="Currency 2 4 3 3 4 2 7 2" xfId="3097" xr:uid="{00000000-0005-0000-0000-0000190C0000}"/>
    <cellStyle name="Currency 2 4 3 3 4 2 8" xfId="3098" xr:uid="{00000000-0005-0000-0000-00001A0C0000}"/>
    <cellStyle name="Currency 2 4 3 3 4 2 8 2" xfId="3099" xr:uid="{00000000-0005-0000-0000-00001B0C0000}"/>
    <cellStyle name="Currency 2 4 3 3 4 2 9" xfId="3100" xr:uid="{00000000-0005-0000-0000-00001C0C0000}"/>
    <cellStyle name="Currency 2 4 3 3 4 3" xfId="3101" xr:uid="{00000000-0005-0000-0000-00001D0C0000}"/>
    <cellStyle name="Currency 2 4 3 3 4 4" xfId="3102" xr:uid="{00000000-0005-0000-0000-00001E0C0000}"/>
    <cellStyle name="Currency 2 4 3 3 4 4 2" xfId="3103" xr:uid="{00000000-0005-0000-0000-00001F0C0000}"/>
    <cellStyle name="Currency 2 4 3 3 4 4 2 2" xfId="3104" xr:uid="{00000000-0005-0000-0000-0000200C0000}"/>
    <cellStyle name="Currency 2 4 3 3 4 4 3" xfId="3105" xr:uid="{00000000-0005-0000-0000-0000210C0000}"/>
    <cellStyle name="Currency 2 4 3 3 4 5" xfId="3106" xr:uid="{00000000-0005-0000-0000-0000220C0000}"/>
    <cellStyle name="Currency 2 4 3 3 4 5 2" xfId="3107" xr:uid="{00000000-0005-0000-0000-0000230C0000}"/>
    <cellStyle name="Currency 2 4 3 3 4 5 2 2" xfId="3108" xr:uid="{00000000-0005-0000-0000-0000240C0000}"/>
    <cellStyle name="Currency 2 4 3 3 4 5 3" xfId="3109" xr:uid="{00000000-0005-0000-0000-0000250C0000}"/>
    <cellStyle name="Currency 2 4 3 3 5" xfId="3110" xr:uid="{00000000-0005-0000-0000-0000260C0000}"/>
    <cellStyle name="Currency 2 4 3 3 5 2" xfId="3111" xr:uid="{00000000-0005-0000-0000-0000270C0000}"/>
    <cellStyle name="Currency 2 4 3 3 5 3" xfId="3112" xr:uid="{00000000-0005-0000-0000-0000280C0000}"/>
    <cellStyle name="Currency 2 4 3 3 5 3 2" xfId="3113" xr:uid="{00000000-0005-0000-0000-0000290C0000}"/>
    <cellStyle name="Currency 2 4 3 3 5 3 3" xfId="3114" xr:uid="{00000000-0005-0000-0000-00002A0C0000}"/>
    <cellStyle name="Currency 2 4 3 3 5 4" xfId="3115" xr:uid="{00000000-0005-0000-0000-00002B0C0000}"/>
    <cellStyle name="Currency 2 4 3 3 5 4 2" xfId="3116" xr:uid="{00000000-0005-0000-0000-00002C0C0000}"/>
    <cellStyle name="Currency 2 4 3 3 5 4 2 2" xfId="3117" xr:uid="{00000000-0005-0000-0000-00002D0C0000}"/>
    <cellStyle name="Currency 2 4 3 3 5 4 3" xfId="3118" xr:uid="{00000000-0005-0000-0000-00002E0C0000}"/>
    <cellStyle name="Currency 2 4 3 3 5 5" xfId="3119" xr:uid="{00000000-0005-0000-0000-00002F0C0000}"/>
    <cellStyle name="Currency 2 4 3 3 5 5 2" xfId="3120" xr:uid="{00000000-0005-0000-0000-0000300C0000}"/>
    <cellStyle name="Currency 2 4 3 3 5 5 2 2" xfId="3121" xr:uid="{00000000-0005-0000-0000-0000310C0000}"/>
    <cellStyle name="Currency 2 4 3 3 5 5 3" xfId="3122" xr:uid="{00000000-0005-0000-0000-0000320C0000}"/>
    <cellStyle name="Currency 2 4 3 3 5 6" xfId="3123" xr:uid="{00000000-0005-0000-0000-0000330C0000}"/>
    <cellStyle name="Currency 2 4 3 3 5 6 2" xfId="3124" xr:uid="{00000000-0005-0000-0000-0000340C0000}"/>
    <cellStyle name="Currency 2 4 3 3 5 6 2 2" xfId="3125" xr:uid="{00000000-0005-0000-0000-0000350C0000}"/>
    <cellStyle name="Currency 2 4 3 3 5 6 3" xfId="3126" xr:uid="{00000000-0005-0000-0000-0000360C0000}"/>
    <cellStyle name="Currency 2 4 3 3 5 7" xfId="3127" xr:uid="{00000000-0005-0000-0000-0000370C0000}"/>
    <cellStyle name="Currency 2 4 3 3 5 7 2" xfId="3128" xr:uid="{00000000-0005-0000-0000-0000380C0000}"/>
    <cellStyle name="Currency 2 4 3 3 5 8" xfId="3129" xr:uid="{00000000-0005-0000-0000-0000390C0000}"/>
    <cellStyle name="Currency 2 4 3 3 5 8 2" xfId="3130" xr:uid="{00000000-0005-0000-0000-00003A0C0000}"/>
    <cellStyle name="Currency 2 4 3 3 5 9" xfId="3131" xr:uid="{00000000-0005-0000-0000-00003B0C0000}"/>
    <cellStyle name="Currency 2 4 3 3 6" xfId="3132" xr:uid="{00000000-0005-0000-0000-00003C0C0000}"/>
    <cellStyle name="Currency 2 4 3 3 6 2" xfId="3133" xr:uid="{00000000-0005-0000-0000-00003D0C0000}"/>
    <cellStyle name="Currency 2 4 3 3 6 3" xfId="3134" xr:uid="{00000000-0005-0000-0000-00003E0C0000}"/>
    <cellStyle name="Currency 2 4 3 3 7" xfId="3135" xr:uid="{00000000-0005-0000-0000-00003F0C0000}"/>
    <cellStyle name="Currency 2 4 3 3 8" xfId="3136" xr:uid="{00000000-0005-0000-0000-0000400C0000}"/>
    <cellStyle name="Currency 2 4 3 3 8 2" xfId="3137" xr:uid="{00000000-0005-0000-0000-0000410C0000}"/>
    <cellStyle name="Currency 2 4 3 3 8 2 2" xfId="3138" xr:uid="{00000000-0005-0000-0000-0000420C0000}"/>
    <cellStyle name="Currency 2 4 3 3 8 3" xfId="3139" xr:uid="{00000000-0005-0000-0000-0000430C0000}"/>
    <cellStyle name="Currency 2 4 3 3 8 4" xfId="3140" xr:uid="{00000000-0005-0000-0000-0000440C0000}"/>
    <cellStyle name="Currency 2 4 3 3 9" xfId="3141" xr:uid="{00000000-0005-0000-0000-0000450C0000}"/>
    <cellStyle name="Currency 2 4 3 3 9 2" xfId="3142" xr:uid="{00000000-0005-0000-0000-0000460C0000}"/>
    <cellStyle name="Currency 2 4 3 3 9 2 2" xfId="3143" xr:uid="{00000000-0005-0000-0000-0000470C0000}"/>
    <cellStyle name="Currency 2 4 3 3 9 3" xfId="3144" xr:uid="{00000000-0005-0000-0000-0000480C0000}"/>
    <cellStyle name="Currency 2 4 3 4" xfId="3145" xr:uid="{00000000-0005-0000-0000-0000490C0000}"/>
    <cellStyle name="Currency 2 4 3 4 2" xfId="3146" xr:uid="{00000000-0005-0000-0000-00004A0C0000}"/>
    <cellStyle name="Currency 2 4 3 4 2 2" xfId="3147" xr:uid="{00000000-0005-0000-0000-00004B0C0000}"/>
    <cellStyle name="Currency 2 4 3 4 2 3" xfId="3148" xr:uid="{00000000-0005-0000-0000-00004C0C0000}"/>
    <cellStyle name="Currency 2 4 3 4 2 3 2" xfId="3149" xr:uid="{00000000-0005-0000-0000-00004D0C0000}"/>
    <cellStyle name="Currency 2 4 3 4 2 3 3" xfId="3150" xr:uid="{00000000-0005-0000-0000-00004E0C0000}"/>
    <cellStyle name="Currency 2 4 3 4 2 4" xfId="3151" xr:uid="{00000000-0005-0000-0000-00004F0C0000}"/>
    <cellStyle name="Currency 2 4 3 4 2 4 2" xfId="3152" xr:uid="{00000000-0005-0000-0000-0000500C0000}"/>
    <cellStyle name="Currency 2 4 3 4 2 4 2 2" xfId="3153" xr:uid="{00000000-0005-0000-0000-0000510C0000}"/>
    <cellStyle name="Currency 2 4 3 4 2 4 3" xfId="3154" xr:uid="{00000000-0005-0000-0000-0000520C0000}"/>
    <cellStyle name="Currency 2 4 3 4 2 5" xfId="3155" xr:uid="{00000000-0005-0000-0000-0000530C0000}"/>
    <cellStyle name="Currency 2 4 3 4 2 5 2" xfId="3156" xr:uid="{00000000-0005-0000-0000-0000540C0000}"/>
    <cellStyle name="Currency 2 4 3 4 2 5 2 2" xfId="3157" xr:uid="{00000000-0005-0000-0000-0000550C0000}"/>
    <cellStyle name="Currency 2 4 3 4 2 5 3" xfId="3158" xr:uid="{00000000-0005-0000-0000-0000560C0000}"/>
    <cellStyle name="Currency 2 4 3 4 2 6" xfId="3159" xr:uid="{00000000-0005-0000-0000-0000570C0000}"/>
    <cellStyle name="Currency 2 4 3 4 2 6 2" xfId="3160" xr:uid="{00000000-0005-0000-0000-0000580C0000}"/>
    <cellStyle name="Currency 2 4 3 4 2 6 2 2" xfId="3161" xr:uid="{00000000-0005-0000-0000-0000590C0000}"/>
    <cellStyle name="Currency 2 4 3 4 2 6 3" xfId="3162" xr:uid="{00000000-0005-0000-0000-00005A0C0000}"/>
    <cellStyle name="Currency 2 4 3 4 2 7" xfId="3163" xr:uid="{00000000-0005-0000-0000-00005B0C0000}"/>
    <cellStyle name="Currency 2 4 3 4 2 7 2" xfId="3164" xr:uid="{00000000-0005-0000-0000-00005C0C0000}"/>
    <cellStyle name="Currency 2 4 3 4 2 8" xfId="3165" xr:uid="{00000000-0005-0000-0000-00005D0C0000}"/>
    <cellStyle name="Currency 2 4 3 4 2 8 2" xfId="3166" xr:uid="{00000000-0005-0000-0000-00005E0C0000}"/>
    <cellStyle name="Currency 2 4 3 4 2 9" xfId="3167" xr:uid="{00000000-0005-0000-0000-00005F0C0000}"/>
    <cellStyle name="Currency 2 4 3 4 3" xfId="3168" xr:uid="{00000000-0005-0000-0000-0000600C0000}"/>
    <cellStyle name="Currency 2 4 3 4 3 2" xfId="3169" xr:uid="{00000000-0005-0000-0000-0000610C0000}"/>
    <cellStyle name="Currency 2 4 3 4 3 3" xfId="3170" xr:uid="{00000000-0005-0000-0000-0000620C0000}"/>
    <cellStyle name="Currency 2 4 3 4 3 3 2" xfId="3171" xr:uid="{00000000-0005-0000-0000-0000630C0000}"/>
    <cellStyle name="Currency 2 4 3 4 3 3 3" xfId="3172" xr:uid="{00000000-0005-0000-0000-0000640C0000}"/>
    <cellStyle name="Currency 2 4 3 4 3 4" xfId="3173" xr:uid="{00000000-0005-0000-0000-0000650C0000}"/>
    <cellStyle name="Currency 2 4 3 4 3 4 2" xfId="3174" xr:uid="{00000000-0005-0000-0000-0000660C0000}"/>
    <cellStyle name="Currency 2 4 3 4 3 4 2 2" xfId="3175" xr:uid="{00000000-0005-0000-0000-0000670C0000}"/>
    <cellStyle name="Currency 2 4 3 4 3 4 3" xfId="3176" xr:uid="{00000000-0005-0000-0000-0000680C0000}"/>
    <cellStyle name="Currency 2 4 3 4 3 5" xfId="3177" xr:uid="{00000000-0005-0000-0000-0000690C0000}"/>
    <cellStyle name="Currency 2 4 3 4 3 5 2" xfId="3178" xr:uid="{00000000-0005-0000-0000-00006A0C0000}"/>
    <cellStyle name="Currency 2 4 3 4 3 5 2 2" xfId="3179" xr:uid="{00000000-0005-0000-0000-00006B0C0000}"/>
    <cellStyle name="Currency 2 4 3 4 3 5 3" xfId="3180" xr:uid="{00000000-0005-0000-0000-00006C0C0000}"/>
    <cellStyle name="Currency 2 4 3 4 3 6" xfId="3181" xr:uid="{00000000-0005-0000-0000-00006D0C0000}"/>
    <cellStyle name="Currency 2 4 3 4 3 6 2" xfId="3182" xr:uid="{00000000-0005-0000-0000-00006E0C0000}"/>
    <cellStyle name="Currency 2 4 3 4 3 6 2 2" xfId="3183" xr:uid="{00000000-0005-0000-0000-00006F0C0000}"/>
    <cellStyle name="Currency 2 4 3 4 3 6 3" xfId="3184" xr:uid="{00000000-0005-0000-0000-0000700C0000}"/>
    <cellStyle name="Currency 2 4 3 4 3 7" xfId="3185" xr:uid="{00000000-0005-0000-0000-0000710C0000}"/>
    <cellStyle name="Currency 2 4 3 4 3 7 2" xfId="3186" xr:uid="{00000000-0005-0000-0000-0000720C0000}"/>
    <cellStyle name="Currency 2 4 3 4 3 8" xfId="3187" xr:uid="{00000000-0005-0000-0000-0000730C0000}"/>
    <cellStyle name="Currency 2 4 3 4 3 8 2" xfId="3188" xr:uid="{00000000-0005-0000-0000-0000740C0000}"/>
    <cellStyle name="Currency 2 4 3 4 3 9" xfId="3189" xr:uid="{00000000-0005-0000-0000-0000750C0000}"/>
    <cellStyle name="Currency 2 4 3 4 4" xfId="3190" xr:uid="{00000000-0005-0000-0000-0000760C0000}"/>
    <cellStyle name="Currency 2 4 3 4 4 2" xfId="3191" xr:uid="{00000000-0005-0000-0000-0000770C0000}"/>
    <cellStyle name="Currency 2 4 3 4 4 3" xfId="3192" xr:uid="{00000000-0005-0000-0000-0000780C0000}"/>
    <cellStyle name="Currency 2 4 3 4 4 3 2" xfId="3193" xr:uid="{00000000-0005-0000-0000-0000790C0000}"/>
    <cellStyle name="Currency 2 4 3 4 4 3 2 2" xfId="3194" xr:uid="{00000000-0005-0000-0000-00007A0C0000}"/>
    <cellStyle name="Currency 2 4 3 4 4 3 3" xfId="3195" xr:uid="{00000000-0005-0000-0000-00007B0C0000}"/>
    <cellStyle name="Currency 2 4 3 4 4 4" xfId="3196" xr:uid="{00000000-0005-0000-0000-00007C0C0000}"/>
    <cellStyle name="Currency 2 4 3 4 4 4 2" xfId="3197" xr:uid="{00000000-0005-0000-0000-00007D0C0000}"/>
    <cellStyle name="Currency 2 4 3 4 4 4 2 2" xfId="3198" xr:uid="{00000000-0005-0000-0000-00007E0C0000}"/>
    <cellStyle name="Currency 2 4 3 4 4 4 3" xfId="3199" xr:uid="{00000000-0005-0000-0000-00007F0C0000}"/>
    <cellStyle name="Currency 2 4 3 4 4 5" xfId="3200" xr:uid="{00000000-0005-0000-0000-0000800C0000}"/>
    <cellStyle name="Currency 2 4 3 4 4 5 2" xfId="3201" xr:uid="{00000000-0005-0000-0000-0000810C0000}"/>
    <cellStyle name="Currency 2 4 3 4 4 5 2 2" xfId="3202" xr:uid="{00000000-0005-0000-0000-0000820C0000}"/>
    <cellStyle name="Currency 2 4 3 4 4 5 3" xfId="3203" xr:uid="{00000000-0005-0000-0000-0000830C0000}"/>
    <cellStyle name="Currency 2 4 3 4 4 6" xfId="3204" xr:uid="{00000000-0005-0000-0000-0000840C0000}"/>
    <cellStyle name="Currency 2 4 3 4 4 6 2" xfId="3205" xr:uid="{00000000-0005-0000-0000-0000850C0000}"/>
    <cellStyle name="Currency 2 4 3 4 4 7" xfId="3206" xr:uid="{00000000-0005-0000-0000-0000860C0000}"/>
    <cellStyle name="Currency 2 4 3 4 4 7 2" xfId="3207" xr:uid="{00000000-0005-0000-0000-0000870C0000}"/>
    <cellStyle name="Currency 2 4 3 4 4 8" xfId="3208" xr:uid="{00000000-0005-0000-0000-0000880C0000}"/>
    <cellStyle name="Currency 2 4 3 4 4 9" xfId="3209" xr:uid="{00000000-0005-0000-0000-0000890C0000}"/>
    <cellStyle name="Currency 2 4 3 4 5" xfId="3210" xr:uid="{00000000-0005-0000-0000-00008A0C0000}"/>
    <cellStyle name="Currency 2 4 3 4 5 2" xfId="3211" xr:uid="{00000000-0005-0000-0000-00008B0C0000}"/>
    <cellStyle name="Currency 2 4 3 4 5 3" xfId="3212" xr:uid="{00000000-0005-0000-0000-00008C0C0000}"/>
    <cellStyle name="Currency 2 4 3 4 6" xfId="3213" xr:uid="{00000000-0005-0000-0000-00008D0C0000}"/>
    <cellStyle name="Currency 2 4 3 4 6 2" xfId="3214" xr:uid="{00000000-0005-0000-0000-00008E0C0000}"/>
    <cellStyle name="Currency 2 4 3 4 6 2 2" xfId="3215" xr:uid="{00000000-0005-0000-0000-00008F0C0000}"/>
    <cellStyle name="Currency 2 4 3 4 6 2 2 2" xfId="3216" xr:uid="{00000000-0005-0000-0000-0000900C0000}"/>
    <cellStyle name="Currency 2 4 3 4 6 2 3" xfId="3217" xr:uid="{00000000-0005-0000-0000-0000910C0000}"/>
    <cellStyle name="Currency 2 4 3 4 6 3" xfId="3218" xr:uid="{00000000-0005-0000-0000-0000920C0000}"/>
    <cellStyle name="Currency 2 4 3 4 6 3 2" xfId="3219" xr:uid="{00000000-0005-0000-0000-0000930C0000}"/>
    <cellStyle name="Currency 2 4 3 4 6 3 2 2" xfId="3220" xr:uid="{00000000-0005-0000-0000-0000940C0000}"/>
    <cellStyle name="Currency 2 4 3 4 6 3 3" xfId="3221" xr:uid="{00000000-0005-0000-0000-0000950C0000}"/>
    <cellStyle name="Currency 2 4 3 4 6 4" xfId="3222" xr:uid="{00000000-0005-0000-0000-0000960C0000}"/>
    <cellStyle name="Currency 2 4 3 4 6 4 2" xfId="3223" xr:uid="{00000000-0005-0000-0000-0000970C0000}"/>
    <cellStyle name="Currency 2 4 3 4 6 4 2 2" xfId="3224" xr:uid="{00000000-0005-0000-0000-0000980C0000}"/>
    <cellStyle name="Currency 2 4 3 4 6 4 3" xfId="3225" xr:uid="{00000000-0005-0000-0000-0000990C0000}"/>
    <cellStyle name="Currency 2 4 3 4 6 5" xfId="3226" xr:uid="{00000000-0005-0000-0000-00009A0C0000}"/>
    <cellStyle name="Currency 2 4 3 4 6 5 2" xfId="3227" xr:uid="{00000000-0005-0000-0000-00009B0C0000}"/>
    <cellStyle name="Currency 2 4 3 4 6 6" xfId="3228" xr:uid="{00000000-0005-0000-0000-00009C0C0000}"/>
    <cellStyle name="Currency 2 4 3 4 6 6 2" xfId="3229" xr:uid="{00000000-0005-0000-0000-00009D0C0000}"/>
    <cellStyle name="Currency 2 4 3 4 6 7" xfId="3230" xr:uid="{00000000-0005-0000-0000-00009E0C0000}"/>
    <cellStyle name="Currency 2 4 3 4 7" xfId="3231" xr:uid="{00000000-0005-0000-0000-00009F0C0000}"/>
    <cellStyle name="Currency 2 4 3 4 7 2" xfId="3232" xr:uid="{00000000-0005-0000-0000-0000A00C0000}"/>
    <cellStyle name="Currency 2 4 3 4 7 2 2" xfId="3233" xr:uid="{00000000-0005-0000-0000-0000A10C0000}"/>
    <cellStyle name="Currency 2 4 3 4 7 3" xfId="3234" xr:uid="{00000000-0005-0000-0000-0000A20C0000}"/>
    <cellStyle name="Currency 2 4 3 4 8" xfId="3235" xr:uid="{00000000-0005-0000-0000-0000A30C0000}"/>
    <cellStyle name="Currency 2 4 3 4 8 2" xfId="3236" xr:uid="{00000000-0005-0000-0000-0000A40C0000}"/>
    <cellStyle name="Currency 2 4 3 4 8 2 2" xfId="3237" xr:uid="{00000000-0005-0000-0000-0000A50C0000}"/>
    <cellStyle name="Currency 2 4 3 4 8 3" xfId="3238" xr:uid="{00000000-0005-0000-0000-0000A60C0000}"/>
    <cellStyle name="Currency 2 4 3 5" xfId="3239" xr:uid="{00000000-0005-0000-0000-0000A70C0000}"/>
    <cellStyle name="Currency 2 4 3 5 10" xfId="3240" xr:uid="{00000000-0005-0000-0000-0000A80C0000}"/>
    <cellStyle name="Currency 2 4 3 5 2" xfId="3241" xr:uid="{00000000-0005-0000-0000-0000A90C0000}"/>
    <cellStyle name="Currency 2 4 3 5 2 2" xfId="3242" xr:uid="{00000000-0005-0000-0000-0000AA0C0000}"/>
    <cellStyle name="Currency 2 4 3 5 2 3" xfId="3243" xr:uid="{00000000-0005-0000-0000-0000AB0C0000}"/>
    <cellStyle name="Currency 2 4 3 5 2 3 2" xfId="3244" xr:uid="{00000000-0005-0000-0000-0000AC0C0000}"/>
    <cellStyle name="Currency 2 4 3 5 2 3 3" xfId="3245" xr:uid="{00000000-0005-0000-0000-0000AD0C0000}"/>
    <cellStyle name="Currency 2 4 3 5 2 4" xfId="3246" xr:uid="{00000000-0005-0000-0000-0000AE0C0000}"/>
    <cellStyle name="Currency 2 4 3 5 2 4 2" xfId="3247" xr:uid="{00000000-0005-0000-0000-0000AF0C0000}"/>
    <cellStyle name="Currency 2 4 3 5 2 4 2 2" xfId="3248" xr:uid="{00000000-0005-0000-0000-0000B00C0000}"/>
    <cellStyle name="Currency 2 4 3 5 2 4 3" xfId="3249" xr:uid="{00000000-0005-0000-0000-0000B10C0000}"/>
    <cellStyle name="Currency 2 4 3 5 2 5" xfId="3250" xr:uid="{00000000-0005-0000-0000-0000B20C0000}"/>
    <cellStyle name="Currency 2 4 3 5 2 5 2" xfId="3251" xr:uid="{00000000-0005-0000-0000-0000B30C0000}"/>
    <cellStyle name="Currency 2 4 3 5 2 5 2 2" xfId="3252" xr:uid="{00000000-0005-0000-0000-0000B40C0000}"/>
    <cellStyle name="Currency 2 4 3 5 2 5 3" xfId="3253" xr:uid="{00000000-0005-0000-0000-0000B50C0000}"/>
    <cellStyle name="Currency 2 4 3 5 2 6" xfId="3254" xr:uid="{00000000-0005-0000-0000-0000B60C0000}"/>
    <cellStyle name="Currency 2 4 3 5 2 6 2" xfId="3255" xr:uid="{00000000-0005-0000-0000-0000B70C0000}"/>
    <cellStyle name="Currency 2 4 3 5 2 6 2 2" xfId="3256" xr:uid="{00000000-0005-0000-0000-0000B80C0000}"/>
    <cellStyle name="Currency 2 4 3 5 2 6 3" xfId="3257" xr:uid="{00000000-0005-0000-0000-0000B90C0000}"/>
    <cellStyle name="Currency 2 4 3 5 2 7" xfId="3258" xr:uid="{00000000-0005-0000-0000-0000BA0C0000}"/>
    <cellStyle name="Currency 2 4 3 5 2 7 2" xfId="3259" xr:uid="{00000000-0005-0000-0000-0000BB0C0000}"/>
    <cellStyle name="Currency 2 4 3 5 2 8" xfId="3260" xr:uid="{00000000-0005-0000-0000-0000BC0C0000}"/>
    <cellStyle name="Currency 2 4 3 5 2 8 2" xfId="3261" xr:uid="{00000000-0005-0000-0000-0000BD0C0000}"/>
    <cellStyle name="Currency 2 4 3 5 2 9" xfId="3262" xr:uid="{00000000-0005-0000-0000-0000BE0C0000}"/>
    <cellStyle name="Currency 2 4 3 5 3" xfId="3263" xr:uid="{00000000-0005-0000-0000-0000BF0C0000}"/>
    <cellStyle name="Currency 2 4 3 5 4" xfId="3264" xr:uid="{00000000-0005-0000-0000-0000C00C0000}"/>
    <cellStyle name="Currency 2 4 3 5 4 2" xfId="3265" xr:uid="{00000000-0005-0000-0000-0000C10C0000}"/>
    <cellStyle name="Currency 2 4 3 5 4 3" xfId="3266" xr:uid="{00000000-0005-0000-0000-0000C20C0000}"/>
    <cellStyle name="Currency 2 4 3 5 5" xfId="3267" xr:uid="{00000000-0005-0000-0000-0000C30C0000}"/>
    <cellStyle name="Currency 2 4 3 5 5 2" xfId="3268" xr:uid="{00000000-0005-0000-0000-0000C40C0000}"/>
    <cellStyle name="Currency 2 4 3 5 5 2 2" xfId="3269" xr:uid="{00000000-0005-0000-0000-0000C50C0000}"/>
    <cellStyle name="Currency 2 4 3 5 5 3" xfId="3270" xr:uid="{00000000-0005-0000-0000-0000C60C0000}"/>
    <cellStyle name="Currency 2 4 3 5 6" xfId="3271" xr:uid="{00000000-0005-0000-0000-0000C70C0000}"/>
    <cellStyle name="Currency 2 4 3 5 6 2" xfId="3272" xr:uid="{00000000-0005-0000-0000-0000C80C0000}"/>
    <cellStyle name="Currency 2 4 3 5 6 2 2" xfId="3273" xr:uid="{00000000-0005-0000-0000-0000C90C0000}"/>
    <cellStyle name="Currency 2 4 3 5 6 3" xfId="3274" xr:uid="{00000000-0005-0000-0000-0000CA0C0000}"/>
    <cellStyle name="Currency 2 4 3 5 7" xfId="3275" xr:uid="{00000000-0005-0000-0000-0000CB0C0000}"/>
    <cellStyle name="Currency 2 4 3 5 7 2" xfId="3276" xr:uid="{00000000-0005-0000-0000-0000CC0C0000}"/>
    <cellStyle name="Currency 2 4 3 5 7 2 2" xfId="3277" xr:uid="{00000000-0005-0000-0000-0000CD0C0000}"/>
    <cellStyle name="Currency 2 4 3 5 7 3" xfId="3278" xr:uid="{00000000-0005-0000-0000-0000CE0C0000}"/>
    <cellStyle name="Currency 2 4 3 5 8" xfId="3279" xr:uid="{00000000-0005-0000-0000-0000CF0C0000}"/>
    <cellStyle name="Currency 2 4 3 5 8 2" xfId="3280" xr:uid="{00000000-0005-0000-0000-0000D00C0000}"/>
    <cellStyle name="Currency 2 4 3 5 9" xfId="3281" xr:uid="{00000000-0005-0000-0000-0000D10C0000}"/>
    <cellStyle name="Currency 2 4 3 5 9 2" xfId="3282" xr:uid="{00000000-0005-0000-0000-0000D20C0000}"/>
    <cellStyle name="Currency 2 4 3 6" xfId="3283" xr:uid="{00000000-0005-0000-0000-0000D30C0000}"/>
    <cellStyle name="Currency 2 4 3 6 2" xfId="3284" xr:uid="{00000000-0005-0000-0000-0000D40C0000}"/>
    <cellStyle name="Currency 2 4 3 6 2 10" xfId="3285" xr:uid="{00000000-0005-0000-0000-0000D50C0000}"/>
    <cellStyle name="Currency 2 4 3 6 2 2" xfId="3286" xr:uid="{00000000-0005-0000-0000-0000D60C0000}"/>
    <cellStyle name="Currency 2 4 3 6 2 3" xfId="3287" xr:uid="{00000000-0005-0000-0000-0000D70C0000}"/>
    <cellStyle name="Currency 2 4 3 6 2 4" xfId="3288" xr:uid="{00000000-0005-0000-0000-0000D80C0000}"/>
    <cellStyle name="Currency 2 4 3 6 2 4 2" xfId="3289" xr:uid="{00000000-0005-0000-0000-0000D90C0000}"/>
    <cellStyle name="Currency 2 4 3 6 2 4 2 2" xfId="3290" xr:uid="{00000000-0005-0000-0000-0000DA0C0000}"/>
    <cellStyle name="Currency 2 4 3 6 2 4 3" xfId="3291" xr:uid="{00000000-0005-0000-0000-0000DB0C0000}"/>
    <cellStyle name="Currency 2 4 3 6 2 5" xfId="3292" xr:uid="{00000000-0005-0000-0000-0000DC0C0000}"/>
    <cellStyle name="Currency 2 4 3 6 2 5 2" xfId="3293" xr:uid="{00000000-0005-0000-0000-0000DD0C0000}"/>
    <cellStyle name="Currency 2 4 3 6 2 5 2 2" xfId="3294" xr:uid="{00000000-0005-0000-0000-0000DE0C0000}"/>
    <cellStyle name="Currency 2 4 3 6 2 5 3" xfId="3295" xr:uid="{00000000-0005-0000-0000-0000DF0C0000}"/>
    <cellStyle name="Currency 2 4 3 6 2 6" xfId="3296" xr:uid="{00000000-0005-0000-0000-0000E00C0000}"/>
    <cellStyle name="Currency 2 4 3 6 2 6 2" xfId="3297" xr:uid="{00000000-0005-0000-0000-0000E10C0000}"/>
    <cellStyle name="Currency 2 4 3 6 2 6 2 2" xfId="3298" xr:uid="{00000000-0005-0000-0000-0000E20C0000}"/>
    <cellStyle name="Currency 2 4 3 6 2 6 3" xfId="3299" xr:uid="{00000000-0005-0000-0000-0000E30C0000}"/>
    <cellStyle name="Currency 2 4 3 6 2 7" xfId="3300" xr:uid="{00000000-0005-0000-0000-0000E40C0000}"/>
    <cellStyle name="Currency 2 4 3 6 2 7 2" xfId="3301" xr:uid="{00000000-0005-0000-0000-0000E50C0000}"/>
    <cellStyle name="Currency 2 4 3 6 2 8" xfId="3302" xr:uid="{00000000-0005-0000-0000-0000E60C0000}"/>
    <cellStyle name="Currency 2 4 3 6 2 8 2" xfId="3303" xr:uid="{00000000-0005-0000-0000-0000E70C0000}"/>
    <cellStyle name="Currency 2 4 3 6 2 9" xfId="3304" xr:uid="{00000000-0005-0000-0000-0000E80C0000}"/>
    <cellStyle name="Currency 2 4 3 6 3" xfId="3305" xr:uid="{00000000-0005-0000-0000-0000E90C0000}"/>
    <cellStyle name="Currency 2 4 3 6 4" xfId="3306" xr:uid="{00000000-0005-0000-0000-0000EA0C0000}"/>
    <cellStyle name="Currency 2 4 3 6 4 2" xfId="3307" xr:uid="{00000000-0005-0000-0000-0000EB0C0000}"/>
    <cellStyle name="Currency 2 4 3 6 4 2 2" xfId="3308" xr:uid="{00000000-0005-0000-0000-0000EC0C0000}"/>
    <cellStyle name="Currency 2 4 3 6 4 3" xfId="3309" xr:uid="{00000000-0005-0000-0000-0000ED0C0000}"/>
    <cellStyle name="Currency 2 4 3 6 5" xfId="3310" xr:uid="{00000000-0005-0000-0000-0000EE0C0000}"/>
    <cellStyle name="Currency 2 4 3 6 5 2" xfId="3311" xr:uid="{00000000-0005-0000-0000-0000EF0C0000}"/>
    <cellStyle name="Currency 2 4 3 6 5 2 2" xfId="3312" xr:uid="{00000000-0005-0000-0000-0000F00C0000}"/>
    <cellStyle name="Currency 2 4 3 6 5 3" xfId="3313" xr:uid="{00000000-0005-0000-0000-0000F10C0000}"/>
    <cellStyle name="Currency 2 4 3 7" xfId="3314" xr:uid="{00000000-0005-0000-0000-0000F20C0000}"/>
    <cellStyle name="Currency 2 4 3 7 2" xfId="3315" xr:uid="{00000000-0005-0000-0000-0000F30C0000}"/>
    <cellStyle name="Currency 2 4 3 7 3" xfId="3316" xr:uid="{00000000-0005-0000-0000-0000F40C0000}"/>
    <cellStyle name="Currency 2 4 3 7 3 2" xfId="3317" xr:uid="{00000000-0005-0000-0000-0000F50C0000}"/>
    <cellStyle name="Currency 2 4 3 7 3 3" xfId="3318" xr:uid="{00000000-0005-0000-0000-0000F60C0000}"/>
    <cellStyle name="Currency 2 4 3 7 4" xfId="3319" xr:uid="{00000000-0005-0000-0000-0000F70C0000}"/>
    <cellStyle name="Currency 2 4 3 7 4 2" xfId="3320" xr:uid="{00000000-0005-0000-0000-0000F80C0000}"/>
    <cellStyle name="Currency 2 4 3 7 4 2 2" xfId="3321" xr:uid="{00000000-0005-0000-0000-0000F90C0000}"/>
    <cellStyle name="Currency 2 4 3 7 4 3" xfId="3322" xr:uid="{00000000-0005-0000-0000-0000FA0C0000}"/>
    <cellStyle name="Currency 2 4 3 7 5" xfId="3323" xr:uid="{00000000-0005-0000-0000-0000FB0C0000}"/>
    <cellStyle name="Currency 2 4 3 7 5 2" xfId="3324" xr:uid="{00000000-0005-0000-0000-0000FC0C0000}"/>
    <cellStyle name="Currency 2 4 3 7 5 2 2" xfId="3325" xr:uid="{00000000-0005-0000-0000-0000FD0C0000}"/>
    <cellStyle name="Currency 2 4 3 7 5 3" xfId="3326" xr:uid="{00000000-0005-0000-0000-0000FE0C0000}"/>
    <cellStyle name="Currency 2 4 3 7 6" xfId="3327" xr:uid="{00000000-0005-0000-0000-0000FF0C0000}"/>
    <cellStyle name="Currency 2 4 3 7 6 2" xfId="3328" xr:uid="{00000000-0005-0000-0000-0000000D0000}"/>
    <cellStyle name="Currency 2 4 3 7 6 2 2" xfId="3329" xr:uid="{00000000-0005-0000-0000-0000010D0000}"/>
    <cellStyle name="Currency 2 4 3 7 6 3" xfId="3330" xr:uid="{00000000-0005-0000-0000-0000020D0000}"/>
    <cellStyle name="Currency 2 4 3 7 7" xfId="3331" xr:uid="{00000000-0005-0000-0000-0000030D0000}"/>
    <cellStyle name="Currency 2 4 3 7 7 2" xfId="3332" xr:uid="{00000000-0005-0000-0000-0000040D0000}"/>
    <cellStyle name="Currency 2 4 3 7 8" xfId="3333" xr:uid="{00000000-0005-0000-0000-0000050D0000}"/>
    <cellStyle name="Currency 2 4 3 7 8 2" xfId="3334" xr:uid="{00000000-0005-0000-0000-0000060D0000}"/>
    <cellStyle name="Currency 2 4 3 7 9" xfId="3335" xr:uid="{00000000-0005-0000-0000-0000070D0000}"/>
    <cellStyle name="Currency 2 4 3 8" xfId="3336" xr:uid="{00000000-0005-0000-0000-0000080D0000}"/>
    <cellStyle name="Currency 2 4 3 8 2" xfId="3337" xr:uid="{00000000-0005-0000-0000-0000090D0000}"/>
    <cellStyle name="Currency 2 4 3 8 3" xfId="3338" xr:uid="{00000000-0005-0000-0000-00000A0D0000}"/>
    <cellStyle name="Currency 2 4 3 9" xfId="3339" xr:uid="{00000000-0005-0000-0000-00000B0D0000}"/>
    <cellStyle name="Currency 2 4 4" xfId="3340" xr:uid="{00000000-0005-0000-0000-00000C0D0000}"/>
    <cellStyle name="Currency 2 4 4 10" xfId="3341" xr:uid="{00000000-0005-0000-0000-00000D0D0000}"/>
    <cellStyle name="Currency 2 4 4 10 2" xfId="3342" xr:uid="{00000000-0005-0000-0000-00000E0D0000}"/>
    <cellStyle name="Currency 2 4 4 10 2 2" xfId="3343" xr:uid="{00000000-0005-0000-0000-00000F0D0000}"/>
    <cellStyle name="Currency 2 4 4 10 3" xfId="3344" xr:uid="{00000000-0005-0000-0000-0000100D0000}"/>
    <cellStyle name="Currency 2 4 4 11" xfId="3345" xr:uid="{00000000-0005-0000-0000-0000110D0000}"/>
    <cellStyle name="Currency 2 4 4 11 2" xfId="3346" xr:uid="{00000000-0005-0000-0000-0000120D0000}"/>
    <cellStyle name="Currency 2 4 4 12" xfId="3347" xr:uid="{00000000-0005-0000-0000-0000130D0000}"/>
    <cellStyle name="Currency 2 4 4 12 2" xfId="3348" xr:uid="{00000000-0005-0000-0000-0000140D0000}"/>
    <cellStyle name="Currency 2 4 4 13" xfId="3349" xr:uid="{00000000-0005-0000-0000-0000150D0000}"/>
    <cellStyle name="Currency 2 4 4 14" xfId="3350" xr:uid="{00000000-0005-0000-0000-0000160D0000}"/>
    <cellStyle name="Currency 2 4 4 15" xfId="3351" xr:uid="{00000000-0005-0000-0000-0000170D0000}"/>
    <cellStyle name="Currency 2 4 4 2" xfId="3352" xr:uid="{00000000-0005-0000-0000-0000180D0000}"/>
    <cellStyle name="Currency 2 4 4 2 2" xfId="3353" xr:uid="{00000000-0005-0000-0000-0000190D0000}"/>
    <cellStyle name="Currency 2 4 4 2 2 2" xfId="3354" xr:uid="{00000000-0005-0000-0000-00001A0D0000}"/>
    <cellStyle name="Currency 2 4 4 2 2 3" xfId="3355" xr:uid="{00000000-0005-0000-0000-00001B0D0000}"/>
    <cellStyle name="Currency 2 4 4 2 2 3 2" xfId="3356" xr:uid="{00000000-0005-0000-0000-00001C0D0000}"/>
    <cellStyle name="Currency 2 4 4 2 2 3 3" xfId="3357" xr:uid="{00000000-0005-0000-0000-00001D0D0000}"/>
    <cellStyle name="Currency 2 4 4 2 2 4" xfId="3358" xr:uid="{00000000-0005-0000-0000-00001E0D0000}"/>
    <cellStyle name="Currency 2 4 4 2 2 4 2" xfId="3359" xr:uid="{00000000-0005-0000-0000-00001F0D0000}"/>
    <cellStyle name="Currency 2 4 4 2 2 4 2 2" xfId="3360" xr:uid="{00000000-0005-0000-0000-0000200D0000}"/>
    <cellStyle name="Currency 2 4 4 2 2 4 3" xfId="3361" xr:uid="{00000000-0005-0000-0000-0000210D0000}"/>
    <cellStyle name="Currency 2 4 4 2 2 5" xfId="3362" xr:uid="{00000000-0005-0000-0000-0000220D0000}"/>
    <cellStyle name="Currency 2 4 4 2 2 5 2" xfId="3363" xr:uid="{00000000-0005-0000-0000-0000230D0000}"/>
    <cellStyle name="Currency 2 4 4 2 2 5 2 2" xfId="3364" xr:uid="{00000000-0005-0000-0000-0000240D0000}"/>
    <cellStyle name="Currency 2 4 4 2 2 5 3" xfId="3365" xr:uid="{00000000-0005-0000-0000-0000250D0000}"/>
    <cellStyle name="Currency 2 4 4 2 2 6" xfId="3366" xr:uid="{00000000-0005-0000-0000-0000260D0000}"/>
    <cellStyle name="Currency 2 4 4 2 2 6 2" xfId="3367" xr:uid="{00000000-0005-0000-0000-0000270D0000}"/>
    <cellStyle name="Currency 2 4 4 2 2 6 2 2" xfId="3368" xr:uid="{00000000-0005-0000-0000-0000280D0000}"/>
    <cellStyle name="Currency 2 4 4 2 2 6 3" xfId="3369" xr:uid="{00000000-0005-0000-0000-0000290D0000}"/>
    <cellStyle name="Currency 2 4 4 2 2 7" xfId="3370" xr:uid="{00000000-0005-0000-0000-00002A0D0000}"/>
    <cellStyle name="Currency 2 4 4 2 2 7 2" xfId="3371" xr:uid="{00000000-0005-0000-0000-00002B0D0000}"/>
    <cellStyle name="Currency 2 4 4 2 2 8" xfId="3372" xr:uid="{00000000-0005-0000-0000-00002C0D0000}"/>
    <cellStyle name="Currency 2 4 4 2 2 8 2" xfId="3373" xr:uid="{00000000-0005-0000-0000-00002D0D0000}"/>
    <cellStyle name="Currency 2 4 4 2 2 9" xfId="3374" xr:uid="{00000000-0005-0000-0000-00002E0D0000}"/>
    <cellStyle name="Currency 2 4 4 2 3" xfId="3375" xr:uid="{00000000-0005-0000-0000-00002F0D0000}"/>
    <cellStyle name="Currency 2 4 4 2 3 2" xfId="3376" xr:uid="{00000000-0005-0000-0000-0000300D0000}"/>
    <cellStyle name="Currency 2 4 4 2 3 3" xfId="3377" xr:uid="{00000000-0005-0000-0000-0000310D0000}"/>
    <cellStyle name="Currency 2 4 4 2 3 3 2" xfId="3378" xr:uid="{00000000-0005-0000-0000-0000320D0000}"/>
    <cellStyle name="Currency 2 4 4 2 3 3 3" xfId="3379" xr:uid="{00000000-0005-0000-0000-0000330D0000}"/>
    <cellStyle name="Currency 2 4 4 2 3 4" xfId="3380" xr:uid="{00000000-0005-0000-0000-0000340D0000}"/>
    <cellStyle name="Currency 2 4 4 2 3 4 2" xfId="3381" xr:uid="{00000000-0005-0000-0000-0000350D0000}"/>
    <cellStyle name="Currency 2 4 4 2 3 4 2 2" xfId="3382" xr:uid="{00000000-0005-0000-0000-0000360D0000}"/>
    <cellStyle name="Currency 2 4 4 2 3 4 3" xfId="3383" xr:uid="{00000000-0005-0000-0000-0000370D0000}"/>
    <cellStyle name="Currency 2 4 4 2 3 5" xfId="3384" xr:uid="{00000000-0005-0000-0000-0000380D0000}"/>
    <cellStyle name="Currency 2 4 4 2 3 5 2" xfId="3385" xr:uid="{00000000-0005-0000-0000-0000390D0000}"/>
    <cellStyle name="Currency 2 4 4 2 3 5 2 2" xfId="3386" xr:uid="{00000000-0005-0000-0000-00003A0D0000}"/>
    <cellStyle name="Currency 2 4 4 2 3 5 3" xfId="3387" xr:uid="{00000000-0005-0000-0000-00003B0D0000}"/>
    <cellStyle name="Currency 2 4 4 2 3 6" xfId="3388" xr:uid="{00000000-0005-0000-0000-00003C0D0000}"/>
    <cellStyle name="Currency 2 4 4 2 3 6 2" xfId="3389" xr:uid="{00000000-0005-0000-0000-00003D0D0000}"/>
    <cellStyle name="Currency 2 4 4 2 3 6 2 2" xfId="3390" xr:uid="{00000000-0005-0000-0000-00003E0D0000}"/>
    <cellStyle name="Currency 2 4 4 2 3 6 3" xfId="3391" xr:uid="{00000000-0005-0000-0000-00003F0D0000}"/>
    <cellStyle name="Currency 2 4 4 2 3 7" xfId="3392" xr:uid="{00000000-0005-0000-0000-0000400D0000}"/>
    <cellStyle name="Currency 2 4 4 2 3 7 2" xfId="3393" xr:uid="{00000000-0005-0000-0000-0000410D0000}"/>
    <cellStyle name="Currency 2 4 4 2 3 8" xfId="3394" xr:uid="{00000000-0005-0000-0000-0000420D0000}"/>
    <cellStyle name="Currency 2 4 4 2 3 8 2" xfId="3395" xr:uid="{00000000-0005-0000-0000-0000430D0000}"/>
    <cellStyle name="Currency 2 4 4 2 3 9" xfId="3396" xr:uid="{00000000-0005-0000-0000-0000440D0000}"/>
    <cellStyle name="Currency 2 4 4 2 4" xfId="3397" xr:uid="{00000000-0005-0000-0000-0000450D0000}"/>
    <cellStyle name="Currency 2 4 4 2 4 2" xfId="3398" xr:uid="{00000000-0005-0000-0000-0000460D0000}"/>
    <cellStyle name="Currency 2 4 4 2 4 3" xfId="3399" xr:uid="{00000000-0005-0000-0000-0000470D0000}"/>
    <cellStyle name="Currency 2 4 4 2 4 3 2" xfId="3400" xr:uid="{00000000-0005-0000-0000-0000480D0000}"/>
    <cellStyle name="Currency 2 4 4 2 4 3 2 2" xfId="3401" xr:uid="{00000000-0005-0000-0000-0000490D0000}"/>
    <cellStyle name="Currency 2 4 4 2 4 3 3" xfId="3402" xr:uid="{00000000-0005-0000-0000-00004A0D0000}"/>
    <cellStyle name="Currency 2 4 4 2 4 4" xfId="3403" xr:uid="{00000000-0005-0000-0000-00004B0D0000}"/>
    <cellStyle name="Currency 2 4 4 2 4 4 2" xfId="3404" xr:uid="{00000000-0005-0000-0000-00004C0D0000}"/>
    <cellStyle name="Currency 2 4 4 2 4 4 2 2" xfId="3405" xr:uid="{00000000-0005-0000-0000-00004D0D0000}"/>
    <cellStyle name="Currency 2 4 4 2 4 4 3" xfId="3406" xr:uid="{00000000-0005-0000-0000-00004E0D0000}"/>
    <cellStyle name="Currency 2 4 4 2 4 5" xfId="3407" xr:uid="{00000000-0005-0000-0000-00004F0D0000}"/>
    <cellStyle name="Currency 2 4 4 2 4 5 2" xfId="3408" xr:uid="{00000000-0005-0000-0000-0000500D0000}"/>
    <cellStyle name="Currency 2 4 4 2 4 5 2 2" xfId="3409" xr:uid="{00000000-0005-0000-0000-0000510D0000}"/>
    <cellStyle name="Currency 2 4 4 2 4 5 3" xfId="3410" xr:uid="{00000000-0005-0000-0000-0000520D0000}"/>
    <cellStyle name="Currency 2 4 4 2 4 6" xfId="3411" xr:uid="{00000000-0005-0000-0000-0000530D0000}"/>
    <cellStyle name="Currency 2 4 4 2 4 6 2" xfId="3412" xr:uid="{00000000-0005-0000-0000-0000540D0000}"/>
    <cellStyle name="Currency 2 4 4 2 4 7" xfId="3413" xr:uid="{00000000-0005-0000-0000-0000550D0000}"/>
    <cellStyle name="Currency 2 4 4 2 4 7 2" xfId="3414" xr:uid="{00000000-0005-0000-0000-0000560D0000}"/>
    <cellStyle name="Currency 2 4 4 2 4 8" xfId="3415" xr:uid="{00000000-0005-0000-0000-0000570D0000}"/>
    <cellStyle name="Currency 2 4 4 2 4 9" xfId="3416" xr:uid="{00000000-0005-0000-0000-0000580D0000}"/>
    <cellStyle name="Currency 2 4 4 2 5" xfId="3417" xr:uid="{00000000-0005-0000-0000-0000590D0000}"/>
    <cellStyle name="Currency 2 4 4 2 5 2" xfId="3418" xr:uid="{00000000-0005-0000-0000-00005A0D0000}"/>
    <cellStyle name="Currency 2 4 4 2 5 3" xfId="3419" xr:uid="{00000000-0005-0000-0000-00005B0D0000}"/>
    <cellStyle name="Currency 2 4 4 2 6" xfId="3420" xr:uid="{00000000-0005-0000-0000-00005C0D0000}"/>
    <cellStyle name="Currency 2 4 4 2 6 2" xfId="3421" xr:uid="{00000000-0005-0000-0000-00005D0D0000}"/>
    <cellStyle name="Currency 2 4 4 2 6 2 2" xfId="3422" xr:uid="{00000000-0005-0000-0000-00005E0D0000}"/>
    <cellStyle name="Currency 2 4 4 2 6 2 2 2" xfId="3423" xr:uid="{00000000-0005-0000-0000-00005F0D0000}"/>
    <cellStyle name="Currency 2 4 4 2 6 2 3" xfId="3424" xr:uid="{00000000-0005-0000-0000-0000600D0000}"/>
    <cellStyle name="Currency 2 4 4 2 6 3" xfId="3425" xr:uid="{00000000-0005-0000-0000-0000610D0000}"/>
    <cellStyle name="Currency 2 4 4 2 6 3 2" xfId="3426" xr:uid="{00000000-0005-0000-0000-0000620D0000}"/>
    <cellStyle name="Currency 2 4 4 2 6 3 2 2" xfId="3427" xr:uid="{00000000-0005-0000-0000-0000630D0000}"/>
    <cellStyle name="Currency 2 4 4 2 6 3 3" xfId="3428" xr:uid="{00000000-0005-0000-0000-0000640D0000}"/>
    <cellStyle name="Currency 2 4 4 2 6 4" xfId="3429" xr:uid="{00000000-0005-0000-0000-0000650D0000}"/>
    <cellStyle name="Currency 2 4 4 2 6 4 2" xfId="3430" xr:uid="{00000000-0005-0000-0000-0000660D0000}"/>
    <cellStyle name="Currency 2 4 4 2 6 4 2 2" xfId="3431" xr:uid="{00000000-0005-0000-0000-0000670D0000}"/>
    <cellStyle name="Currency 2 4 4 2 6 4 3" xfId="3432" xr:uid="{00000000-0005-0000-0000-0000680D0000}"/>
    <cellStyle name="Currency 2 4 4 2 6 5" xfId="3433" xr:uid="{00000000-0005-0000-0000-0000690D0000}"/>
    <cellStyle name="Currency 2 4 4 2 6 5 2" xfId="3434" xr:uid="{00000000-0005-0000-0000-00006A0D0000}"/>
    <cellStyle name="Currency 2 4 4 2 6 6" xfId="3435" xr:uid="{00000000-0005-0000-0000-00006B0D0000}"/>
    <cellStyle name="Currency 2 4 4 2 6 6 2" xfId="3436" xr:uid="{00000000-0005-0000-0000-00006C0D0000}"/>
    <cellStyle name="Currency 2 4 4 2 6 7" xfId="3437" xr:uid="{00000000-0005-0000-0000-00006D0D0000}"/>
    <cellStyle name="Currency 2 4 4 2 7" xfId="3438" xr:uid="{00000000-0005-0000-0000-00006E0D0000}"/>
    <cellStyle name="Currency 2 4 4 2 7 2" xfId="3439" xr:uid="{00000000-0005-0000-0000-00006F0D0000}"/>
    <cellStyle name="Currency 2 4 4 2 7 2 2" xfId="3440" xr:uid="{00000000-0005-0000-0000-0000700D0000}"/>
    <cellStyle name="Currency 2 4 4 2 7 3" xfId="3441" xr:uid="{00000000-0005-0000-0000-0000710D0000}"/>
    <cellStyle name="Currency 2 4 4 2 8" xfId="3442" xr:uid="{00000000-0005-0000-0000-0000720D0000}"/>
    <cellStyle name="Currency 2 4 4 2 8 2" xfId="3443" xr:uid="{00000000-0005-0000-0000-0000730D0000}"/>
    <cellStyle name="Currency 2 4 4 2 8 2 2" xfId="3444" xr:uid="{00000000-0005-0000-0000-0000740D0000}"/>
    <cellStyle name="Currency 2 4 4 2 8 3" xfId="3445" xr:uid="{00000000-0005-0000-0000-0000750D0000}"/>
    <cellStyle name="Currency 2 4 4 3" xfId="3446" xr:uid="{00000000-0005-0000-0000-0000760D0000}"/>
    <cellStyle name="Currency 2 4 4 3 10" xfId="3447" xr:uid="{00000000-0005-0000-0000-0000770D0000}"/>
    <cellStyle name="Currency 2 4 4 3 2" xfId="3448" xr:uid="{00000000-0005-0000-0000-0000780D0000}"/>
    <cellStyle name="Currency 2 4 4 3 2 2" xfId="3449" xr:uid="{00000000-0005-0000-0000-0000790D0000}"/>
    <cellStyle name="Currency 2 4 4 3 2 3" xfId="3450" xr:uid="{00000000-0005-0000-0000-00007A0D0000}"/>
    <cellStyle name="Currency 2 4 4 3 2 3 2" xfId="3451" xr:uid="{00000000-0005-0000-0000-00007B0D0000}"/>
    <cellStyle name="Currency 2 4 4 3 2 3 3" xfId="3452" xr:uid="{00000000-0005-0000-0000-00007C0D0000}"/>
    <cellStyle name="Currency 2 4 4 3 2 4" xfId="3453" xr:uid="{00000000-0005-0000-0000-00007D0D0000}"/>
    <cellStyle name="Currency 2 4 4 3 2 4 2" xfId="3454" xr:uid="{00000000-0005-0000-0000-00007E0D0000}"/>
    <cellStyle name="Currency 2 4 4 3 2 4 2 2" xfId="3455" xr:uid="{00000000-0005-0000-0000-00007F0D0000}"/>
    <cellStyle name="Currency 2 4 4 3 2 4 3" xfId="3456" xr:uid="{00000000-0005-0000-0000-0000800D0000}"/>
    <cellStyle name="Currency 2 4 4 3 2 5" xfId="3457" xr:uid="{00000000-0005-0000-0000-0000810D0000}"/>
    <cellStyle name="Currency 2 4 4 3 2 5 2" xfId="3458" xr:uid="{00000000-0005-0000-0000-0000820D0000}"/>
    <cellStyle name="Currency 2 4 4 3 2 5 2 2" xfId="3459" xr:uid="{00000000-0005-0000-0000-0000830D0000}"/>
    <cellStyle name="Currency 2 4 4 3 2 5 3" xfId="3460" xr:uid="{00000000-0005-0000-0000-0000840D0000}"/>
    <cellStyle name="Currency 2 4 4 3 2 6" xfId="3461" xr:uid="{00000000-0005-0000-0000-0000850D0000}"/>
    <cellStyle name="Currency 2 4 4 3 2 6 2" xfId="3462" xr:uid="{00000000-0005-0000-0000-0000860D0000}"/>
    <cellStyle name="Currency 2 4 4 3 2 6 2 2" xfId="3463" xr:uid="{00000000-0005-0000-0000-0000870D0000}"/>
    <cellStyle name="Currency 2 4 4 3 2 6 3" xfId="3464" xr:uid="{00000000-0005-0000-0000-0000880D0000}"/>
    <cellStyle name="Currency 2 4 4 3 2 7" xfId="3465" xr:uid="{00000000-0005-0000-0000-0000890D0000}"/>
    <cellStyle name="Currency 2 4 4 3 2 7 2" xfId="3466" xr:uid="{00000000-0005-0000-0000-00008A0D0000}"/>
    <cellStyle name="Currency 2 4 4 3 2 8" xfId="3467" xr:uid="{00000000-0005-0000-0000-00008B0D0000}"/>
    <cellStyle name="Currency 2 4 4 3 2 8 2" xfId="3468" xr:uid="{00000000-0005-0000-0000-00008C0D0000}"/>
    <cellStyle name="Currency 2 4 4 3 2 9" xfId="3469" xr:uid="{00000000-0005-0000-0000-00008D0D0000}"/>
    <cellStyle name="Currency 2 4 4 3 3" xfId="3470" xr:uid="{00000000-0005-0000-0000-00008E0D0000}"/>
    <cellStyle name="Currency 2 4 4 3 4" xfId="3471" xr:uid="{00000000-0005-0000-0000-00008F0D0000}"/>
    <cellStyle name="Currency 2 4 4 3 4 2" xfId="3472" xr:uid="{00000000-0005-0000-0000-0000900D0000}"/>
    <cellStyle name="Currency 2 4 4 3 4 3" xfId="3473" xr:uid="{00000000-0005-0000-0000-0000910D0000}"/>
    <cellStyle name="Currency 2 4 4 3 5" xfId="3474" xr:uid="{00000000-0005-0000-0000-0000920D0000}"/>
    <cellStyle name="Currency 2 4 4 3 5 2" xfId="3475" xr:uid="{00000000-0005-0000-0000-0000930D0000}"/>
    <cellStyle name="Currency 2 4 4 3 5 2 2" xfId="3476" xr:uid="{00000000-0005-0000-0000-0000940D0000}"/>
    <cellStyle name="Currency 2 4 4 3 5 3" xfId="3477" xr:uid="{00000000-0005-0000-0000-0000950D0000}"/>
    <cellStyle name="Currency 2 4 4 3 6" xfId="3478" xr:uid="{00000000-0005-0000-0000-0000960D0000}"/>
    <cellStyle name="Currency 2 4 4 3 6 2" xfId="3479" xr:uid="{00000000-0005-0000-0000-0000970D0000}"/>
    <cellStyle name="Currency 2 4 4 3 6 2 2" xfId="3480" xr:uid="{00000000-0005-0000-0000-0000980D0000}"/>
    <cellStyle name="Currency 2 4 4 3 6 3" xfId="3481" xr:uid="{00000000-0005-0000-0000-0000990D0000}"/>
    <cellStyle name="Currency 2 4 4 3 7" xfId="3482" xr:uid="{00000000-0005-0000-0000-00009A0D0000}"/>
    <cellStyle name="Currency 2 4 4 3 7 2" xfId="3483" xr:uid="{00000000-0005-0000-0000-00009B0D0000}"/>
    <cellStyle name="Currency 2 4 4 3 7 2 2" xfId="3484" xr:uid="{00000000-0005-0000-0000-00009C0D0000}"/>
    <cellStyle name="Currency 2 4 4 3 7 3" xfId="3485" xr:uid="{00000000-0005-0000-0000-00009D0D0000}"/>
    <cellStyle name="Currency 2 4 4 3 8" xfId="3486" xr:uid="{00000000-0005-0000-0000-00009E0D0000}"/>
    <cellStyle name="Currency 2 4 4 3 8 2" xfId="3487" xr:uid="{00000000-0005-0000-0000-00009F0D0000}"/>
    <cellStyle name="Currency 2 4 4 3 9" xfId="3488" xr:uid="{00000000-0005-0000-0000-0000A00D0000}"/>
    <cellStyle name="Currency 2 4 4 3 9 2" xfId="3489" xr:uid="{00000000-0005-0000-0000-0000A10D0000}"/>
    <cellStyle name="Currency 2 4 4 4" xfId="3490" xr:uid="{00000000-0005-0000-0000-0000A20D0000}"/>
    <cellStyle name="Currency 2 4 4 4 2" xfId="3491" xr:uid="{00000000-0005-0000-0000-0000A30D0000}"/>
    <cellStyle name="Currency 2 4 4 4 2 10" xfId="3492" xr:uid="{00000000-0005-0000-0000-0000A40D0000}"/>
    <cellStyle name="Currency 2 4 4 4 2 2" xfId="3493" xr:uid="{00000000-0005-0000-0000-0000A50D0000}"/>
    <cellStyle name="Currency 2 4 4 4 2 3" xfId="3494" xr:uid="{00000000-0005-0000-0000-0000A60D0000}"/>
    <cellStyle name="Currency 2 4 4 4 2 4" xfId="3495" xr:uid="{00000000-0005-0000-0000-0000A70D0000}"/>
    <cellStyle name="Currency 2 4 4 4 2 4 2" xfId="3496" xr:uid="{00000000-0005-0000-0000-0000A80D0000}"/>
    <cellStyle name="Currency 2 4 4 4 2 4 2 2" xfId="3497" xr:uid="{00000000-0005-0000-0000-0000A90D0000}"/>
    <cellStyle name="Currency 2 4 4 4 2 4 3" xfId="3498" xr:uid="{00000000-0005-0000-0000-0000AA0D0000}"/>
    <cellStyle name="Currency 2 4 4 4 2 5" xfId="3499" xr:uid="{00000000-0005-0000-0000-0000AB0D0000}"/>
    <cellStyle name="Currency 2 4 4 4 2 5 2" xfId="3500" xr:uid="{00000000-0005-0000-0000-0000AC0D0000}"/>
    <cellStyle name="Currency 2 4 4 4 2 5 2 2" xfId="3501" xr:uid="{00000000-0005-0000-0000-0000AD0D0000}"/>
    <cellStyle name="Currency 2 4 4 4 2 5 3" xfId="3502" xr:uid="{00000000-0005-0000-0000-0000AE0D0000}"/>
    <cellStyle name="Currency 2 4 4 4 2 6" xfId="3503" xr:uid="{00000000-0005-0000-0000-0000AF0D0000}"/>
    <cellStyle name="Currency 2 4 4 4 2 6 2" xfId="3504" xr:uid="{00000000-0005-0000-0000-0000B00D0000}"/>
    <cellStyle name="Currency 2 4 4 4 2 6 2 2" xfId="3505" xr:uid="{00000000-0005-0000-0000-0000B10D0000}"/>
    <cellStyle name="Currency 2 4 4 4 2 6 3" xfId="3506" xr:uid="{00000000-0005-0000-0000-0000B20D0000}"/>
    <cellStyle name="Currency 2 4 4 4 2 7" xfId="3507" xr:uid="{00000000-0005-0000-0000-0000B30D0000}"/>
    <cellStyle name="Currency 2 4 4 4 2 7 2" xfId="3508" xr:uid="{00000000-0005-0000-0000-0000B40D0000}"/>
    <cellStyle name="Currency 2 4 4 4 2 8" xfId="3509" xr:uid="{00000000-0005-0000-0000-0000B50D0000}"/>
    <cellStyle name="Currency 2 4 4 4 2 8 2" xfId="3510" xr:uid="{00000000-0005-0000-0000-0000B60D0000}"/>
    <cellStyle name="Currency 2 4 4 4 2 9" xfId="3511" xr:uid="{00000000-0005-0000-0000-0000B70D0000}"/>
    <cellStyle name="Currency 2 4 4 4 3" xfId="3512" xr:uid="{00000000-0005-0000-0000-0000B80D0000}"/>
    <cellStyle name="Currency 2 4 4 4 4" xfId="3513" xr:uid="{00000000-0005-0000-0000-0000B90D0000}"/>
    <cellStyle name="Currency 2 4 4 4 4 2" xfId="3514" xr:uid="{00000000-0005-0000-0000-0000BA0D0000}"/>
    <cellStyle name="Currency 2 4 4 4 4 2 2" xfId="3515" xr:uid="{00000000-0005-0000-0000-0000BB0D0000}"/>
    <cellStyle name="Currency 2 4 4 4 4 3" xfId="3516" xr:uid="{00000000-0005-0000-0000-0000BC0D0000}"/>
    <cellStyle name="Currency 2 4 4 4 5" xfId="3517" xr:uid="{00000000-0005-0000-0000-0000BD0D0000}"/>
    <cellStyle name="Currency 2 4 4 4 5 2" xfId="3518" xr:uid="{00000000-0005-0000-0000-0000BE0D0000}"/>
    <cellStyle name="Currency 2 4 4 4 5 2 2" xfId="3519" xr:uid="{00000000-0005-0000-0000-0000BF0D0000}"/>
    <cellStyle name="Currency 2 4 4 4 5 3" xfId="3520" xr:uid="{00000000-0005-0000-0000-0000C00D0000}"/>
    <cellStyle name="Currency 2 4 4 5" xfId="3521" xr:uid="{00000000-0005-0000-0000-0000C10D0000}"/>
    <cellStyle name="Currency 2 4 4 5 2" xfId="3522" xr:uid="{00000000-0005-0000-0000-0000C20D0000}"/>
    <cellStyle name="Currency 2 4 4 5 3" xfId="3523" xr:uid="{00000000-0005-0000-0000-0000C30D0000}"/>
    <cellStyle name="Currency 2 4 4 5 3 2" xfId="3524" xr:uid="{00000000-0005-0000-0000-0000C40D0000}"/>
    <cellStyle name="Currency 2 4 4 5 3 3" xfId="3525" xr:uid="{00000000-0005-0000-0000-0000C50D0000}"/>
    <cellStyle name="Currency 2 4 4 5 4" xfId="3526" xr:uid="{00000000-0005-0000-0000-0000C60D0000}"/>
    <cellStyle name="Currency 2 4 4 5 4 2" xfId="3527" xr:uid="{00000000-0005-0000-0000-0000C70D0000}"/>
    <cellStyle name="Currency 2 4 4 5 4 2 2" xfId="3528" xr:uid="{00000000-0005-0000-0000-0000C80D0000}"/>
    <cellStyle name="Currency 2 4 4 5 4 3" xfId="3529" xr:uid="{00000000-0005-0000-0000-0000C90D0000}"/>
    <cellStyle name="Currency 2 4 4 5 5" xfId="3530" xr:uid="{00000000-0005-0000-0000-0000CA0D0000}"/>
    <cellStyle name="Currency 2 4 4 5 5 2" xfId="3531" xr:uid="{00000000-0005-0000-0000-0000CB0D0000}"/>
    <cellStyle name="Currency 2 4 4 5 5 2 2" xfId="3532" xr:uid="{00000000-0005-0000-0000-0000CC0D0000}"/>
    <cellStyle name="Currency 2 4 4 5 5 3" xfId="3533" xr:uid="{00000000-0005-0000-0000-0000CD0D0000}"/>
    <cellStyle name="Currency 2 4 4 5 6" xfId="3534" xr:uid="{00000000-0005-0000-0000-0000CE0D0000}"/>
    <cellStyle name="Currency 2 4 4 5 6 2" xfId="3535" xr:uid="{00000000-0005-0000-0000-0000CF0D0000}"/>
    <cellStyle name="Currency 2 4 4 5 6 2 2" xfId="3536" xr:uid="{00000000-0005-0000-0000-0000D00D0000}"/>
    <cellStyle name="Currency 2 4 4 5 6 3" xfId="3537" xr:uid="{00000000-0005-0000-0000-0000D10D0000}"/>
    <cellStyle name="Currency 2 4 4 5 7" xfId="3538" xr:uid="{00000000-0005-0000-0000-0000D20D0000}"/>
    <cellStyle name="Currency 2 4 4 5 7 2" xfId="3539" xr:uid="{00000000-0005-0000-0000-0000D30D0000}"/>
    <cellStyle name="Currency 2 4 4 5 8" xfId="3540" xr:uid="{00000000-0005-0000-0000-0000D40D0000}"/>
    <cellStyle name="Currency 2 4 4 5 8 2" xfId="3541" xr:uid="{00000000-0005-0000-0000-0000D50D0000}"/>
    <cellStyle name="Currency 2 4 4 5 9" xfId="3542" xr:uid="{00000000-0005-0000-0000-0000D60D0000}"/>
    <cellStyle name="Currency 2 4 4 6" xfId="3543" xr:uid="{00000000-0005-0000-0000-0000D70D0000}"/>
    <cellStyle name="Currency 2 4 4 6 2" xfId="3544" xr:uid="{00000000-0005-0000-0000-0000D80D0000}"/>
    <cellStyle name="Currency 2 4 4 6 3" xfId="3545" xr:uid="{00000000-0005-0000-0000-0000D90D0000}"/>
    <cellStyle name="Currency 2 4 4 7" xfId="3546" xr:uid="{00000000-0005-0000-0000-0000DA0D0000}"/>
    <cellStyle name="Currency 2 4 4 8" xfId="3547" xr:uid="{00000000-0005-0000-0000-0000DB0D0000}"/>
    <cellStyle name="Currency 2 4 4 8 2" xfId="3548" xr:uid="{00000000-0005-0000-0000-0000DC0D0000}"/>
    <cellStyle name="Currency 2 4 4 8 2 2" xfId="3549" xr:uid="{00000000-0005-0000-0000-0000DD0D0000}"/>
    <cellStyle name="Currency 2 4 4 8 3" xfId="3550" xr:uid="{00000000-0005-0000-0000-0000DE0D0000}"/>
    <cellStyle name="Currency 2 4 4 8 4" xfId="3551" xr:uid="{00000000-0005-0000-0000-0000DF0D0000}"/>
    <cellStyle name="Currency 2 4 4 9" xfId="3552" xr:uid="{00000000-0005-0000-0000-0000E00D0000}"/>
    <cellStyle name="Currency 2 4 4 9 2" xfId="3553" xr:uid="{00000000-0005-0000-0000-0000E10D0000}"/>
    <cellStyle name="Currency 2 4 4 9 2 2" xfId="3554" xr:uid="{00000000-0005-0000-0000-0000E20D0000}"/>
    <cellStyle name="Currency 2 4 4 9 3" xfId="3555" xr:uid="{00000000-0005-0000-0000-0000E30D0000}"/>
    <cellStyle name="Currency 2 4 5" xfId="3556" xr:uid="{00000000-0005-0000-0000-0000E40D0000}"/>
    <cellStyle name="Currency 2 4 5 10" xfId="3557" xr:uid="{00000000-0005-0000-0000-0000E50D0000}"/>
    <cellStyle name="Currency 2 4 5 10 2" xfId="3558" xr:uid="{00000000-0005-0000-0000-0000E60D0000}"/>
    <cellStyle name="Currency 2 4 5 10 2 2" xfId="3559" xr:uid="{00000000-0005-0000-0000-0000E70D0000}"/>
    <cellStyle name="Currency 2 4 5 10 3" xfId="3560" xr:uid="{00000000-0005-0000-0000-0000E80D0000}"/>
    <cellStyle name="Currency 2 4 5 11" xfId="3561" xr:uid="{00000000-0005-0000-0000-0000E90D0000}"/>
    <cellStyle name="Currency 2 4 5 11 2" xfId="3562" xr:uid="{00000000-0005-0000-0000-0000EA0D0000}"/>
    <cellStyle name="Currency 2 4 5 12" xfId="3563" xr:uid="{00000000-0005-0000-0000-0000EB0D0000}"/>
    <cellStyle name="Currency 2 4 5 12 2" xfId="3564" xr:uid="{00000000-0005-0000-0000-0000EC0D0000}"/>
    <cellStyle name="Currency 2 4 5 13" xfId="3565" xr:uid="{00000000-0005-0000-0000-0000ED0D0000}"/>
    <cellStyle name="Currency 2 4 5 14" xfId="3566" xr:uid="{00000000-0005-0000-0000-0000EE0D0000}"/>
    <cellStyle name="Currency 2 4 5 15" xfId="3567" xr:uid="{00000000-0005-0000-0000-0000EF0D0000}"/>
    <cellStyle name="Currency 2 4 5 2" xfId="3568" xr:uid="{00000000-0005-0000-0000-0000F00D0000}"/>
    <cellStyle name="Currency 2 4 5 2 2" xfId="3569" xr:uid="{00000000-0005-0000-0000-0000F10D0000}"/>
    <cellStyle name="Currency 2 4 5 2 2 2" xfId="3570" xr:uid="{00000000-0005-0000-0000-0000F20D0000}"/>
    <cellStyle name="Currency 2 4 5 2 2 3" xfId="3571" xr:uid="{00000000-0005-0000-0000-0000F30D0000}"/>
    <cellStyle name="Currency 2 4 5 2 2 3 2" xfId="3572" xr:uid="{00000000-0005-0000-0000-0000F40D0000}"/>
    <cellStyle name="Currency 2 4 5 2 2 3 3" xfId="3573" xr:uid="{00000000-0005-0000-0000-0000F50D0000}"/>
    <cellStyle name="Currency 2 4 5 2 2 4" xfId="3574" xr:uid="{00000000-0005-0000-0000-0000F60D0000}"/>
    <cellStyle name="Currency 2 4 5 2 2 4 2" xfId="3575" xr:uid="{00000000-0005-0000-0000-0000F70D0000}"/>
    <cellStyle name="Currency 2 4 5 2 2 4 2 2" xfId="3576" xr:uid="{00000000-0005-0000-0000-0000F80D0000}"/>
    <cellStyle name="Currency 2 4 5 2 2 4 3" xfId="3577" xr:uid="{00000000-0005-0000-0000-0000F90D0000}"/>
    <cellStyle name="Currency 2 4 5 2 2 5" xfId="3578" xr:uid="{00000000-0005-0000-0000-0000FA0D0000}"/>
    <cellStyle name="Currency 2 4 5 2 2 5 2" xfId="3579" xr:uid="{00000000-0005-0000-0000-0000FB0D0000}"/>
    <cellStyle name="Currency 2 4 5 2 2 5 2 2" xfId="3580" xr:uid="{00000000-0005-0000-0000-0000FC0D0000}"/>
    <cellStyle name="Currency 2 4 5 2 2 5 3" xfId="3581" xr:uid="{00000000-0005-0000-0000-0000FD0D0000}"/>
    <cellStyle name="Currency 2 4 5 2 2 6" xfId="3582" xr:uid="{00000000-0005-0000-0000-0000FE0D0000}"/>
    <cellStyle name="Currency 2 4 5 2 2 6 2" xfId="3583" xr:uid="{00000000-0005-0000-0000-0000FF0D0000}"/>
    <cellStyle name="Currency 2 4 5 2 2 6 2 2" xfId="3584" xr:uid="{00000000-0005-0000-0000-0000000E0000}"/>
    <cellStyle name="Currency 2 4 5 2 2 6 3" xfId="3585" xr:uid="{00000000-0005-0000-0000-0000010E0000}"/>
    <cellStyle name="Currency 2 4 5 2 2 7" xfId="3586" xr:uid="{00000000-0005-0000-0000-0000020E0000}"/>
    <cellStyle name="Currency 2 4 5 2 2 7 2" xfId="3587" xr:uid="{00000000-0005-0000-0000-0000030E0000}"/>
    <cellStyle name="Currency 2 4 5 2 2 8" xfId="3588" xr:uid="{00000000-0005-0000-0000-0000040E0000}"/>
    <cellStyle name="Currency 2 4 5 2 2 8 2" xfId="3589" xr:uid="{00000000-0005-0000-0000-0000050E0000}"/>
    <cellStyle name="Currency 2 4 5 2 2 9" xfId="3590" xr:uid="{00000000-0005-0000-0000-0000060E0000}"/>
    <cellStyle name="Currency 2 4 5 2 3" xfId="3591" xr:uid="{00000000-0005-0000-0000-0000070E0000}"/>
    <cellStyle name="Currency 2 4 5 2 3 2" xfId="3592" xr:uid="{00000000-0005-0000-0000-0000080E0000}"/>
    <cellStyle name="Currency 2 4 5 2 3 3" xfId="3593" xr:uid="{00000000-0005-0000-0000-0000090E0000}"/>
    <cellStyle name="Currency 2 4 5 2 3 3 2" xfId="3594" xr:uid="{00000000-0005-0000-0000-00000A0E0000}"/>
    <cellStyle name="Currency 2 4 5 2 3 3 3" xfId="3595" xr:uid="{00000000-0005-0000-0000-00000B0E0000}"/>
    <cellStyle name="Currency 2 4 5 2 3 4" xfId="3596" xr:uid="{00000000-0005-0000-0000-00000C0E0000}"/>
    <cellStyle name="Currency 2 4 5 2 3 4 2" xfId="3597" xr:uid="{00000000-0005-0000-0000-00000D0E0000}"/>
    <cellStyle name="Currency 2 4 5 2 3 4 2 2" xfId="3598" xr:uid="{00000000-0005-0000-0000-00000E0E0000}"/>
    <cellStyle name="Currency 2 4 5 2 3 4 3" xfId="3599" xr:uid="{00000000-0005-0000-0000-00000F0E0000}"/>
    <cellStyle name="Currency 2 4 5 2 3 5" xfId="3600" xr:uid="{00000000-0005-0000-0000-0000100E0000}"/>
    <cellStyle name="Currency 2 4 5 2 3 5 2" xfId="3601" xr:uid="{00000000-0005-0000-0000-0000110E0000}"/>
    <cellStyle name="Currency 2 4 5 2 3 5 2 2" xfId="3602" xr:uid="{00000000-0005-0000-0000-0000120E0000}"/>
    <cellStyle name="Currency 2 4 5 2 3 5 3" xfId="3603" xr:uid="{00000000-0005-0000-0000-0000130E0000}"/>
    <cellStyle name="Currency 2 4 5 2 3 6" xfId="3604" xr:uid="{00000000-0005-0000-0000-0000140E0000}"/>
    <cellStyle name="Currency 2 4 5 2 3 6 2" xfId="3605" xr:uid="{00000000-0005-0000-0000-0000150E0000}"/>
    <cellStyle name="Currency 2 4 5 2 3 6 2 2" xfId="3606" xr:uid="{00000000-0005-0000-0000-0000160E0000}"/>
    <cellStyle name="Currency 2 4 5 2 3 6 3" xfId="3607" xr:uid="{00000000-0005-0000-0000-0000170E0000}"/>
    <cellStyle name="Currency 2 4 5 2 3 7" xfId="3608" xr:uid="{00000000-0005-0000-0000-0000180E0000}"/>
    <cellStyle name="Currency 2 4 5 2 3 7 2" xfId="3609" xr:uid="{00000000-0005-0000-0000-0000190E0000}"/>
    <cellStyle name="Currency 2 4 5 2 3 8" xfId="3610" xr:uid="{00000000-0005-0000-0000-00001A0E0000}"/>
    <cellStyle name="Currency 2 4 5 2 3 8 2" xfId="3611" xr:uid="{00000000-0005-0000-0000-00001B0E0000}"/>
    <cellStyle name="Currency 2 4 5 2 3 9" xfId="3612" xr:uid="{00000000-0005-0000-0000-00001C0E0000}"/>
    <cellStyle name="Currency 2 4 5 2 4" xfId="3613" xr:uid="{00000000-0005-0000-0000-00001D0E0000}"/>
    <cellStyle name="Currency 2 4 5 2 4 2" xfId="3614" xr:uid="{00000000-0005-0000-0000-00001E0E0000}"/>
    <cellStyle name="Currency 2 4 5 2 4 3" xfId="3615" xr:uid="{00000000-0005-0000-0000-00001F0E0000}"/>
    <cellStyle name="Currency 2 4 5 2 4 3 2" xfId="3616" xr:uid="{00000000-0005-0000-0000-0000200E0000}"/>
    <cellStyle name="Currency 2 4 5 2 4 3 2 2" xfId="3617" xr:uid="{00000000-0005-0000-0000-0000210E0000}"/>
    <cellStyle name="Currency 2 4 5 2 4 3 3" xfId="3618" xr:uid="{00000000-0005-0000-0000-0000220E0000}"/>
    <cellStyle name="Currency 2 4 5 2 4 4" xfId="3619" xr:uid="{00000000-0005-0000-0000-0000230E0000}"/>
    <cellStyle name="Currency 2 4 5 2 4 4 2" xfId="3620" xr:uid="{00000000-0005-0000-0000-0000240E0000}"/>
    <cellStyle name="Currency 2 4 5 2 4 4 2 2" xfId="3621" xr:uid="{00000000-0005-0000-0000-0000250E0000}"/>
    <cellStyle name="Currency 2 4 5 2 4 4 3" xfId="3622" xr:uid="{00000000-0005-0000-0000-0000260E0000}"/>
    <cellStyle name="Currency 2 4 5 2 4 5" xfId="3623" xr:uid="{00000000-0005-0000-0000-0000270E0000}"/>
    <cellStyle name="Currency 2 4 5 2 4 5 2" xfId="3624" xr:uid="{00000000-0005-0000-0000-0000280E0000}"/>
    <cellStyle name="Currency 2 4 5 2 4 5 2 2" xfId="3625" xr:uid="{00000000-0005-0000-0000-0000290E0000}"/>
    <cellStyle name="Currency 2 4 5 2 4 5 3" xfId="3626" xr:uid="{00000000-0005-0000-0000-00002A0E0000}"/>
    <cellStyle name="Currency 2 4 5 2 4 6" xfId="3627" xr:uid="{00000000-0005-0000-0000-00002B0E0000}"/>
    <cellStyle name="Currency 2 4 5 2 4 6 2" xfId="3628" xr:uid="{00000000-0005-0000-0000-00002C0E0000}"/>
    <cellStyle name="Currency 2 4 5 2 4 7" xfId="3629" xr:uid="{00000000-0005-0000-0000-00002D0E0000}"/>
    <cellStyle name="Currency 2 4 5 2 4 7 2" xfId="3630" xr:uid="{00000000-0005-0000-0000-00002E0E0000}"/>
    <cellStyle name="Currency 2 4 5 2 4 8" xfId="3631" xr:uid="{00000000-0005-0000-0000-00002F0E0000}"/>
    <cellStyle name="Currency 2 4 5 2 4 9" xfId="3632" xr:uid="{00000000-0005-0000-0000-0000300E0000}"/>
    <cellStyle name="Currency 2 4 5 2 5" xfId="3633" xr:uid="{00000000-0005-0000-0000-0000310E0000}"/>
    <cellStyle name="Currency 2 4 5 2 5 2" xfId="3634" xr:uid="{00000000-0005-0000-0000-0000320E0000}"/>
    <cellStyle name="Currency 2 4 5 2 5 3" xfId="3635" xr:uid="{00000000-0005-0000-0000-0000330E0000}"/>
    <cellStyle name="Currency 2 4 5 2 6" xfId="3636" xr:uid="{00000000-0005-0000-0000-0000340E0000}"/>
    <cellStyle name="Currency 2 4 5 2 6 2" xfId="3637" xr:uid="{00000000-0005-0000-0000-0000350E0000}"/>
    <cellStyle name="Currency 2 4 5 2 6 2 2" xfId="3638" xr:uid="{00000000-0005-0000-0000-0000360E0000}"/>
    <cellStyle name="Currency 2 4 5 2 6 2 2 2" xfId="3639" xr:uid="{00000000-0005-0000-0000-0000370E0000}"/>
    <cellStyle name="Currency 2 4 5 2 6 2 3" xfId="3640" xr:uid="{00000000-0005-0000-0000-0000380E0000}"/>
    <cellStyle name="Currency 2 4 5 2 6 3" xfId="3641" xr:uid="{00000000-0005-0000-0000-0000390E0000}"/>
    <cellStyle name="Currency 2 4 5 2 6 3 2" xfId="3642" xr:uid="{00000000-0005-0000-0000-00003A0E0000}"/>
    <cellStyle name="Currency 2 4 5 2 6 3 2 2" xfId="3643" xr:uid="{00000000-0005-0000-0000-00003B0E0000}"/>
    <cellStyle name="Currency 2 4 5 2 6 3 3" xfId="3644" xr:uid="{00000000-0005-0000-0000-00003C0E0000}"/>
    <cellStyle name="Currency 2 4 5 2 6 4" xfId="3645" xr:uid="{00000000-0005-0000-0000-00003D0E0000}"/>
    <cellStyle name="Currency 2 4 5 2 6 4 2" xfId="3646" xr:uid="{00000000-0005-0000-0000-00003E0E0000}"/>
    <cellStyle name="Currency 2 4 5 2 6 4 2 2" xfId="3647" xr:uid="{00000000-0005-0000-0000-00003F0E0000}"/>
    <cellStyle name="Currency 2 4 5 2 6 4 3" xfId="3648" xr:uid="{00000000-0005-0000-0000-0000400E0000}"/>
    <cellStyle name="Currency 2 4 5 2 6 5" xfId="3649" xr:uid="{00000000-0005-0000-0000-0000410E0000}"/>
    <cellStyle name="Currency 2 4 5 2 6 5 2" xfId="3650" xr:uid="{00000000-0005-0000-0000-0000420E0000}"/>
    <cellStyle name="Currency 2 4 5 2 6 6" xfId="3651" xr:uid="{00000000-0005-0000-0000-0000430E0000}"/>
    <cellStyle name="Currency 2 4 5 2 6 6 2" xfId="3652" xr:uid="{00000000-0005-0000-0000-0000440E0000}"/>
    <cellStyle name="Currency 2 4 5 2 6 7" xfId="3653" xr:uid="{00000000-0005-0000-0000-0000450E0000}"/>
    <cellStyle name="Currency 2 4 5 2 7" xfId="3654" xr:uid="{00000000-0005-0000-0000-0000460E0000}"/>
    <cellStyle name="Currency 2 4 5 2 7 2" xfId="3655" xr:uid="{00000000-0005-0000-0000-0000470E0000}"/>
    <cellStyle name="Currency 2 4 5 2 7 2 2" xfId="3656" xr:uid="{00000000-0005-0000-0000-0000480E0000}"/>
    <cellStyle name="Currency 2 4 5 2 7 3" xfId="3657" xr:uid="{00000000-0005-0000-0000-0000490E0000}"/>
    <cellStyle name="Currency 2 4 5 2 8" xfId="3658" xr:uid="{00000000-0005-0000-0000-00004A0E0000}"/>
    <cellStyle name="Currency 2 4 5 2 8 2" xfId="3659" xr:uid="{00000000-0005-0000-0000-00004B0E0000}"/>
    <cellStyle name="Currency 2 4 5 2 8 2 2" xfId="3660" xr:uid="{00000000-0005-0000-0000-00004C0E0000}"/>
    <cellStyle name="Currency 2 4 5 2 8 3" xfId="3661" xr:uid="{00000000-0005-0000-0000-00004D0E0000}"/>
    <cellStyle name="Currency 2 4 5 3" xfId="3662" xr:uid="{00000000-0005-0000-0000-00004E0E0000}"/>
    <cellStyle name="Currency 2 4 5 3 10" xfId="3663" xr:uid="{00000000-0005-0000-0000-00004F0E0000}"/>
    <cellStyle name="Currency 2 4 5 3 2" xfId="3664" xr:uid="{00000000-0005-0000-0000-0000500E0000}"/>
    <cellStyle name="Currency 2 4 5 3 2 2" xfId="3665" xr:uid="{00000000-0005-0000-0000-0000510E0000}"/>
    <cellStyle name="Currency 2 4 5 3 2 3" xfId="3666" xr:uid="{00000000-0005-0000-0000-0000520E0000}"/>
    <cellStyle name="Currency 2 4 5 3 2 3 2" xfId="3667" xr:uid="{00000000-0005-0000-0000-0000530E0000}"/>
    <cellStyle name="Currency 2 4 5 3 2 3 3" xfId="3668" xr:uid="{00000000-0005-0000-0000-0000540E0000}"/>
    <cellStyle name="Currency 2 4 5 3 2 4" xfId="3669" xr:uid="{00000000-0005-0000-0000-0000550E0000}"/>
    <cellStyle name="Currency 2 4 5 3 2 4 2" xfId="3670" xr:uid="{00000000-0005-0000-0000-0000560E0000}"/>
    <cellStyle name="Currency 2 4 5 3 2 4 2 2" xfId="3671" xr:uid="{00000000-0005-0000-0000-0000570E0000}"/>
    <cellStyle name="Currency 2 4 5 3 2 4 3" xfId="3672" xr:uid="{00000000-0005-0000-0000-0000580E0000}"/>
    <cellStyle name="Currency 2 4 5 3 2 5" xfId="3673" xr:uid="{00000000-0005-0000-0000-0000590E0000}"/>
    <cellStyle name="Currency 2 4 5 3 2 5 2" xfId="3674" xr:uid="{00000000-0005-0000-0000-00005A0E0000}"/>
    <cellStyle name="Currency 2 4 5 3 2 5 2 2" xfId="3675" xr:uid="{00000000-0005-0000-0000-00005B0E0000}"/>
    <cellStyle name="Currency 2 4 5 3 2 5 3" xfId="3676" xr:uid="{00000000-0005-0000-0000-00005C0E0000}"/>
    <cellStyle name="Currency 2 4 5 3 2 6" xfId="3677" xr:uid="{00000000-0005-0000-0000-00005D0E0000}"/>
    <cellStyle name="Currency 2 4 5 3 2 6 2" xfId="3678" xr:uid="{00000000-0005-0000-0000-00005E0E0000}"/>
    <cellStyle name="Currency 2 4 5 3 2 6 2 2" xfId="3679" xr:uid="{00000000-0005-0000-0000-00005F0E0000}"/>
    <cellStyle name="Currency 2 4 5 3 2 6 3" xfId="3680" xr:uid="{00000000-0005-0000-0000-0000600E0000}"/>
    <cellStyle name="Currency 2 4 5 3 2 7" xfId="3681" xr:uid="{00000000-0005-0000-0000-0000610E0000}"/>
    <cellStyle name="Currency 2 4 5 3 2 7 2" xfId="3682" xr:uid="{00000000-0005-0000-0000-0000620E0000}"/>
    <cellStyle name="Currency 2 4 5 3 2 8" xfId="3683" xr:uid="{00000000-0005-0000-0000-0000630E0000}"/>
    <cellStyle name="Currency 2 4 5 3 2 8 2" xfId="3684" xr:uid="{00000000-0005-0000-0000-0000640E0000}"/>
    <cellStyle name="Currency 2 4 5 3 2 9" xfId="3685" xr:uid="{00000000-0005-0000-0000-0000650E0000}"/>
    <cellStyle name="Currency 2 4 5 3 3" xfId="3686" xr:uid="{00000000-0005-0000-0000-0000660E0000}"/>
    <cellStyle name="Currency 2 4 5 3 4" xfId="3687" xr:uid="{00000000-0005-0000-0000-0000670E0000}"/>
    <cellStyle name="Currency 2 4 5 3 4 2" xfId="3688" xr:uid="{00000000-0005-0000-0000-0000680E0000}"/>
    <cellStyle name="Currency 2 4 5 3 4 3" xfId="3689" xr:uid="{00000000-0005-0000-0000-0000690E0000}"/>
    <cellStyle name="Currency 2 4 5 3 5" xfId="3690" xr:uid="{00000000-0005-0000-0000-00006A0E0000}"/>
    <cellStyle name="Currency 2 4 5 3 5 2" xfId="3691" xr:uid="{00000000-0005-0000-0000-00006B0E0000}"/>
    <cellStyle name="Currency 2 4 5 3 5 2 2" xfId="3692" xr:uid="{00000000-0005-0000-0000-00006C0E0000}"/>
    <cellStyle name="Currency 2 4 5 3 5 3" xfId="3693" xr:uid="{00000000-0005-0000-0000-00006D0E0000}"/>
    <cellStyle name="Currency 2 4 5 3 6" xfId="3694" xr:uid="{00000000-0005-0000-0000-00006E0E0000}"/>
    <cellStyle name="Currency 2 4 5 3 6 2" xfId="3695" xr:uid="{00000000-0005-0000-0000-00006F0E0000}"/>
    <cellStyle name="Currency 2 4 5 3 6 2 2" xfId="3696" xr:uid="{00000000-0005-0000-0000-0000700E0000}"/>
    <cellStyle name="Currency 2 4 5 3 6 3" xfId="3697" xr:uid="{00000000-0005-0000-0000-0000710E0000}"/>
    <cellStyle name="Currency 2 4 5 3 7" xfId="3698" xr:uid="{00000000-0005-0000-0000-0000720E0000}"/>
    <cellStyle name="Currency 2 4 5 3 7 2" xfId="3699" xr:uid="{00000000-0005-0000-0000-0000730E0000}"/>
    <cellStyle name="Currency 2 4 5 3 7 2 2" xfId="3700" xr:uid="{00000000-0005-0000-0000-0000740E0000}"/>
    <cellStyle name="Currency 2 4 5 3 7 3" xfId="3701" xr:uid="{00000000-0005-0000-0000-0000750E0000}"/>
    <cellStyle name="Currency 2 4 5 3 8" xfId="3702" xr:uid="{00000000-0005-0000-0000-0000760E0000}"/>
    <cellStyle name="Currency 2 4 5 3 8 2" xfId="3703" xr:uid="{00000000-0005-0000-0000-0000770E0000}"/>
    <cellStyle name="Currency 2 4 5 3 9" xfId="3704" xr:uid="{00000000-0005-0000-0000-0000780E0000}"/>
    <cellStyle name="Currency 2 4 5 3 9 2" xfId="3705" xr:uid="{00000000-0005-0000-0000-0000790E0000}"/>
    <cellStyle name="Currency 2 4 5 4" xfId="3706" xr:uid="{00000000-0005-0000-0000-00007A0E0000}"/>
    <cellStyle name="Currency 2 4 5 4 2" xfId="3707" xr:uid="{00000000-0005-0000-0000-00007B0E0000}"/>
    <cellStyle name="Currency 2 4 5 4 2 10" xfId="3708" xr:uid="{00000000-0005-0000-0000-00007C0E0000}"/>
    <cellStyle name="Currency 2 4 5 4 2 2" xfId="3709" xr:uid="{00000000-0005-0000-0000-00007D0E0000}"/>
    <cellStyle name="Currency 2 4 5 4 2 3" xfId="3710" xr:uid="{00000000-0005-0000-0000-00007E0E0000}"/>
    <cellStyle name="Currency 2 4 5 4 2 4" xfId="3711" xr:uid="{00000000-0005-0000-0000-00007F0E0000}"/>
    <cellStyle name="Currency 2 4 5 4 2 4 2" xfId="3712" xr:uid="{00000000-0005-0000-0000-0000800E0000}"/>
    <cellStyle name="Currency 2 4 5 4 2 4 2 2" xfId="3713" xr:uid="{00000000-0005-0000-0000-0000810E0000}"/>
    <cellStyle name="Currency 2 4 5 4 2 4 3" xfId="3714" xr:uid="{00000000-0005-0000-0000-0000820E0000}"/>
    <cellStyle name="Currency 2 4 5 4 2 5" xfId="3715" xr:uid="{00000000-0005-0000-0000-0000830E0000}"/>
    <cellStyle name="Currency 2 4 5 4 2 5 2" xfId="3716" xr:uid="{00000000-0005-0000-0000-0000840E0000}"/>
    <cellStyle name="Currency 2 4 5 4 2 5 2 2" xfId="3717" xr:uid="{00000000-0005-0000-0000-0000850E0000}"/>
    <cellStyle name="Currency 2 4 5 4 2 5 3" xfId="3718" xr:uid="{00000000-0005-0000-0000-0000860E0000}"/>
    <cellStyle name="Currency 2 4 5 4 2 6" xfId="3719" xr:uid="{00000000-0005-0000-0000-0000870E0000}"/>
    <cellStyle name="Currency 2 4 5 4 2 6 2" xfId="3720" xr:uid="{00000000-0005-0000-0000-0000880E0000}"/>
    <cellStyle name="Currency 2 4 5 4 2 6 2 2" xfId="3721" xr:uid="{00000000-0005-0000-0000-0000890E0000}"/>
    <cellStyle name="Currency 2 4 5 4 2 6 3" xfId="3722" xr:uid="{00000000-0005-0000-0000-00008A0E0000}"/>
    <cellStyle name="Currency 2 4 5 4 2 7" xfId="3723" xr:uid="{00000000-0005-0000-0000-00008B0E0000}"/>
    <cellStyle name="Currency 2 4 5 4 2 7 2" xfId="3724" xr:uid="{00000000-0005-0000-0000-00008C0E0000}"/>
    <cellStyle name="Currency 2 4 5 4 2 8" xfId="3725" xr:uid="{00000000-0005-0000-0000-00008D0E0000}"/>
    <cellStyle name="Currency 2 4 5 4 2 8 2" xfId="3726" xr:uid="{00000000-0005-0000-0000-00008E0E0000}"/>
    <cellStyle name="Currency 2 4 5 4 2 9" xfId="3727" xr:uid="{00000000-0005-0000-0000-00008F0E0000}"/>
    <cellStyle name="Currency 2 4 5 4 3" xfId="3728" xr:uid="{00000000-0005-0000-0000-0000900E0000}"/>
    <cellStyle name="Currency 2 4 5 4 4" xfId="3729" xr:uid="{00000000-0005-0000-0000-0000910E0000}"/>
    <cellStyle name="Currency 2 4 5 4 4 2" xfId="3730" xr:uid="{00000000-0005-0000-0000-0000920E0000}"/>
    <cellStyle name="Currency 2 4 5 4 4 2 2" xfId="3731" xr:uid="{00000000-0005-0000-0000-0000930E0000}"/>
    <cellStyle name="Currency 2 4 5 4 4 3" xfId="3732" xr:uid="{00000000-0005-0000-0000-0000940E0000}"/>
    <cellStyle name="Currency 2 4 5 4 5" xfId="3733" xr:uid="{00000000-0005-0000-0000-0000950E0000}"/>
    <cellStyle name="Currency 2 4 5 4 5 2" xfId="3734" xr:uid="{00000000-0005-0000-0000-0000960E0000}"/>
    <cellStyle name="Currency 2 4 5 4 5 2 2" xfId="3735" xr:uid="{00000000-0005-0000-0000-0000970E0000}"/>
    <cellStyle name="Currency 2 4 5 4 5 3" xfId="3736" xr:uid="{00000000-0005-0000-0000-0000980E0000}"/>
    <cellStyle name="Currency 2 4 5 5" xfId="3737" xr:uid="{00000000-0005-0000-0000-0000990E0000}"/>
    <cellStyle name="Currency 2 4 5 5 2" xfId="3738" xr:uid="{00000000-0005-0000-0000-00009A0E0000}"/>
    <cellStyle name="Currency 2 4 5 5 3" xfId="3739" xr:uid="{00000000-0005-0000-0000-00009B0E0000}"/>
    <cellStyle name="Currency 2 4 5 5 3 2" xfId="3740" xr:uid="{00000000-0005-0000-0000-00009C0E0000}"/>
    <cellStyle name="Currency 2 4 5 5 3 3" xfId="3741" xr:uid="{00000000-0005-0000-0000-00009D0E0000}"/>
    <cellStyle name="Currency 2 4 5 5 4" xfId="3742" xr:uid="{00000000-0005-0000-0000-00009E0E0000}"/>
    <cellStyle name="Currency 2 4 5 5 4 2" xfId="3743" xr:uid="{00000000-0005-0000-0000-00009F0E0000}"/>
    <cellStyle name="Currency 2 4 5 5 4 2 2" xfId="3744" xr:uid="{00000000-0005-0000-0000-0000A00E0000}"/>
    <cellStyle name="Currency 2 4 5 5 4 3" xfId="3745" xr:uid="{00000000-0005-0000-0000-0000A10E0000}"/>
    <cellStyle name="Currency 2 4 5 5 5" xfId="3746" xr:uid="{00000000-0005-0000-0000-0000A20E0000}"/>
    <cellStyle name="Currency 2 4 5 5 5 2" xfId="3747" xr:uid="{00000000-0005-0000-0000-0000A30E0000}"/>
    <cellStyle name="Currency 2 4 5 5 5 2 2" xfId="3748" xr:uid="{00000000-0005-0000-0000-0000A40E0000}"/>
    <cellStyle name="Currency 2 4 5 5 5 3" xfId="3749" xr:uid="{00000000-0005-0000-0000-0000A50E0000}"/>
    <cellStyle name="Currency 2 4 5 5 6" xfId="3750" xr:uid="{00000000-0005-0000-0000-0000A60E0000}"/>
    <cellStyle name="Currency 2 4 5 5 6 2" xfId="3751" xr:uid="{00000000-0005-0000-0000-0000A70E0000}"/>
    <cellStyle name="Currency 2 4 5 5 6 2 2" xfId="3752" xr:uid="{00000000-0005-0000-0000-0000A80E0000}"/>
    <cellStyle name="Currency 2 4 5 5 6 3" xfId="3753" xr:uid="{00000000-0005-0000-0000-0000A90E0000}"/>
    <cellStyle name="Currency 2 4 5 5 7" xfId="3754" xr:uid="{00000000-0005-0000-0000-0000AA0E0000}"/>
    <cellStyle name="Currency 2 4 5 5 7 2" xfId="3755" xr:uid="{00000000-0005-0000-0000-0000AB0E0000}"/>
    <cellStyle name="Currency 2 4 5 5 8" xfId="3756" xr:uid="{00000000-0005-0000-0000-0000AC0E0000}"/>
    <cellStyle name="Currency 2 4 5 5 8 2" xfId="3757" xr:uid="{00000000-0005-0000-0000-0000AD0E0000}"/>
    <cellStyle name="Currency 2 4 5 5 9" xfId="3758" xr:uid="{00000000-0005-0000-0000-0000AE0E0000}"/>
    <cellStyle name="Currency 2 4 5 6" xfId="3759" xr:uid="{00000000-0005-0000-0000-0000AF0E0000}"/>
    <cellStyle name="Currency 2 4 5 6 2" xfId="3760" xr:uid="{00000000-0005-0000-0000-0000B00E0000}"/>
    <cellStyle name="Currency 2 4 5 6 3" xfId="3761" xr:uid="{00000000-0005-0000-0000-0000B10E0000}"/>
    <cellStyle name="Currency 2 4 5 7" xfId="3762" xr:uid="{00000000-0005-0000-0000-0000B20E0000}"/>
    <cellStyle name="Currency 2 4 5 8" xfId="3763" xr:uid="{00000000-0005-0000-0000-0000B30E0000}"/>
    <cellStyle name="Currency 2 4 5 8 2" xfId="3764" xr:uid="{00000000-0005-0000-0000-0000B40E0000}"/>
    <cellStyle name="Currency 2 4 5 8 2 2" xfId="3765" xr:uid="{00000000-0005-0000-0000-0000B50E0000}"/>
    <cellStyle name="Currency 2 4 5 8 3" xfId="3766" xr:uid="{00000000-0005-0000-0000-0000B60E0000}"/>
    <cellStyle name="Currency 2 4 5 8 4" xfId="3767" xr:uid="{00000000-0005-0000-0000-0000B70E0000}"/>
    <cellStyle name="Currency 2 4 5 9" xfId="3768" xr:uid="{00000000-0005-0000-0000-0000B80E0000}"/>
    <cellStyle name="Currency 2 4 5 9 2" xfId="3769" xr:uid="{00000000-0005-0000-0000-0000B90E0000}"/>
    <cellStyle name="Currency 2 4 5 9 2 2" xfId="3770" xr:uid="{00000000-0005-0000-0000-0000BA0E0000}"/>
    <cellStyle name="Currency 2 4 5 9 3" xfId="3771" xr:uid="{00000000-0005-0000-0000-0000BB0E0000}"/>
    <cellStyle name="Currency 2 4 6" xfId="3772" xr:uid="{00000000-0005-0000-0000-0000BC0E0000}"/>
    <cellStyle name="Currency 2 4 6 2" xfId="3773" xr:uid="{00000000-0005-0000-0000-0000BD0E0000}"/>
    <cellStyle name="Currency 2 4 6 2 2" xfId="3774" xr:uid="{00000000-0005-0000-0000-0000BE0E0000}"/>
    <cellStyle name="Currency 2 4 6 2 3" xfId="3775" xr:uid="{00000000-0005-0000-0000-0000BF0E0000}"/>
    <cellStyle name="Currency 2 4 6 2 3 2" xfId="3776" xr:uid="{00000000-0005-0000-0000-0000C00E0000}"/>
    <cellStyle name="Currency 2 4 6 2 3 3" xfId="3777" xr:uid="{00000000-0005-0000-0000-0000C10E0000}"/>
    <cellStyle name="Currency 2 4 6 2 4" xfId="3778" xr:uid="{00000000-0005-0000-0000-0000C20E0000}"/>
    <cellStyle name="Currency 2 4 6 2 4 2" xfId="3779" xr:uid="{00000000-0005-0000-0000-0000C30E0000}"/>
    <cellStyle name="Currency 2 4 6 2 4 2 2" xfId="3780" xr:uid="{00000000-0005-0000-0000-0000C40E0000}"/>
    <cellStyle name="Currency 2 4 6 2 4 3" xfId="3781" xr:uid="{00000000-0005-0000-0000-0000C50E0000}"/>
    <cellStyle name="Currency 2 4 6 2 5" xfId="3782" xr:uid="{00000000-0005-0000-0000-0000C60E0000}"/>
    <cellStyle name="Currency 2 4 6 2 5 2" xfId="3783" xr:uid="{00000000-0005-0000-0000-0000C70E0000}"/>
    <cellStyle name="Currency 2 4 6 2 5 2 2" xfId="3784" xr:uid="{00000000-0005-0000-0000-0000C80E0000}"/>
    <cellStyle name="Currency 2 4 6 2 5 3" xfId="3785" xr:uid="{00000000-0005-0000-0000-0000C90E0000}"/>
    <cellStyle name="Currency 2 4 6 2 6" xfId="3786" xr:uid="{00000000-0005-0000-0000-0000CA0E0000}"/>
    <cellStyle name="Currency 2 4 6 2 6 2" xfId="3787" xr:uid="{00000000-0005-0000-0000-0000CB0E0000}"/>
    <cellStyle name="Currency 2 4 6 2 6 2 2" xfId="3788" xr:uid="{00000000-0005-0000-0000-0000CC0E0000}"/>
    <cellStyle name="Currency 2 4 6 2 6 3" xfId="3789" xr:uid="{00000000-0005-0000-0000-0000CD0E0000}"/>
    <cellStyle name="Currency 2 4 6 2 7" xfId="3790" xr:uid="{00000000-0005-0000-0000-0000CE0E0000}"/>
    <cellStyle name="Currency 2 4 6 2 7 2" xfId="3791" xr:uid="{00000000-0005-0000-0000-0000CF0E0000}"/>
    <cellStyle name="Currency 2 4 6 2 8" xfId="3792" xr:uid="{00000000-0005-0000-0000-0000D00E0000}"/>
    <cellStyle name="Currency 2 4 6 2 8 2" xfId="3793" xr:uid="{00000000-0005-0000-0000-0000D10E0000}"/>
    <cellStyle name="Currency 2 4 6 2 9" xfId="3794" xr:uid="{00000000-0005-0000-0000-0000D20E0000}"/>
    <cellStyle name="Currency 2 4 6 3" xfId="3795" xr:uid="{00000000-0005-0000-0000-0000D30E0000}"/>
    <cellStyle name="Currency 2 4 6 3 2" xfId="3796" xr:uid="{00000000-0005-0000-0000-0000D40E0000}"/>
    <cellStyle name="Currency 2 4 6 3 3" xfId="3797" xr:uid="{00000000-0005-0000-0000-0000D50E0000}"/>
    <cellStyle name="Currency 2 4 6 3 3 2" xfId="3798" xr:uid="{00000000-0005-0000-0000-0000D60E0000}"/>
    <cellStyle name="Currency 2 4 6 3 3 3" xfId="3799" xr:uid="{00000000-0005-0000-0000-0000D70E0000}"/>
    <cellStyle name="Currency 2 4 6 3 4" xfId="3800" xr:uid="{00000000-0005-0000-0000-0000D80E0000}"/>
    <cellStyle name="Currency 2 4 6 3 4 2" xfId="3801" xr:uid="{00000000-0005-0000-0000-0000D90E0000}"/>
    <cellStyle name="Currency 2 4 6 3 4 2 2" xfId="3802" xr:uid="{00000000-0005-0000-0000-0000DA0E0000}"/>
    <cellStyle name="Currency 2 4 6 3 4 3" xfId="3803" xr:uid="{00000000-0005-0000-0000-0000DB0E0000}"/>
    <cellStyle name="Currency 2 4 6 3 5" xfId="3804" xr:uid="{00000000-0005-0000-0000-0000DC0E0000}"/>
    <cellStyle name="Currency 2 4 6 3 5 2" xfId="3805" xr:uid="{00000000-0005-0000-0000-0000DD0E0000}"/>
    <cellStyle name="Currency 2 4 6 3 5 2 2" xfId="3806" xr:uid="{00000000-0005-0000-0000-0000DE0E0000}"/>
    <cellStyle name="Currency 2 4 6 3 5 3" xfId="3807" xr:uid="{00000000-0005-0000-0000-0000DF0E0000}"/>
    <cellStyle name="Currency 2 4 6 3 6" xfId="3808" xr:uid="{00000000-0005-0000-0000-0000E00E0000}"/>
    <cellStyle name="Currency 2 4 6 3 6 2" xfId="3809" xr:uid="{00000000-0005-0000-0000-0000E10E0000}"/>
    <cellStyle name="Currency 2 4 6 3 6 2 2" xfId="3810" xr:uid="{00000000-0005-0000-0000-0000E20E0000}"/>
    <cellStyle name="Currency 2 4 6 3 6 3" xfId="3811" xr:uid="{00000000-0005-0000-0000-0000E30E0000}"/>
    <cellStyle name="Currency 2 4 6 3 7" xfId="3812" xr:uid="{00000000-0005-0000-0000-0000E40E0000}"/>
    <cellStyle name="Currency 2 4 6 3 7 2" xfId="3813" xr:uid="{00000000-0005-0000-0000-0000E50E0000}"/>
    <cellStyle name="Currency 2 4 6 3 8" xfId="3814" xr:uid="{00000000-0005-0000-0000-0000E60E0000}"/>
    <cellStyle name="Currency 2 4 6 3 8 2" xfId="3815" xr:uid="{00000000-0005-0000-0000-0000E70E0000}"/>
    <cellStyle name="Currency 2 4 6 3 9" xfId="3816" xr:uid="{00000000-0005-0000-0000-0000E80E0000}"/>
    <cellStyle name="Currency 2 4 6 4" xfId="3817" xr:uid="{00000000-0005-0000-0000-0000E90E0000}"/>
    <cellStyle name="Currency 2 4 6 4 2" xfId="3818" xr:uid="{00000000-0005-0000-0000-0000EA0E0000}"/>
    <cellStyle name="Currency 2 4 6 4 3" xfId="3819" xr:uid="{00000000-0005-0000-0000-0000EB0E0000}"/>
    <cellStyle name="Currency 2 4 6 4 3 2" xfId="3820" xr:uid="{00000000-0005-0000-0000-0000EC0E0000}"/>
    <cellStyle name="Currency 2 4 6 4 3 2 2" xfId="3821" xr:uid="{00000000-0005-0000-0000-0000ED0E0000}"/>
    <cellStyle name="Currency 2 4 6 4 3 3" xfId="3822" xr:uid="{00000000-0005-0000-0000-0000EE0E0000}"/>
    <cellStyle name="Currency 2 4 6 4 4" xfId="3823" xr:uid="{00000000-0005-0000-0000-0000EF0E0000}"/>
    <cellStyle name="Currency 2 4 6 4 4 2" xfId="3824" xr:uid="{00000000-0005-0000-0000-0000F00E0000}"/>
    <cellStyle name="Currency 2 4 6 4 4 2 2" xfId="3825" xr:uid="{00000000-0005-0000-0000-0000F10E0000}"/>
    <cellStyle name="Currency 2 4 6 4 4 3" xfId="3826" xr:uid="{00000000-0005-0000-0000-0000F20E0000}"/>
    <cellStyle name="Currency 2 4 6 4 5" xfId="3827" xr:uid="{00000000-0005-0000-0000-0000F30E0000}"/>
    <cellStyle name="Currency 2 4 6 4 5 2" xfId="3828" xr:uid="{00000000-0005-0000-0000-0000F40E0000}"/>
    <cellStyle name="Currency 2 4 6 4 5 2 2" xfId="3829" xr:uid="{00000000-0005-0000-0000-0000F50E0000}"/>
    <cellStyle name="Currency 2 4 6 4 5 3" xfId="3830" xr:uid="{00000000-0005-0000-0000-0000F60E0000}"/>
    <cellStyle name="Currency 2 4 6 4 6" xfId="3831" xr:uid="{00000000-0005-0000-0000-0000F70E0000}"/>
    <cellStyle name="Currency 2 4 6 4 6 2" xfId="3832" xr:uid="{00000000-0005-0000-0000-0000F80E0000}"/>
    <cellStyle name="Currency 2 4 6 4 7" xfId="3833" xr:uid="{00000000-0005-0000-0000-0000F90E0000}"/>
    <cellStyle name="Currency 2 4 6 4 7 2" xfId="3834" xr:uid="{00000000-0005-0000-0000-0000FA0E0000}"/>
    <cellStyle name="Currency 2 4 6 4 8" xfId="3835" xr:uid="{00000000-0005-0000-0000-0000FB0E0000}"/>
    <cellStyle name="Currency 2 4 6 4 9" xfId="3836" xr:uid="{00000000-0005-0000-0000-0000FC0E0000}"/>
    <cellStyle name="Currency 2 4 6 5" xfId="3837" xr:uid="{00000000-0005-0000-0000-0000FD0E0000}"/>
    <cellStyle name="Currency 2 4 6 5 2" xfId="3838" xr:uid="{00000000-0005-0000-0000-0000FE0E0000}"/>
    <cellStyle name="Currency 2 4 6 5 3" xfId="3839" xr:uid="{00000000-0005-0000-0000-0000FF0E0000}"/>
    <cellStyle name="Currency 2 4 6 6" xfId="3840" xr:uid="{00000000-0005-0000-0000-0000000F0000}"/>
    <cellStyle name="Currency 2 4 6 6 2" xfId="3841" xr:uid="{00000000-0005-0000-0000-0000010F0000}"/>
    <cellStyle name="Currency 2 4 6 6 2 2" xfId="3842" xr:uid="{00000000-0005-0000-0000-0000020F0000}"/>
    <cellStyle name="Currency 2 4 6 6 2 2 2" xfId="3843" xr:uid="{00000000-0005-0000-0000-0000030F0000}"/>
    <cellStyle name="Currency 2 4 6 6 2 3" xfId="3844" xr:uid="{00000000-0005-0000-0000-0000040F0000}"/>
    <cellStyle name="Currency 2 4 6 6 3" xfId="3845" xr:uid="{00000000-0005-0000-0000-0000050F0000}"/>
    <cellStyle name="Currency 2 4 6 6 3 2" xfId="3846" xr:uid="{00000000-0005-0000-0000-0000060F0000}"/>
    <cellStyle name="Currency 2 4 6 6 3 2 2" xfId="3847" xr:uid="{00000000-0005-0000-0000-0000070F0000}"/>
    <cellStyle name="Currency 2 4 6 6 3 3" xfId="3848" xr:uid="{00000000-0005-0000-0000-0000080F0000}"/>
    <cellStyle name="Currency 2 4 6 6 4" xfId="3849" xr:uid="{00000000-0005-0000-0000-0000090F0000}"/>
    <cellStyle name="Currency 2 4 6 6 4 2" xfId="3850" xr:uid="{00000000-0005-0000-0000-00000A0F0000}"/>
    <cellStyle name="Currency 2 4 6 6 4 2 2" xfId="3851" xr:uid="{00000000-0005-0000-0000-00000B0F0000}"/>
    <cellStyle name="Currency 2 4 6 6 4 3" xfId="3852" xr:uid="{00000000-0005-0000-0000-00000C0F0000}"/>
    <cellStyle name="Currency 2 4 6 6 5" xfId="3853" xr:uid="{00000000-0005-0000-0000-00000D0F0000}"/>
    <cellStyle name="Currency 2 4 6 6 5 2" xfId="3854" xr:uid="{00000000-0005-0000-0000-00000E0F0000}"/>
    <cellStyle name="Currency 2 4 6 6 6" xfId="3855" xr:uid="{00000000-0005-0000-0000-00000F0F0000}"/>
    <cellStyle name="Currency 2 4 6 6 6 2" xfId="3856" xr:uid="{00000000-0005-0000-0000-0000100F0000}"/>
    <cellStyle name="Currency 2 4 6 6 7" xfId="3857" xr:uid="{00000000-0005-0000-0000-0000110F0000}"/>
    <cellStyle name="Currency 2 4 6 7" xfId="3858" xr:uid="{00000000-0005-0000-0000-0000120F0000}"/>
    <cellStyle name="Currency 2 4 6 7 2" xfId="3859" xr:uid="{00000000-0005-0000-0000-0000130F0000}"/>
    <cellStyle name="Currency 2 4 6 7 2 2" xfId="3860" xr:uid="{00000000-0005-0000-0000-0000140F0000}"/>
    <cellStyle name="Currency 2 4 6 7 3" xfId="3861" xr:uid="{00000000-0005-0000-0000-0000150F0000}"/>
    <cellStyle name="Currency 2 4 6 8" xfId="3862" xr:uid="{00000000-0005-0000-0000-0000160F0000}"/>
    <cellStyle name="Currency 2 4 6 8 2" xfId="3863" xr:uid="{00000000-0005-0000-0000-0000170F0000}"/>
    <cellStyle name="Currency 2 4 6 8 2 2" xfId="3864" xr:uid="{00000000-0005-0000-0000-0000180F0000}"/>
    <cellStyle name="Currency 2 4 6 8 3" xfId="3865" xr:uid="{00000000-0005-0000-0000-0000190F0000}"/>
    <cellStyle name="Currency 2 4 7" xfId="3866" xr:uid="{00000000-0005-0000-0000-00001A0F0000}"/>
    <cellStyle name="Currency 2 4 7 10" xfId="3867" xr:uid="{00000000-0005-0000-0000-00001B0F0000}"/>
    <cellStyle name="Currency 2 4 7 2" xfId="3868" xr:uid="{00000000-0005-0000-0000-00001C0F0000}"/>
    <cellStyle name="Currency 2 4 7 2 2" xfId="3869" xr:uid="{00000000-0005-0000-0000-00001D0F0000}"/>
    <cellStyle name="Currency 2 4 7 2 3" xfId="3870" xr:uid="{00000000-0005-0000-0000-00001E0F0000}"/>
    <cellStyle name="Currency 2 4 7 2 3 2" xfId="3871" xr:uid="{00000000-0005-0000-0000-00001F0F0000}"/>
    <cellStyle name="Currency 2 4 7 2 3 3" xfId="3872" xr:uid="{00000000-0005-0000-0000-0000200F0000}"/>
    <cellStyle name="Currency 2 4 7 2 4" xfId="3873" xr:uid="{00000000-0005-0000-0000-0000210F0000}"/>
    <cellStyle name="Currency 2 4 7 2 4 2" xfId="3874" xr:uid="{00000000-0005-0000-0000-0000220F0000}"/>
    <cellStyle name="Currency 2 4 7 2 4 2 2" xfId="3875" xr:uid="{00000000-0005-0000-0000-0000230F0000}"/>
    <cellStyle name="Currency 2 4 7 2 4 3" xfId="3876" xr:uid="{00000000-0005-0000-0000-0000240F0000}"/>
    <cellStyle name="Currency 2 4 7 2 5" xfId="3877" xr:uid="{00000000-0005-0000-0000-0000250F0000}"/>
    <cellStyle name="Currency 2 4 7 2 5 2" xfId="3878" xr:uid="{00000000-0005-0000-0000-0000260F0000}"/>
    <cellStyle name="Currency 2 4 7 2 5 2 2" xfId="3879" xr:uid="{00000000-0005-0000-0000-0000270F0000}"/>
    <cellStyle name="Currency 2 4 7 2 5 3" xfId="3880" xr:uid="{00000000-0005-0000-0000-0000280F0000}"/>
    <cellStyle name="Currency 2 4 7 2 6" xfId="3881" xr:uid="{00000000-0005-0000-0000-0000290F0000}"/>
    <cellStyle name="Currency 2 4 7 2 6 2" xfId="3882" xr:uid="{00000000-0005-0000-0000-00002A0F0000}"/>
    <cellStyle name="Currency 2 4 7 2 6 2 2" xfId="3883" xr:uid="{00000000-0005-0000-0000-00002B0F0000}"/>
    <cellStyle name="Currency 2 4 7 2 6 3" xfId="3884" xr:uid="{00000000-0005-0000-0000-00002C0F0000}"/>
    <cellStyle name="Currency 2 4 7 2 7" xfId="3885" xr:uid="{00000000-0005-0000-0000-00002D0F0000}"/>
    <cellStyle name="Currency 2 4 7 2 7 2" xfId="3886" xr:uid="{00000000-0005-0000-0000-00002E0F0000}"/>
    <cellStyle name="Currency 2 4 7 2 8" xfId="3887" xr:uid="{00000000-0005-0000-0000-00002F0F0000}"/>
    <cellStyle name="Currency 2 4 7 2 8 2" xfId="3888" xr:uid="{00000000-0005-0000-0000-0000300F0000}"/>
    <cellStyle name="Currency 2 4 7 2 9" xfId="3889" xr:uid="{00000000-0005-0000-0000-0000310F0000}"/>
    <cellStyle name="Currency 2 4 7 3" xfId="3890" xr:uid="{00000000-0005-0000-0000-0000320F0000}"/>
    <cellStyle name="Currency 2 4 7 4" xfId="3891" xr:uid="{00000000-0005-0000-0000-0000330F0000}"/>
    <cellStyle name="Currency 2 4 7 4 2" xfId="3892" xr:uid="{00000000-0005-0000-0000-0000340F0000}"/>
    <cellStyle name="Currency 2 4 7 4 3" xfId="3893" xr:uid="{00000000-0005-0000-0000-0000350F0000}"/>
    <cellStyle name="Currency 2 4 7 5" xfId="3894" xr:uid="{00000000-0005-0000-0000-0000360F0000}"/>
    <cellStyle name="Currency 2 4 7 5 2" xfId="3895" xr:uid="{00000000-0005-0000-0000-0000370F0000}"/>
    <cellStyle name="Currency 2 4 7 5 2 2" xfId="3896" xr:uid="{00000000-0005-0000-0000-0000380F0000}"/>
    <cellStyle name="Currency 2 4 7 5 3" xfId="3897" xr:uid="{00000000-0005-0000-0000-0000390F0000}"/>
    <cellStyle name="Currency 2 4 7 6" xfId="3898" xr:uid="{00000000-0005-0000-0000-00003A0F0000}"/>
    <cellStyle name="Currency 2 4 7 6 2" xfId="3899" xr:uid="{00000000-0005-0000-0000-00003B0F0000}"/>
    <cellStyle name="Currency 2 4 7 6 2 2" xfId="3900" xr:uid="{00000000-0005-0000-0000-00003C0F0000}"/>
    <cellStyle name="Currency 2 4 7 6 3" xfId="3901" xr:uid="{00000000-0005-0000-0000-00003D0F0000}"/>
    <cellStyle name="Currency 2 4 7 7" xfId="3902" xr:uid="{00000000-0005-0000-0000-00003E0F0000}"/>
    <cellStyle name="Currency 2 4 7 7 2" xfId="3903" xr:uid="{00000000-0005-0000-0000-00003F0F0000}"/>
    <cellStyle name="Currency 2 4 7 7 2 2" xfId="3904" xr:uid="{00000000-0005-0000-0000-0000400F0000}"/>
    <cellStyle name="Currency 2 4 7 7 3" xfId="3905" xr:uid="{00000000-0005-0000-0000-0000410F0000}"/>
    <cellStyle name="Currency 2 4 7 8" xfId="3906" xr:uid="{00000000-0005-0000-0000-0000420F0000}"/>
    <cellStyle name="Currency 2 4 7 8 2" xfId="3907" xr:uid="{00000000-0005-0000-0000-0000430F0000}"/>
    <cellStyle name="Currency 2 4 7 9" xfId="3908" xr:uid="{00000000-0005-0000-0000-0000440F0000}"/>
    <cellStyle name="Currency 2 4 7 9 2" xfId="3909" xr:uid="{00000000-0005-0000-0000-0000450F0000}"/>
    <cellStyle name="Currency 2 4 8" xfId="3910" xr:uid="{00000000-0005-0000-0000-0000460F0000}"/>
    <cellStyle name="Currency 2 4 8 2" xfId="3911" xr:uid="{00000000-0005-0000-0000-0000470F0000}"/>
    <cellStyle name="Currency 2 4 8 2 10" xfId="3912" xr:uid="{00000000-0005-0000-0000-0000480F0000}"/>
    <cellStyle name="Currency 2 4 8 2 2" xfId="3913" xr:uid="{00000000-0005-0000-0000-0000490F0000}"/>
    <cellStyle name="Currency 2 4 8 2 3" xfId="3914" xr:uid="{00000000-0005-0000-0000-00004A0F0000}"/>
    <cellStyle name="Currency 2 4 8 2 4" xfId="3915" xr:uid="{00000000-0005-0000-0000-00004B0F0000}"/>
    <cellStyle name="Currency 2 4 8 2 4 2" xfId="3916" xr:uid="{00000000-0005-0000-0000-00004C0F0000}"/>
    <cellStyle name="Currency 2 4 8 2 4 2 2" xfId="3917" xr:uid="{00000000-0005-0000-0000-00004D0F0000}"/>
    <cellStyle name="Currency 2 4 8 2 4 3" xfId="3918" xr:uid="{00000000-0005-0000-0000-00004E0F0000}"/>
    <cellStyle name="Currency 2 4 8 2 5" xfId="3919" xr:uid="{00000000-0005-0000-0000-00004F0F0000}"/>
    <cellStyle name="Currency 2 4 8 2 5 2" xfId="3920" xr:uid="{00000000-0005-0000-0000-0000500F0000}"/>
    <cellStyle name="Currency 2 4 8 2 5 2 2" xfId="3921" xr:uid="{00000000-0005-0000-0000-0000510F0000}"/>
    <cellStyle name="Currency 2 4 8 2 5 3" xfId="3922" xr:uid="{00000000-0005-0000-0000-0000520F0000}"/>
    <cellStyle name="Currency 2 4 8 2 6" xfId="3923" xr:uid="{00000000-0005-0000-0000-0000530F0000}"/>
    <cellStyle name="Currency 2 4 8 2 6 2" xfId="3924" xr:uid="{00000000-0005-0000-0000-0000540F0000}"/>
    <cellStyle name="Currency 2 4 8 2 6 2 2" xfId="3925" xr:uid="{00000000-0005-0000-0000-0000550F0000}"/>
    <cellStyle name="Currency 2 4 8 2 6 3" xfId="3926" xr:uid="{00000000-0005-0000-0000-0000560F0000}"/>
    <cellStyle name="Currency 2 4 8 2 7" xfId="3927" xr:uid="{00000000-0005-0000-0000-0000570F0000}"/>
    <cellStyle name="Currency 2 4 8 2 7 2" xfId="3928" xr:uid="{00000000-0005-0000-0000-0000580F0000}"/>
    <cellStyle name="Currency 2 4 8 2 8" xfId="3929" xr:uid="{00000000-0005-0000-0000-0000590F0000}"/>
    <cellStyle name="Currency 2 4 8 2 8 2" xfId="3930" xr:uid="{00000000-0005-0000-0000-00005A0F0000}"/>
    <cellStyle name="Currency 2 4 8 2 9" xfId="3931" xr:uid="{00000000-0005-0000-0000-00005B0F0000}"/>
    <cellStyle name="Currency 2 4 8 3" xfId="3932" xr:uid="{00000000-0005-0000-0000-00005C0F0000}"/>
    <cellStyle name="Currency 2 4 8 4" xfId="3933" xr:uid="{00000000-0005-0000-0000-00005D0F0000}"/>
    <cellStyle name="Currency 2 4 8 4 2" xfId="3934" xr:uid="{00000000-0005-0000-0000-00005E0F0000}"/>
    <cellStyle name="Currency 2 4 8 4 2 2" xfId="3935" xr:uid="{00000000-0005-0000-0000-00005F0F0000}"/>
    <cellStyle name="Currency 2 4 8 4 3" xfId="3936" xr:uid="{00000000-0005-0000-0000-0000600F0000}"/>
    <cellStyle name="Currency 2 4 8 5" xfId="3937" xr:uid="{00000000-0005-0000-0000-0000610F0000}"/>
    <cellStyle name="Currency 2 4 8 5 2" xfId="3938" xr:uid="{00000000-0005-0000-0000-0000620F0000}"/>
    <cellStyle name="Currency 2 4 8 5 2 2" xfId="3939" xr:uid="{00000000-0005-0000-0000-0000630F0000}"/>
    <cellStyle name="Currency 2 4 8 5 3" xfId="3940" xr:uid="{00000000-0005-0000-0000-0000640F0000}"/>
    <cellStyle name="Currency 2 4 9" xfId="3941" xr:uid="{00000000-0005-0000-0000-0000650F0000}"/>
    <cellStyle name="Currency 2 4 9 2" xfId="3942" xr:uid="{00000000-0005-0000-0000-0000660F0000}"/>
    <cellStyle name="Currency 2 4 9 3" xfId="3943" xr:uid="{00000000-0005-0000-0000-0000670F0000}"/>
    <cellStyle name="Currency 2 4 9 3 2" xfId="3944" xr:uid="{00000000-0005-0000-0000-0000680F0000}"/>
    <cellStyle name="Currency 2 4 9 3 3" xfId="3945" xr:uid="{00000000-0005-0000-0000-0000690F0000}"/>
    <cellStyle name="Currency 2 4 9 4" xfId="3946" xr:uid="{00000000-0005-0000-0000-00006A0F0000}"/>
    <cellStyle name="Currency 2 4 9 4 2" xfId="3947" xr:uid="{00000000-0005-0000-0000-00006B0F0000}"/>
    <cellStyle name="Currency 2 4 9 4 2 2" xfId="3948" xr:uid="{00000000-0005-0000-0000-00006C0F0000}"/>
    <cellStyle name="Currency 2 4 9 4 3" xfId="3949" xr:uid="{00000000-0005-0000-0000-00006D0F0000}"/>
    <cellStyle name="Currency 2 4 9 5" xfId="3950" xr:uid="{00000000-0005-0000-0000-00006E0F0000}"/>
    <cellStyle name="Currency 2 4 9 5 2" xfId="3951" xr:uid="{00000000-0005-0000-0000-00006F0F0000}"/>
    <cellStyle name="Currency 2 4 9 5 2 2" xfId="3952" xr:uid="{00000000-0005-0000-0000-0000700F0000}"/>
    <cellStyle name="Currency 2 4 9 5 3" xfId="3953" xr:uid="{00000000-0005-0000-0000-0000710F0000}"/>
    <cellStyle name="Currency 2 4 9 6" xfId="3954" xr:uid="{00000000-0005-0000-0000-0000720F0000}"/>
    <cellStyle name="Currency 2 4 9 6 2" xfId="3955" xr:uid="{00000000-0005-0000-0000-0000730F0000}"/>
    <cellStyle name="Currency 2 4 9 6 2 2" xfId="3956" xr:uid="{00000000-0005-0000-0000-0000740F0000}"/>
    <cellStyle name="Currency 2 4 9 6 3" xfId="3957" xr:uid="{00000000-0005-0000-0000-0000750F0000}"/>
    <cellStyle name="Currency 2 4 9 7" xfId="3958" xr:uid="{00000000-0005-0000-0000-0000760F0000}"/>
    <cellStyle name="Currency 2 4 9 7 2" xfId="3959" xr:uid="{00000000-0005-0000-0000-0000770F0000}"/>
    <cellStyle name="Currency 2 4 9 8" xfId="3960" xr:uid="{00000000-0005-0000-0000-0000780F0000}"/>
    <cellStyle name="Currency 2 4 9 8 2" xfId="3961" xr:uid="{00000000-0005-0000-0000-0000790F0000}"/>
    <cellStyle name="Currency 2 4 9 9" xfId="3962" xr:uid="{00000000-0005-0000-0000-00007A0F0000}"/>
    <cellStyle name="Currency 2 5" xfId="3963" xr:uid="{00000000-0005-0000-0000-00007B0F0000}"/>
    <cellStyle name="Currency 2 5 10" xfId="3964" xr:uid="{00000000-0005-0000-0000-00007C0F0000}"/>
    <cellStyle name="Currency 2 5 10 2" xfId="3965" xr:uid="{00000000-0005-0000-0000-00007D0F0000}"/>
    <cellStyle name="Currency 2 5 10 3" xfId="3966" xr:uid="{00000000-0005-0000-0000-00007E0F0000}"/>
    <cellStyle name="Currency 2 5 11" xfId="3967" xr:uid="{00000000-0005-0000-0000-00007F0F0000}"/>
    <cellStyle name="Currency 2 5 12" xfId="3968" xr:uid="{00000000-0005-0000-0000-0000800F0000}"/>
    <cellStyle name="Currency 2 5 12 2" xfId="3969" xr:uid="{00000000-0005-0000-0000-0000810F0000}"/>
    <cellStyle name="Currency 2 5 12 2 2" xfId="3970" xr:uid="{00000000-0005-0000-0000-0000820F0000}"/>
    <cellStyle name="Currency 2 5 12 3" xfId="3971" xr:uid="{00000000-0005-0000-0000-0000830F0000}"/>
    <cellStyle name="Currency 2 5 12 4" xfId="3972" xr:uid="{00000000-0005-0000-0000-0000840F0000}"/>
    <cellStyle name="Currency 2 5 13" xfId="3973" xr:uid="{00000000-0005-0000-0000-0000850F0000}"/>
    <cellStyle name="Currency 2 5 13 2" xfId="3974" xr:uid="{00000000-0005-0000-0000-0000860F0000}"/>
    <cellStyle name="Currency 2 5 13 2 2" xfId="3975" xr:uid="{00000000-0005-0000-0000-0000870F0000}"/>
    <cellStyle name="Currency 2 5 13 3" xfId="3976" xr:uid="{00000000-0005-0000-0000-0000880F0000}"/>
    <cellStyle name="Currency 2 5 14" xfId="3977" xr:uid="{00000000-0005-0000-0000-0000890F0000}"/>
    <cellStyle name="Currency 2 5 14 2" xfId="3978" xr:uid="{00000000-0005-0000-0000-00008A0F0000}"/>
    <cellStyle name="Currency 2 5 14 2 2" xfId="3979" xr:uid="{00000000-0005-0000-0000-00008B0F0000}"/>
    <cellStyle name="Currency 2 5 14 3" xfId="3980" xr:uid="{00000000-0005-0000-0000-00008C0F0000}"/>
    <cellStyle name="Currency 2 5 15" xfId="3981" xr:uid="{00000000-0005-0000-0000-00008D0F0000}"/>
    <cellStyle name="Currency 2 5 15 2" xfId="3982" xr:uid="{00000000-0005-0000-0000-00008E0F0000}"/>
    <cellStyle name="Currency 2 5 16" xfId="3983" xr:uid="{00000000-0005-0000-0000-00008F0F0000}"/>
    <cellStyle name="Currency 2 5 16 2" xfId="3984" xr:uid="{00000000-0005-0000-0000-0000900F0000}"/>
    <cellStyle name="Currency 2 5 17" xfId="3985" xr:uid="{00000000-0005-0000-0000-0000910F0000}"/>
    <cellStyle name="Currency 2 5 18" xfId="3986" xr:uid="{00000000-0005-0000-0000-0000920F0000}"/>
    <cellStyle name="Currency 2 5 19" xfId="3987" xr:uid="{00000000-0005-0000-0000-0000930F0000}"/>
    <cellStyle name="Currency 2 5 2" xfId="3988" xr:uid="{00000000-0005-0000-0000-0000940F0000}"/>
    <cellStyle name="Currency 2 5 2 10" xfId="3989" xr:uid="{00000000-0005-0000-0000-0000950F0000}"/>
    <cellStyle name="Currency 2 5 2 10 2" xfId="3990" xr:uid="{00000000-0005-0000-0000-0000960F0000}"/>
    <cellStyle name="Currency 2 5 2 10 2 2" xfId="3991" xr:uid="{00000000-0005-0000-0000-0000970F0000}"/>
    <cellStyle name="Currency 2 5 2 10 3" xfId="3992" xr:uid="{00000000-0005-0000-0000-0000980F0000}"/>
    <cellStyle name="Currency 2 5 2 10 4" xfId="3993" xr:uid="{00000000-0005-0000-0000-0000990F0000}"/>
    <cellStyle name="Currency 2 5 2 11" xfId="3994" xr:uid="{00000000-0005-0000-0000-00009A0F0000}"/>
    <cellStyle name="Currency 2 5 2 11 2" xfId="3995" xr:uid="{00000000-0005-0000-0000-00009B0F0000}"/>
    <cellStyle name="Currency 2 5 2 11 2 2" xfId="3996" xr:uid="{00000000-0005-0000-0000-00009C0F0000}"/>
    <cellStyle name="Currency 2 5 2 11 3" xfId="3997" xr:uid="{00000000-0005-0000-0000-00009D0F0000}"/>
    <cellStyle name="Currency 2 5 2 12" xfId="3998" xr:uid="{00000000-0005-0000-0000-00009E0F0000}"/>
    <cellStyle name="Currency 2 5 2 12 2" xfId="3999" xr:uid="{00000000-0005-0000-0000-00009F0F0000}"/>
    <cellStyle name="Currency 2 5 2 12 2 2" xfId="4000" xr:uid="{00000000-0005-0000-0000-0000A00F0000}"/>
    <cellStyle name="Currency 2 5 2 12 3" xfId="4001" xr:uid="{00000000-0005-0000-0000-0000A10F0000}"/>
    <cellStyle name="Currency 2 5 2 13" xfId="4002" xr:uid="{00000000-0005-0000-0000-0000A20F0000}"/>
    <cellStyle name="Currency 2 5 2 13 2" xfId="4003" xr:uid="{00000000-0005-0000-0000-0000A30F0000}"/>
    <cellStyle name="Currency 2 5 2 14" xfId="4004" xr:uid="{00000000-0005-0000-0000-0000A40F0000}"/>
    <cellStyle name="Currency 2 5 2 14 2" xfId="4005" xr:uid="{00000000-0005-0000-0000-0000A50F0000}"/>
    <cellStyle name="Currency 2 5 2 15" xfId="4006" xr:uid="{00000000-0005-0000-0000-0000A60F0000}"/>
    <cellStyle name="Currency 2 5 2 16" xfId="4007" xr:uid="{00000000-0005-0000-0000-0000A70F0000}"/>
    <cellStyle name="Currency 2 5 2 17" xfId="4008" xr:uid="{00000000-0005-0000-0000-0000A80F0000}"/>
    <cellStyle name="Currency 2 5 2 2" xfId="4009" xr:uid="{00000000-0005-0000-0000-0000A90F0000}"/>
    <cellStyle name="Currency 2 5 2 2 10" xfId="4010" xr:uid="{00000000-0005-0000-0000-0000AA0F0000}"/>
    <cellStyle name="Currency 2 5 2 2 10 2" xfId="4011" xr:uid="{00000000-0005-0000-0000-0000AB0F0000}"/>
    <cellStyle name="Currency 2 5 2 2 10 2 2" xfId="4012" xr:uid="{00000000-0005-0000-0000-0000AC0F0000}"/>
    <cellStyle name="Currency 2 5 2 2 10 3" xfId="4013" xr:uid="{00000000-0005-0000-0000-0000AD0F0000}"/>
    <cellStyle name="Currency 2 5 2 2 11" xfId="4014" xr:uid="{00000000-0005-0000-0000-0000AE0F0000}"/>
    <cellStyle name="Currency 2 5 2 2 11 2" xfId="4015" xr:uid="{00000000-0005-0000-0000-0000AF0F0000}"/>
    <cellStyle name="Currency 2 5 2 2 12" xfId="4016" xr:uid="{00000000-0005-0000-0000-0000B00F0000}"/>
    <cellStyle name="Currency 2 5 2 2 12 2" xfId="4017" xr:uid="{00000000-0005-0000-0000-0000B10F0000}"/>
    <cellStyle name="Currency 2 5 2 2 13" xfId="4018" xr:uid="{00000000-0005-0000-0000-0000B20F0000}"/>
    <cellStyle name="Currency 2 5 2 2 14" xfId="4019" xr:uid="{00000000-0005-0000-0000-0000B30F0000}"/>
    <cellStyle name="Currency 2 5 2 2 15" xfId="4020" xr:uid="{00000000-0005-0000-0000-0000B40F0000}"/>
    <cellStyle name="Currency 2 5 2 2 2" xfId="4021" xr:uid="{00000000-0005-0000-0000-0000B50F0000}"/>
    <cellStyle name="Currency 2 5 2 2 2 2" xfId="4022" xr:uid="{00000000-0005-0000-0000-0000B60F0000}"/>
    <cellStyle name="Currency 2 5 2 2 2 2 2" xfId="4023" xr:uid="{00000000-0005-0000-0000-0000B70F0000}"/>
    <cellStyle name="Currency 2 5 2 2 2 2 3" xfId="4024" xr:uid="{00000000-0005-0000-0000-0000B80F0000}"/>
    <cellStyle name="Currency 2 5 2 2 2 2 3 2" xfId="4025" xr:uid="{00000000-0005-0000-0000-0000B90F0000}"/>
    <cellStyle name="Currency 2 5 2 2 2 2 3 3" xfId="4026" xr:uid="{00000000-0005-0000-0000-0000BA0F0000}"/>
    <cellStyle name="Currency 2 5 2 2 2 2 4" xfId="4027" xr:uid="{00000000-0005-0000-0000-0000BB0F0000}"/>
    <cellStyle name="Currency 2 5 2 2 2 2 4 2" xfId="4028" xr:uid="{00000000-0005-0000-0000-0000BC0F0000}"/>
    <cellStyle name="Currency 2 5 2 2 2 2 4 2 2" xfId="4029" xr:uid="{00000000-0005-0000-0000-0000BD0F0000}"/>
    <cellStyle name="Currency 2 5 2 2 2 2 4 3" xfId="4030" xr:uid="{00000000-0005-0000-0000-0000BE0F0000}"/>
    <cellStyle name="Currency 2 5 2 2 2 2 5" xfId="4031" xr:uid="{00000000-0005-0000-0000-0000BF0F0000}"/>
    <cellStyle name="Currency 2 5 2 2 2 2 5 2" xfId="4032" xr:uid="{00000000-0005-0000-0000-0000C00F0000}"/>
    <cellStyle name="Currency 2 5 2 2 2 2 5 2 2" xfId="4033" xr:uid="{00000000-0005-0000-0000-0000C10F0000}"/>
    <cellStyle name="Currency 2 5 2 2 2 2 5 3" xfId="4034" xr:uid="{00000000-0005-0000-0000-0000C20F0000}"/>
    <cellStyle name="Currency 2 5 2 2 2 2 6" xfId="4035" xr:uid="{00000000-0005-0000-0000-0000C30F0000}"/>
    <cellStyle name="Currency 2 5 2 2 2 2 6 2" xfId="4036" xr:uid="{00000000-0005-0000-0000-0000C40F0000}"/>
    <cellStyle name="Currency 2 5 2 2 2 2 6 2 2" xfId="4037" xr:uid="{00000000-0005-0000-0000-0000C50F0000}"/>
    <cellStyle name="Currency 2 5 2 2 2 2 6 3" xfId="4038" xr:uid="{00000000-0005-0000-0000-0000C60F0000}"/>
    <cellStyle name="Currency 2 5 2 2 2 2 7" xfId="4039" xr:uid="{00000000-0005-0000-0000-0000C70F0000}"/>
    <cellStyle name="Currency 2 5 2 2 2 2 7 2" xfId="4040" xr:uid="{00000000-0005-0000-0000-0000C80F0000}"/>
    <cellStyle name="Currency 2 5 2 2 2 2 8" xfId="4041" xr:uid="{00000000-0005-0000-0000-0000C90F0000}"/>
    <cellStyle name="Currency 2 5 2 2 2 2 8 2" xfId="4042" xr:uid="{00000000-0005-0000-0000-0000CA0F0000}"/>
    <cellStyle name="Currency 2 5 2 2 2 2 9" xfId="4043" xr:uid="{00000000-0005-0000-0000-0000CB0F0000}"/>
    <cellStyle name="Currency 2 5 2 2 2 3" xfId="4044" xr:uid="{00000000-0005-0000-0000-0000CC0F0000}"/>
    <cellStyle name="Currency 2 5 2 2 2 3 2" xfId="4045" xr:uid="{00000000-0005-0000-0000-0000CD0F0000}"/>
    <cellStyle name="Currency 2 5 2 2 2 3 3" xfId="4046" xr:uid="{00000000-0005-0000-0000-0000CE0F0000}"/>
    <cellStyle name="Currency 2 5 2 2 2 3 3 2" xfId="4047" xr:uid="{00000000-0005-0000-0000-0000CF0F0000}"/>
    <cellStyle name="Currency 2 5 2 2 2 3 3 3" xfId="4048" xr:uid="{00000000-0005-0000-0000-0000D00F0000}"/>
    <cellStyle name="Currency 2 5 2 2 2 3 4" xfId="4049" xr:uid="{00000000-0005-0000-0000-0000D10F0000}"/>
    <cellStyle name="Currency 2 5 2 2 2 3 4 2" xfId="4050" xr:uid="{00000000-0005-0000-0000-0000D20F0000}"/>
    <cellStyle name="Currency 2 5 2 2 2 3 4 2 2" xfId="4051" xr:uid="{00000000-0005-0000-0000-0000D30F0000}"/>
    <cellStyle name="Currency 2 5 2 2 2 3 4 3" xfId="4052" xr:uid="{00000000-0005-0000-0000-0000D40F0000}"/>
    <cellStyle name="Currency 2 5 2 2 2 3 5" xfId="4053" xr:uid="{00000000-0005-0000-0000-0000D50F0000}"/>
    <cellStyle name="Currency 2 5 2 2 2 3 5 2" xfId="4054" xr:uid="{00000000-0005-0000-0000-0000D60F0000}"/>
    <cellStyle name="Currency 2 5 2 2 2 3 5 2 2" xfId="4055" xr:uid="{00000000-0005-0000-0000-0000D70F0000}"/>
    <cellStyle name="Currency 2 5 2 2 2 3 5 3" xfId="4056" xr:uid="{00000000-0005-0000-0000-0000D80F0000}"/>
    <cellStyle name="Currency 2 5 2 2 2 3 6" xfId="4057" xr:uid="{00000000-0005-0000-0000-0000D90F0000}"/>
    <cellStyle name="Currency 2 5 2 2 2 3 6 2" xfId="4058" xr:uid="{00000000-0005-0000-0000-0000DA0F0000}"/>
    <cellStyle name="Currency 2 5 2 2 2 3 6 2 2" xfId="4059" xr:uid="{00000000-0005-0000-0000-0000DB0F0000}"/>
    <cellStyle name="Currency 2 5 2 2 2 3 6 3" xfId="4060" xr:uid="{00000000-0005-0000-0000-0000DC0F0000}"/>
    <cellStyle name="Currency 2 5 2 2 2 3 7" xfId="4061" xr:uid="{00000000-0005-0000-0000-0000DD0F0000}"/>
    <cellStyle name="Currency 2 5 2 2 2 3 7 2" xfId="4062" xr:uid="{00000000-0005-0000-0000-0000DE0F0000}"/>
    <cellStyle name="Currency 2 5 2 2 2 3 8" xfId="4063" xr:uid="{00000000-0005-0000-0000-0000DF0F0000}"/>
    <cellStyle name="Currency 2 5 2 2 2 3 8 2" xfId="4064" xr:uid="{00000000-0005-0000-0000-0000E00F0000}"/>
    <cellStyle name="Currency 2 5 2 2 2 3 9" xfId="4065" xr:uid="{00000000-0005-0000-0000-0000E10F0000}"/>
    <cellStyle name="Currency 2 5 2 2 2 4" xfId="4066" xr:uid="{00000000-0005-0000-0000-0000E20F0000}"/>
    <cellStyle name="Currency 2 5 2 2 2 4 2" xfId="4067" xr:uid="{00000000-0005-0000-0000-0000E30F0000}"/>
    <cellStyle name="Currency 2 5 2 2 2 4 3" xfId="4068" xr:uid="{00000000-0005-0000-0000-0000E40F0000}"/>
    <cellStyle name="Currency 2 5 2 2 2 4 3 2" xfId="4069" xr:uid="{00000000-0005-0000-0000-0000E50F0000}"/>
    <cellStyle name="Currency 2 5 2 2 2 4 3 2 2" xfId="4070" xr:uid="{00000000-0005-0000-0000-0000E60F0000}"/>
    <cellStyle name="Currency 2 5 2 2 2 4 3 3" xfId="4071" xr:uid="{00000000-0005-0000-0000-0000E70F0000}"/>
    <cellStyle name="Currency 2 5 2 2 2 4 4" xfId="4072" xr:uid="{00000000-0005-0000-0000-0000E80F0000}"/>
    <cellStyle name="Currency 2 5 2 2 2 4 4 2" xfId="4073" xr:uid="{00000000-0005-0000-0000-0000E90F0000}"/>
    <cellStyle name="Currency 2 5 2 2 2 4 4 2 2" xfId="4074" xr:uid="{00000000-0005-0000-0000-0000EA0F0000}"/>
    <cellStyle name="Currency 2 5 2 2 2 4 4 3" xfId="4075" xr:uid="{00000000-0005-0000-0000-0000EB0F0000}"/>
    <cellStyle name="Currency 2 5 2 2 2 4 5" xfId="4076" xr:uid="{00000000-0005-0000-0000-0000EC0F0000}"/>
    <cellStyle name="Currency 2 5 2 2 2 4 5 2" xfId="4077" xr:uid="{00000000-0005-0000-0000-0000ED0F0000}"/>
    <cellStyle name="Currency 2 5 2 2 2 4 5 2 2" xfId="4078" xr:uid="{00000000-0005-0000-0000-0000EE0F0000}"/>
    <cellStyle name="Currency 2 5 2 2 2 4 5 3" xfId="4079" xr:uid="{00000000-0005-0000-0000-0000EF0F0000}"/>
    <cellStyle name="Currency 2 5 2 2 2 4 6" xfId="4080" xr:uid="{00000000-0005-0000-0000-0000F00F0000}"/>
    <cellStyle name="Currency 2 5 2 2 2 4 6 2" xfId="4081" xr:uid="{00000000-0005-0000-0000-0000F10F0000}"/>
    <cellStyle name="Currency 2 5 2 2 2 4 7" xfId="4082" xr:uid="{00000000-0005-0000-0000-0000F20F0000}"/>
    <cellStyle name="Currency 2 5 2 2 2 4 7 2" xfId="4083" xr:uid="{00000000-0005-0000-0000-0000F30F0000}"/>
    <cellStyle name="Currency 2 5 2 2 2 4 8" xfId="4084" xr:uid="{00000000-0005-0000-0000-0000F40F0000}"/>
    <cellStyle name="Currency 2 5 2 2 2 4 9" xfId="4085" xr:uid="{00000000-0005-0000-0000-0000F50F0000}"/>
    <cellStyle name="Currency 2 5 2 2 2 5" xfId="4086" xr:uid="{00000000-0005-0000-0000-0000F60F0000}"/>
    <cellStyle name="Currency 2 5 2 2 2 5 2" xfId="4087" xr:uid="{00000000-0005-0000-0000-0000F70F0000}"/>
    <cellStyle name="Currency 2 5 2 2 2 5 3" xfId="4088" xr:uid="{00000000-0005-0000-0000-0000F80F0000}"/>
    <cellStyle name="Currency 2 5 2 2 2 6" xfId="4089" xr:uid="{00000000-0005-0000-0000-0000F90F0000}"/>
    <cellStyle name="Currency 2 5 2 2 2 6 2" xfId="4090" xr:uid="{00000000-0005-0000-0000-0000FA0F0000}"/>
    <cellStyle name="Currency 2 5 2 2 2 6 2 2" xfId="4091" xr:uid="{00000000-0005-0000-0000-0000FB0F0000}"/>
    <cellStyle name="Currency 2 5 2 2 2 6 2 2 2" xfId="4092" xr:uid="{00000000-0005-0000-0000-0000FC0F0000}"/>
    <cellStyle name="Currency 2 5 2 2 2 6 2 3" xfId="4093" xr:uid="{00000000-0005-0000-0000-0000FD0F0000}"/>
    <cellStyle name="Currency 2 5 2 2 2 6 3" xfId="4094" xr:uid="{00000000-0005-0000-0000-0000FE0F0000}"/>
    <cellStyle name="Currency 2 5 2 2 2 6 3 2" xfId="4095" xr:uid="{00000000-0005-0000-0000-0000FF0F0000}"/>
    <cellStyle name="Currency 2 5 2 2 2 6 3 2 2" xfId="4096" xr:uid="{00000000-0005-0000-0000-000000100000}"/>
    <cellStyle name="Currency 2 5 2 2 2 6 3 3" xfId="4097" xr:uid="{00000000-0005-0000-0000-000001100000}"/>
    <cellStyle name="Currency 2 5 2 2 2 6 4" xfId="4098" xr:uid="{00000000-0005-0000-0000-000002100000}"/>
    <cellStyle name="Currency 2 5 2 2 2 6 4 2" xfId="4099" xr:uid="{00000000-0005-0000-0000-000003100000}"/>
    <cellStyle name="Currency 2 5 2 2 2 6 4 2 2" xfId="4100" xr:uid="{00000000-0005-0000-0000-000004100000}"/>
    <cellStyle name="Currency 2 5 2 2 2 6 4 3" xfId="4101" xr:uid="{00000000-0005-0000-0000-000005100000}"/>
    <cellStyle name="Currency 2 5 2 2 2 6 5" xfId="4102" xr:uid="{00000000-0005-0000-0000-000006100000}"/>
    <cellStyle name="Currency 2 5 2 2 2 6 5 2" xfId="4103" xr:uid="{00000000-0005-0000-0000-000007100000}"/>
    <cellStyle name="Currency 2 5 2 2 2 6 6" xfId="4104" xr:uid="{00000000-0005-0000-0000-000008100000}"/>
    <cellStyle name="Currency 2 5 2 2 2 6 6 2" xfId="4105" xr:uid="{00000000-0005-0000-0000-000009100000}"/>
    <cellStyle name="Currency 2 5 2 2 2 6 7" xfId="4106" xr:uid="{00000000-0005-0000-0000-00000A100000}"/>
    <cellStyle name="Currency 2 5 2 2 2 7" xfId="4107" xr:uid="{00000000-0005-0000-0000-00000B100000}"/>
    <cellStyle name="Currency 2 5 2 2 2 7 2" xfId="4108" xr:uid="{00000000-0005-0000-0000-00000C100000}"/>
    <cellStyle name="Currency 2 5 2 2 2 7 2 2" xfId="4109" xr:uid="{00000000-0005-0000-0000-00000D100000}"/>
    <cellStyle name="Currency 2 5 2 2 2 7 3" xfId="4110" xr:uid="{00000000-0005-0000-0000-00000E100000}"/>
    <cellStyle name="Currency 2 5 2 2 2 8" xfId="4111" xr:uid="{00000000-0005-0000-0000-00000F100000}"/>
    <cellStyle name="Currency 2 5 2 2 2 8 2" xfId="4112" xr:uid="{00000000-0005-0000-0000-000010100000}"/>
    <cellStyle name="Currency 2 5 2 2 2 8 2 2" xfId="4113" xr:uid="{00000000-0005-0000-0000-000011100000}"/>
    <cellStyle name="Currency 2 5 2 2 2 8 3" xfId="4114" xr:uid="{00000000-0005-0000-0000-000012100000}"/>
    <cellStyle name="Currency 2 5 2 2 3" xfId="4115" xr:uid="{00000000-0005-0000-0000-000013100000}"/>
    <cellStyle name="Currency 2 5 2 2 3 10" xfId="4116" xr:uid="{00000000-0005-0000-0000-000014100000}"/>
    <cellStyle name="Currency 2 5 2 2 3 2" xfId="4117" xr:uid="{00000000-0005-0000-0000-000015100000}"/>
    <cellStyle name="Currency 2 5 2 2 3 2 2" xfId="4118" xr:uid="{00000000-0005-0000-0000-000016100000}"/>
    <cellStyle name="Currency 2 5 2 2 3 2 3" xfId="4119" xr:uid="{00000000-0005-0000-0000-000017100000}"/>
    <cellStyle name="Currency 2 5 2 2 3 2 3 2" xfId="4120" xr:uid="{00000000-0005-0000-0000-000018100000}"/>
    <cellStyle name="Currency 2 5 2 2 3 2 3 3" xfId="4121" xr:uid="{00000000-0005-0000-0000-000019100000}"/>
    <cellStyle name="Currency 2 5 2 2 3 2 4" xfId="4122" xr:uid="{00000000-0005-0000-0000-00001A100000}"/>
    <cellStyle name="Currency 2 5 2 2 3 2 4 2" xfId="4123" xr:uid="{00000000-0005-0000-0000-00001B100000}"/>
    <cellStyle name="Currency 2 5 2 2 3 2 4 2 2" xfId="4124" xr:uid="{00000000-0005-0000-0000-00001C100000}"/>
    <cellStyle name="Currency 2 5 2 2 3 2 4 3" xfId="4125" xr:uid="{00000000-0005-0000-0000-00001D100000}"/>
    <cellStyle name="Currency 2 5 2 2 3 2 5" xfId="4126" xr:uid="{00000000-0005-0000-0000-00001E100000}"/>
    <cellStyle name="Currency 2 5 2 2 3 2 5 2" xfId="4127" xr:uid="{00000000-0005-0000-0000-00001F100000}"/>
    <cellStyle name="Currency 2 5 2 2 3 2 5 2 2" xfId="4128" xr:uid="{00000000-0005-0000-0000-000020100000}"/>
    <cellStyle name="Currency 2 5 2 2 3 2 5 3" xfId="4129" xr:uid="{00000000-0005-0000-0000-000021100000}"/>
    <cellStyle name="Currency 2 5 2 2 3 2 6" xfId="4130" xr:uid="{00000000-0005-0000-0000-000022100000}"/>
    <cellStyle name="Currency 2 5 2 2 3 2 6 2" xfId="4131" xr:uid="{00000000-0005-0000-0000-000023100000}"/>
    <cellStyle name="Currency 2 5 2 2 3 2 6 2 2" xfId="4132" xr:uid="{00000000-0005-0000-0000-000024100000}"/>
    <cellStyle name="Currency 2 5 2 2 3 2 6 3" xfId="4133" xr:uid="{00000000-0005-0000-0000-000025100000}"/>
    <cellStyle name="Currency 2 5 2 2 3 2 7" xfId="4134" xr:uid="{00000000-0005-0000-0000-000026100000}"/>
    <cellStyle name="Currency 2 5 2 2 3 2 7 2" xfId="4135" xr:uid="{00000000-0005-0000-0000-000027100000}"/>
    <cellStyle name="Currency 2 5 2 2 3 2 8" xfId="4136" xr:uid="{00000000-0005-0000-0000-000028100000}"/>
    <cellStyle name="Currency 2 5 2 2 3 2 8 2" xfId="4137" xr:uid="{00000000-0005-0000-0000-000029100000}"/>
    <cellStyle name="Currency 2 5 2 2 3 2 9" xfId="4138" xr:uid="{00000000-0005-0000-0000-00002A100000}"/>
    <cellStyle name="Currency 2 5 2 2 3 3" xfId="4139" xr:uid="{00000000-0005-0000-0000-00002B100000}"/>
    <cellStyle name="Currency 2 5 2 2 3 4" xfId="4140" xr:uid="{00000000-0005-0000-0000-00002C100000}"/>
    <cellStyle name="Currency 2 5 2 2 3 4 2" xfId="4141" xr:uid="{00000000-0005-0000-0000-00002D100000}"/>
    <cellStyle name="Currency 2 5 2 2 3 4 3" xfId="4142" xr:uid="{00000000-0005-0000-0000-00002E100000}"/>
    <cellStyle name="Currency 2 5 2 2 3 5" xfId="4143" xr:uid="{00000000-0005-0000-0000-00002F100000}"/>
    <cellStyle name="Currency 2 5 2 2 3 5 2" xfId="4144" xr:uid="{00000000-0005-0000-0000-000030100000}"/>
    <cellStyle name="Currency 2 5 2 2 3 5 2 2" xfId="4145" xr:uid="{00000000-0005-0000-0000-000031100000}"/>
    <cellStyle name="Currency 2 5 2 2 3 5 3" xfId="4146" xr:uid="{00000000-0005-0000-0000-000032100000}"/>
    <cellStyle name="Currency 2 5 2 2 3 6" xfId="4147" xr:uid="{00000000-0005-0000-0000-000033100000}"/>
    <cellStyle name="Currency 2 5 2 2 3 6 2" xfId="4148" xr:uid="{00000000-0005-0000-0000-000034100000}"/>
    <cellStyle name="Currency 2 5 2 2 3 6 2 2" xfId="4149" xr:uid="{00000000-0005-0000-0000-000035100000}"/>
    <cellStyle name="Currency 2 5 2 2 3 6 3" xfId="4150" xr:uid="{00000000-0005-0000-0000-000036100000}"/>
    <cellStyle name="Currency 2 5 2 2 3 7" xfId="4151" xr:uid="{00000000-0005-0000-0000-000037100000}"/>
    <cellStyle name="Currency 2 5 2 2 3 7 2" xfId="4152" xr:uid="{00000000-0005-0000-0000-000038100000}"/>
    <cellStyle name="Currency 2 5 2 2 3 7 2 2" xfId="4153" xr:uid="{00000000-0005-0000-0000-000039100000}"/>
    <cellStyle name="Currency 2 5 2 2 3 7 3" xfId="4154" xr:uid="{00000000-0005-0000-0000-00003A100000}"/>
    <cellStyle name="Currency 2 5 2 2 3 8" xfId="4155" xr:uid="{00000000-0005-0000-0000-00003B100000}"/>
    <cellStyle name="Currency 2 5 2 2 3 8 2" xfId="4156" xr:uid="{00000000-0005-0000-0000-00003C100000}"/>
    <cellStyle name="Currency 2 5 2 2 3 9" xfId="4157" xr:uid="{00000000-0005-0000-0000-00003D100000}"/>
    <cellStyle name="Currency 2 5 2 2 3 9 2" xfId="4158" xr:uid="{00000000-0005-0000-0000-00003E100000}"/>
    <cellStyle name="Currency 2 5 2 2 4" xfId="4159" xr:uid="{00000000-0005-0000-0000-00003F100000}"/>
    <cellStyle name="Currency 2 5 2 2 4 2" xfId="4160" xr:uid="{00000000-0005-0000-0000-000040100000}"/>
    <cellStyle name="Currency 2 5 2 2 4 2 10" xfId="4161" xr:uid="{00000000-0005-0000-0000-000041100000}"/>
    <cellStyle name="Currency 2 5 2 2 4 2 2" xfId="4162" xr:uid="{00000000-0005-0000-0000-000042100000}"/>
    <cellStyle name="Currency 2 5 2 2 4 2 3" xfId="4163" xr:uid="{00000000-0005-0000-0000-000043100000}"/>
    <cellStyle name="Currency 2 5 2 2 4 2 4" xfId="4164" xr:uid="{00000000-0005-0000-0000-000044100000}"/>
    <cellStyle name="Currency 2 5 2 2 4 2 4 2" xfId="4165" xr:uid="{00000000-0005-0000-0000-000045100000}"/>
    <cellStyle name="Currency 2 5 2 2 4 2 4 2 2" xfId="4166" xr:uid="{00000000-0005-0000-0000-000046100000}"/>
    <cellStyle name="Currency 2 5 2 2 4 2 4 3" xfId="4167" xr:uid="{00000000-0005-0000-0000-000047100000}"/>
    <cellStyle name="Currency 2 5 2 2 4 2 5" xfId="4168" xr:uid="{00000000-0005-0000-0000-000048100000}"/>
    <cellStyle name="Currency 2 5 2 2 4 2 5 2" xfId="4169" xr:uid="{00000000-0005-0000-0000-000049100000}"/>
    <cellStyle name="Currency 2 5 2 2 4 2 5 2 2" xfId="4170" xr:uid="{00000000-0005-0000-0000-00004A100000}"/>
    <cellStyle name="Currency 2 5 2 2 4 2 5 3" xfId="4171" xr:uid="{00000000-0005-0000-0000-00004B100000}"/>
    <cellStyle name="Currency 2 5 2 2 4 2 6" xfId="4172" xr:uid="{00000000-0005-0000-0000-00004C100000}"/>
    <cellStyle name="Currency 2 5 2 2 4 2 6 2" xfId="4173" xr:uid="{00000000-0005-0000-0000-00004D100000}"/>
    <cellStyle name="Currency 2 5 2 2 4 2 6 2 2" xfId="4174" xr:uid="{00000000-0005-0000-0000-00004E100000}"/>
    <cellStyle name="Currency 2 5 2 2 4 2 6 3" xfId="4175" xr:uid="{00000000-0005-0000-0000-00004F100000}"/>
    <cellStyle name="Currency 2 5 2 2 4 2 7" xfId="4176" xr:uid="{00000000-0005-0000-0000-000050100000}"/>
    <cellStyle name="Currency 2 5 2 2 4 2 7 2" xfId="4177" xr:uid="{00000000-0005-0000-0000-000051100000}"/>
    <cellStyle name="Currency 2 5 2 2 4 2 8" xfId="4178" xr:uid="{00000000-0005-0000-0000-000052100000}"/>
    <cellStyle name="Currency 2 5 2 2 4 2 8 2" xfId="4179" xr:uid="{00000000-0005-0000-0000-000053100000}"/>
    <cellStyle name="Currency 2 5 2 2 4 2 9" xfId="4180" xr:uid="{00000000-0005-0000-0000-000054100000}"/>
    <cellStyle name="Currency 2 5 2 2 4 3" xfId="4181" xr:uid="{00000000-0005-0000-0000-000055100000}"/>
    <cellStyle name="Currency 2 5 2 2 4 4" xfId="4182" xr:uid="{00000000-0005-0000-0000-000056100000}"/>
    <cellStyle name="Currency 2 5 2 2 4 4 2" xfId="4183" xr:uid="{00000000-0005-0000-0000-000057100000}"/>
    <cellStyle name="Currency 2 5 2 2 4 4 2 2" xfId="4184" xr:uid="{00000000-0005-0000-0000-000058100000}"/>
    <cellStyle name="Currency 2 5 2 2 4 4 3" xfId="4185" xr:uid="{00000000-0005-0000-0000-000059100000}"/>
    <cellStyle name="Currency 2 5 2 2 4 5" xfId="4186" xr:uid="{00000000-0005-0000-0000-00005A100000}"/>
    <cellStyle name="Currency 2 5 2 2 4 5 2" xfId="4187" xr:uid="{00000000-0005-0000-0000-00005B100000}"/>
    <cellStyle name="Currency 2 5 2 2 4 5 2 2" xfId="4188" xr:uid="{00000000-0005-0000-0000-00005C100000}"/>
    <cellStyle name="Currency 2 5 2 2 4 5 3" xfId="4189" xr:uid="{00000000-0005-0000-0000-00005D100000}"/>
    <cellStyle name="Currency 2 5 2 2 5" xfId="4190" xr:uid="{00000000-0005-0000-0000-00005E100000}"/>
    <cellStyle name="Currency 2 5 2 2 5 2" xfId="4191" xr:uid="{00000000-0005-0000-0000-00005F100000}"/>
    <cellStyle name="Currency 2 5 2 2 5 3" xfId="4192" xr:uid="{00000000-0005-0000-0000-000060100000}"/>
    <cellStyle name="Currency 2 5 2 2 5 3 2" xfId="4193" xr:uid="{00000000-0005-0000-0000-000061100000}"/>
    <cellStyle name="Currency 2 5 2 2 5 3 3" xfId="4194" xr:uid="{00000000-0005-0000-0000-000062100000}"/>
    <cellStyle name="Currency 2 5 2 2 5 4" xfId="4195" xr:uid="{00000000-0005-0000-0000-000063100000}"/>
    <cellStyle name="Currency 2 5 2 2 5 4 2" xfId="4196" xr:uid="{00000000-0005-0000-0000-000064100000}"/>
    <cellStyle name="Currency 2 5 2 2 5 4 2 2" xfId="4197" xr:uid="{00000000-0005-0000-0000-000065100000}"/>
    <cellStyle name="Currency 2 5 2 2 5 4 3" xfId="4198" xr:uid="{00000000-0005-0000-0000-000066100000}"/>
    <cellStyle name="Currency 2 5 2 2 5 5" xfId="4199" xr:uid="{00000000-0005-0000-0000-000067100000}"/>
    <cellStyle name="Currency 2 5 2 2 5 5 2" xfId="4200" xr:uid="{00000000-0005-0000-0000-000068100000}"/>
    <cellStyle name="Currency 2 5 2 2 5 5 2 2" xfId="4201" xr:uid="{00000000-0005-0000-0000-000069100000}"/>
    <cellStyle name="Currency 2 5 2 2 5 5 3" xfId="4202" xr:uid="{00000000-0005-0000-0000-00006A100000}"/>
    <cellStyle name="Currency 2 5 2 2 5 6" xfId="4203" xr:uid="{00000000-0005-0000-0000-00006B100000}"/>
    <cellStyle name="Currency 2 5 2 2 5 6 2" xfId="4204" xr:uid="{00000000-0005-0000-0000-00006C100000}"/>
    <cellStyle name="Currency 2 5 2 2 5 6 2 2" xfId="4205" xr:uid="{00000000-0005-0000-0000-00006D100000}"/>
    <cellStyle name="Currency 2 5 2 2 5 6 3" xfId="4206" xr:uid="{00000000-0005-0000-0000-00006E100000}"/>
    <cellStyle name="Currency 2 5 2 2 5 7" xfId="4207" xr:uid="{00000000-0005-0000-0000-00006F100000}"/>
    <cellStyle name="Currency 2 5 2 2 5 7 2" xfId="4208" xr:uid="{00000000-0005-0000-0000-000070100000}"/>
    <cellStyle name="Currency 2 5 2 2 5 8" xfId="4209" xr:uid="{00000000-0005-0000-0000-000071100000}"/>
    <cellStyle name="Currency 2 5 2 2 5 8 2" xfId="4210" xr:uid="{00000000-0005-0000-0000-000072100000}"/>
    <cellStyle name="Currency 2 5 2 2 5 9" xfId="4211" xr:uid="{00000000-0005-0000-0000-000073100000}"/>
    <cellStyle name="Currency 2 5 2 2 6" xfId="4212" xr:uid="{00000000-0005-0000-0000-000074100000}"/>
    <cellStyle name="Currency 2 5 2 2 6 2" xfId="4213" xr:uid="{00000000-0005-0000-0000-000075100000}"/>
    <cellStyle name="Currency 2 5 2 2 6 3" xfId="4214" xr:uid="{00000000-0005-0000-0000-000076100000}"/>
    <cellStyle name="Currency 2 5 2 2 7" xfId="4215" xr:uid="{00000000-0005-0000-0000-000077100000}"/>
    <cellStyle name="Currency 2 5 2 2 8" xfId="4216" xr:uid="{00000000-0005-0000-0000-000078100000}"/>
    <cellStyle name="Currency 2 5 2 2 8 2" xfId="4217" xr:uid="{00000000-0005-0000-0000-000079100000}"/>
    <cellStyle name="Currency 2 5 2 2 8 2 2" xfId="4218" xr:uid="{00000000-0005-0000-0000-00007A100000}"/>
    <cellStyle name="Currency 2 5 2 2 8 3" xfId="4219" xr:uid="{00000000-0005-0000-0000-00007B100000}"/>
    <cellStyle name="Currency 2 5 2 2 8 4" xfId="4220" xr:uid="{00000000-0005-0000-0000-00007C100000}"/>
    <cellStyle name="Currency 2 5 2 2 9" xfId="4221" xr:uid="{00000000-0005-0000-0000-00007D100000}"/>
    <cellStyle name="Currency 2 5 2 2 9 2" xfId="4222" xr:uid="{00000000-0005-0000-0000-00007E100000}"/>
    <cellStyle name="Currency 2 5 2 2 9 2 2" xfId="4223" xr:uid="{00000000-0005-0000-0000-00007F100000}"/>
    <cellStyle name="Currency 2 5 2 2 9 3" xfId="4224" xr:uid="{00000000-0005-0000-0000-000080100000}"/>
    <cellStyle name="Currency 2 5 2 3" xfId="4225" xr:uid="{00000000-0005-0000-0000-000081100000}"/>
    <cellStyle name="Currency 2 5 2 3 10" xfId="4226" xr:uid="{00000000-0005-0000-0000-000082100000}"/>
    <cellStyle name="Currency 2 5 2 3 10 2" xfId="4227" xr:uid="{00000000-0005-0000-0000-000083100000}"/>
    <cellStyle name="Currency 2 5 2 3 10 2 2" xfId="4228" xr:uid="{00000000-0005-0000-0000-000084100000}"/>
    <cellStyle name="Currency 2 5 2 3 10 3" xfId="4229" xr:uid="{00000000-0005-0000-0000-000085100000}"/>
    <cellStyle name="Currency 2 5 2 3 11" xfId="4230" xr:uid="{00000000-0005-0000-0000-000086100000}"/>
    <cellStyle name="Currency 2 5 2 3 11 2" xfId="4231" xr:uid="{00000000-0005-0000-0000-000087100000}"/>
    <cellStyle name="Currency 2 5 2 3 12" xfId="4232" xr:uid="{00000000-0005-0000-0000-000088100000}"/>
    <cellStyle name="Currency 2 5 2 3 12 2" xfId="4233" xr:uid="{00000000-0005-0000-0000-000089100000}"/>
    <cellStyle name="Currency 2 5 2 3 13" xfId="4234" xr:uid="{00000000-0005-0000-0000-00008A100000}"/>
    <cellStyle name="Currency 2 5 2 3 14" xfId="4235" xr:uid="{00000000-0005-0000-0000-00008B100000}"/>
    <cellStyle name="Currency 2 5 2 3 15" xfId="4236" xr:uid="{00000000-0005-0000-0000-00008C100000}"/>
    <cellStyle name="Currency 2 5 2 3 2" xfId="4237" xr:uid="{00000000-0005-0000-0000-00008D100000}"/>
    <cellStyle name="Currency 2 5 2 3 2 2" xfId="4238" xr:uid="{00000000-0005-0000-0000-00008E100000}"/>
    <cellStyle name="Currency 2 5 2 3 2 2 2" xfId="4239" xr:uid="{00000000-0005-0000-0000-00008F100000}"/>
    <cellStyle name="Currency 2 5 2 3 2 2 3" xfId="4240" xr:uid="{00000000-0005-0000-0000-000090100000}"/>
    <cellStyle name="Currency 2 5 2 3 2 2 3 2" xfId="4241" xr:uid="{00000000-0005-0000-0000-000091100000}"/>
    <cellStyle name="Currency 2 5 2 3 2 2 3 3" xfId="4242" xr:uid="{00000000-0005-0000-0000-000092100000}"/>
    <cellStyle name="Currency 2 5 2 3 2 2 4" xfId="4243" xr:uid="{00000000-0005-0000-0000-000093100000}"/>
    <cellStyle name="Currency 2 5 2 3 2 2 4 2" xfId="4244" xr:uid="{00000000-0005-0000-0000-000094100000}"/>
    <cellStyle name="Currency 2 5 2 3 2 2 4 2 2" xfId="4245" xr:uid="{00000000-0005-0000-0000-000095100000}"/>
    <cellStyle name="Currency 2 5 2 3 2 2 4 3" xfId="4246" xr:uid="{00000000-0005-0000-0000-000096100000}"/>
    <cellStyle name="Currency 2 5 2 3 2 2 5" xfId="4247" xr:uid="{00000000-0005-0000-0000-000097100000}"/>
    <cellStyle name="Currency 2 5 2 3 2 2 5 2" xfId="4248" xr:uid="{00000000-0005-0000-0000-000098100000}"/>
    <cellStyle name="Currency 2 5 2 3 2 2 5 2 2" xfId="4249" xr:uid="{00000000-0005-0000-0000-000099100000}"/>
    <cellStyle name="Currency 2 5 2 3 2 2 5 3" xfId="4250" xr:uid="{00000000-0005-0000-0000-00009A100000}"/>
    <cellStyle name="Currency 2 5 2 3 2 2 6" xfId="4251" xr:uid="{00000000-0005-0000-0000-00009B100000}"/>
    <cellStyle name="Currency 2 5 2 3 2 2 6 2" xfId="4252" xr:uid="{00000000-0005-0000-0000-00009C100000}"/>
    <cellStyle name="Currency 2 5 2 3 2 2 6 2 2" xfId="4253" xr:uid="{00000000-0005-0000-0000-00009D100000}"/>
    <cellStyle name="Currency 2 5 2 3 2 2 6 3" xfId="4254" xr:uid="{00000000-0005-0000-0000-00009E100000}"/>
    <cellStyle name="Currency 2 5 2 3 2 2 7" xfId="4255" xr:uid="{00000000-0005-0000-0000-00009F100000}"/>
    <cellStyle name="Currency 2 5 2 3 2 2 7 2" xfId="4256" xr:uid="{00000000-0005-0000-0000-0000A0100000}"/>
    <cellStyle name="Currency 2 5 2 3 2 2 8" xfId="4257" xr:uid="{00000000-0005-0000-0000-0000A1100000}"/>
    <cellStyle name="Currency 2 5 2 3 2 2 8 2" xfId="4258" xr:uid="{00000000-0005-0000-0000-0000A2100000}"/>
    <cellStyle name="Currency 2 5 2 3 2 2 9" xfId="4259" xr:uid="{00000000-0005-0000-0000-0000A3100000}"/>
    <cellStyle name="Currency 2 5 2 3 2 3" xfId="4260" xr:uid="{00000000-0005-0000-0000-0000A4100000}"/>
    <cellStyle name="Currency 2 5 2 3 2 3 2" xfId="4261" xr:uid="{00000000-0005-0000-0000-0000A5100000}"/>
    <cellStyle name="Currency 2 5 2 3 2 3 3" xfId="4262" xr:uid="{00000000-0005-0000-0000-0000A6100000}"/>
    <cellStyle name="Currency 2 5 2 3 2 3 3 2" xfId="4263" xr:uid="{00000000-0005-0000-0000-0000A7100000}"/>
    <cellStyle name="Currency 2 5 2 3 2 3 3 3" xfId="4264" xr:uid="{00000000-0005-0000-0000-0000A8100000}"/>
    <cellStyle name="Currency 2 5 2 3 2 3 4" xfId="4265" xr:uid="{00000000-0005-0000-0000-0000A9100000}"/>
    <cellStyle name="Currency 2 5 2 3 2 3 4 2" xfId="4266" xr:uid="{00000000-0005-0000-0000-0000AA100000}"/>
    <cellStyle name="Currency 2 5 2 3 2 3 4 2 2" xfId="4267" xr:uid="{00000000-0005-0000-0000-0000AB100000}"/>
    <cellStyle name="Currency 2 5 2 3 2 3 4 3" xfId="4268" xr:uid="{00000000-0005-0000-0000-0000AC100000}"/>
    <cellStyle name="Currency 2 5 2 3 2 3 5" xfId="4269" xr:uid="{00000000-0005-0000-0000-0000AD100000}"/>
    <cellStyle name="Currency 2 5 2 3 2 3 5 2" xfId="4270" xr:uid="{00000000-0005-0000-0000-0000AE100000}"/>
    <cellStyle name="Currency 2 5 2 3 2 3 5 2 2" xfId="4271" xr:uid="{00000000-0005-0000-0000-0000AF100000}"/>
    <cellStyle name="Currency 2 5 2 3 2 3 5 3" xfId="4272" xr:uid="{00000000-0005-0000-0000-0000B0100000}"/>
    <cellStyle name="Currency 2 5 2 3 2 3 6" xfId="4273" xr:uid="{00000000-0005-0000-0000-0000B1100000}"/>
    <cellStyle name="Currency 2 5 2 3 2 3 6 2" xfId="4274" xr:uid="{00000000-0005-0000-0000-0000B2100000}"/>
    <cellStyle name="Currency 2 5 2 3 2 3 6 2 2" xfId="4275" xr:uid="{00000000-0005-0000-0000-0000B3100000}"/>
    <cellStyle name="Currency 2 5 2 3 2 3 6 3" xfId="4276" xr:uid="{00000000-0005-0000-0000-0000B4100000}"/>
    <cellStyle name="Currency 2 5 2 3 2 3 7" xfId="4277" xr:uid="{00000000-0005-0000-0000-0000B5100000}"/>
    <cellStyle name="Currency 2 5 2 3 2 3 7 2" xfId="4278" xr:uid="{00000000-0005-0000-0000-0000B6100000}"/>
    <cellStyle name="Currency 2 5 2 3 2 3 8" xfId="4279" xr:uid="{00000000-0005-0000-0000-0000B7100000}"/>
    <cellStyle name="Currency 2 5 2 3 2 3 8 2" xfId="4280" xr:uid="{00000000-0005-0000-0000-0000B8100000}"/>
    <cellStyle name="Currency 2 5 2 3 2 3 9" xfId="4281" xr:uid="{00000000-0005-0000-0000-0000B9100000}"/>
    <cellStyle name="Currency 2 5 2 3 2 4" xfId="4282" xr:uid="{00000000-0005-0000-0000-0000BA100000}"/>
    <cellStyle name="Currency 2 5 2 3 2 4 2" xfId="4283" xr:uid="{00000000-0005-0000-0000-0000BB100000}"/>
    <cellStyle name="Currency 2 5 2 3 2 4 3" xfId="4284" xr:uid="{00000000-0005-0000-0000-0000BC100000}"/>
    <cellStyle name="Currency 2 5 2 3 2 4 3 2" xfId="4285" xr:uid="{00000000-0005-0000-0000-0000BD100000}"/>
    <cellStyle name="Currency 2 5 2 3 2 4 3 2 2" xfId="4286" xr:uid="{00000000-0005-0000-0000-0000BE100000}"/>
    <cellStyle name="Currency 2 5 2 3 2 4 3 3" xfId="4287" xr:uid="{00000000-0005-0000-0000-0000BF100000}"/>
    <cellStyle name="Currency 2 5 2 3 2 4 4" xfId="4288" xr:uid="{00000000-0005-0000-0000-0000C0100000}"/>
    <cellStyle name="Currency 2 5 2 3 2 4 4 2" xfId="4289" xr:uid="{00000000-0005-0000-0000-0000C1100000}"/>
    <cellStyle name="Currency 2 5 2 3 2 4 4 2 2" xfId="4290" xr:uid="{00000000-0005-0000-0000-0000C2100000}"/>
    <cellStyle name="Currency 2 5 2 3 2 4 4 3" xfId="4291" xr:uid="{00000000-0005-0000-0000-0000C3100000}"/>
    <cellStyle name="Currency 2 5 2 3 2 4 5" xfId="4292" xr:uid="{00000000-0005-0000-0000-0000C4100000}"/>
    <cellStyle name="Currency 2 5 2 3 2 4 5 2" xfId="4293" xr:uid="{00000000-0005-0000-0000-0000C5100000}"/>
    <cellStyle name="Currency 2 5 2 3 2 4 5 2 2" xfId="4294" xr:uid="{00000000-0005-0000-0000-0000C6100000}"/>
    <cellStyle name="Currency 2 5 2 3 2 4 5 3" xfId="4295" xr:uid="{00000000-0005-0000-0000-0000C7100000}"/>
    <cellStyle name="Currency 2 5 2 3 2 4 6" xfId="4296" xr:uid="{00000000-0005-0000-0000-0000C8100000}"/>
    <cellStyle name="Currency 2 5 2 3 2 4 6 2" xfId="4297" xr:uid="{00000000-0005-0000-0000-0000C9100000}"/>
    <cellStyle name="Currency 2 5 2 3 2 4 7" xfId="4298" xr:uid="{00000000-0005-0000-0000-0000CA100000}"/>
    <cellStyle name="Currency 2 5 2 3 2 4 7 2" xfId="4299" xr:uid="{00000000-0005-0000-0000-0000CB100000}"/>
    <cellStyle name="Currency 2 5 2 3 2 4 8" xfId="4300" xr:uid="{00000000-0005-0000-0000-0000CC100000}"/>
    <cellStyle name="Currency 2 5 2 3 2 4 9" xfId="4301" xr:uid="{00000000-0005-0000-0000-0000CD100000}"/>
    <cellStyle name="Currency 2 5 2 3 2 5" xfId="4302" xr:uid="{00000000-0005-0000-0000-0000CE100000}"/>
    <cellStyle name="Currency 2 5 2 3 2 5 2" xfId="4303" xr:uid="{00000000-0005-0000-0000-0000CF100000}"/>
    <cellStyle name="Currency 2 5 2 3 2 5 3" xfId="4304" xr:uid="{00000000-0005-0000-0000-0000D0100000}"/>
    <cellStyle name="Currency 2 5 2 3 2 6" xfId="4305" xr:uid="{00000000-0005-0000-0000-0000D1100000}"/>
    <cellStyle name="Currency 2 5 2 3 2 6 2" xfId="4306" xr:uid="{00000000-0005-0000-0000-0000D2100000}"/>
    <cellStyle name="Currency 2 5 2 3 2 6 2 2" xfId="4307" xr:uid="{00000000-0005-0000-0000-0000D3100000}"/>
    <cellStyle name="Currency 2 5 2 3 2 6 2 2 2" xfId="4308" xr:uid="{00000000-0005-0000-0000-0000D4100000}"/>
    <cellStyle name="Currency 2 5 2 3 2 6 2 3" xfId="4309" xr:uid="{00000000-0005-0000-0000-0000D5100000}"/>
    <cellStyle name="Currency 2 5 2 3 2 6 3" xfId="4310" xr:uid="{00000000-0005-0000-0000-0000D6100000}"/>
    <cellStyle name="Currency 2 5 2 3 2 6 3 2" xfId="4311" xr:uid="{00000000-0005-0000-0000-0000D7100000}"/>
    <cellStyle name="Currency 2 5 2 3 2 6 3 2 2" xfId="4312" xr:uid="{00000000-0005-0000-0000-0000D8100000}"/>
    <cellStyle name="Currency 2 5 2 3 2 6 3 3" xfId="4313" xr:uid="{00000000-0005-0000-0000-0000D9100000}"/>
    <cellStyle name="Currency 2 5 2 3 2 6 4" xfId="4314" xr:uid="{00000000-0005-0000-0000-0000DA100000}"/>
    <cellStyle name="Currency 2 5 2 3 2 6 4 2" xfId="4315" xr:uid="{00000000-0005-0000-0000-0000DB100000}"/>
    <cellStyle name="Currency 2 5 2 3 2 6 4 2 2" xfId="4316" xr:uid="{00000000-0005-0000-0000-0000DC100000}"/>
    <cellStyle name="Currency 2 5 2 3 2 6 4 3" xfId="4317" xr:uid="{00000000-0005-0000-0000-0000DD100000}"/>
    <cellStyle name="Currency 2 5 2 3 2 6 5" xfId="4318" xr:uid="{00000000-0005-0000-0000-0000DE100000}"/>
    <cellStyle name="Currency 2 5 2 3 2 6 5 2" xfId="4319" xr:uid="{00000000-0005-0000-0000-0000DF100000}"/>
    <cellStyle name="Currency 2 5 2 3 2 6 6" xfId="4320" xr:uid="{00000000-0005-0000-0000-0000E0100000}"/>
    <cellStyle name="Currency 2 5 2 3 2 6 6 2" xfId="4321" xr:uid="{00000000-0005-0000-0000-0000E1100000}"/>
    <cellStyle name="Currency 2 5 2 3 2 6 7" xfId="4322" xr:uid="{00000000-0005-0000-0000-0000E2100000}"/>
    <cellStyle name="Currency 2 5 2 3 2 7" xfId="4323" xr:uid="{00000000-0005-0000-0000-0000E3100000}"/>
    <cellStyle name="Currency 2 5 2 3 2 7 2" xfId="4324" xr:uid="{00000000-0005-0000-0000-0000E4100000}"/>
    <cellStyle name="Currency 2 5 2 3 2 7 2 2" xfId="4325" xr:uid="{00000000-0005-0000-0000-0000E5100000}"/>
    <cellStyle name="Currency 2 5 2 3 2 7 3" xfId="4326" xr:uid="{00000000-0005-0000-0000-0000E6100000}"/>
    <cellStyle name="Currency 2 5 2 3 2 8" xfId="4327" xr:uid="{00000000-0005-0000-0000-0000E7100000}"/>
    <cellStyle name="Currency 2 5 2 3 2 8 2" xfId="4328" xr:uid="{00000000-0005-0000-0000-0000E8100000}"/>
    <cellStyle name="Currency 2 5 2 3 2 8 2 2" xfId="4329" xr:uid="{00000000-0005-0000-0000-0000E9100000}"/>
    <cellStyle name="Currency 2 5 2 3 2 8 3" xfId="4330" xr:uid="{00000000-0005-0000-0000-0000EA100000}"/>
    <cellStyle name="Currency 2 5 2 3 3" xfId="4331" xr:uid="{00000000-0005-0000-0000-0000EB100000}"/>
    <cellStyle name="Currency 2 5 2 3 3 10" xfId="4332" xr:uid="{00000000-0005-0000-0000-0000EC100000}"/>
    <cellStyle name="Currency 2 5 2 3 3 2" xfId="4333" xr:uid="{00000000-0005-0000-0000-0000ED100000}"/>
    <cellStyle name="Currency 2 5 2 3 3 2 2" xfId="4334" xr:uid="{00000000-0005-0000-0000-0000EE100000}"/>
    <cellStyle name="Currency 2 5 2 3 3 2 3" xfId="4335" xr:uid="{00000000-0005-0000-0000-0000EF100000}"/>
    <cellStyle name="Currency 2 5 2 3 3 2 3 2" xfId="4336" xr:uid="{00000000-0005-0000-0000-0000F0100000}"/>
    <cellStyle name="Currency 2 5 2 3 3 2 3 3" xfId="4337" xr:uid="{00000000-0005-0000-0000-0000F1100000}"/>
    <cellStyle name="Currency 2 5 2 3 3 2 4" xfId="4338" xr:uid="{00000000-0005-0000-0000-0000F2100000}"/>
    <cellStyle name="Currency 2 5 2 3 3 2 4 2" xfId="4339" xr:uid="{00000000-0005-0000-0000-0000F3100000}"/>
    <cellStyle name="Currency 2 5 2 3 3 2 4 2 2" xfId="4340" xr:uid="{00000000-0005-0000-0000-0000F4100000}"/>
    <cellStyle name="Currency 2 5 2 3 3 2 4 3" xfId="4341" xr:uid="{00000000-0005-0000-0000-0000F5100000}"/>
    <cellStyle name="Currency 2 5 2 3 3 2 5" xfId="4342" xr:uid="{00000000-0005-0000-0000-0000F6100000}"/>
    <cellStyle name="Currency 2 5 2 3 3 2 5 2" xfId="4343" xr:uid="{00000000-0005-0000-0000-0000F7100000}"/>
    <cellStyle name="Currency 2 5 2 3 3 2 5 2 2" xfId="4344" xr:uid="{00000000-0005-0000-0000-0000F8100000}"/>
    <cellStyle name="Currency 2 5 2 3 3 2 5 3" xfId="4345" xr:uid="{00000000-0005-0000-0000-0000F9100000}"/>
    <cellStyle name="Currency 2 5 2 3 3 2 6" xfId="4346" xr:uid="{00000000-0005-0000-0000-0000FA100000}"/>
    <cellStyle name="Currency 2 5 2 3 3 2 6 2" xfId="4347" xr:uid="{00000000-0005-0000-0000-0000FB100000}"/>
    <cellStyle name="Currency 2 5 2 3 3 2 6 2 2" xfId="4348" xr:uid="{00000000-0005-0000-0000-0000FC100000}"/>
    <cellStyle name="Currency 2 5 2 3 3 2 6 3" xfId="4349" xr:uid="{00000000-0005-0000-0000-0000FD100000}"/>
    <cellStyle name="Currency 2 5 2 3 3 2 7" xfId="4350" xr:uid="{00000000-0005-0000-0000-0000FE100000}"/>
    <cellStyle name="Currency 2 5 2 3 3 2 7 2" xfId="4351" xr:uid="{00000000-0005-0000-0000-0000FF100000}"/>
    <cellStyle name="Currency 2 5 2 3 3 2 8" xfId="4352" xr:uid="{00000000-0005-0000-0000-000000110000}"/>
    <cellStyle name="Currency 2 5 2 3 3 2 8 2" xfId="4353" xr:uid="{00000000-0005-0000-0000-000001110000}"/>
    <cellStyle name="Currency 2 5 2 3 3 2 9" xfId="4354" xr:uid="{00000000-0005-0000-0000-000002110000}"/>
    <cellStyle name="Currency 2 5 2 3 3 3" xfId="4355" xr:uid="{00000000-0005-0000-0000-000003110000}"/>
    <cellStyle name="Currency 2 5 2 3 3 4" xfId="4356" xr:uid="{00000000-0005-0000-0000-000004110000}"/>
    <cellStyle name="Currency 2 5 2 3 3 4 2" xfId="4357" xr:uid="{00000000-0005-0000-0000-000005110000}"/>
    <cellStyle name="Currency 2 5 2 3 3 4 3" xfId="4358" xr:uid="{00000000-0005-0000-0000-000006110000}"/>
    <cellStyle name="Currency 2 5 2 3 3 5" xfId="4359" xr:uid="{00000000-0005-0000-0000-000007110000}"/>
    <cellStyle name="Currency 2 5 2 3 3 5 2" xfId="4360" xr:uid="{00000000-0005-0000-0000-000008110000}"/>
    <cellStyle name="Currency 2 5 2 3 3 5 2 2" xfId="4361" xr:uid="{00000000-0005-0000-0000-000009110000}"/>
    <cellStyle name="Currency 2 5 2 3 3 5 3" xfId="4362" xr:uid="{00000000-0005-0000-0000-00000A110000}"/>
    <cellStyle name="Currency 2 5 2 3 3 6" xfId="4363" xr:uid="{00000000-0005-0000-0000-00000B110000}"/>
    <cellStyle name="Currency 2 5 2 3 3 6 2" xfId="4364" xr:uid="{00000000-0005-0000-0000-00000C110000}"/>
    <cellStyle name="Currency 2 5 2 3 3 6 2 2" xfId="4365" xr:uid="{00000000-0005-0000-0000-00000D110000}"/>
    <cellStyle name="Currency 2 5 2 3 3 6 3" xfId="4366" xr:uid="{00000000-0005-0000-0000-00000E110000}"/>
    <cellStyle name="Currency 2 5 2 3 3 7" xfId="4367" xr:uid="{00000000-0005-0000-0000-00000F110000}"/>
    <cellStyle name="Currency 2 5 2 3 3 7 2" xfId="4368" xr:uid="{00000000-0005-0000-0000-000010110000}"/>
    <cellStyle name="Currency 2 5 2 3 3 7 2 2" xfId="4369" xr:uid="{00000000-0005-0000-0000-000011110000}"/>
    <cellStyle name="Currency 2 5 2 3 3 7 3" xfId="4370" xr:uid="{00000000-0005-0000-0000-000012110000}"/>
    <cellStyle name="Currency 2 5 2 3 3 8" xfId="4371" xr:uid="{00000000-0005-0000-0000-000013110000}"/>
    <cellStyle name="Currency 2 5 2 3 3 8 2" xfId="4372" xr:uid="{00000000-0005-0000-0000-000014110000}"/>
    <cellStyle name="Currency 2 5 2 3 3 9" xfId="4373" xr:uid="{00000000-0005-0000-0000-000015110000}"/>
    <cellStyle name="Currency 2 5 2 3 3 9 2" xfId="4374" xr:uid="{00000000-0005-0000-0000-000016110000}"/>
    <cellStyle name="Currency 2 5 2 3 4" xfId="4375" xr:uid="{00000000-0005-0000-0000-000017110000}"/>
    <cellStyle name="Currency 2 5 2 3 4 2" xfId="4376" xr:uid="{00000000-0005-0000-0000-000018110000}"/>
    <cellStyle name="Currency 2 5 2 3 4 2 10" xfId="4377" xr:uid="{00000000-0005-0000-0000-000019110000}"/>
    <cellStyle name="Currency 2 5 2 3 4 2 2" xfId="4378" xr:uid="{00000000-0005-0000-0000-00001A110000}"/>
    <cellStyle name="Currency 2 5 2 3 4 2 3" xfId="4379" xr:uid="{00000000-0005-0000-0000-00001B110000}"/>
    <cellStyle name="Currency 2 5 2 3 4 2 4" xfId="4380" xr:uid="{00000000-0005-0000-0000-00001C110000}"/>
    <cellStyle name="Currency 2 5 2 3 4 2 4 2" xfId="4381" xr:uid="{00000000-0005-0000-0000-00001D110000}"/>
    <cellStyle name="Currency 2 5 2 3 4 2 4 2 2" xfId="4382" xr:uid="{00000000-0005-0000-0000-00001E110000}"/>
    <cellStyle name="Currency 2 5 2 3 4 2 4 3" xfId="4383" xr:uid="{00000000-0005-0000-0000-00001F110000}"/>
    <cellStyle name="Currency 2 5 2 3 4 2 5" xfId="4384" xr:uid="{00000000-0005-0000-0000-000020110000}"/>
    <cellStyle name="Currency 2 5 2 3 4 2 5 2" xfId="4385" xr:uid="{00000000-0005-0000-0000-000021110000}"/>
    <cellStyle name="Currency 2 5 2 3 4 2 5 2 2" xfId="4386" xr:uid="{00000000-0005-0000-0000-000022110000}"/>
    <cellStyle name="Currency 2 5 2 3 4 2 5 3" xfId="4387" xr:uid="{00000000-0005-0000-0000-000023110000}"/>
    <cellStyle name="Currency 2 5 2 3 4 2 6" xfId="4388" xr:uid="{00000000-0005-0000-0000-000024110000}"/>
    <cellStyle name="Currency 2 5 2 3 4 2 6 2" xfId="4389" xr:uid="{00000000-0005-0000-0000-000025110000}"/>
    <cellStyle name="Currency 2 5 2 3 4 2 6 2 2" xfId="4390" xr:uid="{00000000-0005-0000-0000-000026110000}"/>
    <cellStyle name="Currency 2 5 2 3 4 2 6 3" xfId="4391" xr:uid="{00000000-0005-0000-0000-000027110000}"/>
    <cellStyle name="Currency 2 5 2 3 4 2 7" xfId="4392" xr:uid="{00000000-0005-0000-0000-000028110000}"/>
    <cellStyle name="Currency 2 5 2 3 4 2 7 2" xfId="4393" xr:uid="{00000000-0005-0000-0000-000029110000}"/>
    <cellStyle name="Currency 2 5 2 3 4 2 8" xfId="4394" xr:uid="{00000000-0005-0000-0000-00002A110000}"/>
    <cellStyle name="Currency 2 5 2 3 4 2 8 2" xfId="4395" xr:uid="{00000000-0005-0000-0000-00002B110000}"/>
    <cellStyle name="Currency 2 5 2 3 4 2 9" xfId="4396" xr:uid="{00000000-0005-0000-0000-00002C110000}"/>
    <cellStyle name="Currency 2 5 2 3 4 3" xfId="4397" xr:uid="{00000000-0005-0000-0000-00002D110000}"/>
    <cellStyle name="Currency 2 5 2 3 4 4" xfId="4398" xr:uid="{00000000-0005-0000-0000-00002E110000}"/>
    <cellStyle name="Currency 2 5 2 3 4 4 2" xfId="4399" xr:uid="{00000000-0005-0000-0000-00002F110000}"/>
    <cellStyle name="Currency 2 5 2 3 4 4 2 2" xfId="4400" xr:uid="{00000000-0005-0000-0000-000030110000}"/>
    <cellStyle name="Currency 2 5 2 3 4 4 3" xfId="4401" xr:uid="{00000000-0005-0000-0000-000031110000}"/>
    <cellStyle name="Currency 2 5 2 3 4 5" xfId="4402" xr:uid="{00000000-0005-0000-0000-000032110000}"/>
    <cellStyle name="Currency 2 5 2 3 4 5 2" xfId="4403" xr:uid="{00000000-0005-0000-0000-000033110000}"/>
    <cellStyle name="Currency 2 5 2 3 4 5 2 2" xfId="4404" xr:uid="{00000000-0005-0000-0000-000034110000}"/>
    <cellStyle name="Currency 2 5 2 3 4 5 3" xfId="4405" xr:uid="{00000000-0005-0000-0000-000035110000}"/>
    <cellStyle name="Currency 2 5 2 3 5" xfId="4406" xr:uid="{00000000-0005-0000-0000-000036110000}"/>
    <cellStyle name="Currency 2 5 2 3 5 2" xfId="4407" xr:uid="{00000000-0005-0000-0000-000037110000}"/>
    <cellStyle name="Currency 2 5 2 3 5 3" xfId="4408" xr:uid="{00000000-0005-0000-0000-000038110000}"/>
    <cellStyle name="Currency 2 5 2 3 5 3 2" xfId="4409" xr:uid="{00000000-0005-0000-0000-000039110000}"/>
    <cellStyle name="Currency 2 5 2 3 5 3 3" xfId="4410" xr:uid="{00000000-0005-0000-0000-00003A110000}"/>
    <cellStyle name="Currency 2 5 2 3 5 4" xfId="4411" xr:uid="{00000000-0005-0000-0000-00003B110000}"/>
    <cellStyle name="Currency 2 5 2 3 5 4 2" xfId="4412" xr:uid="{00000000-0005-0000-0000-00003C110000}"/>
    <cellStyle name="Currency 2 5 2 3 5 4 2 2" xfId="4413" xr:uid="{00000000-0005-0000-0000-00003D110000}"/>
    <cellStyle name="Currency 2 5 2 3 5 4 3" xfId="4414" xr:uid="{00000000-0005-0000-0000-00003E110000}"/>
    <cellStyle name="Currency 2 5 2 3 5 5" xfId="4415" xr:uid="{00000000-0005-0000-0000-00003F110000}"/>
    <cellStyle name="Currency 2 5 2 3 5 5 2" xfId="4416" xr:uid="{00000000-0005-0000-0000-000040110000}"/>
    <cellStyle name="Currency 2 5 2 3 5 5 2 2" xfId="4417" xr:uid="{00000000-0005-0000-0000-000041110000}"/>
    <cellStyle name="Currency 2 5 2 3 5 5 3" xfId="4418" xr:uid="{00000000-0005-0000-0000-000042110000}"/>
    <cellStyle name="Currency 2 5 2 3 5 6" xfId="4419" xr:uid="{00000000-0005-0000-0000-000043110000}"/>
    <cellStyle name="Currency 2 5 2 3 5 6 2" xfId="4420" xr:uid="{00000000-0005-0000-0000-000044110000}"/>
    <cellStyle name="Currency 2 5 2 3 5 6 2 2" xfId="4421" xr:uid="{00000000-0005-0000-0000-000045110000}"/>
    <cellStyle name="Currency 2 5 2 3 5 6 3" xfId="4422" xr:uid="{00000000-0005-0000-0000-000046110000}"/>
    <cellStyle name="Currency 2 5 2 3 5 7" xfId="4423" xr:uid="{00000000-0005-0000-0000-000047110000}"/>
    <cellStyle name="Currency 2 5 2 3 5 7 2" xfId="4424" xr:uid="{00000000-0005-0000-0000-000048110000}"/>
    <cellStyle name="Currency 2 5 2 3 5 8" xfId="4425" xr:uid="{00000000-0005-0000-0000-000049110000}"/>
    <cellStyle name="Currency 2 5 2 3 5 8 2" xfId="4426" xr:uid="{00000000-0005-0000-0000-00004A110000}"/>
    <cellStyle name="Currency 2 5 2 3 5 9" xfId="4427" xr:uid="{00000000-0005-0000-0000-00004B110000}"/>
    <cellStyle name="Currency 2 5 2 3 6" xfId="4428" xr:uid="{00000000-0005-0000-0000-00004C110000}"/>
    <cellStyle name="Currency 2 5 2 3 6 2" xfId="4429" xr:uid="{00000000-0005-0000-0000-00004D110000}"/>
    <cellStyle name="Currency 2 5 2 3 6 3" xfId="4430" xr:uid="{00000000-0005-0000-0000-00004E110000}"/>
    <cellStyle name="Currency 2 5 2 3 7" xfId="4431" xr:uid="{00000000-0005-0000-0000-00004F110000}"/>
    <cellStyle name="Currency 2 5 2 3 8" xfId="4432" xr:uid="{00000000-0005-0000-0000-000050110000}"/>
    <cellStyle name="Currency 2 5 2 3 8 2" xfId="4433" xr:uid="{00000000-0005-0000-0000-000051110000}"/>
    <cellStyle name="Currency 2 5 2 3 8 2 2" xfId="4434" xr:uid="{00000000-0005-0000-0000-000052110000}"/>
    <cellStyle name="Currency 2 5 2 3 8 3" xfId="4435" xr:uid="{00000000-0005-0000-0000-000053110000}"/>
    <cellStyle name="Currency 2 5 2 3 8 4" xfId="4436" xr:uid="{00000000-0005-0000-0000-000054110000}"/>
    <cellStyle name="Currency 2 5 2 3 9" xfId="4437" xr:uid="{00000000-0005-0000-0000-000055110000}"/>
    <cellStyle name="Currency 2 5 2 3 9 2" xfId="4438" xr:uid="{00000000-0005-0000-0000-000056110000}"/>
    <cellStyle name="Currency 2 5 2 3 9 2 2" xfId="4439" xr:uid="{00000000-0005-0000-0000-000057110000}"/>
    <cellStyle name="Currency 2 5 2 3 9 3" xfId="4440" xr:uid="{00000000-0005-0000-0000-000058110000}"/>
    <cellStyle name="Currency 2 5 2 4" xfId="4441" xr:uid="{00000000-0005-0000-0000-000059110000}"/>
    <cellStyle name="Currency 2 5 2 4 2" xfId="4442" xr:uid="{00000000-0005-0000-0000-00005A110000}"/>
    <cellStyle name="Currency 2 5 2 4 2 2" xfId="4443" xr:uid="{00000000-0005-0000-0000-00005B110000}"/>
    <cellStyle name="Currency 2 5 2 4 2 3" xfId="4444" xr:uid="{00000000-0005-0000-0000-00005C110000}"/>
    <cellStyle name="Currency 2 5 2 4 2 3 2" xfId="4445" xr:uid="{00000000-0005-0000-0000-00005D110000}"/>
    <cellStyle name="Currency 2 5 2 4 2 3 3" xfId="4446" xr:uid="{00000000-0005-0000-0000-00005E110000}"/>
    <cellStyle name="Currency 2 5 2 4 2 4" xfId="4447" xr:uid="{00000000-0005-0000-0000-00005F110000}"/>
    <cellStyle name="Currency 2 5 2 4 2 4 2" xfId="4448" xr:uid="{00000000-0005-0000-0000-000060110000}"/>
    <cellStyle name="Currency 2 5 2 4 2 4 2 2" xfId="4449" xr:uid="{00000000-0005-0000-0000-000061110000}"/>
    <cellStyle name="Currency 2 5 2 4 2 4 3" xfId="4450" xr:uid="{00000000-0005-0000-0000-000062110000}"/>
    <cellStyle name="Currency 2 5 2 4 2 5" xfId="4451" xr:uid="{00000000-0005-0000-0000-000063110000}"/>
    <cellStyle name="Currency 2 5 2 4 2 5 2" xfId="4452" xr:uid="{00000000-0005-0000-0000-000064110000}"/>
    <cellStyle name="Currency 2 5 2 4 2 5 2 2" xfId="4453" xr:uid="{00000000-0005-0000-0000-000065110000}"/>
    <cellStyle name="Currency 2 5 2 4 2 5 3" xfId="4454" xr:uid="{00000000-0005-0000-0000-000066110000}"/>
    <cellStyle name="Currency 2 5 2 4 2 6" xfId="4455" xr:uid="{00000000-0005-0000-0000-000067110000}"/>
    <cellStyle name="Currency 2 5 2 4 2 6 2" xfId="4456" xr:uid="{00000000-0005-0000-0000-000068110000}"/>
    <cellStyle name="Currency 2 5 2 4 2 6 2 2" xfId="4457" xr:uid="{00000000-0005-0000-0000-000069110000}"/>
    <cellStyle name="Currency 2 5 2 4 2 6 3" xfId="4458" xr:uid="{00000000-0005-0000-0000-00006A110000}"/>
    <cellStyle name="Currency 2 5 2 4 2 7" xfId="4459" xr:uid="{00000000-0005-0000-0000-00006B110000}"/>
    <cellStyle name="Currency 2 5 2 4 2 7 2" xfId="4460" xr:uid="{00000000-0005-0000-0000-00006C110000}"/>
    <cellStyle name="Currency 2 5 2 4 2 8" xfId="4461" xr:uid="{00000000-0005-0000-0000-00006D110000}"/>
    <cellStyle name="Currency 2 5 2 4 2 8 2" xfId="4462" xr:uid="{00000000-0005-0000-0000-00006E110000}"/>
    <cellStyle name="Currency 2 5 2 4 2 9" xfId="4463" xr:uid="{00000000-0005-0000-0000-00006F110000}"/>
    <cellStyle name="Currency 2 5 2 4 3" xfId="4464" xr:uid="{00000000-0005-0000-0000-000070110000}"/>
    <cellStyle name="Currency 2 5 2 4 3 2" xfId="4465" xr:uid="{00000000-0005-0000-0000-000071110000}"/>
    <cellStyle name="Currency 2 5 2 4 3 3" xfId="4466" xr:uid="{00000000-0005-0000-0000-000072110000}"/>
    <cellStyle name="Currency 2 5 2 4 3 3 2" xfId="4467" xr:uid="{00000000-0005-0000-0000-000073110000}"/>
    <cellStyle name="Currency 2 5 2 4 3 3 3" xfId="4468" xr:uid="{00000000-0005-0000-0000-000074110000}"/>
    <cellStyle name="Currency 2 5 2 4 3 4" xfId="4469" xr:uid="{00000000-0005-0000-0000-000075110000}"/>
    <cellStyle name="Currency 2 5 2 4 3 4 2" xfId="4470" xr:uid="{00000000-0005-0000-0000-000076110000}"/>
    <cellStyle name="Currency 2 5 2 4 3 4 2 2" xfId="4471" xr:uid="{00000000-0005-0000-0000-000077110000}"/>
    <cellStyle name="Currency 2 5 2 4 3 4 3" xfId="4472" xr:uid="{00000000-0005-0000-0000-000078110000}"/>
    <cellStyle name="Currency 2 5 2 4 3 5" xfId="4473" xr:uid="{00000000-0005-0000-0000-000079110000}"/>
    <cellStyle name="Currency 2 5 2 4 3 5 2" xfId="4474" xr:uid="{00000000-0005-0000-0000-00007A110000}"/>
    <cellStyle name="Currency 2 5 2 4 3 5 2 2" xfId="4475" xr:uid="{00000000-0005-0000-0000-00007B110000}"/>
    <cellStyle name="Currency 2 5 2 4 3 5 3" xfId="4476" xr:uid="{00000000-0005-0000-0000-00007C110000}"/>
    <cellStyle name="Currency 2 5 2 4 3 6" xfId="4477" xr:uid="{00000000-0005-0000-0000-00007D110000}"/>
    <cellStyle name="Currency 2 5 2 4 3 6 2" xfId="4478" xr:uid="{00000000-0005-0000-0000-00007E110000}"/>
    <cellStyle name="Currency 2 5 2 4 3 6 2 2" xfId="4479" xr:uid="{00000000-0005-0000-0000-00007F110000}"/>
    <cellStyle name="Currency 2 5 2 4 3 6 3" xfId="4480" xr:uid="{00000000-0005-0000-0000-000080110000}"/>
    <cellStyle name="Currency 2 5 2 4 3 7" xfId="4481" xr:uid="{00000000-0005-0000-0000-000081110000}"/>
    <cellStyle name="Currency 2 5 2 4 3 7 2" xfId="4482" xr:uid="{00000000-0005-0000-0000-000082110000}"/>
    <cellStyle name="Currency 2 5 2 4 3 8" xfId="4483" xr:uid="{00000000-0005-0000-0000-000083110000}"/>
    <cellStyle name="Currency 2 5 2 4 3 8 2" xfId="4484" xr:uid="{00000000-0005-0000-0000-000084110000}"/>
    <cellStyle name="Currency 2 5 2 4 3 9" xfId="4485" xr:uid="{00000000-0005-0000-0000-000085110000}"/>
    <cellStyle name="Currency 2 5 2 4 4" xfId="4486" xr:uid="{00000000-0005-0000-0000-000086110000}"/>
    <cellStyle name="Currency 2 5 2 4 4 2" xfId="4487" xr:uid="{00000000-0005-0000-0000-000087110000}"/>
    <cellStyle name="Currency 2 5 2 4 4 3" xfId="4488" xr:uid="{00000000-0005-0000-0000-000088110000}"/>
    <cellStyle name="Currency 2 5 2 4 4 3 2" xfId="4489" xr:uid="{00000000-0005-0000-0000-000089110000}"/>
    <cellStyle name="Currency 2 5 2 4 4 3 2 2" xfId="4490" xr:uid="{00000000-0005-0000-0000-00008A110000}"/>
    <cellStyle name="Currency 2 5 2 4 4 3 3" xfId="4491" xr:uid="{00000000-0005-0000-0000-00008B110000}"/>
    <cellStyle name="Currency 2 5 2 4 4 4" xfId="4492" xr:uid="{00000000-0005-0000-0000-00008C110000}"/>
    <cellStyle name="Currency 2 5 2 4 4 4 2" xfId="4493" xr:uid="{00000000-0005-0000-0000-00008D110000}"/>
    <cellStyle name="Currency 2 5 2 4 4 4 2 2" xfId="4494" xr:uid="{00000000-0005-0000-0000-00008E110000}"/>
    <cellStyle name="Currency 2 5 2 4 4 4 3" xfId="4495" xr:uid="{00000000-0005-0000-0000-00008F110000}"/>
    <cellStyle name="Currency 2 5 2 4 4 5" xfId="4496" xr:uid="{00000000-0005-0000-0000-000090110000}"/>
    <cellStyle name="Currency 2 5 2 4 4 5 2" xfId="4497" xr:uid="{00000000-0005-0000-0000-000091110000}"/>
    <cellStyle name="Currency 2 5 2 4 4 5 2 2" xfId="4498" xr:uid="{00000000-0005-0000-0000-000092110000}"/>
    <cellStyle name="Currency 2 5 2 4 4 5 3" xfId="4499" xr:uid="{00000000-0005-0000-0000-000093110000}"/>
    <cellStyle name="Currency 2 5 2 4 4 6" xfId="4500" xr:uid="{00000000-0005-0000-0000-000094110000}"/>
    <cellStyle name="Currency 2 5 2 4 4 6 2" xfId="4501" xr:uid="{00000000-0005-0000-0000-000095110000}"/>
    <cellStyle name="Currency 2 5 2 4 4 7" xfId="4502" xr:uid="{00000000-0005-0000-0000-000096110000}"/>
    <cellStyle name="Currency 2 5 2 4 4 7 2" xfId="4503" xr:uid="{00000000-0005-0000-0000-000097110000}"/>
    <cellStyle name="Currency 2 5 2 4 4 8" xfId="4504" xr:uid="{00000000-0005-0000-0000-000098110000}"/>
    <cellStyle name="Currency 2 5 2 4 4 9" xfId="4505" xr:uid="{00000000-0005-0000-0000-000099110000}"/>
    <cellStyle name="Currency 2 5 2 4 5" xfId="4506" xr:uid="{00000000-0005-0000-0000-00009A110000}"/>
    <cellStyle name="Currency 2 5 2 4 5 2" xfId="4507" xr:uid="{00000000-0005-0000-0000-00009B110000}"/>
    <cellStyle name="Currency 2 5 2 4 5 3" xfId="4508" xr:uid="{00000000-0005-0000-0000-00009C110000}"/>
    <cellStyle name="Currency 2 5 2 4 6" xfId="4509" xr:uid="{00000000-0005-0000-0000-00009D110000}"/>
    <cellStyle name="Currency 2 5 2 4 6 2" xfId="4510" xr:uid="{00000000-0005-0000-0000-00009E110000}"/>
    <cellStyle name="Currency 2 5 2 4 6 2 2" xfId="4511" xr:uid="{00000000-0005-0000-0000-00009F110000}"/>
    <cellStyle name="Currency 2 5 2 4 6 2 2 2" xfId="4512" xr:uid="{00000000-0005-0000-0000-0000A0110000}"/>
    <cellStyle name="Currency 2 5 2 4 6 2 3" xfId="4513" xr:uid="{00000000-0005-0000-0000-0000A1110000}"/>
    <cellStyle name="Currency 2 5 2 4 6 3" xfId="4514" xr:uid="{00000000-0005-0000-0000-0000A2110000}"/>
    <cellStyle name="Currency 2 5 2 4 6 3 2" xfId="4515" xr:uid="{00000000-0005-0000-0000-0000A3110000}"/>
    <cellStyle name="Currency 2 5 2 4 6 3 2 2" xfId="4516" xr:uid="{00000000-0005-0000-0000-0000A4110000}"/>
    <cellStyle name="Currency 2 5 2 4 6 3 3" xfId="4517" xr:uid="{00000000-0005-0000-0000-0000A5110000}"/>
    <cellStyle name="Currency 2 5 2 4 6 4" xfId="4518" xr:uid="{00000000-0005-0000-0000-0000A6110000}"/>
    <cellStyle name="Currency 2 5 2 4 6 4 2" xfId="4519" xr:uid="{00000000-0005-0000-0000-0000A7110000}"/>
    <cellStyle name="Currency 2 5 2 4 6 4 2 2" xfId="4520" xr:uid="{00000000-0005-0000-0000-0000A8110000}"/>
    <cellStyle name="Currency 2 5 2 4 6 4 3" xfId="4521" xr:uid="{00000000-0005-0000-0000-0000A9110000}"/>
    <cellStyle name="Currency 2 5 2 4 6 5" xfId="4522" xr:uid="{00000000-0005-0000-0000-0000AA110000}"/>
    <cellStyle name="Currency 2 5 2 4 6 5 2" xfId="4523" xr:uid="{00000000-0005-0000-0000-0000AB110000}"/>
    <cellStyle name="Currency 2 5 2 4 6 6" xfId="4524" xr:uid="{00000000-0005-0000-0000-0000AC110000}"/>
    <cellStyle name="Currency 2 5 2 4 6 6 2" xfId="4525" xr:uid="{00000000-0005-0000-0000-0000AD110000}"/>
    <cellStyle name="Currency 2 5 2 4 6 7" xfId="4526" xr:uid="{00000000-0005-0000-0000-0000AE110000}"/>
    <cellStyle name="Currency 2 5 2 4 7" xfId="4527" xr:uid="{00000000-0005-0000-0000-0000AF110000}"/>
    <cellStyle name="Currency 2 5 2 4 7 2" xfId="4528" xr:uid="{00000000-0005-0000-0000-0000B0110000}"/>
    <cellStyle name="Currency 2 5 2 4 7 2 2" xfId="4529" xr:uid="{00000000-0005-0000-0000-0000B1110000}"/>
    <cellStyle name="Currency 2 5 2 4 7 3" xfId="4530" xr:uid="{00000000-0005-0000-0000-0000B2110000}"/>
    <cellStyle name="Currency 2 5 2 4 8" xfId="4531" xr:uid="{00000000-0005-0000-0000-0000B3110000}"/>
    <cellStyle name="Currency 2 5 2 4 8 2" xfId="4532" xr:uid="{00000000-0005-0000-0000-0000B4110000}"/>
    <cellStyle name="Currency 2 5 2 4 8 2 2" xfId="4533" xr:uid="{00000000-0005-0000-0000-0000B5110000}"/>
    <cellStyle name="Currency 2 5 2 4 8 3" xfId="4534" xr:uid="{00000000-0005-0000-0000-0000B6110000}"/>
    <cellStyle name="Currency 2 5 2 5" xfId="4535" xr:uid="{00000000-0005-0000-0000-0000B7110000}"/>
    <cellStyle name="Currency 2 5 2 5 10" xfId="4536" xr:uid="{00000000-0005-0000-0000-0000B8110000}"/>
    <cellStyle name="Currency 2 5 2 5 2" xfId="4537" xr:uid="{00000000-0005-0000-0000-0000B9110000}"/>
    <cellStyle name="Currency 2 5 2 5 2 2" xfId="4538" xr:uid="{00000000-0005-0000-0000-0000BA110000}"/>
    <cellStyle name="Currency 2 5 2 5 2 3" xfId="4539" xr:uid="{00000000-0005-0000-0000-0000BB110000}"/>
    <cellStyle name="Currency 2 5 2 5 2 3 2" xfId="4540" xr:uid="{00000000-0005-0000-0000-0000BC110000}"/>
    <cellStyle name="Currency 2 5 2 5 2 3 3" xfId="4541" xr:uid="{00000000-0005-0000-0000-0000BD110000}"/>
    <cellStyle name="Currency 2 5 2 5 2 4" xfId="4542" xr:uid="{00000000-0005-0000-0000-0000BE110000}"/>
    <cellStyle name="Currency 2 5 2 5 2 4 2" xfId="4543" xr:uid="{00000000-0005-0000-0000-0000BF110000}"/>
    <cellStyle name="Currency 2 5 2 5 2 4 2 2" xfId="4544" xr:uid="{00000000-0005-0000-0000-0000C0110000}"/>
    <cellStyle name="Currency 2 5 2 5 2 4 3" xfId="4545" xr:uid="{00000000-0005-0000-0000-0000C1110000}"/>
    <cellStyle name="Currency 2 5 2 5 2 5" xfId="4546" xr:uid="{00000000-0005-0000-0000-0000C2110000}"/>
    <cellStyle name="Currency 2 5 2 5 2 5 2" xfId="4547" xr:uid="{00000000-0005-0000-0000-0000C3110000}"/>
    <cellStyle name="Currency 2 5 2 5 2 5 2 2" xfId="4548" xr:uid="{00000000-0005-0000-0000-0000C4110000}"/>
    <cellStyle name="Currency 2 5 2 5 2 5 3" xfId="4549" xr:uid="{00000000-0005-0000-0000-0000C5110000}"/>
    <cellStyle name="Currency 2 5 2 5 2 6" xfId="4550" xr:uid="{00000000-0005-0000-0000-0000C6110000}"/>
    <cellStyle name="Currency 2 5 2 5 2 6 2" xfId="4551" xr:uid="{00000000-0005-0000-0000-0000C7110000}"/>
    <cellStyle name="Currency 2 5 2 5 2 6 2 2" xfId="4552" xr:uid="{00000000-0005-0000-0000-0000C8110000}"/>
    <cellStyle name="Currency 2 5 2 5 2 6 3" xfId="4553" xr:uid="{00000000-0005-0000-0000-0000C9110000}"/>
    <cellStyle name="Currency 2 5 2 5 2 7" xfId="4554" xr:uid="{00000000-0005-0000-0000-0000CA110000}"/>
    <cellStyle name="Currency 2 5 2 5 2 7 2" xfId="4555" xr:uid="{00000000-0005-0000-0000-0000CB110000}"/>
    <cellStyle name="Currency 2 5 2 5 2 8" xfId="4556" xr:uid="{00000000-0005-0000-0000-0000CC110000}"/>
    <cellStyle name="Currency 2 5 2 5 2 8 2" xfId="4557" xr:uid="{00000000-0005-0000-0000-0000CD110000}"/>
    <cellStyle name="Currency 2 5 2 5 2 9" xfId="4558" xr:uid="{00000000-0005-0000-0000-0000CE110000}"/>
    <cellStyle name="Currency 2 5 2 5 3" xfId="4559" xr:uid="{00000000-0005-0000-0000-0000CF110000}"/>
    <cellStyle name="Currency 2 5 2 5 4" xfId="4560" xr:uid="{00000000-0005-0000-0000-0000D0110000}"/>
    <cellStyle name="Currency 2 5 2 5 4 2" xfId="4561" xr:uid="{00000000-0005-0000-0000-0000D1110000}"/>
    <cellStyle name="Currency 2 5 2 5 4 3" xfId="4562" xr:uid="{00000000-0005-0000-0000-0000D2110000}"/>
    <cellStyle name="Currency 2 5 2 5 5" xfId="4563" xr:uid="{00000000-0005-0000-0000-0000D3110000}"/>
    <cellStyle name="Currency 2 5 2 5 5 2" xfId="4564" xr:uid="{00000000-0005-0000-0000-0000D4110000}"/>
    <cellStyle name="Currency 2 5 2 5 5 2 2" xfId="4565" xr:uid="{00000000-0005-0000-0000-0000D5110000}"/>
    <cellStyle name="Currency 2 5 2 5 5 3" xfId="4566" xr:uid="{00000000-0005-0000-0000-0000D6110000}"/>
    <cellStyle name="Currency 2 5 2 5 6" xfId="4567" xr:uid="{00000000-0005-0000-0000-0000D7110000}"/>
    <cellStyle name="Currency 2 5 2 5 6 2" xfId="4568" xr:uid="{00000000-0005-0000-0000-0000D8110000}"/>
    <cellStyle name="Currency 2 5 2 5 6 2 2" xfId="4569" xr:uid="{00000000-0005-0000-0000-0000D9110000}"/>
    <cellStyle name="Currency 2 5 2 5 6 3" xfId="4570" xr:uid="{00000000-0005-0000-0000-0000DA110000}"/>
    <cellStyle name="Currency 2 5 2 5 7" xfId="4571" xr:uid="{00000000-0005-0000-0000-0000DB110000}"/>
    <cellStyle name="Currency 2 5 2 5 7 2" xfId="4572" xr:uid="{00000000-0005-0000-0000-0000DC110000}"/>
    <cellStyle name="Currency 2 5 2 5 7 2 2" xfId="4573" xr:uid="{00000000-0005-0000-0000-0000DD110000}"/>
    <cellStyle name="Currency 2 5 2 5 7 3" xfId="4574" xr:uid="{00000000-0005-0000-0000-0000DE110000}"/>
    <cellStyle name="Currency 2 5 2 5 8" xfId="4575" xr:uid="{00000000-0005-0000-0000-0000DF110000}"/>
    <cellStyle name="Currency 2 5 2 5 8 2" xfId="4576" xr:uid="{00000000-0005-0000-0000-0000E0110000}"/>
    <cellStyle name="Currency 2 5 2 5 9" xfId="4577" xr:uid="{00000000-0005-0000-0000-0000E1110000}"/>
    <cellStyle name="Currency 2 5 2 5 9 2" xfId="4578" xr:uid="{00000000-0005-0000-0000-0000E2110000}"/>
    <cellStyle name="Currency 2 5 2 6" xfId="4579" xr:uid="{00000000-0005-0000-0000-0000E3110000}"/>
    <cellStyle name="Currency 2 5 2 6 2" xfId="4580" xr:uid="{00000000-0005-0000-0000-0000E4110000}"/>
    <cellStyle name="Currency 2 5 2 6 2 10" xfId="4581" xr:uid="{00000000-0005-0000-0000-0000E5110000}"/>
    <cellStyle name="Currency 2 5 2 6 2 2" xfId="4582" xr:uid="{00000000-0005-0000-0000-0000E6110000}"/>
    <cellStyle name="Currency 2 5 2 6 2 3" xfId="4583" xr:uid="{00000000-0005-0000-0000-0000E7110000}"/>
    <cellStyle name="Currency 2 5 2 6 2 4" xfId="4584" xr:uid="{00000000-0005-0000-0000-0000E8110000}"/>
    <cellStyle name="Currency 2 5 2 6 2 4 2" xfId="4585" xr:uid="{00000000-0005-0000-0000-0000E9110000}"/>
    <cellStyle name="Currency 2 5 2 6 2 4 2 2" xfId="4586" xr:uid="{00000000-0005-0000-0000-0000EA110000}"/>
    <cellStyle name="Currency 2 5 2 6 2 4 3" xfId="4587" xr:uid="{00000000-0005-0000-0000-0000EB110000}"/>
    <cellStyle name="Currency 2 5 2 6 2 5" xfId="4588" xr:uid="{00000000-0005-0000-0000-0000EC110000}"/>
    <cellStyle name="Currency 2 5 2 6 2 5 2" xfId="4589" xr:uid="{00000000-0005-0000-0000-0000ED110000}"/>
    <cellStyle name="Currency 2 5 2 6 2 5 2 2" xfId="4590" xr:uid="{00000000-0005-0000-0000-0000EE110000}"/>
    <cellStyle name="Currency 2 5 2 6 2 5 3" xfId="4591" xr:uid="{00000000-0005-0000-0000-0000EF110000}"/>
    <cellStyle name="Currency 2 5 2 6 2 6" xfId="4592" xr:uid="{00000000-0005-0000-0000-0000F0110000}"/>
    <cellStyle name="Currency 2 5 2 6 2 6 2" xfId="4593" xr:uid="{00000000-0005-0000-0000-0000F1110000}"/>
    <cellStyle name="Currency 2 5 2 6 2 6 2 2" xfId="4594" xr:uid="{00000000-0005-0000-0000-0000F2110000}"/>
    <cellStyle name="Currency 2 5 2 6 2 6 3" xfId="4595" xr:uid="{00000000-0005-0000-0000-0000F3110000}"/>
    <cellStyle name="Currency 2 5 2 6 2 7" xfId="4596" xr:uid="{00000000-0005-0000-0000-0000F4110000}"/>
    <cellStyle name="Currency 2 5 2 6 2 7 2" xfId="4597" xr:uid="{00000000-0005-0000-0000-0000F5110000}"/>
    <cellStyle name="Currency 2 5 2 6 2 8" xfId="4598" xr:uid="{00000000-0005-0000-0000-0000F6110000}"/>
    <cellStyle name="Currency 2 5 2 6 2 8 2" xfId="4599" xr:uid="{00000000-0005-0000-0000-0000F7110000}"/>
    <cellStyle name="Currency 2 5 2 6 2 9" xfId="4600" xr:uid="{00000000-0005-0000-0000-0000F8110000}"/>
    <cellStyle name="Currency 2 5 2 6 3" xfId="4601" xr:uid="{00000000-0005-0000-0000-0000F9110000}"/>
    <cellStyle name="Currency 2 5 2 6 4" xfId="4602" xr:uid="{00000000-0005-0000-0000-0000FA110000}"/>
    <cellStyle name="Currency 2 5 2 6 4 2" xfId="4603" xr:uid="{00000000-0005-0000-0000-0000FB110000}"/>
    <cellStyle name="Currency 2 5 2 6 4 2 2" xfId="4604" xr:uid="{00000000-0005-0000-0000-0000FC110000}"/>
    <cellStyle name="Currency 2 5 2 6 4 3" xfId="4605" xr:uid="{00000000-0005-0000-0000-0000FD110000}"/>
    <cellStyle name="Currency 2 5 2 6 5" xfId="4606" xr:uid="{00000000-0005-0000-0000-0000FE110000}"/>
    <cellStyle name="Currency 2 5 2 6 5 2" xfId="4607" xr:uid="{00000000-0005-0000-0000-0000FF110000}"/>
    <cellStyle name="Currency 2 5 2 6 5 2 2" xfId="4608" xr:uid="{00000000-0005-0000-0000-000000120000}"/>
    <cellStyle name="Currency 2 5 2 6 5 3" xfId="4609" xr:uid="{00000000-0005-0000-0000-000001120000}"/>
    <cellStyle name="Currency 2 5 2 7" xfId="4610" xr:uid="{00000000-0005-0000-0000-000002120000}"/>
    <cellStyle name="Currency 2 5 2 7 2" xfId="4611" xr:uid="{00000000-0005-0000-0000-000003120000}"/>
    <cellStyle name="Currency 2 5 2 7 3" xfId="4612" xr:uid="{00000000-0005-0000-0000-000004120000}"/>
    <cellStyle name="Currency 2 5 2 7 3 2" xfId="4613" xr:uid="{00000000-0005-0000-0000-000005120000}"/>
    <cellStyle name="Currency 2 5 2 7 3 3" xfId="4614" xr:uid="{00000000-0005-0000-0000-000006120000}"/>
    <cellStyle name="Currency 2 5 2 7 4" xfId="4615" xr:uid="{00000000-0005-0000-0000-000007120000}"/>
    <cellStyle name="Currency 2 5 2 7 4 2" xfId="4616" xr:uid="{00000000-0005-0000-0000-000008120000}"/>
    <cellStyle name="Currency 2 5 2 7 4 2 2" xfId="4617" xr:uid="{00000000-0005-0000-0000-000009120000}"/>
    <cellStyle name="Currency 2 5 2 7 4 3" xfId="4618" xr:uid="{00000000-0005-0000-0000-00000A120000}"/>
    <cellStyle name="Currency 2 5 2 7 5" xfId="4619" xr:uid="{00000000-0005-0000-0000-00000B120000}"/>
    <cellStyle name="Currency 2 5 2 7 5 2" xfId="4620" xr:uid="{00000000-0005-0000-0000-00000C120000}"/>
    <cellStyle name="Currency 2 5 2 7 5 2 2" xfId="4621" xr:uid="{00000000-0005-0000-0000-00000D120000}"/>
    <cellStyle name="Currency 2 5 2 7 5 3" xfId="4622" xr:uid="{00000000-0005-0000-0000-00000E120000}"/>
    <cellStyle name="Currency 2 5 2 7 6" xfId="4623" xr:uid="{00000000-0005-0000-0000-00000F120000}"/>
    <cellStyle name="Currency 2 5 2 7 6 2" xfId="4624" xr:uid="{00000000-0005-0000-0000-000010120000}"/>
    <cellStyle name="Currency 2 5 2 7 6 2 2" xfId="4625" xr:uid="{00000000-0005-0000-0000-000011120000}"/>
    <cellStyle name="Currency 2 5 2 7 6 3" xfId="4626" xr:uid="{00000000-0005-0000-0000-000012120000}"/>
    <cellStyle name="Currency 2 5 2 7 7" xfId="4627" xr:uid="{00000000-0005-0000-0000-000013120000}"/>
    <cellStyle name="Currency 2 5 2 7 7 2" xfId="4628" xr:uid="{00000000-0005-0000-0000-000014120000}"/>
    <cellStyle name="Currency 2 5 2 7 8" xfId="4629" xr:uid="{00000000-0005-0000-0000-000015120000}"/>
    <cellStyle name="Currency 2 5 2 7 8 2" xfId="4630" xr:uid="{00000000-0005-0000-0000-000016120000}"/>
    <cellStyle name="Currency 2 5 2 7 9" xfId="4631" xr:uid="{00000000-0005-0000-0000-000017120000}"/>
    <cellStyle name="Currency 2 5 2 8" xfId="4632" xr:uid="{00000000-0005-0000-0000-000018120000}"/>
    <cellStyle name="Currency 2 5 2 8 2" xfId="4633" xr:uid="{00000000-0005-0000-0000-000019120000}"/>
    <cellStyle name="Currency 2 5 2 8 3" xfId="4634" xr:uid="{00000000-0005-0000-0000-00001A120000}"/>
    <cellStyle name="Currency 2 5 2 9" xfId="4635" xr:uid="{00000000-0005-0000-0000-00001B120000}"/>
    <cellStyle name="Currency 2 5 3" xfId="4636" xr:uid="{00000000-0005-0000-0000-00001C120000}"/>
    <cellStyle name="Currency 2 5 3 10" xfId="4637" xr:uid="{00000000-0005-0000-0000-00001D120000}"/>
    <cellStyle name="Currency 2 5 3 10 2" xfId="4638" xr:uid="{00000000-0005-0000-0000-00001E120000}"/>
    <cellStyle name="Currency 2 5 3 10 2 2" xfId="4639" xr:uid="{00000000-0005-0000-0000-00001F120000}"/>
    <cellStyle name="Currency 2 5 3 10 3" xfId="4640" xr:uid="{00000000-0005-0000-0000-000020120000}"/>
    <cellStyle name="Currency 2 5 3 10 4" xfId="4641" xr:uid="{00000000-0005-0000-0000-000021120000}"/>
    <cellStyle name="Currency 2 5 3 11" xfId="4642" xr:uid="{00000000-0005-0000-0000-000022120000}"/>
    <cellStyle name="Currency 2 5 3 11 2" xfId="4643" xr:uid="{00000000-0005-0000-0000-000023120000}"/>
    <cellStyle name="Currency 2 5 3 11 2 2" xfId="4644" xr:uid="{00000000-0005-0000-0000-000024120000}"/>
    <cellStyle name="Currency 2 5 3 11 3" xfId="4645" xr:uid="{00000000-0005-0000-0000-000025120000}"/>
    <cellStyle name="Currency 2 5 3 12" xfId="4646" xr:uid="{00000000-0005-0000-0000-000026120000}"/>
    <cellStyle name="Currency 2 5 3 12 2" xfId="4647" xr:uid="{00000000-0005-0000-0000-000027120000}"/>
    <cellStyle name="Currency 2 5 3 12 2 2" xfId="4648" xr:uid="{00000000-0005-0000-0000-000028120000}"/>
    <cellStyle name="Currency 2 5 3 12 3" xfId="4649" xr:uid="{00000000-0005-0000-0000-000029120000}"/>
    <cellStyle name="Currency 2 5 3 13" xfId="4650" xr:uid="{00000000-0005-0000-0000-00002A120000}"/>
    <cellStyle name="Currency 2 5 3 13 2" xfId="4651" xr:uid="{00000000-0005-0000-0000-00002B120000}"/>
    <cellStyle name="Currency 2 5 3 14" xfId="4652" xr:uid="{00000000-0005-0000-0000-00002C120000}"/>
    <cellStyle name="Currency 2 5 3 14 2" xfId="4653" xr:uid="{00000000-0005-0000-0000-00002D120000}"/>
    <cellStyle name="Currency 2 5 3 15" xfId="4654" xr:uid="{00000000-0005-0000-0000-00002E120000}"/>
    <cellStyle name="Currency 2 5 3 16" xfId="4655" xr:uid="{00000000-0005-0000-0000-00002F120000}"/>
    <cellStyle name="Currency 2 5 3 17" xfId="4656" xr:uid="{00000000-0005-0000-0000-000030120000}"/>
    <cellStyle name="Currency 2 5 3 2" xfId="4657" xr:uid="{00000000-0005-0000-0000-000031120000}"/>
    <cellStyle name="Currency 2 5 3 2 10" xfId="4658" xr:uid="{00000000-0005-0000-0000-000032120000}"/>
    <cellStyle name="Currency 2 5 3 2 10 2" xfId="4659" xr:uid="{00000000-0005-0000-0000-000033120000}"/>
    <cellStyle name="Currency 2 5 3 2 10 2 2" xfId="4660" xr:uid="{00000000-0005-0000-0000-000034120000}"/>
    <cellStyle name="Currency 2 5 3 2 10 3" xfId="4661" xr:uid="{00000000-0005-0000-0000-000035120000}"/>
    <cellStyle name="Currency 2 5 3 2 11" xfId="4662" xr:uid="{00000000-0005-0000-0000-000036120000}"/>
    <cellStyle name="Currency 2 5 3 2 11 2" xfId="4663" xr:uid="{00000000-0005-0000-0000-000037120000}"/>
    <cellStyle name="Currency 2 5 3 2 12" xfId="4664" xr:uid="{00000000-0005-0000-0000-000038120000}"/>
    <cellStyle name="Currency 2 5 3 2 12 2" xfId="4665" xr:uid="{00000000-0005-0000-0000-000039120000}"/>
    <cellStyle name="Currency 2 5 3 2 13" xfId="4666" xr:uid="{00000000-0005-0000-0000-00003A120000}"/>
    <cellStyle name="Currency 2 5 3 2 14" xfId="4667" xr:uid="{00000000-0005-0000-0000-00003B120000}"/>
    <cellStyle name="Currency 2 5 3 2 15" xfId="4668" xr:uid="{00000000-0005-0000-0000-00003C120000}"/>
    <cellStyle name="Currency 2 5 3 2 2" xfId="4669" xr:uid="{00000000-0005-0000-0000-00003D120000}"/>
    <cellStyle name="Currency 2 5 3 2 2 2" xfId="4670" xr:uid="{00000000-0005-0000-0000-00003E120000}"/>
    <cellStyle name="Currency 2 5 3 2 2 2 2" xfId="4671" xr:uid="{00000000-0005-0000-0000-00003F120000}"/>
    <cellStyle name="Currency 2 5 3 2 2 2 3" xfId="4672" xr:uid="{00000000-0005-0000-0000-000040120000}"/>
    <cellStyle name="Currency 2 5 3 2 2 2 3 2" xfId="4673" xr:uid="{00000000-0005-0000-0000-000041120000}"/>
    <cellStyle name="Currency 2 5 3 2 2 2 3 3" xfId="4674" xr:uid="{00000000-0005-0000-0000-000042120000}"/>
    <cellStyle name="Currency 2 5 3 2 2 2 4" xfId="4675" xr:uid="{00000000-0005-0000-0000-000043120000}"/>
    <cellStyle name="Currency 2 5 3 2 2 2 4 2" xfId="4676" xr:uid="{00000000-0005-0000-0000-000044120000}"/>
    <cellStyle name="Currency 2 5 3 2 2 2 4 2 2" xfId="4677" xr:uid="{00000000-0005-0000-0000-000045120000}"/>
    <cellStyle name="Currency 2 5 3 2 2 2 4 3" xfId="4678" xr:uid="{00000000-0005-0000-0000-000046120000}"/>
    <cellStyle name="Currency 2 5 3 2 2 2 5" xfId="4679" xr:uid="{00000000-0005-0000-0000-000047120000}"/>
    <cellStyle name="Currency 2 5 3 2 2 2 5 2" xfId="4680" xr:uid="{00000000-0005-0000-0000-000048120000}"/>
    <cellStyle name="Currency 2 5 3 2 2 2 5 2 2" xfId="4681" xr:uid="{00000000-0005-0000-0000-000049120000}"/>
    <cellStyle name="Currency 2 5 3 2 2 2 5 3" xfId="4682" xr:uid="{00000000-0005-0000-0000-00004A120000}"/>
    <cellStyle name="Currency 2 5 3 2 2 2 6" xfId="4683" xr:uid="{00000000-0005-0000-0000-00004B120000}"/>
    <cellStyle name="Currency 2 5 3 2 2 2 6 2" xfId="4684" xr:uid="{00000000-0005-0000-0000-00004C120000}"/>
    <cellStyle name="Currency 2 5 3 2 2 2 6 2 2" xfId="4685" xr:uid="{00000000-0005-0000-0000-00004D120000}"/>
    <cellStyle name="Currency 2 5 3 2 2 2 6 3" xfId="4686" xr:uid="{00000000-0005-0000-0000-00004E120000}"/>
    <cellStyle name="Currency 2 5 3 2 2 2 7" xfId="4687" xr:uid="{00000000-0005-0000-0000-00004F120000}"/>
    <cellStyle name="Currency 2 5 3 2 2 2 7 2" xfId="4688" xr:uid="{00000000-0005-0000-0000-000050120000}"/>
    <cellStyle name="Currency 2 5 3 2 2 2 8" xfId="4689" xr:uid="{00000000-0005-0000-0000-000051120000}"/>
    <cellStyle name="Currency 2 5 3 2 2 2 8 2" xfId="4690" xr:uid="{00000000-0005-0000-0000-000052120000}"/>
    <cellStyle name="Currency 2 5 3 2 2 2 9" xfId="4691" xr:uid="{00000000-0005-0000-0000-000053120000}"/>
    <cellStyle name="Currency 2 5 3 2 2 3" xfId="4692" xr:uid="{00000000-0005-0000-0000-000054120000}"/>
    <cellStyle name="Currency 2 5 3 2 2 3 2" xfId="4693" xr:uid="{00000000-0005-0000-0000-000055120000}"/>
    <cellStyle name="Currency 2 5 3 2 2 3 3" xfId="4694" xr:uid="{00000000-0005-0000-0000-000056120000}"/>
    <cellStyle name="Currency 2 5 3 2 2 3 3 2" xfId="4695" xr:uid="{00000000-0005-0000-0000-000057120000}"/>
    <cellStyle name="Currency 2 5 3 2 2 3 3 3" xfId="4696" xr:uid="{00000000-0005-0000-0000-000058120000}"/>
    <cellStyle name="Currency 2 5 3 2 2 3 4" xfId="4697" xr:uid="{00000000-0005-0000-0000-000059120000}"/>
    <cellStyle name="Currency 2 5 3 2 2 3 4 2" xfId="4698" xr:uid="{00000000-0005-0000-0000-00005A120000}"/>
    <cellStyle name="Currency 2 5 3 2 2 3 4 2 2" xfId="4699" xr:uid="{00000000-0005-0000-0000-00005B120000}"/>
    <cellStyle name="Currency 2 5 3 2 2 3 4 3" xfId="4700" xr:uid="{00000000-0005-0000-0000-00005C120000}"/>
    <cellStyle name="Currency 2 5 3 2 2 3 5" xfId="4701" xr:uid="{00000000-0005-0000-0000-00005D120000}"/>
    <cellStyle name="Currency 2 5 3 2 2 3 5 2" xfId="4702" xr:uid="{00000000-0005-0000-0000-00005E120000}"/>
    <cellStyle name="Currency 2 5 3 2 2 3 5 2 2" xfId="4703" xr:uid="{00000000-0005-0000-0000-00005F120000}"/>
    <cellStyle name="Currency 2 5 3 2 2 3 5 3" xfId="4704" xr:uid="{00000000-0005-0000-0000-000060120000}"/>
    <cellStyle name="Currency 2 5 3 2 2 3 6" xfId="4705" xr:uid="{00000000-0005-0000-0000-000061120000}"/>
    <cellStyle name="Currency 2 5 3 2 2 3 6 2" xfId="4706" xr:uid="{00000000-0005-0000-0000-000062120000}"/>
    <cellStyle name="Currency 2 5 3 2 2 3 6 2 2" xfId="4707" xr:uid="{00000000-0005-0000-0000-000063120000}"/>
    <cellStyle name="Currency 2 5 3 2 2 3 6 3" xfId="4708" xr:uid="{00000000-0005-0000-0000-000064120000}"/>
    <cellStyle name="Currency 2 5 3 2 2 3 7" xfId="4709" xr:uid="{00000000-0005-0000-0000-000065120000}"/>
    <cellStyle name="Currency 2 5 3 2 2 3 7 2" xfId="4710" xr:uid="{00000000-0005-0000-0000-000066120000}"/>
    <cellStyle name="Currency 2 5 3 2 2 3 8" xfId="4711" xr:uid="{00000000-0005-0000-0000-000067120000}"/>
    <cellStyle name="Currency 2 5 3 2 2 3 8 2" xfId="4712" xr:uid="{00000000-0005-0000-0000-000068120000}"/>
    <cellStyle name="Currency 2 5 3 2 2 3 9" xfId="4713" xr:uid="{00000000-0005-0000-0000-000069120000}"/>
    <cellStyle name="Currency 2 5 3 2 2 4" xfId="4714" xr:uid="{00000000-0005-0000-0000-00006A120000}"/>
    <cellStyle name="Currency 2 5 3 2 2 4 2" xfId="4715" xr:uid="{00000000-0005-0000-0000-00006B120000}"/>
    <cellStyle name="Currency 2 5 3 2 2 4 3" xfId="4716" xr:uid="{00000000-0005-0000-0000-00006C120000}"/>
    <cellStyle name="Currency 2 5 3 2 2 4 3 2" xfId="4717" xr:uid="{00000000-0005-0000-0000-00006D120000}"/>
    <cellStyle name="Currency 2 5 3 2 2 4 3 2 2" xfId="4718" xr:uid="{00000000-0005-0000-0000-00006E120000}"/>
    <cellStyle name="Currency 2 5 3 2 2 4 3 3" xfId="4719" xr:uid="{00000000-0005-0000-0000-00006F120000}"/>
    <cellStyle name="Currency 2 5 3 2 2 4 4" xfId="4720" xr:uid="{00000000-0005-0000-0000-000070120000}"/>
    <cellStyle name="Currency 2 5 3 2 2 4 4 2" xfId="4721" xr:uid="{00000000-0005-0000-0000-000071120000}"/>
    <cellStyle name="Currency 2 5 3 2 2 4 4 2 2" xfId="4722" xr:uid="{00000000-0005-0000-0000-000072120000}"/>
    <cellStyle name="Currency 2 5 3 2 2 4 4 3" xfId="4723" xr:uid="{00000000-0005-0000-0000-000073120000}"/>
    <cellStyle name="Currency 2 5 3 2 2 4 5" xfId="4724" xr:uid="{00000000-0005-0000-0000-000074120000}"/>
    <cellStyle name="Currency 2 5 3 2 2 4 5 2" xfId="4725" xr:uid="{00000000-0005-0000-0000-000075120000}"/>
    <cellStyle name="Currency 2 5 3 2 2 4 5 2 2" xfId="4726" xr:uid="{00000000-0005-0000-0000-000076120000}"/>
    <cellStyle name="Currency 2 5 3 2 2 4 5 3" xfId="4727" xr:uid="{00000000-0005-0000-0000-000077120000}"/>
    <cellStyle name="Currency 2 5 3 2 2 4 6" xfId="4728" xr:uid="{00000000-0005-0000-0000-000078120000}"/>
    <cellStyle name="Currency 2 5 3 2 2 4 6 2" xfId="4729" xr:uid="{00000000-0005-0000-0000-000079120000}"/>
    <cellStyle name="Currency 2 5 3 2 2 4 7" xfId="4730" xr:uid="{00000000-0005-0000-0000-00007A120000}"/>
    <cellStyle name="Currency 2 5 3 2 2 4 7 2" xfId="4731" xr:uid="{00000000-0005-0000-0000-00007B120000}"/>
    <cellStyle name="Currency 2 5 3 2 2 4 8" xfId="4732" xr:uid="{00000000-0005-0000-0000-00007C120000}"/>
    <cellStyle name="Currency 2 5 3 2 2 4 9" xfId="4733" xr:uid="{00000000-0005-0000-0000-00007D120000}"/>
    <cellStyle name="Currency 2 5 3 2 2 5" xfId="4734" xr:uid="{00000000-0005-0000-0000-00007E120000}"/>
    <cellStyle name="Currency 2 5 3 2 2 5 2" xfId="4735" xr:uid="{00000000-0005-0000-0000-00007F120000}"/>
    <cellStyle name="Currency 2 5 3 2 2 5 3" xfId="4736" xr:uid="{00000000-0005-0000-0000-000080120000}"/>
    <cellStyle name="Currency 2 5 3 2 2 6" xfId="4737" xr:uid="{00000000-0005-0000-0000-000081120000}"/>
    <cellStyle name="Currency 2 5 3 2 2 6 2" xfId="4738" xr:uid="{00000000-0005-0000-0000-000082120000}"/>
    <cellStyle name="Currency 2 5 3 2 2 6 2 2" xfId="4739" xr:uid="{00000000-0005-0000-0000-000083120000}"/>
    <cellStyle name="Currency 2 5 3 2 2 6 2 2 2" xfId="4740" xr:uid="{00000000-0005-0000-0000-000084120000}"/>
    <cellStyle name="Currency 2 5 3 2 2 6 2 3" xfId="4741" xr:uid="{00000000-0005-0000-0000-000085120000}"/>
    <cellStyle name="Currency 2 5 3 2 2 6 3" xfId="4742" xr:uid="{00000000-0005-0000-0000-000086120000}"/>
    <cellStyle name="Currency 2 5 3 2 2 6 3 2" xfId="4743" xr:uid="{00000000-0005-0000-0000-000087120000}"/>
    <cellStyle name="Currency 2 5 3 2 2 6 3 2 2" xfId="4744" xr:uid="{00000000-0005-0000-0000-000088120000}"/>
    <cellStyle name="Currency 2 5 3 2 2 6 3 3" xfId="4745" xr:uid="{00000000-0005-0000-0000-000089120000}"/>
    <cellStyle name="Currency 2 5 3 2 2 6 4" xfId="4746" xr:uid="{00000000-0005-0000-0000-00008A120000}"/>
    <cellStyle name="Currency 2 5 3 2 2 6 4 2" xfId="4747" xr:uid="{00000000-0005-0000-0000-00008B120000}"/>
    <cellStyle name="Currency 2 5 3 2 2 6 4 2 2" xfId="4748" xr:uid="{00000000-0005-0000-0000-00008C120000}"/>
    <cellStyle name="Currency 2 5 3 2 2 6 4 3" xfId="4749" xr:uid="{00000000-0005-0000-0000-00008D120000}"/>
    <cellStyle name="Currency 2 5 3 2 2 6 5" xfId="4750" xr:uid="{00000000-0005-0000-0000-00008E120000}"/>
    <cellStyle name="Currency 2 5 3 2 2 6 5 2" xfId="4751" xr:uid="{00000000-0005-0000-0000-00008F120000}"/>
    <cellStyle name="Currency 2 5 3 2 2 6 6" xfId="4752" xr:uid="{00000000-0005-0000-0000-000090120000}"/>
    <cellStyle name="Currency 2 5 3 2 2 6 6 2" xfId="4753" xr:uid="{00000000-0005-0000-0000-000091120000}"/>
    <cellStyle name="Currency 2 5 3 2 2 6 7" xfId="4754" xr:uid="{00000000-0005-0000-0000-000092120000}"/>
    <cellStyle name="Currency 2 5 3 2 2 7" xfId="4755" xr:uid="{00000000-0005-0000-0000-000093120000}"/>
    <cellStyle name="Currency 2 5 3 2 2 7 2" xfId="4756" xr:uid="{00000000-0005-0000-0000-000094120000}"/>
    <cellStyle name="Currency 2 5 3 2 2 7 2 2" xfId="4757" xr:uid="{00000000-0005-0000-0000-000095120000}"/>
    <cellStyle name="Currency 2 5 3 2 2 7 3" xfId="4758" xr:uid="{00000000-0005-0000-0000-000096120000}"/>
    <cellStyle name="Currency 2 5 3 2 2 8" xfId="4759" xr:uid="{00000000-0005-0000-0000-000097120000}"/>
    <cellStyle name="Currency 2 5 3 2 2 8 2" xfId="4760" xr:uid="{00000000-0005-0000-0000-000098120000}"/>
    <cellStyle name="Currency 2 5 3 2 2 8 2 2" xfId="4761" xr:uid="{00000000-0005-0000-0000-000099120000}"/>
    <cellStyle name="Currency 2 5 3 2 2 8 3" xfId="4762" xr:uid="{00000000-0005-0000-0000-00009A120000}"/>
    <cellStyle name="Currency 2 5 3 2 3" xfId="4763" xr:uid="{00000000-0005-0000-0000-00009B120000}"/>
    <cellStyle name="Currency 2 5 3 2 3 10" xfId="4764" xr:uid="{00000000-0005-0000-0000-00009C120000}"/>
    <cellStyle name="Currency 2 5 3 2 3 2" xfId="4765" xr:uid="{00000000-0005-0000-0000-00009D120000}"/>
    <cellStyle name="Currency 2 5 3 2 3 2 2" xfId="4766" xr:uid="{00000000-0005-0000-0000-00009E120000}"/>
    <cellStyle name="Currency 2 5 3 2 3 2 3" xfId="4767" xr:uid="{00000000-0005-0000-0000-00009F120000}"/>
    <cellStyle name="Currency 2 5 3 2 3 2 3 2" xfId="4768" xr:uid="{00000000-0005-0000-0000-0000A0120000}"/>
    <cellStyle name="Currency 2 5 3 2 3 2 3 3" xfId="4769" xr:uid="{00000000-0005-0000-0000-0000A1120000}"/>
    <cellStyle name="Currency 2 5 3 2 3 2 4" xfId="4770" xr:uid="{00000000-0005-0000-0000-0000A2120000}"/>
    <cellStyle name="Currency 2 5 3 2 3 2 4 2" xfId="4771" xr:uid="{00000000-0005-0000-0000-0000A3120000}"/>
    <cellStyle name="Currency 2 5 3 2 3 2 4 2 2" xfId="4772" xr:uid="{00000000-0005-0000-0000-0000A4120000}"/>
    <cellStyle name="Currency 2 5 3 2 3 2 4 3" xfId="4773" xr:uid="{00000000-0005-0000-0000-0000A5120000}"/>
    <cellStyle name="Currency 2 5 3 2 3 2 5" xfId="4774" xr:uid="{00000000-0005-0000-0000-0000A6120000}"/>
    <cellStyle name="Currency 2 5 3 2 3 2 5 2" xfId="4775" xr:uid="{00000000-0005-0000-0000-0000A7120000}"/>
    <cellStyle name="Currency 2 5 3 2 3 2 5 2 2" xfId="4776" xr:uid="{00000000-0005-0000-0000-0000A8120000}"/>
    <cellStyle name="Currency 2 5 3 2 3 2 5 3" xfId="4777" xr:uid="{00000000-0005-0000-0000-0000A9120000}"/>
    <cellStyle name="Currency 2 5 3 2 3 2 6" xfId="4778" xr:uid="{00000000-0005-0000-0000-0000AA120000}"/>
    <cellStyle name="Currency 2 5 3 2 3 2 6 2" xfId="4779" xr:uid="{00000000-0005-0000-0000-0000AB120000}"/>
    <cellStyle name="Currency 2 5 3 2 3 2 6 2 2" xfId="4780" xr:uid="{00000000-0005-0000-0000-0000AC120000}"/>
    <cellStyle name="Currency 2 5 3 2 3 2 6 3" xfId="4781" xr:uid="{00000000-0005-0000-0000-0000AD120000}"/>
    <cellStyle name="Currency 2 5 3 2 3 2 7" xfId="4782" xr:uid="{00000000-0005-0000-0000-0000AE120000}"/>
    <cellStyle name="Currency 2 5 3 2 3 2 7 2" xfId="4783" xr:uid="{00000000-0005-0000-0000-0000AF120000}"/>
    <cellStyle name="Currency 2 5 3 2 3 2 8" xfId="4784" xr:uid="{00000000-0005-0000-0000-0000B0120000}"/>
    <cellStyle name="Currency 2 5 3 2 3 2 8 2" xfId="4785" xr:uid="{00000000-0005-0000-0000-0000B1120000}"/>
    <cellStyle name="Currency 2 5 3 2 3 2 9" xfId="4786" xr:uid="{00000000-0005-0000-0000-0000B2120000}"/>
    <cellStyle name="Currency 2 5 3 2 3 3" xfId="4787" xr:uid="{00000000-0005-0000-0000-0000B3120000}"/>
    <cellStyle name="Currency 2 5 3 2 3 4" xfId="4788" xr:uid="{00000000-0005-0000-0000-0000B4120000}"/>
    <cellStyle name="Currency 2 5 3 2 3 4 2" xfId="4789" xr:uid="{00000000-0005-0000-0000-0000B5120000}"/>
    <cellStyle name="Currency 2 5 3 2 3 4 3" xfId="4790" xr:uid="{00000000-0005-0000-0000-0000B6120000}"/>
    <cellStyle name="Currency 2 5 3 2 3 5" xfId="4791" xr:uid="{00000000-0005-0000-0000-0000B7120000}"/>
    <cellStyle name="Currency 2 5 3 2 3 5 2" xfId="4792" xr:uid="{00000000-0005-0000-0000-0000B8120000}"/>
    <cellStyle name="Currency 2 5 3 2 3 5 2 2" xfId="4793" xr:uid="{00000000-0005-0000-0000-0000B9120000}"/>
    <cellStyle name="Currency 2 5 3 2 3 5 3" xfId="4794" xr:uid="{00000000-0005-0000-0000-0000BA120000}"/>
    <cellStyle name="Currency 2 5 3 2 3 6" xfId="4795" xr:uid="{00000000-0005-0000-0000-0000BB120000}"/>
    <cellStyle name="Currency 2 5 3 2 3 6 2" xfId="4796" xr:uid="{00000000-0005-0000-0000-0000BC120000}"/>
    <cellStyle name="Currency 2 5 3 2 3 6 2 2" xfId="4797" xr:uid="{00000000-0005-0000-0000-0000BD120000}"/>
    <cellStyle name="Currency 2 5 3 2 3 6 3" xfId="4798" xr:uid="{00000000-0005-0000-0000-0000BE120000}"/>
    <cellStyle name="Currency 2 5 3 2 3 7" xfId="4799" xr:uid="{00000000-0005-0000-0000-0000BF120000}"/>
    <cellStyle name="Currency 2 5 3 2 3 7 2" xfId="4800" xr:uid="{00000000-0005-0000-0000-0000C0120000}"/>
    <cellStyle name="Currency 2 5 3 2 3 7 2 2" xfId="4801" xr:uid="{00000000-0005-0000-0000-0000C1120000}"/>
    <cellStyle name="Currency 2 5 3 2 3 7 3" xfId="4802" xr:uid="{00000000-0005-0000-0000-0000C2120000}"/>
    <cellStyle name="Currency 2 5 3 2 3 8" xfId="4803" xr:uid="{00000000-0005-0000-0000-0000C3120000}"/>
    <cellStyle name="Currency 2 5 3 2 3 8 2" xfId="4804" xr:uid="{00000000-0005-0000-0000-0000C4120000}"/>
    <cellStyle name="Currency 2 5 3 2 3 9" xfId="4805" xr:uid="{00000000-0005-0000-0000-0000C5120000}"/>
    <cellStyle name="Currency 2 5 3 2 3 9 2" xfId="4806" xr:uid="{00000000-0005-0000-0000-0000C6120000}"/>
    <cellStyle name="Currency 2 5 3 2 4" xfId="4807" xr:uid="{00000000-0005-0000-0000-0000C7120000}"/>
    <cellStyle name="Currency 2 5 3 2 4 2" xfId="4808" xr:uid="{00000000-0005-0000-0000-0000C8120000}"/>
    <cellStyle name="Currency 2 5 3 2 4 2 10" xfId="4809" xr:uid="{00000000-0005-0000-0000-0000C9120000}"/>
    <cellStyle name="Currency 2 5 3 2 4 2 2" xfId="4810" xr:uid="{00000000-0005-0000-0000-0000CA120000}"/>
    <cellStyle name="Currency 2 5 3 2 4 2 3" xfId="4811" xr:uid="{00000000-0005-0000-0000-0000CB120000}"/>
    <cellStyle name="Currency 2 5 3 2 4 2 4" xfId="4812" xr:uid="{00000000-0005-0000-0000-0000CC120000}"/>
    <cellStyle name="Currency 2 5 3 2 4 2 4 2" xfId="4813" xr:uid="{00000000-0005-0000-0000-0000CD120000}"/>
    <cellStyle name="Currency 2 5 3 2 4 2 4 2 2" xfId="4814" xr:uid="{00000000-0005-0000-0000-0000CE120000}"/>
    <cellStyle name="Currency 2 5 3 2 4 2 4 3" xfId="4815" xr:uid="{00000000-0005-0000-0000-0000CF120000}"/>
    <cellStyle name="Currency 2 5 3 2 4 2 5" xfId="4816" xr:uid="{00000000-0005-0000-0000-0000D0120000}"/>
    <cellStyle name="Currency 2 5 3 2 4 2 5 2" xfId="4817" xr:uid="{00000000-0005-0000-0000-0000D1120000}"/>
    <cellStyle name="Currency 2 5 3 2 4 2 5 2 2" xfId="4818" xr:uid="{00000000-0005-0000-0000-0000D2120000}"/>
    <cellStyle name="Currency 2 5 3 2 4 2 5 3" xfId="4819" xr:uid="{00000000-0005-0000-0000-0000D3120000}"/>
    <cellStyle name="Currency 2 5 3 2 4 2 6" xfId="4820" xr:uid="{00000000-0005-0000-0000-0000D4120000}"/>
    <cellStyle name="Currency 2 5 3 2 4 2 6 2" xfId="4821" xr:uid="{00000000-0005-0000-0000-0000D5120000}"/>
    <cellStyle name="Currency 2 5 3 2 4 2 6 2 2" xfId="4822" xr:uid="{00000000-0005-0000-0000-0000D6120000}"/>
    <cellStyle name="Currency 2 5 3 2 4 2 6 3" xfId="4823" xr:uid="{00000000-0005-0000-0000-0000D7120000}"/>
    <cellStyle name="Currency 2 5 3 2 4 2 7" xfId="4824" xr:uid="{00000000-0005-0000-0000-0000D8120000}"/>
    <cellStyle name="Currency 2 5 3 2 4 2 7 2" xfId="4825" xr:uid="{00000000-0005-0000-0000-0000D9120000}"/>
    <cellStyle name="Currency 2 5 3 2 4 2 8" xfId="4826" xr:uid="{00000000-0005-0000-0000-0000DA120000}"/>
    <cellStyle name="Currency 2 5 3 2 4 2 8 2" xfId="4827" xr:uid="{00000000-0005-0000-0000-0000DB120000}"/>
    <cellStyle name="Currency 2 5 3 2 4 2 9" xfId="4828" xr:uid="{00000000-0005-0000-0000-0000DC120000}"/>
    <cellStyle name="Currency 2 5 3 2 4 3" xfId="4829" xr:uid="{00000000-0005-0000-0000-0000DD120000}"/>
    <cellStyle name="Currency 2 5 3 2 4 4" xfId="4830" xr:uid="{00000000-0005-0000-0000-0000DE120000}"/>
    <cellStyle name="Currency 2 5 3 2 4 4 2" xfId="4831" xr:uid="{00000000-0005-0000-0000-0000DF120000}"/>
    <cellStyle name="Currency 2 5 3 2 4 4 2 2" xfId="4832" xr:uid="{00000000-0005-0000-0000-0000E0120000}"/>
    <cellStyle name="Currency 2 5 3 2 4 4 3" xfId="4833" xr:uid="{00000000-0005-0000-0000-0000E1120000}"/>
    <cellStyle name="Currency 2 5 3 2 4 5" xfId="4834" xr:uid="{00000000-0005-0000-0000-0000E2120000}"/>
    <cellStyle name="Currency 2 5 3 2 4 5 2" xfId="4835" xr:uid="{00000000-0005-0000-0000-0000E3120000}"/>
    <cellStyle name="Currency 2 5 3 2 4 5 2 2" xfId="4836" xr:uid="{00000000-0005-0000-0000-0000E4120000}"/>
    <cellStyle name="Currency 2 5 3 2 4 5 3" xfId="4837" xr:uid="{00000000-0005-0000-0000-0000E5120000}"/>
    <cellStyle name="Currency 2 5 3 2 5" xfId="4838" xr:uid="{00000000-0005-0000-0000-0000E6120000}"/>
    <cellStyle name="Currency 2 5 3 2 5 2" xfId="4839" xr:uid="{00000000-0005-0000-0000-0000E7120000}"/>
    <cellStyle name="Currency 2 5 3 2 5 3" xfId="4840" xr:uid="{00000000-0005-0000-0000-0000E8120000}"/>
    <cellStyle name="Currency 2 5 3 2 5 3 2" xfId="4841" xr:uid="{00000000-0005-0000-0000-0000E9120000}"/>
    <cellStyle name="Currency 2 5 3 2 5 3 3" xfId="4842" xr:uid="{00000000-0005-0000-0000-0000EA120000}"/>
    <cellStyle name="Currency 2 5 3 2 5 4" xfId="4843" xr:uid="{00000000-0005-0000-0000-0000EB120000}"/>
    <cellStyle name="Currency 2 5 3 2 5 4 2" xfId="4844" xr:uid="{00000000-0005-0000-0000-0000EC120000}"/>
    <cellStyle name="Currency 2 5 3 2 5 4 2 2" xfId="4845" xr:uid="{00000000-0005-0000-0000-0000ED120000}"/>
    <cellStyle name="Currency 2 5 3 2 5 4 3" xfId="4846" xr:uid="{00000000-0005-0000-0000-0000EE120000}"/>
    <cellStyle name="Currency 2 5 3 2 5 5" xfId="4847" xr:uid="{00000000-0005-0000-0000-0000EF120000}"/>
    <cellStyle name="Currency 2 5 3 2 5 5 2" xfId="4848" xr:uid="{00000000-0005-0000-0000-0000F0120000}"/>
    <cellStyle name="Currency 2 5 3 2 5 5 2 2" xfId="4849" xr:uid="{00000000-0005-0000-0000-0000F1120000}"/>
    <cellStyle name="Currency 2 5 3 2 5 5 3" xfId="4850" xr:uid="{00000000-0005-0000-0000-0000F2120000}"/>
    <cellStyle name="Currency 2 5 3 2 5 6" xfId="4851" xr:uid="{00000000-0005-0000-0000-0000F3120000}"/>
    <cellStyle name="Currency 2 5 3 2 5 6 2" xfId="4852" xr:uid="{00000000-0005-0000-0000-0000F4120000}"/>
    <cellStyle name="Currency 2 5 3 2 5 6 2 2" xfId="4853" xr:uid="{00000000-0005-0000-0000-0000F5120000}"/>
    <cellStyle name="Currency 2 5 3 2 5 6 3" xfId="4854" xr:uid="{00000000-0005-0000-0000-0000F6120000}"/>
    <cellStyle name="Currency 2 5 3 2 5 7" xfId="4855" xr:uid="{00000000-0005-0000-0000-0000F7120000}"/>
    <cellStyle name="Currency 2 5 3 2 5 7 2" xfId="4856" xr:uid="{00000000-0005-0000-0000-0000F8120000}"/>
    <cellStyle name="Currency 2 5 3 2 5 8" xfId="4857" xr:uid="{00000000-0005-0000-0000-0000F9120000}"/>
    <cellStyle name="Currency 2 5 3 2 5 8 2" xfId="4858" xr:uid="{00000000-0005-0000-0000-0000FA120000}"/>
    <cellStyle name="Currency 2 5 3 2 5 9" xfId="4859" xr:uid="{00000000-0005-0000-0000-0000FB120000}"/>
    <cellStyle name="Currency 2 5 3 2 6" xfId="4860" xr:uid="{00000000-0005-0000-0000-0000FC120000}"/>
    <cellStyle name="Currency 2 5 3 2 6 2" xfId="4861" xr:uid="{00000000-0005-0000-0000-0000FD120000}"/>
    <cellStyle name="Currency 2 5 3 2 6 3" xfId="4862" xr:uid="{00000000-0005-0000-0000-0000FE120000}"/>
    <cellStyle name="Currency 2 5 3 2 7" xfId="4863" xr:uid="{00000000-0005-0000-0000-0000FF120000}"/>
    <cellStyle name="Currency 2 5 3 2 8" xfId="4864" xr:uid="{00000000-0005-0000-0000-000000130000}"/>
    <cellStyle name="Currency 2 5 3 2 8 2" xfId="4865" xr:uid="{00000000-0005-0000-0000-000001130000}"/>
    <cellStyle name="Currency 2 5 3 2 8 2 2" xfId="4866" xr:uid="{00000000-0005-0000-0000-000002130000}"/>
    <cellStyle name="Currency 2 5 3 2 8 3" xfId="4867" xr:uid="{00000000-0005-0000-0000-000003130000}"/>
    <cellStyle name="Currency 2 5 3 2 8 4" xfId="4868" xr:uid="{00000000-0005-0000-0000-000004130000}"/>
    <cellStyle name="Currency 2 5 3 2 9" xfId="4869" xr:uid="{00000000-0005-0000-0000-000005130000}"/>
    <cellStyle name="Currency 2 5 3 2 9 2" xfId="4870" xr:uid="{00000000-0005-0000-0000-000006130000}"/>
    <cellStyle name="Currency 2 5 3 2 9 2 2" xfId="4871" xr:uid="{00000000-0005-0000-0000-000007130000}"/>
    <cellStyle name="Currency 2 5 3 2 9 3" xfId="4872" xr:uid="{00000000-0005-0000-0000-000008130000}"/>
    <cellStyle name="Currency 2 5 3 3" xfId="4873" xr:uid="{00000000-0005-0000-0000-000009130000}"/>
    <cellStyle name="Currency 2 5 3 3 10" xfId="4874" xr:uid="{00000000-0005-0000-0000-00000A130000}"/>
    <cellStyle name="Currency 2 5 3 3 10 2" xfId="4875" xr:uid="{00000000-0005-0000-0000-00000B130000}"/>
    <cellStyle name="Currency 2 5 3 3 10 2 2" xfId="4876" xr:uid="{00000000-0005-0000-0000-00000C130000}"/>
    <cellStyle name="Currency 2 5 3 3 10 3" xfId="4877" xr:uid="{00000000-0005-0000-0000-00000D130000}"/>
    <cellStyle name="Currency 2 5 3 3 11" xfId="4878" xr:uid="{00000000-0005-0000-0000-00000E130000}"/>
    <cellStyle name="Currency 2 5 3 3 11 2" xfId="4879" xr:uid="{00000000-0005-0000-0000-00000F130000}"/>
    <cellStyle name="Currency 2 5 3 3 12" xfId="4880" xr:uid="{00000000-0005-0000-0000-000010130000}"/>
    <cellStyle name="Currency 2 5 3 3 12 2" xfId="4881" xr:uid="{00000000-0005-0000-0000-000011130000}"/>
    <cellStyle name="Currency 2 5 3 3 13" xfId="4882" xr:uid="{00000000-0005-0000-0000-000012130000}"/>
    <cellStyle name="Currency 2 5 3 3 14" xfId="4883" xr:uid="{00000000-0005-0000-0000-000013130000}"/>
    <cellStyle name="Currency 2 5 3 3 15" xfId="4884" xr:uid="{00000000-0005-0000-0000-000014130000}"/>
    <cellStyle name="Currency 2 5 3 3 2" xfId="4885" xr:uid="{00000000-0005-0000-0000-000015130000}"/>
    <cellStyle name="Currency 2 5 3 3 2 2" xfId="4886" xr:uid="{00000000-0005-0000-0000-000016130000}"/>
    <cellStyle name="Currency 2 5 3 3 2 2 2" xfId="4887" xr:uid="{00000000-0005-0000-0000-000017130000}"/>
    <cellStyle name="Currency 2 5 3 3 2 2 3" xfId="4888" xr:uid="{00000000-0005-0000-0000-000018130000}"/>
    <cellStyle name="Currency 2 5 3 3 2 2 3 2" xfId="4889" xr:uid="{00000000-0005-0000-0000-000019130000}"/>
    <cellStyle name="Currency 2 5 3 3 2 2 3 3" xfId="4890" xr:uid="{00000000-0005-0000-0000-00001A130000}"/>
    <cellStyle name="Currency 2 5 3 3 2 2 4" xfId="4891" xr:uid="{00000000-0005-0000-0000-00001B130000}"/>
    <cellStyle name="Currency 2 5 3 3 2 2 4 2" xfId="4892" xr:uid="{00000000-0005-0000-0000-00001C130000}"/>
    <cellStyle name="Currency 2 5 3 3 2 2 4 2 2" xfId="4893" xr:uid="{00000000-0005-0000-0000-00001D130000}"/>
    <cellStyle name="Currency 2 5 3 3 2 2 4 3" xfId="4894" xr:uid="{00000000-0005-0000-0000-00001E130000}"/>
    <cellStyle name="Currency 2 5 3 3 2 2 5" xfId="4895" xr:uid="{00000000-0005-0000-0000-00001F130000}"/>
    <cellStyle name="Currency 2 5 3 3 2 2 5 2" xfId="4896" xr:uid="{00000000-0005-0000-0000-000020130000}"/>
    <cellStyle name="Currency 2 5 3 3 2 2 5 2 2" xfId="4897" xr:uid="{00000000-0005-0000-0000-000021130000}"/>
    <cellStyle name="Currency 2 5 3 3 2 2 5 3" xfId="4898" xr:uid="{00000000-0005-0000-0000-000022130000}"/>
    <cellStyle name="Currency 2 5 3 3 2 2 6" xfId="4899" xr:uid="{00000000-0005-0000-0000-000023130000}"/>
    <cellStyle name="Currency 2 5 3 3 2 2 6 2" xfId="4900" xr:uid="{00000000-0005-0000-0000-000024130000}"/>
    <cellStyle name="Currency 2 5 3 3 2 2 6 2 2" xfId="4901" xr:uid="{00000000-0005-0000-0000-000025130000}"/>
    <cellStyle name="Currency 2 5 3 3 2 2 6 3" xfId="4902" xr:uid="{00000000-0005-0000-0000-000026130000}"/>
    <cellStyle name="Currency 2 5 3 3 2 2 7" xfId="4903" xr:uid="{00000000-0005-0000-0000-000027130000}"/>
    <cellStyle name="Currency 2 5 3 3 2 2 7 2" xfId="4904" xr:uid="{00000000-0005-0000-0000-000028130000}"/>
    <cellStyle name="Currency 2 5 3 3 2 2 8" xfId="4905" xr:uid="{00000000-0005-0000-0000-000029130000}"/>
    <cellStyle name="Currency 2 5 3 3 2 2 8 2" xfId="4906" xr:uid="{00000000-0005-0000-0000-00002A130000}"/>
    <cellStyle name="Currency 2 5 3 3 2 2 9" xfId="4907" xr:uid="{00000000-0005-0000-0000-00002B130000}"/>
    <cellStyle name="Currency 2 5 3 3 2 3" xfId="4908" xr:uid="{00000000-0005-0000-0000-00002C130000}"/>
    <cellStyle name="Currency 2 5 3 3 2 3 2" xfId="4909" xr:uid="{00000000-0005-0000-0000-00002D130000}"/>
    <cellStyle name="Currency 2 5 3 3 2 3 3" xfId="4910" xr:uid="{00000000-0005-0000-0000-00002E130000}"/>
    <cellStyle name="Currency 2 5 3 3 2 3 3 2" xfId="4911" xr:uid="{00000000-0005-0000-0000-00002F130000}"/>
    <cellStyle name="Currency 2 5 3 3 2 3 3 3" xfId="4912" xr:uid="{00000000-0005-0000-0000-000030130000}"/>
    <cellStyle name="Currency 2 5 3 3 2 3 4" xfId="4913" xr:uid="{00000000-0005-0000-0000-000031130000}"/>
    <cellStyle name="Currency 2 5 3 3 2 3 4 2" xfId="4914" xr:uid="{00000000-0005-0000-0000-000032130000}"/>
    <cellStyle name="Currency 2 5 3 3 2 3 4 2 2" xfId="4915" xr:uid="{00000000-0005-0000-0000-000033130000}"/>
    <cellStyle name="Currency 2 5 3 3 2 3 4 3" xfId="4916" xr:uid="{00000000-0005-0000-0000-000034130000}"/>
    <cellStyle name="Currency 2 5 3 3 2 3 5" xfId="4917" xr:uid="{00000000-0005-0000-0000-000035130000}"/>
    <cellStyle name="Currency 2 5 3 3 2 3 5 2" xfId="4918" xr:uid="{00000000-0005-0000-0000-000036130000}"/>
    <cellStyle name="Currency 2 5 3 3 2 3 5 2 2" xfId="4919" xr:uid="{00000000-0005-0000-0000-000037130000}"/>
    <cellStyle name="Currency 2 5 3 3 2 3 5 3" xfId="4920" xr:uid="{00000000-0005-0000-0000-000038130000}"/>
    <cellStyle name="Currency 2 5 3 3 2 3 6" xfId="4921" xr:uid="{00000000-0005-0000-0000-000039130000}"/>
    <cellStyle name="Currency 2 5 3 3 2 3 6 2" xfId="4922" xr:uid="{00000000-0005-0000-0000-00003A130000}"/>
    <cellStyle name="Currency 2 5 3 3 2 3 6 2 2" xfId="4923" xr:uid="{00000000-0005-0000-0000-00003B130000}"/>
    <cellStyle name="Currency 2 5 3 3 2 3 6 3" xfId="4924" xr:uid="{00000000-0005-0000-0000-00003C130000}"/>
    <cellStyle name="Currency 2 5 3 3 2 3 7" xfId="4925" xr:uid="{00000000-0005-0000-0000-00003D130000}"/>
    <cellStyle name="Currency 2 5 3 3 2 3 7 2" xfId="4926" xr:uid="{00000000-0005-0000-0000-00003E130000}"/>
    <cellStyle name="Currency 2 5 3 3 2 3 8" xfId="4927" xr:uid="{00000000-0005-0000-0000-00003F130000}"/>
    <cellStyle name="Currency 2 5 3 3 2 3 8 2" xfId="4928" xr:uid="{00000000-0005-0000-0000-000040130000}"/>
    <cellStyle name="Currency 2 5 3 3 2 3 9" xfId="4929" xr:uid="{00000000-0005-0000-0000-000041130000}"/>
    <cellStyle name="Currency 2 5 3 3 2 4" xfId="4930" xr:uid="{00000000-0005-0000-0000-000042130000}"/>
    <cellStyle name="Currency 2 5 3 3 2 4 2" xfId="4931" xr:uid="{00000000-0005-0000-0000-000043130000}"/>
    <cellStyle name="Currency 2 5 3 3 2 4 3" xfId="4932" xr:uid="{00000000-0005-0000-0000-000044130000}"/>
    <cellStyle name="Currency 2 5 3 3 2 4 3 2" xfId="4933" xr:uid="{00000000-0005-0000-0000-000045130000}"/>
    <cellStyle name="Currency 2 5 3 3 2 4 3 2 2" xfId="4934" xr:uid="{00000000-0005-0000-0000-000046130000}"/>
    <cellStyle name="Currency 2 5 3 3 2 4 3 3" xfId="4935" xr:uid="{00000000-0005-0000-0000-000047130000}"/>
    <cellStyle name="Currency 2 5 3 3 2 4 4" xfId="4936" xr:uid="{00000000-0005-0000-0000-000048130000}"/>
    <cellStyle name="Currency 2 5 3 3 2 4 4 2" xfId="4937" xr:uid="{00000000-0005-0000-0000-000049130000}"/>
    <cellStyle name="Currency 2 5 3 3 2 4 4 2 2" xfId="4938" xr:uid="{00000000-0005-0000-0000-00004A130000}"/>
    <cellStyle name="Currency 2 5 3 3 2 4 4 3" xfId="4939" xr:uid="{00000000-0005-0000-0000-00004B130000}"/>
    <cellStyle name="Currency 2 5 3 3 2 4 5" xfId="4940" xr:uid="{00000000-0005-0000-0000-00004C130000}"/>
    <cellStyle name="Currency 2 5 3 3 2 4 5 2" xfId="4941" xr:uid="{00000000-0005-0000-0000-00004D130000}"/>
    <cellStyle name="Currency 2 5 3 3 2 4 5 2 2" xfId="4942" xr:uid="{00000000-0005-0000-0000-00004E130000}"/>
    <cellStyle name="Currency 2 5 3 3 2 4 5 3" xfId="4943" xr:uid="{00000000-0005-0000-0000-00004F130000}"/>
    <cellStyle name="Currency 2 5 3 3 2 4 6" xfId="4944" xr:uid="{00000000-0005-0000-0000-000050130000}"/>
    <cellStyle name="Currency 2 5 3 3 2 4 6 2" xfId="4945" xr:uid="{00000000-0005-0000-0000-000051130000}"/>
    <cellStyle name="Currency 2 5 3 3 2 4 7" xfId="4946" xr:uid="{00000000-0005-0000-0000-000052130000}"/>
    <cellStyle name="Currency 2 5 3 3 2 4 7 2" xfId="4947" xr:uid="{00000000-0005-0000-0000-000053130000}"/>
    <cellStyle name="Currency 2 5 3 3 2 4 8" xfId="4948" xr:uid="{00000000-0005-0000-0000-000054130000}"/>
    <cellStyle name="Currency 2 5 3 3 2 4 9" xfId="4949" xr:uid="{00000000-0005-0000-0000-000055130000}"/>
    <cellStyle name="Currency 2 5 3 3 2 5" xfId="4950" xr:uid="{00000000-0005-0000-0000-000056130000}"/>
    <cellStyle name="Currency 2 5 3 3 2 5 2" xfId="4951" xr:uid="{00000000-0005-0000-0000-000057130000}"/>
    <cellStyle name="Currency 2 5 3 3 2 5 3" xfId="4952" xr:uid="{00000000-0005-0000-0000-000058130000}"/>
    <cellStyle name="Currency 2 5 3 3 2 6" xfId="4953" xr:uid="{00000000-0005-0000-0000-000059130000}"/>
    <cellStyle name="Currency 2 5 3 3 2 6 2" xfId="4954" xr:uid="{00000000-0005-0000-0000-00005A130000}"/>
    <cellStyle name="Currency 2 5 3 3 2 6 2 2" xfId="4955" xr:uid="{00000000-0005-0000-0000-00005B130000}"/>
    <cellStyle name="Currency 2 5 3 3 2 6 2 2 2" xfId="4956" xr:uid="{00000000-0005-0000-0000-00005C130000}"/>
    <cellStyle name="Currency 2 5 3 3 2 6 2 3" xfId="4957" xr:uid="{00000000-0005-0000-0000-00005D130000}"/>
    <cellStyle name="Currency 2 5 3 3 2 6 3" xfId="4958" xr:uid="{00000000-0005-0000-0000-00005E130000}"/>
    <cellStyle name="Currency 2 5 3 3 2 6 3 2" xfId="4959" xr:uid="{00000000-0005-0000-0000-00005F130000}"/>
    <cellStyle name="Currency 2 5 3 3 2 6 3 2 2" xfId="4960" xr:uid="{00000000-0005-0000-0000-000060130000}"/>
    <cellStyle name="Currency 2 5 3 3 2 6 3 3" xfId="4961" xr:uid="{00000000-0005-0000-0000-000061130000}"/>
    <cellStyle name="Currency 2 5 3 3 2 6 4" xfId="4962" xr:uid="{00000000-0005-0000-0000-000062130000}"/>
    <cellStyle name="Currency 2 5 3 3 2 6 4 2" xfId="4963" xr:uid="{00000000-0005-0000-0000-000063130000}"/>
    <cellStyle name="Currency 2 5 3 3 2 6 4 2 2" xfId="4964" xr:uid="{00000000-0005-0000-0000-000064130000}"/>
    <cellStyle name="Currency 2 5 3 3 2 6 4 3" xfId="4965" xr:uid="{00000000-0005-0000-0000-000065130000}"/>
    <cellStyle name="Currency 2 5 3 3 2 6 5" xfId="4966" xr:uid="{00000000-0005-0000-0000-000066130000}"/>
    <cellStyle name="Currency 2 5 3 3 2 6 5 2" xfId="4967" xr:uid="{00000000-0005-0000-0000-000067130000}"/>
    <cellStyle name="Currency 2 5 3 3 2 6 6" xfId="4968" xr:uid="{00000000-0005-0000-0000-000068130000}"/>
    <cellStyle name="Currency 2 5 3 3 2 6 6 2" xfId="4969" xr:uid="{00000000-0005-0000-0000-000069130000}"/>
    <cellStyle name="Currency 2 5 3 3 2 6 7" xfId="4970" xr:uid="{00000000-0005-0000-0000-00006A130000}"/>
    <cellStyle name="Currency 2 5 3 3 2 7" xfId="4971" xr:uid="{00000000-0005-0000-0000-00006B130000}"/>
    <cellStyle name="Currency 2 5 3 3 2 7 2" xfId="4972" xr:uid="{00000000-0005-0000-0000-00006C130000}"/>
    <cellStyle name="Currency 2 5 3 3 2 7 2 2" xfId="4973" xr:uid="{00000000-0005-0000-0000-00006D130000}"/>
    <cellStyle name="Currency 2 5 3 3 2 7 3" xfId="4974" xr:uid="{00000000-0005-0000-0000-00006E130000}"/>
    <cellStyle name="Currency 2 5 3 3 2 8" xfId="4975" xr:uid="{00000000-0005-0000-0000-00006F130000}"/>
    <cellStyle name="Currency 2 5 3 3 2 8 2" xfId="4976" xr:uid="{00000000-0005-0000-0000-000070130000}"/>
    <cellStyle name="Currency 2 5 3 3 2 8 2 2" xfId="4977" xr:uid="{00000000-0005-0000-0000-000071130000}"/>
    <cellStyle name="Currency 2 5 3 3 2 8 3" xfId="4978" xr:uid="{00000000-0005-0000-0000-000072130000}"/>
    <cellStyle name="Currency 2 5 3 3 3" xfId="4979" xr:uid="{00000000-0005-0000-0000-000073130000}"/>
    <cellStyle name="Currency 2 5 3 3 3 10" xfId="4980" xr:uid="{00000000-0005-0000-0000-000074130000}"/>
    <cellStyle name="Currency 2 5 3 3 3 2" xfId="4981" xr:uid="{00000000-0005-0000-0000-000075130000}"/>
    <cellStyle name="Currency 2 5 3 3 3 2 2" xfId="4982" xr:uid="{00000000-0005-0000-0000-000076130000}"/>
    <cellStyle name="Currency 2 5 3 3 3 2 3" xfId="4983" xr:uid="{00000000-0005-0000-0000-000077130000}"/>
    <cellStyle name="Currency 2 5 3 3 3 2 3 2" xfId="4984" xr:uid="{00000000-0005-0000-0000-000078130000}"/>
    <cellStyle name="Currency 2 5 3 3 3 2 3 3" xfId="4985" xr:uid="{00000000-0005-0000-0000-000079130000}"/>
    <cellStyle name="Currency 2 5 3 3 3 2 4" xfId="4986" xr:uid="{00000000-0005-0000-0000-00007A130000}"/>
    <cellStyle name="Currency 2 5 3 3 3 2 4 2" xfId="4987" xr:uid="{00000000-0005-0000-0000-00007B130000}"/>
    <cellStyle name="Currency 2 5 3 3 3 2 4 2 2" xfId="4988" xr:uid="{00000000-0005-0000-0000-00007C130000}"/>
    <cellStyle name="Currency 2 5 3 3 3 2 4 3" xfId="4989" xr:uid="{00000000-0005-0000-0000-00007D130000}"/>
    <cellStyle name="Currency 2 5 3 3 3 2 5" xfId="4990" xr:uid="{00000000-0005-0000-0000-00007E130000}"/>
    <cellStyle name="Currency 2 5 3 3 3 2 5 2" xfId="4991" xr:uid="{00000000-0005-0000-0000-00007F130000}"/>
    <cellStyle name="Currency 2 5 3 3 3 2 5 2 2" xfId="4992" xr:uid="{00000000-0005-0000-0000-000080130000}"/>
    <cellStyle name="Currency 2 5 3 3 3 2 5 3" xfId="4993" xr:uid="{00000000-0005-0000-0000-000081130000}"/>
    <cellStyle name="Currency 2 5 3 3 3 2 6" xfId="4994" xr:uid="{00000000-0005-0000-0000-000082130000}"/>
    <cellStyle name="Currency 2 5 3 3 3 2 6 2" xfId="4995" xr:uid="{00000000-0005-0000-0000-000083130000}"/>
    <cellStyle name="Currency 2 5 3 3 3 2 6 2 2" xfId="4996" xr:uid="{00000000-0005-0000-0000-000084130000}"/>
    <cellStyle name="Currency 2 5 3 3 3 2 6 3" xfId="4997" xr:uid="{00000000-0005-0000-0000-000085130000}"/>
    <cellStyle name="Currency 2 5 3 3 3 2 7" xfId="4998" xr:uid="{00000000-0005-0000-0000-000086130000}"/>
    <cellStyle name="Currency 2 5 3 3 3 2 7 2" xfId="4999" xr:uid="{00000000-0005-0000-0000-000087130000}"/>
    <cellStyle name="Currency 2 5 3 3 3 2 8" xfId="5000" xr:uid="{00000000-0005-0000-0000-000088130000}"/>
    <cellStyle name="Currency 2 5 3 3 3 2 8 2" xfId="5001" xr:uid="{00000000-0005-0000-0000-000089130000}"/>
    <cellStyle name="Currency 2 5 3 3 3 2 9" xfId="5002" xr:uid="{00000000-0005-0000-0000-00008A130000}"/>
    <cellStyle name="Currency 2 5 3 3 3 3" xfId="5003" xr:uid="{00000000-0005-0000-0000-00008B130000}"/>
    <cellStyle name="Currency 2 5 3 3 3 4" xfId="5004" xr:uid="{00000000-0005-0000-0000-00008C130000}"/>
    <cellStyle name="Currency 2 5 3 3 3 4 2" xfId="5005" xr:uid="{00000000-0005-0000-0000-00008D130000}"/>
    <cellStyle name="Currency 2 5 3 3 3 4 3" xfId="5006" xr:uid="{00000000-0005-0000-0000-00008E130000}"/>
    <cellStyle name="Currency 2 5 3 3 3 5" xfId="5007" xr:uid="{00000000-0005-0000-0000-00008F130000}"/>
    <cellStyle name="Currency 2 5 3 3 3 5 2" xfId="5008" xr:uid="{00000000-0005-0000-0000-000090130000}"/>
    <cellStyle name="Currency 2 5 3 3 3 5 2 2" xfId="5009" xr:uid="{00000000-0005-0000-0000-000091130000}"/>
    <cellStyle name="Currency 2 5 3 3 3 5 3" xfId="5010" xr:uid="{00000000-0005-0000-0000-000092130000}"/>
    <cellStyle name="Currency 2 5 3 3 3 6" xfId="5011" xr:uid="{00000000-0005-0000-0000-000093130000}"/>
    <cellStyle name="Currency 2 5 3 3 3 6 2" xfId="5012" xr:uid="{00000000-0005-0000-0000-000094130000}"/>
    <cellStyle name="Currency 2 5 3 3 3 6 2 2" xfId="5013" xr:uid="{00000000-0005-0000-0000-000095130000}"/>
    <cellStyle name="Currency 2 5 3 3 3 6 3" xfId="5014" xr:uid="{00000000-0005-0000-0000-000096130000}"/>
    <cellStyle name="Currency 2 5 3 3 3 7" xfId="5015" xr:uid="{00000000-0005-0000-0000-000097130000}"/>
    <cellStyle name="Currency 2 5 3 3 3 7 2" xfId="5016" xr:uid="{00000000-0005-0000-0000-000098130000}"/>
    <cellStyle name="Currency 2 5 3 3 3 7 2 2" xfId="5017" xr:uid="{00000000-0005-0000-0000-000099130000}"/>
    <cellStyle name="Currency 2 5 3 3 3 7 3" xfId="5018" xr:uid="{00000000-0005-0000-0000-00009A130000}"/>
    <cellStyle name="Currency 2 5 3 3 3 8" xfId="5019" xr:uid="{00000000-0005-0000-0000-00009B130000}"/>
    <cellStyle name="Currency 2 5 3 3 3 8 2" xfId="5020" xr:uid="{00000000-0005-0000-0000-00009C130000}"/>
    <cellStyle name="Currency 2 5 3 3 3 9" xfId="5021" xr:uid="{00000000-0005-0000-0000-00009D130000}"/>
    <cellStyle name="Currency 2 5 3 3 3 9 2" xfId="5022" xr:uid="{00000000-0005-0000-0000-00009E130000}"/>
    <cellStyle name="Currency 2 5 3 3 4" xfId="5023" xr:uid="{00000000-0005-0000-0000-00009F130000}"/>
    <cellStyle name="Currency 2 5 3 3 4 2" xfId="5024" xr:uid="{00000000-0005-0000-0000-0000A0130000}"/>
    <cellStyle name="Currency 2 5 3 3 4 2 10" xfId="5025" xr:uid="{00000000-0005-0000-0000-0000A1130000}"/>
    <cellStyle name="Currency 2 5 3 3 4 2 2" xfId="5026" xr:uid="{00000000-0005-0000-0000-0000A2130000}"/>
    <cellStyle name="Currency 2 5 3 3 4 2 3" xfId="5027" xr:uid="{00000000-0005-0000-0000-0000A3130000}"/>
    <cellStyle name="Currency 2 5 3 3 4 2 4" xfId="5028" xr:uid="{00000000-0005-0000-0000-0000A4130000}"/>
    <cellStyle name="Currency 2 5 3 3 4 2 4 2" xfId="5029" xr:uid="{00000000-0005-0000-0000-0000A5130000}"/>
    <cellStyle name="Currency 2 5 3 3 4 2 4 2 2" xfId="5030" xr:uid="{00000000-0005-0000-0000-0000A6130000}"/>
    <cellStyle name="Currency 2 5 3 3 4 2 4 3" xfId="5031" xr:uid="{00000000-0005-0000-0000-0000A7130000}"/>
    <cellStyle name="Currency 2 5 3 3 4 2 5" xfId="5032" xr:uid="{00000000-0005-0000-0000-0000A8130000}"/>
    <cellStyle name="Currency 2 5 3 3 4 2 5 2" xfId="5033" xr:uid="{00000000-0005-0000-0000-0000A9130000}"/>
    <cellStyle name="Currency 2 5 3 3 4 2 5 2 2" xfId="5034" xr:uid="{00000000-0005-0000-0000-0000AA130000}"/>
    <cellStyle name="Currency 2 5 3 3 4 2 5 3" xfId="5035" xr:uid="{00000000-0005-0000-0000-0000AB130000}"/>
    <cellStyle name="Currency 2 5 3 3 4 2 6" xfId="5036" xr:uid="{00000000-0005-0000-0000-0000AC130000}"/>
    <cellStyle name="Currency 2 5 3 3 4 2 6 2" xfId="5037" xr:uid="{00000000-0005-0000-0000-0000AD130000}"/>
    <cellStyle name="Currency 2 5 3 3 4 2 6 2 2" xfId="5038" xr:uid="{00000000-0005-0000-0000-0000AE130000}"/>
    <cellStyle name="Currency 2 5 3 3 4 2 6 3" xfId="5039" xr:uid="{00000000-0005-0000-0000-0000AF130000}"/>
    <cellStyle name="Currency 2 5 3 3 4 2 7" xfId="5040" xr:uid="{00000000-0005-0000-0000-0000B0130000}"/>
    <cellStyle name="Currency 2 5 3 3 4 2 7 2" xfId="5041" xr:uid="{00000000-0005-0000-0000-0000B1130000}"/>
    <cellStyle name="Currency 2 5 3 3 4 2 8" xfId="5042" xr:uid="{00000000-0005-0000-0000-0000B2130000}"/>
    <cellStyle name="Currency 2 5 3 3 4 2 8 2" xfId="5043" xr:uid="{00000000-0005-0000-0000-0000B3130000}"/>
    <cellStyle name="Currency 2 5 3 3 4 2 9" xfId="5044" xr:uid="{00000000-0005-0000-0000-0000B4130000}"/>
    <cellStyle name="Currency 2 5 3 3 4 3" xfId="5045" xr:uid="{00000000-0005-0000-0000-0000B5130000}"/>
    <cellStyle name="Currency 2 5 3 3 4 4" xfId="5046" xr:uid="{00000000-0005-0000-0000-0000B6130000}"/>
    <cellStyle name="Currency 2 5 3 3 4 4 2" xfId="5047" xr:uid="{00000000-0005-0000-0000-0000B7130000}"/>
    <cellStyle name="Currency 2 5 3 3 4 4 2 2" xfId="5048" xr:uid="{00000000-0005-0000-0000-0000B8130000}"/>
    <cellStyle name="Currency 2 5 3 3 4 4 3" xfId="5049" xr:uid="{00000000-0005-0000-0000-0000B9130000}"/>
    <cellStyle name="Currency 2 5 3 3 4 5" xfId="5050" xr:uid="{00000000-0005-0000-0000-0000BA130000}"/>
    <cellStyle name="Currency 2 5 3 3 4 5 2" xfId="5051" xr:uid="{00000000-0005-0000-0000-0000BB130000}"/>
    <cellStyle name="Currency 2 5 3 3 4 5 2 2" xfId="5052" xr:uid="{00000000-0005-0000-0000-0000BC130000}"/>
    <cellStyle name="Currency 2 5 3 3 4 5 3" xfId="5053" xr:uid="{00000000-0005-0000-0000-0000BD130000}"/>
    <cellStyle name="Currency 2 5 3 3 5" xfId="5054" xr:uid="{00000000-0005-0000-0000-0000BE130000}"/>
    <cellStyle name="Currency 2 5 3 3 5 2" xfId="5055" xr:uid="{00000000-0005-0000-0000-0000BF130000}"/>
    <cellStyle name="Currency 2 5 3 3 5 3" xfId="5056" xr:uid="{00000000-0005-0000-0000-0000C0130000}"/>
    <cellStyle name="Currency 2 5 3 3 5 3 2" xfId="5057" xr:uid="{00000000-0005-0000-0000-0000C1130000}"/>
    <cellStyle name="Currency 2 5 3 3 5 3 3" xfId="5058" xr:uid="{00000000-0005-0000-0000-0000C2130000}"/>
    <cellStyle name="Currency 2 5 3 3 5 4" xfId="5059" xr:uid="{00000000-0005-0000-0000-0000C3130000}"/>
    <cellStyle name="Currency 2 5 3 3 5 4 2" xfId="5060" xr:uid="{00000000-0005-0000-0000-0000C4130000}"/>
    <cellStyle name="Currency 2 5 3 3 5 4 2 2" xfId="5061" xr:uid="{00000000-0005-0000-0000-0000C5130000}"/>
    <cellStyle name="Currency 2 5 3 3 5 4 3" xfId="5062" xr:uid="{00000000-0005-0000-0000-0000C6130000}"/>
    <cellStyle name="Currency 2 5 3 3 5 5" xfId="5063" xr:uid="{00000000-0005-0000-0000-0000C7130000}"/>
    <cellStyle name="Currency 2 5 3 3 5 5 2" xfId="5064" xr:uid="{00000000-0005-0000-0000-0000C8130000}"/>
    <cellStyle name="Currency 2 5 3 3 5 5 2 2" xfId="5065" xr:uid="{00000000-0005-0000-0000-0000C9130000}"/>
    <cellStyle name="Currency 2 5 3 3 5 5 3" xfId="5066" xr:uid="{00000000-0005-0000-0000-0000CA130000}"/>
    <cellStyle name="Currency 2 5 3 3 5 6" xfId="5067" xr:uid="{00000000-0005-0000-0000-0000CB130000}"/>
    <cellStyle name="Currency 2 5 3 3 5 6 2" xfId="5068" xr:uid="{00000000-0005-0000-0000-0000CC130000}"/>
    <cellStyle name="Currency 2 5 3 3 5 6 2 2" xfId="5069" xr:uid="{00000000-0005-0000-0000-0000CD130000}"/>
    <cellStyle name="Currency 2 5 3 3 5 6 3" xfId="5070" xr:uid="{00000000-0005-0000-0000-0000CE130000}"/>
    <cellStyle name="Currency 2 5 3 3 5 7" xfId="5071" xr:uid="{00000000-0005-0000-0000-0000CF130000}"/>
    <cellStyle name="Currency 2 5 3 3 5 7 2" xfId="5072" xr:uid="{00000000-0005-0000-0000-0000D0130000}"/>
    <cellStyle name="Currency 2 5 3 3 5 8" xfId="5073" xr:uid="{00000000-0005-0000-0000-0000D1130000}"/>
    <cellStyle name="Currency 2 5 3 3 5 8 2" xfId="5074" xr:uid="{00000000-0005-0000-0000-0000D2130000}"/>
    <cellStyle name="Currency 2 5 3 3 5 9" xfId="5075" xr:uid="{00000000-0005-0000-0000-0000D3130000}"/>
    <cellStyle name="Currency 2 5 3 3 6" xfId="5076" xr:uid="{00000000-0005-0000-0000-0000D4130000}"/>
    <cellStyle name="Currency 2 5 3 3 6 2" xfId="5077" xr:uid="{00000000-0005-0000-0000-0000D5130000}"/>
    <cellStyle name="Currency 2 5 3 3 6 3" xfId="5078" xr:uid="{00000000-0005-0000-0000-0000D6130000}"/>
    <cellStyle name="Currency 2 5 3 3 7" xfId="5079" xr:uid="{00000000-0005-0000-0000-0000D7130000}"/>
    <cellStyle name="Currency 2 5 3 3 8" xfId="5080" xr:uid="{00000000-0005-0000-0000-0000D8130000}"/>
    <cellStyle name="Currency 2 5 3 3 8 2" xfId="5081" xr:uid="{00000000-0005-0000-0000-0000D9130000}"/>
    <cellStyle name="Currency 2 5 3 3 8 2 2" xfId="5082" xr:uid="{00000000-0005-0000-0000-0000DA130000}"/>
    <cellStyle name="Currency 2 5 3 3 8 3" xfId="5083" xr:uid="{00000000-0005-0000-0000-0000DB130000}"/>
    <cellStyle name="Currency 2 5 3 3 8 4" xfId="5084" xr:uid="{00000000-0005-0000-0000-0000DC130000}"/>
    <cellStyle name="Currency 2 5 3 3 9" xfId="5085" xr:uid="{00000000-0005-0000-0000-0000DD130000}"/>
    <cellStyle name="Currency 2 5 3 3 9 2" xfId="5086" xr:uid="{00000000-0005-0000-0000-0000DE130000}"/>
    <cellStyle name="Currency 2 5 3 3 9 2 2" xfId="5087" xr:uid="{00000000-0005-0000-0000-0000DF130000}"/>
    <cellStyle name="Currency 2 5 3 3 9 3" xfId="5088" xr:uid="{00000000-0005-0000-0000-0000E0130000}"/>
    <cellStyle name="Currency 2 5 3 4" xfId="5089" xr:uid="{00000000-0005-0000-0000-0000E1130000}"/>
    <cellStyle name="Currency 2 5 3 4 2" xfId="5090" xr:uid="{00000000-0005-0000-0000-0000E2130000}"/>
    <cellStyle name="Currency 2 5 3 4 2 2" xfId="5091" xr:uid="{00000000-0005-0000-0000-0000E3130000}"/>
    <cellStyle name="Currency 2 5 3 4 2 3" xfId="5092" xr:uid="{00000000-0005-0000-0000-0000E4130000}"/>
    <cellStyle name="Currency 2 5 3 4 2 3 2" xfId="5093" xr:uid="{00000000-0005-0000-0000-0000E5130000}"/>
    <cellStyle name="Currency 2 5 3 4 2 3 3" xfId="5094" xr:uid="{00000000-0005-0000-0000-0000E6130000}"/>
    <cellStyle name="Currency 2 5 3 4 2 4" xfId="5095" xr:uid="{00000000-0005-0000-0000-0000E7130000}"/>
    <cellStyle name="Currency 2 5 3 4 2 4 2" xfId="5096" xr:uid="{00000000-0005-0000-0000-0000E8130000}"/>
    <cellStyle name="Currency 2 5 3 4 2 4 2 2" xfId="5097" xr:uid="{00000000-0005-0000-0000-0000E9130000}"/>
    <cellStyle name="Currency 2 5 3 4 2 4 3" xfId="5098" xr:uid="{00000000-0005-0000-0000-0000EA130000}"/>
    <cellStyle name="Currency 2 5 3 4 2 5" xfId="5099" xr:uid="{00000000-0005-0000-0000-0000EB130000}"/>
    <cellStyle name="Currency 2 5 3 4 2 5 2" xfId="5100" xr:uid="{00000000-0005-0000-0000-0000EC130000}"/>
    <cellStyle name="Currency 2 5 3 4 2 5 2 2" xfId="5101" xr:uid="{00000000-0005-0000-0000-0000ED130000}"/>
    <cellStyle name="Currency 2 5 3 4 2 5 3" xfId="5102" xr:uid="{00000000-0005-0000-0000-0000EE130000}"/>
    <cellStyle name="Currency 2 5 3 4 2 6" xfId="5103" xr:uid="{00000000-0005-0000-0000-0000EF130000}"/>
    <cellStyle name="Currency 2 5 3 4 2 6 2" xfId="5104" xr:uid="{00000000-0005-0000-0000-0000F0130000}"/>
    <cellStyle name="Currency 2 5 3 4 2 6 2 2" xfId="5105" xr:uid="{00000000-0005-0000-0000-0000F1130000}"/>
    <cellStyle name="Currency 2 5 3 4 2 6 3" xfId="5106" xr:uid="{00000000-0005-0000-0000-0000F2130000}"/>
    <cellStyle name="Currency 2 5 3 4 2 7" xfId="5107" xr:uid="{00000000-0005-0000-0000-0000F3130000}"/>
    <cellStyle name="Currency 2 5 3 4 2 7 2" xfId="5108" xr:uid="{00000000-0005-0000-0000-0000F4130000}"/>
    <cellStyle name="Currency 2 5 3 4 2 8" xfId="5109" xr:uid="{00000000-0005-0000-0000-0000F5130000}"/>
    <cellStyle name="Currency 2 5 3 4 2 8 2" xfId="5110" xr:uid="{00000000-0005-0000-0000-0000F6130000}"/>
    <cellStyle name="Currency 2 5 3 4 2 9" xfId="5111" xr:uid="{00000000-0005-0000-0000-0000F7130000}"/>
    <cellStyle name="Currency 2 5 3 4 3" xfId="5112" xr:uid="{00000000-0005-0000-0000-0000F8130000}"/>
    <cellStyle name="Currency 2 5 3 4 3 2" xfId="5113" xr:uid="{00000000-0005-0000-0000-0000F9130000}"/>
    <cellStyle name="Currency 2 5 3 4 3 3" xfId="5114" xr:uid="{00000000-0005-0000-0000-0000FA130000}"/>
    <cellStyle name="Currency 2 5 3 4 3 3 2" xfId="5115" xr:uid="{00000000-0005-0000-0000-0000FB130000}"/>
    <cellStyle name="Currency 2 5 3 4 3 3 3" xfId="5116" xr:uid="{00000000-0005-0000-0000-0000FC130000}"/>
    <cellStyle name="Currency 2 5 3 4 3 4" xfId="5117" xr:uid="{00000000-0005-0000-0000-0000FD130000}"/>
    <cellStyle name="Currency 2 5 3 4 3 4 2" xfId="5118" xr:uid="{00000000-0005-0000-0000-0000FE130000}"/>
    <cellStyle name="Currency 2 5 3 4 3 4 2 2" xfId="5119" xr:uid="{00000000-0005-0000-0000-0000FF130000}"/>
    <cellStyle name="Currency 2 5 3 4 3 4 3" xfId="5120" xr:uid="{00000000-0005-0000-0000-000000140000}"/>
    <cellStyle name="Currency 2 5 3 4 3 5" xfId="5121" xr:uid="{00000000-0005-0000-0000-000001140000}"/>
    <cellStyle name="Currency 2 5 3 4 3 5 2" xfId="5122" xr:uid="{00000000-0005-0000-0000-000002140000}"/>
    <cellStyle name="Currency 2 5 3 4 3 5 2 2" xfId="5123" xr:uid="{00000000-0005-0000-0000-000003140000}"/>
    <cellStyle name="Currency 2 5 3 4 3 5 3" xfId="5124" xr:uid="{00000000-0005-0000-0000-000004140000}"/>
    <cellStyle name="Currency 2 5 3 4 3 6" xfId="5125" xr:uid="{00000000-0005-0000-0000-000005140000}"/>
    <cellStyle name="Currency 2 5 3 4 3 6 2" xfId="5126" xr:uid="{00000000-0005-0000-0000-000006140000}"/>
    <cellStyle name="Currency 2 5 3 4 3 6 2 2" xfId="5127" xr:uid="{00000000-0005-0000-0000-000007140000}"/>
    <cellStyle name="Currency 2 5 3 4 3 6 3" xfId="5128" xr:uid="{00000000-0005-0000-0000-000008140000}"/>
    <cellStyle name="Currency 2 5 3 4 3 7" xfId="5129" xr:uid="{00000000-0005-0000-0000-000009140000}"/>
    <cellStyle name="Currency 2 5 3 4 3 7 2" xfId="5130" xr:uid="{00000000-0005-0000-0000-00000A140000}"/>
    <cellStyle name="Currency 2 5 3 4 3 8" xfId="5131" xr:uid="{00000000-0005-0000-0000-00000B140000}"/>
    <cellStyle name="Currency 2 5 3 4 3 8 2" xfId="5132" xr:uid="{00000000-0005-0000-0000-00000C140000}"/>
    <cellStyle name="Currency 2 5 3 4 3 9" xfId="5133" xr:uid="{00000000-0005-0000-0000-00000D140000}"/>
    <cellStyle name="Currency 2 5 3 4 4" xfId="5134" xr:uid="{00000000-0005-0000-0000-00000E140000}"/>
    <cellStyle name="Currency 2 5 3 4 4 2" xfId="5135" xr:uid="{00000000-0005-0000-0000-00000F140000}"/>
    <cellStyle name="Currency 2 5 3 4 4 3" xfId="5136" xr:uid="{00000000-0005-0000-0000-000010140000}"/>
    <cellStyle name="Currency 2 5 3 4 4 3 2" xfId="5137" xr:uid="{00000000-0005-0000-0000-000011140000}"/>
    <cellStyle name="Currency 2 5 3 4 4 3 2 2" xfId="5138" xr:uid="{00000000-0005-0000-0000-000012140000}"/>
    <cellStyle name="Currency 2 5 3 4 4 3 3" xfId="5139" xr:uid="{00000000-0005-0000-0000-000013140000}"/>
    <cellStyle name="Currency 2 5 3 4 4 4" xfId="5140" xr:uid="{00000000-0005-0000-0000-000014140000}"/>
    <cellStyle name="Currency 2 5 3 4 4 4 2" xfId="5141" xr:uid="{00000000-0005-0000-0000-000015140000}"/>
    <cellStyle name="Currency 2 5 3 4 4 4 2 2" xfId="5142" xr:uid="{00000000-0005-0000-0000-000016140000}"/>
    <cellStyle name="Currency 2 5 3 4 4 4 3" xfId="5143" xr:uid="{00000000-0005-0000-0000-000017140000}"/>
    <cellStyle name="Currency 2 5 3 4 4 5" xfId="5144" xr:uid="{00000000-0005-0000-0000-000018140000}"/>
    <cellStyle name="Currency 2 5 3 4 4 5 2" xfId="5145" xr:uid="{00000000-0005-0000-0000-000019140000}"/>
    <cellStyle name="Currency 2 5 3 4 4 5 2 2" xfId="5146" xr:uid="{00000000-0005-0000-0000-00001A140000}"/>
    <cellStyle name="Currency 2 5 3 4 4 5 3" xfId="5147" xr:uid="{00000000-0005-0000-0000-00001B140000}"/>
    <cellStyle name="Currency 2 5 3 4 4 6" xfId="5148" xr:uid="{00000000-0005-0000-0000-00001C140000}"/>
    <cellStyle name="Currency 2 5 3 4 4 6 2" xfId="5149" xr:uid="{00000000-0005-0000-0000-00001D140000}"/>
    <cellStyle name="Currency 2 5 3 4 4 7" xfId="5150" xr:uid="{00000000-0005-0000-0000-00001E140000}"/>
    <cellStyle name="Currency 2 5 3 4 4 7 2" xfId="5151" xr:uid="{00000000-0005-0000-0000-00001F140000}"/>
    <cellStyle name="Currency 2 5 3 4 4 8" xfId="5152" xr:uid="{00000000-0005-0000-0000-000020140000}"/>
    <cellStyle name="Currency 2 5 3 4 4 9" xfId="5153" xr:uid="{00000000-0005-0000-0000-000021140000}"/>
    <cellStyle name="Currency 2 5 3 4 5" xfId="5154" xr:uid="{00000000-0005-0000-0000-000022140000}"/>
    <cellStyle name="Currency 2 5 3 4 5 2" xfId="5155" xr:uid="{00000000-0005-0000-0000-000023140000}"/>
    <cellStyle name="Currency 2 5 3 4 5 3" xfId="5156" xr:uid="{00000000-0005-0000-0000-000024140000}"/>
    <cellStyle name="Currency 2 5 3 4 6" xfId="5157" xr:uid="{00000000-0005-0000-0000-000025140000}"/>
    <cellStyle name="Currency 2 5 3 4 6 2" xfId="5158" xr:uid="{00000000-0005-0000-0000-000026140000}"/>
    <cellStyle name="Currency 2 5 3 4 6 2 2" xfId="5159" xr:uid="{00000000-0005-0000-0000-000027140000}"/>
    <cellStyle name="Currency 2 5 3 4 6 2 2 2" xfId="5160" xr:uid="{00000000-0005-0000-0000-000028140000}"/>
    <cellStyle name="Currency 2 5 3 4 6 2 3" xfId="5161" xr:uid="{00000000-0005-0000-0000-000029140000}"/>
    <cellStyle name="Currency 2 5 3 4 6 3" xfId="5162" xr:uid="{00000000-0005-0000-0000-00002A140000}"/>
    <cellStyle name="Currency 2 5 3 4 6 3 2" xfId="5163" xr:uid="{00000000-0005-0000-0000-00002B140000}"/>
    <cellStyle name="Currency 2 5 3 4 6 3 2 2" xfId="5164" xr:uid="{00000000-0005-0000-0000-00002C140000}"/>
    <cellStyle name="Currency 2 5 3 4 6 3 3" xfId="5165" xr:uid="{00000000-0005-0000-0000-00002D140000}"/>
    <cellStyle name="Currency 2 5 3 4 6 4" xfId="5166" xr:uid="{00000000-0005-0000-0000-00002E140000}"/>
    <cellStyle name="Currency 2 5 3 4 6 4 2" xfId="5167" xr:uid="{00000000-0005-0000-0000-00002F140000}"/>
    <cellStyle name="Currency 2 5 3 4 6 4 2 2" xfId="5168" xr:uid="{00000000-0005-0000-0000-000030140000}"/>
    <cellStyle name="Currency 2 5 3 4 6 4 3" xfId="5169" xr:uid="{00000000-0005-0000-0000-000031140000}"/>
    <cellStyle name="Currency 2 5 3 4 6 5" xfId="5170" xr:uid="{00000000-0005-0000-0000-000032140000}"/>
    <cellStyle name="Currency 2 5 3 4 6 5 2" xfId="5171" xr:uid="{00000000-0005-0000-0000-000033140000}"/>
    <cellStyle name="Currency 2 5 3 4 6 6" xfId="5172" xr:uid="{00000000-0005-0000-0000-000034140000}"/>
    <cellStyle name="Currency 2 5 3 4 6 6 2" xfId="5173" xr:uid="{00000000-0005-0000-0000-000035140000}"/>
    <cellStyle name="Currency 2 5 3 4 6 7" xfId="5174" xr:uid="{00000000-0005-0000-0000-000036140000}"/>
    <cellStyle name="Currency 2 5 3 4 7" xfId="5175" xr:uid="{00000000-0005-0000-0000-000037140000}"/>
    <cellStyle name="Currency 2 5 3 4 7 2" xfId="5176" xr:uid="{00000000-0005-0000-0000-000038140000}"/>
    <cellStyle name="Currency 2 5 3 4 7 2 2" xfId="5177" xr:uid="{00000000-0005-0000-0000-000039140000}"/>
    <cellStyle name="Currency 2 5 3 4 7 3" xfId="5178" xr:uid="{00000000-0005-0000-0000-00003A140000}"/>
    <cellStyle name="Currency 2 5 3 4 8" xfId="5179" xr:uid="{00000000-0005-0000-0000-00003B140000}"/>
    <cellStyle name="Currency 2 5 3 4 8 2" xfId="5180" xr:uid="{00000000-0005-0000-0000-00003C140000}"/>
    <cellStyle name="Currency 2 5 3 4 8 2 2" xfId="5181" xr:uid="{00000000-0005-0000-0000-00003D140000}"/>
    <cellStyle name="Currency 2 5 3 4 8 3" xfId="5182" xr:uid="{00000000-0005-0000-0000-00003E140000}"/>
    <cellStyle name="Currency 2 5 3 5" xfId="5183" xr:uid="{00000000-0005-0000-0000-00003F140000}"/>
    <cellStyle name="Currency 2 5 3 5 10" xfId="5184" xr:uid="{00000000-0005-0000-0000-000040140000}"/>
    <cellStyle name="Currency 2 5 3 5 2" xfId="5185" xr:uid="{00000000-0005-0000-0000-000041140000}"/>
    <cellStyle name="Currency 2 5 3 5 2 2" xfId="5186" xr:uid="{00000000-0005-0000-0000-000042140000}"/>
    <cellStyle name="Currency 2 5 3 5 2 3" xfId="5187" xr:uid="{00000000-0005-0000-0000-000043140000}"/>
    <cellStyle name="Currency 2 5 3 5 2 3 2" xfId="5188" xr:uid="{00000000-0005-0000-0000-000044140000}"/>
    <cellStyle name="Currency 2 5 3 5 2 3 3" xfId="5189" xr:uid="{00000000-0005-0000-0000-000045140000}"/>
    <cellStyle name="Currency 2 5 3 5 2 4" xfId="5190" xr:uid="{00000000-0005-0000-0000-000046140000}"/>
    <cellStyle name="Currency 2 5 3 5 2 4 2" xfId="5191" xr:uid="{00000000-0005-0000-0000-000047140000}"/>
    <cellStyle name="Currency 2 5 3 5 2 4 2 2" xfId="5192" xr:uid="{00000000-0005-0000-0000-000048140000}"/>
    <cellStyle name="Currency 2 5 3 5 2 4 3" xfId="5193" xr:uid="{00000000-0005-0000-0000-000049140000}"/>
    <cellStyle name="Currency 2 5 3 5 2 5" xfId="5194" xr:uid="{00000000-0005-0000-0000-00004A140000}"/>
    <cellStyle name="Currency 2 5 3 5 2 5 2" xfId="5195" xr:uid="{00000000-0005-0000-0000-00004B140000}"/>
    <cellStyle name="Currency 2 5 3 5 2 5 2 2" xfId="5196" xr:uid="{00000000-0005-0000-0000-00004C140000}"/>
    <cellStyle name="Currency 2 5 3 5 2 5 3" xfId="5197" xr:uid="{00000000-0005-0000-0000-00004D140000}"/>
    <cellStyle name="Currency 2 5 3 5 2 6" xfId="5198" xr:uid="{00000000-0005-0000-0000-00004E140000}"/>
    <cellStyle name="Currency 2 5 3 5 2 6 2" xfId="5199" xr:uid="{00000000-0005-0000-0000-00004F140000}"/>
    <cellStyle name="Currency 2 5 3 5 2 6 2 2" xfId="5200" xr:uid="{00000000-0005-0000-0000-000050140000}"/>
    <cellStyle name="Currency 2 5 3 5 2 6 3" xfId="5201" xr:uid="{00000000-0005-0000-0000-000051140000}"/>
    <cellStyle name="Currency 2 5 3 5 2 7" xfId="5202" xr:uid="{00000000-0005-0000-0000-000052140000}"/>
    <cellStyle name="Currency 2 5 3 5 2 7 2" xfId="5203" xr:uid="{00000000-0005-0000-0000-000053140000}"/>
    <cellStyle name="Currency 2 5 3 5 2 8" xfId="5204" xr:uid="{00000000-0005-0000-0000-000054140000}"/>
    <cellStyle name="Currency 2 5 3 5 2 8 2" xfId="5205" xr:uid="{00000000-0005-0000-0000-000055140000}"/>
    <cellStyle name="Currency 2 5 3 5 2 9" xfId="5206" xr:uid="{00000000-0005-0000-0000-000056140000}"/>
    <cellStyle name="Currency 2 5 3 5 3" xfId="5207" xr:uid="{00000000-0005-0000-0000-000057140000}"/>
    <cellStyle name="Currency 2 5 3 5 4" xfId="5208" xr:uid="{00000000-0005-0000-0000-000058140000}"/>
    <cellStyle name="Currency 2 5 3 5 4 2" xfId="5209" xr:uid="{00000000-0005-0000-0000-000059140000}"/>
    <cellStyle name="Currency 2 5 3 5 4 3" xfId="5210" xr:uid="{00000000-0005-0000-0000-00005A140000}"/>
    <cellStyle name="Currency 2 5 3 5 5" xfId="5211" xr:uid="{00000000-0005-0000-0000-00005B140000}"/>
    <cellStyle name="Currency 2 5 3 5 5 2" xfId="5212" xr:uid="{00000000-0005-0000-0000-00005C140000}"/>
    <cellStyle name="Currency 2 5 3 5 5 2 2" xfId="5213" xr:uid="{00000000-0005-0000-0000-00005D140000}"/>
    <cellStyle name="Currency 2 5 3 5 5 3" xfId="5214" xr:uid="{00000000-0005-0000-0000-00005E140000}"/>
    <cellStyle name="Currency 2 5 3 5 6" xfId="5215" xr:uid="{00000000-0005-0000-0000-00005F140000}"/>
    <cellStyle name="Currency 2 5 3 5 6 2" xfId="5216" xr:uid="{00000000-0005-0000-0000-000060140000}"/>
    <cellStyle name="Currency 2 5 3 5 6 2 2" xfId="5217" xr:uid="{00000000-0005-0000-0000-000061140000}"/>
    <cellStyle name="Currency 2 5 3 5 6 3" xfId="5218" xr:uid="{00000000-0005-0000-0000-000062140000}"/>
    <cellStyle name="Currency 2 5 3 5 7" xfId="5219" xr:uid="{00000000-0005-0000-0000-000063140000}"/>
    <cellStyle name="Currency 2 5 3 5 7 2" xfId="5220" xr:uid="{00000000-0005-0000-0000-000064140000}"/>
    <cellStyle name="Currency 2 5 3 5 7 2 2" xfId="5221" xr:uid="{00000000-0005-0000-0000-000065140000}"/>
    <cellStyle name="Currency 2 5 3 5 7 3" xfId="5222" xr:uid="{00000000-0005-0000-0000-000066140000}"/>
    <cellStyle name="Currency 2 5 3 5 8" xfId="5223" xr:uid="{00000000-0005-0000-0000-000067140000}"/>
    <cellStyle name="Currency 2 5 3 5 8 2" xfId="5224" xr:uid="{00000000-0005-0000-0000-000068140000}"/>
    <cellStyle name="Currency 2 5 3 5 9" xfId="5225" xr:uid="{00000000-0005-0000-0000-000069140000}"/>
    <cellStyle name="Currency 2 5 3 5 9 2" xfId="5226" xr:uid="{00000000-0005-0000-0000-00006A140000}"/>
    <cellStyle name="Currency 2 5 3 6" xfId="5227" xr:uid="{00000000-0005-0000-0000-00006B140000}"/>
    <cellStyle name="Currency 2 5 3 6 2" xfId="5228" xr:uid="{00000000-0005-0000-0000-00006C140000}"/>
    <cellStyle name="Currency 2 5 3 6 2 10" xfId="5229" xr:uid="{00000000-0005-0000-0000-00006D140000}"/>
    <cellStyle name="Currency 2 5 3 6 2 2" xfId="5230" xr:uid="{00000000-0005-0000-0000-00006E140000}"/>
    <cellStyle name="Currency 2 5 3 6 2 3" xfId="5231" xr:uid="{00000000-0005-0000-0000-00006F140000}"/>
    <cellStyle name="Currency 2 5 3 6 2 4" xfId="5232" xr:uid="{00000000-0005-0000-0000-000070140000}"/>
    <cellStyle name="Currency 2 5 3 6 2 4 2" xfId="5233" xr:uid="{00000000-0005-0000-0000-000071140000}"/>
    <cellStyle name="Currency 2 5 3 6 2 4 2 2" xfId="5234" xr:uid="{00000000-0005-0000-0000-000072140000}"/>
    <cellStyle name="Currency 2 5 3 6 2 4 3" xfId="5235" xr:uid="{00000000-0005-0000-0000-000073140000}"/>
    <cellStyle name="Currency 2 5 3 6 2 5" xfId="5236" xr:uid="{00000000-0005-0000-0000-000074140000}"/>
    <cellStyle name="Currency 2 5 3 6 2 5 2" xfId="5237" xr:uid="{00000000-0005-0000-0000-000075140000}"/>
    <cellStyle name="Currency 2 5 3 6 2 5 2 2" xfId="5238" xr:uid="{00000000-0005-0000-0000-000076140000}"/>
    <cellStyle name="Currency 2 5 3 6 2 5 3" xfId="5239" xr:uid="{00000000-0005-0000-0000-000077140000}"/>
    <cellStyle name="Currency 2 5 3 6 2 6" xfId="5240" xr:uid="{00000000-0005-0000-0000-000078140000}"/>
    <cellStyle name="Currency 2 5 3 6 2 6 2" xfId="5241" xr:uid="{00000000-0005-0000-0000-000079140000}"/>
    <cellStyle name="Currency 2 5 3 6 2 6 2 2" xfId="5242" xr:uid="{00000000-0005-0000-0000-00007A140000}"/>
    <cellStyle name="Currency 2 5 3 6 2 6 3" xfId="5243" xr:uid="{00000000-0005-0000-0000-00007B140000}"/>
    <cellStyle name="Currency 2 5 3 6 2 7" xfId="5244" xr:uid="{00000000-0005-0000-0000-00007C140000}"/>
    <cellStyle name="Currency 2 5 3 6 2 7 2" xfId="5245" xr:uid="{00000000-0005-0000-0000-00007D140000}"/>
    <cellStyle name="Currency 2 5 3 6 2 8" xfId="5246" xr:uid="{00000000-0005-0000-0000-00007E140000}"/>
    <cellStyle name="Currency 2 5 3 6 2 8 2" xfId="5247" xr:uid="{00000000-0005-0000-0000-00007F140000}"/>
    <cellStyle name="Currency 2 5 3 6 2 9" xfId="5248" xr:uid="{00000000-0005-0000-0000-000080140000}"/>
    <cellStyle name="Currency 2 5 3 6 3" xfId="5249" xr:uid="{00000000-0005-0000-0000-000081140000}"/>
    <cellStyle name="Currency 2 5 3 6 4" xfId="5250" xr:uid="{00000000-0005-0000-0000-000082140000}"/>
    <cellStyle name="Currency 2 5 3 6 4 2" xfId="5251" xr:uid="{00000000-0005-0000-0000-000083140000}"/>
    <cellStyle name="Currency 2 5 3 6 4 2 2" xfId="5252" xr:uid="{00000000-0005-0000-0000-000084140000}"/>
    <cellStyle name="Currency 2 5 3 6 4 3" xfId="5253" xr:uid="{00000000-0005-0000-0000-000085140000}"/>
    <cellStyle name="Currency 2 5 3 6 5" xfId="5254" xr:uid="{00000000-0005-0000-0000-000086140000}"/>
    <cellStyle name="Currency 2 5 3 6 5 2" xfId="5255" xr:uid="{00000000-0005-0000-0000-000087140000}"/>
    <cellStyle name="Currency 2 5 3 6 5 2 2" xfId="5256" xr:uid="{00000000-0005-0000-0000-000088140000}"/>
    <cellStyle name="Currency 2 5 3 6 5 3" xfId="5257" xr:uid="{00000000-0005-0000-0000-000089140000}"/>
    <cellStyle name="Currency 2 5 3 7" xfId="5258" xr:uid="{00000000-0005-0000-0000-00008A140000}"/>
    <cellStyle name="Currency 2 5 3 7 2" xfId="5259" xr:uid="{00000000-0005-0000-0000-00008B140000}"/>
    <cellStyle name="Currency 2 5 3 7 3" xfId="5260" xr:uid="{00000000-0005-0000-0000-00008C140000}"/>
    <cellStyle name="Currency 2 5 3 7 3 2" xfId="5261" xr:uid="{00000000-0005-0000-0000-00008D140000}"/>
    <cellStyle name="Currency 2 5 3 7 3 3" xfId="5262" xr:uid="{00000000-0005-0000-0000-00008E140000}"/>
    <cellStyle name="Currency 2 5 3 7 4" xfId="5263" xr:uid="{00000000-0005-0000-0000-00008F140000}"/>
    <cellStyle name="Currency 2 5 3 7 4 2" xfId="5264" xr:uid="{00000000-0005-0000-0000-000090140000}"/>
    <cellStyle name="Currency 2 5 3 7 4 2 2" xfId="5265" xr:uid="{00000000-0005-0000-0000-000091140000}"/>
    <cellStyle name="Currency 2 5 3 7 4 3" xfId="5266" xr:uid="{00000000-0005-0000-0000-000092140000}"/>
    <cellStyle name="Currency 2 5 3 7 5" xfId="5267" xr:uid="{00000000-0005-0000-0000-000093140000}"/>
    <cellStyle name="Currency 2 5 3 7 5 2" xfId="5268" xr:uid="{00000000-0005-0000-0000-000094140000}"/>
    <cellStyle name="Currency 2 5 3 7 5 2 2" xfId="5269" xr:uid="{00000000-0005-0000-0000-000095140000}"/>
    <cellStyle name="Currency 2 5 3 7 5 3" xfId="5270" xr:uid="{00000000-0005-0000-0000-000096140000}"/>
    <cellStyle name="Currency 2 5 3 7 6" xfId="5271" xr:uid="{00000000-0005-0000-0000-000097140000}"/>
    <cellStyle name="Currency 2 5 3 7 6 2" xfId="5272" xr:uid="{00000000-0005-0000-0000-000098140000}"/>
    <cellStyle name="Currency 2 5 3 7 6 2 2" xfId="5273" xr:uid="{00000000-0005-0000-0000-000099140000}"/>
    <cellStyle name="Currency 2 5 3 7 6 3" xfId="5274" xr:uid="{00000000-0005-0000-0000-00009A140000}"/>
    <cellStyle name="Currency 2 5 3 7 7" xfId="5275" xr:uid="{00000000-0005-0000-0000-00009B140000}"/>
    <cellStyle name="Currency 2 5 3 7 7 2" xfId="5276" xr:uid="{00000000-0005-0000-0000-00009C140000}"/>
    <cellStyle name="Currency 2 5 3 7 8" xfId="5277" xr:uid="{00000000-0005-0000-0000-00009D140000}"/>
    <cellStyle name="Currency 2 5 3 7 8 2" xfId="5278" xr:uid="{00000000-0005-0000-0000-00009E140000}"/>
    <cellStyle name="Currency 2 5 3 7 9" xfId="5279" xr:uid="{00000000-0005-0000-0000-00009F140000}"/>
    <cellStyle name="Currency 2 5 3 8" xfId="5280" xr:uid="{00000000-0005-0000-0000-0000A0140000}"/>
    <cellStyle name="Currency 2 5 3 8 2" xfId="5281" xr:uid="{00000000-0005-0000-0000-0000A1140000}"/>
    <cellStyle name="Currency 2 5 3 8 3" xfId="5282" xr:uid="{00000000-0005-0000-0000-0000A2140000}"/>
    <cellStyle name="Currency 2 5 3 9" xfId="5283" xr:uid="{00000000-0005-0000-0000-0000A3140000}"/>
    <cellStyle name="Currency 2 5 4" xfId="5284" xr:uid="{00000000-0005-0000-0000-0000A4140000}"/>
    <cellStyle name="Currency 2 5 4 10" xfId="5285" xr:uid="{00000000-0005-0000-0000-0000A5140000}"/>
    <cellStyle name="Currency 2 5 4 10 2" xfId="5286" xr:uid="{00000000-0005-0000-0000-0000A6140000}"/>
    <cellStyle name="Currency 2 5 4 10 2 2" xfId="5287" xr:uid="{00000000-0005-0000-0000-0000A7140000}"/>
    <cellStyle name="Currency 2 5 4 10 3" xfId="5288" xr:uid="{00000000-0005-0000-0000-0000A8140000}"/>
    <cellStyle name="Currency 2 5 4 11" xfId="5289" xr:uid="{00000000-0005-0000-0000-0000A9140000}"/>
    <cellStyle name="Currency 2 5 4 11 2" xfId="5290" xr:uid="{00000000-0005-0000-0000-0000AA140000}"/>
    <cellStyle name="Currency 2 5 4 12" xfId="5291" xr:uid="{00000000-0005-0000-0000-0000AB140000}"/>
    <cellStyle name="Currency 2 5 4 12 2" xfId="5292" xr:uid="{00000000-0005-0000-0000-0000AC140000}"/>
    <cellStyle name="Currency 2 5 4 13" xfId="5293" xr:uid="{00000000-0005-0000-0000-0000AD140000}"/>
    <cellStyle name="Currency 2 5 4 14" xfId="5294" xr:uid="{00000000-0005-0000-0000-0000AE140000}"/>
    <cellStyle name="Currency 2 5 4 15" xfId="5295" xr:uid="{00000000-0005-0000-0000-0000AF140000}"/>
    <cellStyle name="Currency 2 5 4 2" xfId="5296" xr:uid="{00000000-0005-0000-0000-0000B0140000}"/>
    <cellStyle name="Currency 2 5 4 2 2" xfId="5297" xr:uid="{00000000-0005-0000-0000-0000B1140000}"/>
    <cellStyle name="Currency 2 5 4 2 2 2" xfId="5298" xr:uid="{00000000-0005-0000-0000-0000B2140000}"/>
    <cellStyle name="Currency 2 5 4 2 2 3" xfId="5299" xr:uid="{00000000-0005-0000-0000-0000B3140000}"/>
    <cellStyle name="Currency 2 5 4 2 2 3 2" xfId="5300" xr:uid="{00000000-0005-0000-0000-0000B4140000}"/>
    <cellStyle name="Currency 2 5 4 2 2 3 3" xfId="5301" xr:uid="{00000000-0005-0000-0000-0000B5140000}"/>
    <cellStyle name="Currency 2 5 4 2 2 4" xfId="5302" xr:uid="{00000000-0005-0000-0000-0000B6140000}"/>
    <cellStyle name="Currency 2 5 4 2 2 4 2" xfId="5303" xr:uid="{00000000-0005-0000-0000-0000B7140000}"/>
    <cellStyle name="Currency 2 5 4 2 2 4 2 2" xfId="5304" xr:uid="{00000000-0005-0000-0000-0000B8140000}"/>
    <cellStyle name="Currency 2 5 4 2 2 4 3" xfId="5305" xr:uid="{00000000-0005-0000-0000-0000B9140000}"/>
    <cellStyle name="Currency 2 5 4 2 2 5" xfId="5306" xr:uid="{00000000-0005-0000-0000-0000BA140000}"/>
    <cellStyle name="Currency 2 5 4 2 2 5 2" xfId="5307" xr:uid="{00000000-0005-0000-0000-0000BB140000}"/>
    <cellStyle name="Currency 2 5 4 2 2 5 2 2" xfId="5308" xr:uid="{00000000-0005-0000-0000-0000BC140000}"/>
    <cellStyle name="Currency 2 5 4 2 2 5 3" xfId="5309" xr:uid="{00000000-0005-0000-0000-0000BD140000}"/>
    <cellStyle name="Currency 2 5 4 2 2 6" xfId="5310" xr:uid="{00000000-0005-0000-0000-0000BE140000}"/>
    <cellStyle name="Currency 2 5 4 2 2 6 2" xfId="5311" xr:uid="{00000000-0005-0000-0000-0000BF140000}"/>
    <cellStyle name="Currency 2 5 4 2 2 6 2 2" xfId="5312" xr:uid="{00000000-0005-0000-0000-0000C0140000}"/>
    <cellStyle name="Currency 2 5 4 2 2 6 3" xfId="5313" xr:uid="{00000000-0005-0000-0000-0000C1140000}"/>
    <cellStyle name="Currency 2 5 4 2 2 7" xfId="5314" xr:uid="{00000000-0005-0000-0000-0000C2140000}"/>
    <cellStyle name="Currency 2 5 4 2 2 7 2" xfId="5315" xr:uid="{00000000-0005-0000-0000-0000C3140000}"/>
    <cellStyle name="Currency 2 5 4 2 2 8" xfId="5316" xr:uid="{00000000-0005-0000-0000-0000C4140000}"/>
    <cellStyle name="Currency 2 5 4 2 2 8 2" xfId="5317" xr:uid="{00000000-0005-0000-0000-0000C5140000}"/>
    <cellStyle name="Currency 2 5 4 2 2 9" xfId="5318" xr:uid="{00000000-0005-0000-0000-0000C6140000}"/>
    <cellStyle name="Currency 2 5 4 2 3" xfId="5319" xr:uid="{00000000-0005-0000-0000-0000C7140000}"/>
    <cellStyle name="Currency 2 5 4 2 3 2" xfId="5320" xr:uid="{00000000-0005-0000-0000-0000C8140000}"/>
    <cellStyle name="Currency 2 5 4 2 3 3" xfId="5321" xr:uid="{00000000-0005-0000-0000-0000C9140000}"/>
    <cellStyle name="Currency 2 5 4 2 3 3 2" xfId="5322" xr:uid="{00000000-0005-0000-0000-0000CA140000}"/>
    <cellStyle name="Currency 2 5 4 2 3 3 3" xfId="5323" xr:uid="{00000000-0005-0000-0000-0000CB140000}"/>
    <cellStyle name="Currency 2 5 4 2 3 4" xfId="5324" xr:uid="{00000000-0005-0000-0000-0000CC140000}"/>
    <cellStyle name="Currency 2 5 4 2 3 4 2" xfId="5325" xr:uid="{00000000-0005-0000-0000-0000CD140000}"/>
    <cellStyle name="Currency 2 5 4 2 3 4 2 2" xfId="5326" xr:uid="{00000000-0005-0000-0000-0000CE140000}"/>
    <cellStyle name="Currency 2 5 4 2 3 4 3" xfId="5327" xr:uid="{00000000-0005-0000-0000-0000CF140000}"/>
    <cellStyle name="Currency 2 5 4 2 3 5" xfId="5328" xr:uid="{00000000-0005-0000-0000-0000D0140000}"/>
    <cellStyle name="Currency 2 5 4 2 3 5 2" xfId="5329" xr:uid="{00000000-0005-0000-0000-0000D1140000}"/>
    <cellStyle name="Currency 2 5 4 2 3 5 2 2" xfId="5330" xr:uid="{00000000-0005-0000-0000-0000D2140000}"/>
    <cellStyle name="Currency 2 5 4 2 3 5 3" xfId="5331" xr:uid="{00000000-0005-0000-0000-0000D3140000}"/>
    <cellStyle name="Currency 2 5 4 2 3 6" xfId="5332" xr:uid="{00000000-0005-0000-0000-0000D4140000}"/>
    <cellStyle name="Currency 2 5 4 2 3 6 2" xfId="5333" xr:uid="{00000000-0005-0000-0000-0000D5140000}"/>
    <cellStyle name="Currency 2 5 4 2 3 6 2 2" xfId="5334" xr:uid="{00000000-0005-0000-0000-0000D6140000}"/>
    <cellStyle name="Currency 2 5 4 2 3 6 3" xfId="5335" xr:uid="{00000000-0005-0000-0000-0000D7140000}"/>
    <cellStyle name="Currency 2 5 4 2 3 7" xfId="5336" xr:uid="{00000000-0005-0000-0000-0000D8140000}"/>
    <cellStyle name="Currency 2 5 4 2 3 7 2" xfId="5337" xr:uid="{00000000-0005-0000-0000-0000D9140000}"/>
    <cellStyle name="Currency 2 5 4 2 3 8" xfId="5338" xr:uid="{00000000-0005-0000-0000-0000DA140000}"/>
    <cellStyle name="Currency 2 5 4 2 3 8 2" xfId="5339" xr:uid="{00000000-0005-0000-0000-0000DB140000}"/>
    <cellStyle name="Currency 2 5 4 2 3 9" xfId="5340" xr:uid="{00000000-0005-0000-0000-0000DC140000}"/>
    <cellStyle name="Currency 2 5 4 2 4" xfId="5341" xr:uid="{00000000-0005-0000-0000-0000DD140000}"/>
    <cellStyle name="Currency 2 5 4 2 4 2" xfId="5342" xr:uid="{00000000-0005-0000-0000-0000DE140000}"/>
    <cellStyle name="Currency 2 5 4 2 4 3" xfId="5343" xr:uid="{00000000-0005-0000-0000-0000DF140000}"/>
    <cellStyle name="Currency 2 5 4 2 4 3 2" xfId="5344" xr:uid="{00000000-0005-0000-0000-0000E0140000}"/>
    <cellStyle name="Currency 2 5 4 2 4 3 2 2" xfId="5345" xr:uid="{00000000-0005-0000-0000-0000E1140000}"/>
    <cellStyle name="Currency 2 5 4 2 4 3 3" xfId="5346" xr:uid="{00000000-0005-0000-0000-0000E2140000}"/>
    <cellStyle name="Currency 2 5 4 2 4 4" xfId="5347" xr:uid="{00000000-0005-0000-0000-0000E3140000}"/>
    <cellStyle name="Currency 2 5 4 2 4 4 2" xfId="5348" xr:uid="{00000000-0005-0000-0000-0000E4140000}"/>
    <cellStyle name="Currency 2 5 4 2 4 4 2 2" xfId="5349" xr:uid="{00000000-0005-0000-0000-0000E5140000}"/>
    <cellStyle name="Currency 2 5 4 2 4 4 3" xfId="5350" xr:uid="{00000000-0005-0000-0000-0000E6140000}"/>
    <cellStyle name="Currency 2 5 4 2 4 5" xfId="5351" xr:uid="{00000000-0005-0000-0000-0000E7140000}"/>
    <cellStyle name="Currency 2 5 4 2 4 5 2" xfId="5352" xr:uid="{00000000-0005-0000-0000-0000E8140000}"/>
    <cellStyle name="Currency 2 5 4 2 4 5 2 2" xfId="5353" xr:uid="{00000000-0005-0000-0000-0000E9140000}"/>
    <cellStyle name="Currency 2 5 4 2 4 5 3" xfId="5354" xr:uid="{00000000-0005-0000-0000-0000EA140000}"/>
    <cellStyle name="Currency 2 5 4 2 4 6" xfId="5355" xr:uid="{00000000-0005-0000-0000-0000EB140000}"/>
    <cellStyle name="Currency 2 5 4 2 4 6 2" xfId="5356" xr:uid="{00000000-0005-0000-0000-0000EC140000}"/>
    <cellStyle name="Currency 2 5 4 2 4 7" xfId="5357" xr:uid="{00000000-0005-0000-0000-0000ED140000}"/>
    <cellStyle name="Currency 2 5 4 2 4 7 2" xfId="5358" xr:uid="{00000000-0005-0000-0000-0000EE140000}"/>
    <cellStyle name="Currency 2 5 4 2 4 8" xfId="5359" xr:uid="{00000000-0005-0000-0000-0000EF140000}"/>
    <cellStyle name="Currency 2 5 4 2 4 9" xfId="5360" xr:uid="{00000000-0005-0000-0000-0000F0140000}"/>
    <cellStyle name="Currency 2 5 4 2 5" xfId="5361" xr:uid="{00000000-0005-0000-0000-0000F1140000}"/>
    <cellStyle name="Currency 2 5 4 2 5 2" xfId="5362" xr:uid="{00000000-0005-0000-0000-0000F2140000}"/>
    <cellStyle name="Currency 2 5 4 2 5 3" xfId="5363" xr:uid="{00000000-0005-0000-0000-0000F3140000}"/>
    <cellStyle name="Currency 2 5 4 2 6" xfId="5364" xr:uid="{00000000-0005-0000-0000-0000F4140000}"/>
    <cellStyle name="Currency 2 5 4 2 6 2" xfId="5365" xr:uid="{00000000-0005-0000-0000-0000F5140000}"/>
    <cellStyle name="Currency 2 5 4 2 6 2 2" xfId="5366" xr:uid="{00000000-0005-0000-0000-0000F6140000}"/>
    <cellStyle name="Currency 2 5 4 2 6 2 2 2" xfId="5367" xr:uid="{00000000-0005-0000-0000-0000F7140000}"/>
    <cellStyle name="Currency 2 5 4 2 6 2 3" xfId="5368" xr:uid="{00000000-0005-0000-0000-0000F8140000}"/>
    <cellStyle name="Currency 2 5 4 2 6 3" xfId="5369" xr:uid="{00000000-0005-0000-0000-0000F9140000}"/>
    <cellStyle name="Currency 2 5 4 2 6 3 2" xfId="5370" xr:uid="{00000000-0005-0000-0000-0000FA140000}"/>
    <cellStyle name="Currency 2 5 4 2 6 3 2 2" xfId="5371" xr:uid="{00000000-0005-0000-0000-0000FB140000}"/>
    <cellStyle name="Currency 2 5 4 2 6 3 3" xfId="5372" xr:uid="{00000000-0005-0000-0000-0000FC140000}"/>
    <cellStyle name="Currency 2 5 4 2 6 4" xfId="5373" xr:uid="{00000000-0005-0000-0000-0000FD140000}"/>
    <cellStyle name="Currency 2 5 4 2 6 4 2" xfId="5374" xr:uid="{00000000-0005-0000-0000-0000FE140000}"/>
    <cellStyle name="Currency 2 5 4 2 6 4 2 2" xfId="5375" xr:uid="{00000000-0005-0000-0000-0000FF140000}"/>
    <cellStyle name="Currency 2 5 4 2 6 4 3" xfId="5376" xr:uid="{00000000-0005-0000-0000-000000150000}"/>
    <cellStyle name="Currency 2 5 4 2 6 5" xfId="5377" xr:uid="{00000000-0005-0000-0000-000001150000}"/>
    <cellStyle name="Currency 2 5 4 2 6 5 2" xfId="5378" xr:uid="{00000000-0005-0000-0000-000002150000}"/>
    <cellStyle name="Currency 2 5 4 2 6 6" xfId="5379" xr:uid="{00000000-0005-0000-0000-000003150000}"/>
    <cellStyle name="Currency 2 5 4 2 6 6 2" xfId="5380" xr:uid="{00000000-0005-0000-0000-000004150000}"/>
    <cellStyle name="Currency 2 5 4 2 6 7" xfId="5381" xr:uid="{00000000-0005-0000-0000-000005150000}"/>
    <cellStyle name="Currency 2 5 4 2 7" xfId="5382" xr:uid="{00000000-0005-0000-0000-000006150000}"/>
    <cellStyle name="Currency 2 5 4 2 7 2" xfId="5383" xr:uid="{00000000-0005-0000-0000-000007150000}"/>
    <cellStyle name="Currency 2 5 4 2 7 2 2" xfId="5384" xr:uid="{00000000-0005-0000-0000-000008150000}"/>
    <cellStyle name="Currency 2 5 4 2 7 3" xfId="5385" xr:uid="{00000000-0005-0000-0000-000009150000}"/>
    <cellStyle name="Currency 2 5 4 2 8" xfId="5386" xr:uid="{00000000-0005-0000-0000-00000A150000}"/>
    <cellStyle name="Currency 2 5 4 2 8 2" xfId="5387" xr:uid="{00000000-0005-0000-0000-00000B150000}"/>
    <cellStyle name="Currency 2 5 4 2 8 2 2" xfId="5388" xr:uid="{00000000-0005-0000-0000-00000C150000}"/>
    <cellStyle name="Currency 2 5 4 2 8 3" xfId="5389" xr:uid="{00000000-0005-0000-0000-00000D150000}"/>
    <cellStyle name="Currency 2 5 4 3" xfId="5390" xr:uid="{00000000-0005-0000-0000-00000E150000}"/>
    <cellStyle name="Currency 2 5 4 3 10" xfId="5391" xr:uid="{00000000-0005-0000-0000-00000F150000}"/>
    <cellStyle name="Currency 2 5 4 3 2" xfId="5392" xr:uid="{00000000-0005-0000-0000-000010150000}"/>
    <cellStyle name="Currency 2 5 4 3 2 2" xfId="5393" xr:uid="{00000000-0005-0000-0000-000011150000}"/>
    <cellStyle name="Currency 2 5 4 3 2 3" xfId="5394" xr:uid="{00000000-0005-0000-0000-000012150000}"/>
    <cellStyle name="Currency 2 5 4 3 2 3 2" xfId="5395" xr:uid="{00000000-0005-0000-0000-000013150000}"/>
    <cellStyle name="Currency 2 5 4 3 2 3 3" xfId="5396" xr:uid="{00000000-0005-0000-0000-000014150000}"/>
    <cellStyle name="Currency 2 5 4 3 2 4" xfId="5397" xr:uid="{00000000-0005-0000-0000-000015150000}"/>
    <cellStyle name="Currency 2 5 4 3 2 4 2" xfId="5398" xr:uid="{00000000-0005-0000-0000-000016150000}"/>
    <cellStyle name="Currency 2 5 4 3 2 4 2 2" xfId="5399" xr:uid="{00000000-0005-0000-0000-000017150000}"/>
    <cellStyle name="Currency 2 5 4 3 2 4 3" xfId="5400" xr:uid="{00000000-0005-0000-0000-000018150000}"/>
    <cellStyle name="Currency 2 5 4 3 2 5" xfId="5401" xr:uid="{00000000-0005-0000-0000-000019150000}"/>
    <cellStyle name="Currency 2 5 4 3 2 5 2" xfId="5402" xr:uid="{00000000-0005-0000-0000-00001A150000}"/>
    <cellStyle name="Currency 2 5 4 3 2 5 2 2" xfId="5403" xr:uid="{00000000-0005-0000-0000-00001B150000}"/>
    <cellStyle name="Currency 2 5 4 3 2 5 3" xfId="5404" xr:uid="{00000000-0005-0000-0000-00001C150000}"/>
    <cellStyle name="Currency 2 5 4 3 2 6" xfId="5405" xr:uid="{00000000-0005-0000-0000-00001D150000}"/>
    <cellStyle name="Currency 2 5 4 3 2 6 2" xfId="5406" xr:uid="{00000000-0005-0000-0000-00001E150000}"/>
    <cellStyle name="Currency 2 5 4 3 2 6 2 2" xfId="5407" xr:uid="{00000000-0005-0000-0000-00001F150000}"/>
    <cellStyle name="Currency 2 5 4 3 2 6 3" xfId="5408" xr:uid="{00000000-0005-0000-0000-000020150000}"/>
    <cellStyle name="Currency 2 5 4 3 2 7" xfId="5409" xr:uid="{00000000-0005-0000-0000-000021150000}"/>
    <cellStyle name="Currency 2 5 4 3 2 7 2" xfId="5410" xr:uid="{00000000-0005-0000-0000-000022150000}"/>
    <cellStyle name="Currency 2 5 4 3 2 8" xfId="5411" xr:uid="{00000000-0005-0000-0000-000023150000}"/>
    <cellStyle name="Currency 2 5 4 3 2 8 2" xfId="5412" xr:uid="{00000000-0005-0000-0000-000024150000}"/>
    <cellStyle name="Currency 2 5 4 3 2 9" xfId="5413" xr:uid="{00000000-0005-0000-0000-000025150000}"/>
    <cellStyle name="Currency 2 5 4 3 3" xfId="5414" xr:uid="{00000000-0005-0000-0000-000026150000}"/>
    <cellStyle name="Currency 2 5 4 3 4" xfId="5415" xr:uid="{00000000-0005-0000-0000-000027150000}"/>
    <cellStyle name="Currency 2 5 4 3 4 2" xfId="5416" xr:uid="{00000000-0005-0000-0000-000028150000}"/>
    <cellStyle name="Currency 2 5 4 3 4 3" xfId="5417" xr:uid="{00000000-0005-0000-0000-000029150000}"/>
    <cellStyle name="Currency 2 5 4 3 5" xfId="5418" xr:uid="{00000000-0005-0000-0000-00002A150000}"/>
    <cellStyle name="Currency 2 5 4 3 5 2" xfId="5419" xr:uid="{00000000-0005-0000-0000-00002B150000}"/>
    <cellStyle name="Currency 2 5 4 3 5 2 2" xfId="5420" xr:uid="{00000000-0005-0000-0000-00002C150000}"/>
    <cellStyle name="Currency 2 5 4 3 5 3" xfId="5421" xr:uid="{00000000-0005-0000-0000-00002D150000}"/>
    <cellStyle name="Currency 2 5 4 3 6" xfId="5422" xr:uid="{00000000-0005-0000-0000-00002E150000}"/>
    <cellStyle name="Currency 2 5 4 3 6 2" xfId="5423" xr:uid="{00000000-0005-0000-0000-00002F150000}"/>
    <cellStyle name="Currency 2 5 4 3 6 2 2" xfId="5424" xr:uid="{00000000-0005-0000-0000-000030150000}"/>
    <cellStyle name="Currency 2 5 4 3 6 3" xfId="5425" xr:uid="{00000000-0005-0000-0000-000031150000}"/>
    <cellStyle name="Currency 2 5 4 3 7" xfId="5426" xr:uid="{00000000-0005-0000-0000-000032150000}"/>
    <cellStyle name="Currency 2 5 4 3 7 2" xfId="5427" xr:uid="{00000000-0005-0000-0000-000033150000}"/>
    <cellStyle name="Currency 2 5 4 3 7 2 2" xfId="5428" xr:uid="{00000000-0005-0000-0000-000034150000}"/>
    <cellStyle name="Currency 2 5 4 3 7 3" xfId="5429" xr:uid="{00000000-0005-0000-0000-000035150000}"/>
    <cellStyle name="Currency 2 5 4 3 8" xfId="5430" xr:uid="{00000000-0005-0000-0000-000036150000}"/>
    <cellStyle name="Currency 2 5 4 3 8 2" xfId="5431" xr:uid="{00000000-0005-0000-0000-000037150000}"/>
    <cellStyle name="Currency 2 5 4 3 9" xfId="5432" xr:uid="{00000000-0005-0000-0000-000038150000}"/>
    <cellStyle name="Currency 2 5 4 3 9 2" xfId="5433" xr:uid="{00000000-0005-0000-0000-000039150000}"/>
    <cellStyle name="Currency 2 5 4 4" xfId="5434" xr:uid="{00000000-0005-0000-0000-00003A150000}"/>
    <cellStyle name="Currency 2 5 4 4 2" xfId="5435" xr:uid="{00000000-0005-0000-0000-00003B150000}"/>
    <cellStyle name="Currency 2 5 4 4 2 10" xfId="5436" xr:uid="{00000000-0005-0000-0000-00003C150000}"/>
    <cellStyle name="Currency 2 5 4 4 2 2" xfId="5437" xr:uid="{00000000-0005-0000-0000-00003D150000}"/>
    <cellStyle name="Currency 2 5 4 4 2 3" xfId="5438" xr:uid="{00000000-0005-0000-0000-00003E150000}"/>
    <cellStyle name="Currency 2 5 4 4 2 4" xfId="5439" xr:uid="{00000000-0005-0000-0000-00003F150000}"/>
    <cellStyle name="Currency 2 5 4 4 2 4 2" xfId="5440" xr:uid="{00000000-0005-0000-0000-000040150000}"/>
    <cellStyle name="Currency 2 5 4 4 2 4 2 2" xfId="5441" xr:uid="{00000000-0005-0000-0000-000041150000}"/>
    <cellStyle name="Currency 2 5 4 4 2 4 3" xfId="5442" xr:uid="{00000000-0005-0000-0000-000042150000}"/>
    <cellStyle name="Currency 2 5 4 4 2 5" xfId="5443" xr:uid="{00000000-0005-0000-0000-000043150000}"/>
    <cellStyle name="Currency 2 5 4 4 2 5 2" xfId="5444" xr:uid="{00000000-0005-0000-0000-000044150000}"/>
    <cellStyle name="Currency 2 5 4 4 2 5 2 2" xfId="5445" xr:uid="{00000000-0005-0000-0000-000045150000}"/>
    <cellStyle name="Currency 2 5 4 4 2 5 3" xfId="5446" xr:uid="{00000000-0005-0000-0000-000046150000}"/>
    <cellStyle name="Currency 2 5 4 4 2 6" xfId="5447" xr:uid="{00000000-0005-0000-0000-000047150000}"/>
    <cellStyle name="Currency 2 5 4 4 2 6 2" xfId="5448" xr:uid="{00000000-0005-0000-0000-000048150000}"/>
    <cellStyle name="Currency 2 5 4 4 2 6 2 2" xfId="5449" xr:uid="{00000000-0005-0000-0000-000049150000}"/>
    <cellStyle name="Currency 2 5 4 4 2 6 3" xfId="5450" xr:uid="{00000000-0005-0000-0000-00004A150000}"/>
    <cellStyle name="Currency 2 5 4 4 2 7" xfId="5451" xr:uid="{00000000-0005-0000-0000-00004B150000}"/>
    <cellStyle name="Currency 2 5 4 4 2 7 2" xfId="5452" xr:uid="{00000000-0005-0000-0000-00004C150000}"/>
    <cellStyle name="Currency 2 5 4 4 2 8" xfId="5453" xr:uid="{00000000-0005-0000-0000-00004D150000}"/>
    <cellStyle name="Currency 2 5 4 4 2 8 2" xfId="5454" xr:uid="{00000000-0005-0000-0000-00004E150000}"/>
    <cellStyle name="Currency 2 5 4 4 2 9" xfId="5455" xr:uid="{00000000-0005-0000-0000-00004F150000}"/>
    <cellStyle name="Currency 2 5 4 4 3" xfId="5456" xr:uid="{00000000-0005-0000-0000-000050150000}"/>
    <cellStyle name="Currency 2 5 4 4 4" xfId="5457" xr:uid="{00000000-0005-0000-0000-000051150000}"/>
    <cellStyle name="Currency 2 5 4 4 4 2" xfId="5458" xr:uid="{00000000-0005-0000-0000-000052150000}"/>
    <cellStyle name="Currency 2 5 4 4 4 2 2" xfId="5459" xr:uid="{00000000-0005-0000-0000-000053150000}"/>
    <cellStyle name="Currency 2 5 4 4 4 3" xfId="5460" xr:uid="{00000000-0005-0000-0000-000054150000}"/>
    <cellStyle name="Currency 2 5 4 4 5" xfId="5461" xr:uid="{00000000-0005-0000-0000-000055150000}"/>
    <cellStyle name="Currency 2 5 4 4 5 2" xfId="5462" xr:uid="{00000000-0005-0000-0000-000056150000}"/>
    <cellStyle name="Currency 2 5 4 4 5 2 2" xfId="5463" xr:uid="{00000000-0005-0000-0000-000057150000}"/>
    <cellStyle name="Currency 2 5 4 4 5 3" xfId="5464" xr:uid="{00000000-0005-0000-0000-000058150000}"/>
    <cellStyle name="Currency 2 5 4 5" xfId="5465" xr:uid="{00000000-0005-0000-0000-000059150000}"/>
    <cellStyle name="Currency 2 5 4 5 2" xfId="5466" xr:uid="{00000000-0005-0000-0000-00005A150000}"/>
    <cellStyle name="Currency 2 5 4 5 3" xfId="5467" xr:uid="{00000000-0005-0000-0000-00005B150000}"/>
    <cellStyle name="Currency 2 5 4 5 3 2" xfId="5468" xr:uid="{00000000-0005-0000-0000-00005C150000}"/>
    <cellStyle name="Currency 2 5 4 5 3 3" xfId="5469" xr:uid="{00000000-0005-0000-0000-00005D150000}"/>
    <cellStyle name="Currency 2 5 4 5 4" xfId="5470" xr:uid="{00000000-0005-0000-0000-00005E150000}"/>
    <cellStyle name="Currency 2 5 4 5 4 2" xfId="5471" xr:uid="{00000000-0005-0000-0000-00005F150000}"/>
    <cellStyle name="Currency 2 5 4 5 4 2 2" xfId="5472" xr:uid="{00000000-0005-0000-0000-000060150000}"/>
    <cellStyle name="Currency 2 5 4 5 4 3" xfId="5473" xr:uid="{00000000-0005-0000-0000-000061150000}"/>
    <cellStyle name="Currency 2 5 4 5 5" xfId="5474" xr:uid="{00000000-0005-0000-0000-000062150000}"/>
    <cellStyle name="Currency 2 5 4 5 5 2" xfId="5475" xr:uid="{00000000-0005-0000-0000-000063150000}"/>
    <cellStyle name="Currency 2 5 4 5 5 2 2" xfId="5476" xr:uid="{00000000-0005-0000-0000-000064150000}"/>
    <cellStyle name="Currency 2 5 4 5 5 3" xfId="5477" xr:uid="{00000000-0005-0000-0000-000065150000}"/>
    <cellStyle name="Currency 2 5 4 5 6" xfId="5478" xr:uid="{00000000-0005-0000-0000-000066150000}"/>
    <cellStyle name="Currency 2 5 4 5 6 2" xfId="5479" xr:uid="{00000000-0005-0000-0000-000067150000}"/>
    <cellStyle name="Currency 2 5 4 5 6 2 2" xfId="5480" xr:uid="{00000000-0005-0000-0000-000068150000}"/>
    <cellStyle name="Currency 2 5 4 5 6 3" xfId="5481" xr:uid="{00000000-0005-0000-0000-000069150000}"/>
    <cellStyle name="Currency 2 5 4 5 7" xfId="5482" xr:uid="{00000000-0005-0000-0000-00006A150000}"/>
    <cellStyle name="Currency 2 5 4 5 7 2" xfId="5483" xr:uid="{00000000-0005-0000-0000-00006B150000}"/>
    <cellStyle name="Currency 2 5 4 5 8" xfId="5484" xr:uid="{00000000-0005-0000-0000-00006C150000}"/>
    <cellStyle name="Currency 2 5 4 5 8 2" xfId="5485" xr:uid="{00000000-0005-0000-0000-00006D150000}"/>
    <cellStyle name="Currency 2 5 4 5 9" xfId="5486" xr:uid="{00000000-0005-0000-0000-00006E150000}"/>
    <cellStyle name="Currency 2 5 4 6" xfId="5487" xr:uid="{00000000-0005-0000-0000-00006F150000}"/>
    <cellStyle name="Currency 2 5 4 6 2" xfId="5488" xr:uid="{00000000-0005-0000-0000-000070150000}"/>
    <cellStyle name="Currency 2 5 4 6 3" xfId="5489" xr:uid="{00000000-0005-0000-0000-000071150000}"/>
    <cellStyle name="Currency 2 5 4 7" xfId="5490" xr:uid="{00000000-0005-0000-0000-000072150000}"/>
    <cellStyle name="Currency 2 5 4 8" xfId="5491" xr:uid="{00000000-0005-0000-0000-000073150000}"/>
    <cellStyle name="Currency 2 5 4 8 2" xfId="5492" xr:uid="{00000000-0005-0000-0000-000074150000}"/>
    <cellStyle name="Currency 2 5 4 8 2 2" xfId="5493" xr:uid="{00000000-0005-0000-0000-000075150000}"/>
    <cellStyle name="Currency 2 5 4 8 3" xfId="5494" xr:uid="{00000000-0005-0000-0000-000076150000}"/>
    <cellStyle name="Currency 2 5 4 8 4" xfId="5495" xr:uid="{00000000-0005-0000-0000-000077150000}"/>
    <cellStyle name="Currency 2 5 4 9" xfId="5496" xr:uid="{00000000-0005-0000-0000-000078150000}"/>
    <cellStyle name="Currency 2 5 4 9 2" xfId="5497" xr:uid="{00000000-0005-0000-0000-000079150000}"/>
    <cellStyle name="Currency 2 5 4 9 2 2" xfId="5498" xr:uid="{00000000-0005-0000-0000-00007A150000}"/>
    <cellStyle name="Currency 2 5 4 9 3" xfId="5499" xr:uid="{00000000-0005-0000-0000-00007B150000}"/>
    <cellStyle name="Currency 2 5 5" xfId="5500" xr:uid="{00000000-0005-0000-0000-00007C150000}"/>
    <cellStyle name="Currency 2 5 5 10" xfId="5501" xr:uid="{00000000-0005-0000-0000-00007D150000}"/>
    <cellStyle name="Currency 2 5 5 10 2" xfId="5502" xr:uid="{00000000-0005-0000-0000-00007E150000}"/>
    <cellStyle name="Currency 2 5 5 10 2 2" xfId="5503" xr:uid="{00000000-0005-0000-0000-00007F150000}"/>
    <cellStyle name="Currency 2 5 5 10 3" xfId="5504" xr:uid="{00000000-0005-0000-0000-000080150000}"/>
    <cellStyle name="Currency 2 5 5 11" xfId="5505" xr:uid="{00000000-0005-0000-0000-000081150000}"/>
    <cellStyle name="Currency 2 5 5 11 2" xfId="5506" xr:uid="{00000000-0005-0000-0000-000082150000}"/>
    <cellStyle name="Currency 2 5 5 12" xfId="5507" xr:uid="{00000000-0005-0000-0000-000083150000}"/>
    <cellStyle name="Currency 2 5 5 12 2" xfId="5508" xr:uid="{00000000-0005-0000-0000-000084150000}"/>
    <cellStyle name="Currency 2 5 5 13" xfId="5509" xr:uid="{00000000-0005-0000-0000-000085150000}"/>
    <cellStyle name="Currency 2 5 5 14" xfId="5510" xr:uid="{00000000-0005-0000-0000-000086150000}"/>
    <cellStyle name="Currency 2 5 5 15" xfId="5511" xr:uid="{00000000-0005-0000-0000-000087150000}"/>
    <cellStyle name="Currency 2 5 5 2" xfId="5512" xr:uid="{00000000-0005-0000-0000-000088150000}"/>
    <cellStyle name="Currency 2 5 5 2 2" xfId="5513" xr:uid="{00000000-0005-0000-0000-000089150000}"/>
    <cellStyle name="Currency 2 5 5 2 2 2" xfId="5514" xr:uid="{00000000-0005-0000-0000-00008A150000}"/>
    <cellStyle name="Currency 2 5 5 2 2 3" xfId="5515" xr:uid="{00000000-0005-0000-0000-00008B150000}"/>
    <cellStyle name="Currency 2 5 5 2 2 3 2" xfId="5516" xr:uid="{00000000-0005-0000-0000-00008C150000}"/>
    <cellStyle name="Currency 2 5 5 2 2 3 3" xfId="5517" xr:uid="{00000000-0005-0000-0000-00008D150000}"/>
    <cellStyle name="Currency 2 5 5 2 2 4" xfId="5518" xr:uid="{00000000-0005-0000-0000-00008E150000}"/>
    <cellStyle name="Currency 2 5 5 2 2 4 2" xfId="5519" xr:uid="{00000000-0005-0000-0000-00008F150000}"/>
    <cellStyle name="Currency 2 5 5 2 2 4 2 2" xfId="5520" xr:uid="{00000000-0005-0000-0000-000090150000}"/>
    <cellStyle name="Currency 2 5 5 2 2 4 3" xfId="5521" xr:uid="{00000000-0005-0000-0000-000091150000}"/>
    <cellStyle name="Currency 2 5 5 2 2 5" xfId="5522" xr:uid="{00000000-0005-0000-0000-000092150000}"/>
    <cellStyle name="Currency 2 5 5 2 2 5 2" xfId="5523" xr:uid="{00000000-0005-0000-0000-000093150000}"/>
    <cellStyle name="Currency 2 5 5 2 2 5 2 2" xfId="5524" xr:uid="{00000000-0005-0000-0000-000094150000}"/>
    <cellStyle name="Currency 2 5 5 2 2 5 3" xfId="5525" xr:uid="{00000000-0005-0000-0000-000095150000}"/>
    <cellStyle name="Currency 2 5 5 2 2 6" xfId="5526" xr:uid="{00000000-0005-0000-0000-000096150000}"/>
    <cellStyle name="Currency 2 5 5 2 2 6 2" xfId="5527" xr:uid="{00000000-0005-0000-0000-000097150000}"/>
    <cellStyle name="Currency 2 5 5 2 2 6 2 2" xfId="5528" xr:uid="{00000000-0005-0000-0000-000098150000}"/>
    <cellStyle name="Currency 2 5 5 2 2 6 3" xfId="5529" xr:uid="{00000000-0005-0000-0000-000099150000}"/>
    <cellStyle name="Currency 2 5 5 2 2 7" xfId="5530" xr:uid="{00000000-0005-0000-0000-00009A150000}"/>
    <cellStyle name="Currency 2 5 5 2 2 7 2" xfId="5531" xr:uid="{00000000-0005-0000-0000-00009B150000}"/>
    <cellStyle name="Currency 2 5 5 2 2 8" xfId="5532" xr:uid="{00000000-0005-0000-0000-00009C150000}"/>
    <cellStyle name="Currency 2 5 5 2 2 8 2" xfId="5533" xr:uid="{00000000-0005-0000-0000-00009D150000}"/>
    <cellStyle name="Currency 2 5 5 2 2 9" xfId="5534" xr:uid="{00000000-0005-0000-0000-00009E150000}"/>
    <cellStyle name="Currency 2 5 5 2 3" xfId="5535" xr:uid="{00000000-0005-0000-0000-00009F150000}"/>
    <cellStyle name="Currency 2 5 5 2 3 2" xfId="5536" xr:uid="{00000000-0005-0000-0000-0000A0150000}"/>
    <cellStyle name="Currency 2 5 5 2 3 3" xfId="5537" xr:uid="{00000000-0005-0000-0000-0000A1150000}"/>
    <cellStyle name="Currency 2 5 5 2 3 3 2" xfId="5538" xr:uid="{00000000-0005-0000-0000-0000A2150000}"/>
    <cellStyle name="Currency 2 5 5 2 3 3 3" xfId="5539" xr:uid="{00000000-0005-0000-0000-0000A3150000}"/>
    <cellStyle name="Currency 2 5 5 2 3 4" xfId="5540" xr:uid="{00000000-0005-0000-0000-0000A4150000}"/>
    <cellStyle name="Currency 2 5 5 2 3 4 2" xfId="5541" xr:uid="{00000000-0005-0000-0000-0000A5150000}"/>
    <cellStyle name="Currency 2 5 5 2 3 4 2 2" xfId="5542" xr:uid="{00000000-0005-0000-0000-0000A6150000}"/>
    <cellStyle name="Currency 2 5 5 2 3 4 3" xfId="5543" xr:uid="{00000000-0005-0000-0000-0000A7150000}"/>
    <cellStyle name="Currency 2 5 5 2 3 5" xfId="5544" xr:uid="{00000000-0005-0000-0000-0000A8150000}"/>
    <cellStyle name="Currency 2 5 5 2 3 5 2" xfId="5545" xr:uid="{00000000-0005-0000-0000-0000A9150000}"/>
    <cellStyle name="Currency 2 5 5 2 3 5 2 2" xfId="5546" xr:uid="{00000000-0005-0000-0000-0000AA150000}"/>
    <cellStyle name="Currency 2 5 5 2 3 5 3" xfId="5547" xr:uid="{00000000-0005-0000-0000-0000AB150000}"/>
    <cellStyle name="Currency 2 5 5 2 3 6" xfId="5548" xr:uid="{00000000-0005-0000-0000-0000AC150000}"/>
    <cellStyle name="Currency 2 5 5 2 3 6 2" xfId="5549" xr:uid="{00000000-0005-0000-0000-0000AD150000}"/>
    <cellStyle name="Currency 2 5 5 2 3 6 2 2" xfId="5550" xr:uid="{00000000-0005-0000-0000-0000AE150000}"/>
    <cellStyle name="Currency 2 5 5 2 3 6 3" xfId="5551" xr:uid="{00000000-0005-0000-0000-0000AF150000}"/>
    <cellStyle name="Currency 2 5 5 2 3 7" xfId="5552" xr:uid="{00000000-0005-0000-0000-0000B0150000}"/>
    <cellStyle name="Currency 2 5 5 2 3 7 2" xfId="5553" xr:uid="{00000000-0005-0000-0000-0000B1150000}"/>
    <cellStyle name="Currency 2 5 5 2 3 8" xfId="5554" xr:uid="{00000000-0005-0000-0000-0000B2150000}"/>
    <cellStyle name="Currency 2 5 5 2 3 8 2" xfId="5555" xr:uid="{00000000-0005-0000-0000-0000B3150000}"/>
    <cellStyle name="Currency 2 5 5 2 3 9" xfId="5556" xr:uid="{00000000-0005-0000-0000-0000B4150000}"/>
    <cellStyle name="Currency 2 5 5 2 4" xfId="5557" xr:uid="{00000000-0005-0000-0000-0000B5150000}"/>
    <cellStyle name="Currency 2 5 5 2 4 2" xfId="5558" xr:uid="{00000000-0005-0000-0000-0000B6150000}"/>
    <cellStyle name="Currency 2 5 5 2 4 3" xfId="5559" xr:uid="{00000000-0005-0000-0000-0000B7150000}"/>
    <cellStyle name="Currency 2 5 5 2 4 3 2" xfId="5560" xr:uid="{00000000-0005-0000-0000-0000B8150000}"/>
    <cellStyle name="Currency 2 5 5 2 4 3 2 2" xfId="5561" xr:uid="{00000000-0005-0000-0000-0000B9150000}"/>
    <cellStyle name="Currency 2 5 5 2 4 3 3" xfId="5562" xr:uid="{00000000-0005-0000-0000-0000BA150000}"/>
    <cellStyle name="Currency 2 5 5 2 4 4" xfId="5563" xr:uid="{00000000-0005-0000-0000-0000BB150000}"/>
    <cellStyle name="Currency 2 5 5 2 4 4 2" xfId="5564" xr:uid="{00000000-0005-0000-0000-0000BC150000}"/>
    <cellStyle name="Currency 2 5 5 2 4 4 2 2" xfId="5565" xr:uid="{00000000-0005-0000-0000-0000BD150000}"/>
    <cellStyle name="Currency 2 5 5 2 4 4 3" xfId="5566" xr:uid="{00000000-0005-0000-0000-0000BE150000}"/>
    <cellStyle name="Currency 2 5 5 2 4 5" xfId="5567" xr:uid="{00000000-0005-0000-0000-0000BF150000}"/>
    <cellStyle name="Currency 2 5 5 2 4 5 2" xfId="5568" xr:uid="{00000000-0005-0000-0000-0000C0150000}"/>
    <cellStyle name="Currency 2 5 5 2 4 5 2 2" xfId="5569" xr:uid="{00000000-0005-0000-0000-0000C1150000}"/>
    <cellStyle name="Currency 2 5 5 2 4 5 3" xfId="5570" xr:uid="{00000000-0005-0000-0000-0000C2150000}"/>
    <cellStyle name="Currency 2 5 5 2 4 6" xfId="5571" xr:uid="{00000000-0005-0000-0000-0000C3150000}"/>
    <cellStyle name="Currency 2 5 5 2 4 6 2" xfId="5572" xr:uid="{00000000-0005-0000-0000-0000C4150000}"/>
    <cellStyle name="Currency 2 5 5 2 4 7" xfId="5573" xr:uid="{00000000-0005-0000-0000-0000C5150000}"/>
    <cellStyle name="Currency 2 5 5 2 4 7 2" xfId="5574" xr:uid="{00000000-0005-0000-0000-0000C6150000}"/>
    <cellStyle name="Currency 2 5 5 2 4 8" xfId="5575" xr:uid="{00000000-0005-0000-0000-0000C7150000}"/>
    <cellStyle name="Currency 2 5 5 2 4 9" xfId="5576" xr:uid="{00000000-0005-0000-0000-0000C8150000}"/>
    <cellStyle name="Currency 2 5 5 2 5" xfId="5577" xr:uid="{00000000-0005-0000-0000-0000C9150000}"/>
    <cellStyle name="Currency 2 5 5 2 5 2" xfId="5578" xr:uid="{00000000-0005-0000-0000-0000CA150000}"/>
    <cellStyle name="Currency 2 5 5 2 5 3" xfId="5579" xr:uid="{00000000-0005-0000-0000-0000CB150000}"/>
    <cellStyle name="Currency 2 5 5 2 6" xfId="5580" xr:uid="{00000000-0005-0000-0000-0000CC150000}"/>
    <cellStyle name="Currency 2 5 5 2 6 2" xfId="5581" xr:uid="{00000000-0005-0000-0000-0000CD150000}"/>
    <cellStyle name="Currency 2 5 5 2 6 2 2" xfId="5582" xr:uid="{00000000-0005-0000-0000-0000CE150000}"/>
    <cellStyle name="Currency 2 5 5 2 6 2 2 2" xfId="5583" xr:uid="{00000000-0005-0000-0000-0000CF150000}"/>
    <cellStyle name="Currency 2 5 5 2 6 2 3" xfId="5584" xr:uid="{00000000-0005-0000-0000-0000D0150000}"/>
    <cellStyle name="Currency 2 5 5 2 6 3" xfId="5585" xr:uid="{00000000-0005-0000-0000-0000D1150000}"/>
    <cellStyle name="Currency 2 5 5 2 6 3 2" xfId="5586" xr:uid="{00000000-0005-0000-0000-0000D2150000}"/>
    <cellStyle name="Currency 2 5 5 2 6 3 2 2" xfId="5587" xr:uid="{00000000-0005-0000-0000-0000D3150000}"/>
    <cellStyle name="Currency 2 5 5 2 6 3 3" xfId="5588" xr:uid="{00000000-0005-0000-0000-0000D4150000}"/>
    <cellStyle name="Currency 2 5 5 2 6 4" xfId="5589" xr:uid="{00000000-0005-0000-0000-0000D5150000}"/>
    <cellStyle name="Currency 2 5 5 2 6 4 2" xfId="5590" xr:uid="{00000000-0005-0000-0000-0000D6150000}"/>
    <cellStyle name="Currency 2 5 5 2 6 4 2 2" xfId="5591" xr:uid="{00000000-0005-0000-0000-0000D7150000}"/>
    <cellStyle name="Currency 2 5 5 2 6 4 3" xfId="5592" xr:uid="{00000000-0005-0000-0000-0000D8150000}"/>
    <cellStyle name="Currency 2 5 5 2 6 5" xfId="5593" xr:uid="{00000000-0005-0000-0000-0000D9150000}"/>
    <cellStyle name="Currency 2 5 5 2 6 5 2" xfId="5594" xr:uid="{00000000-0005-0000-0000-0000DA150000}"/>
    <cellStyle name="Currency 2 5 5 2 6 6" xfId="5595" xr:uid="{00000000-0005-0000-0000-0000DB150000}"/>
    <cellStyle name="Currency 2 5 5 2 6 6 2" xfId="5596" xr:uid="{00000000-0005-0000-0000-0000DC150000}"/>
    <cellStyle name="Currency 2 5 5 2 6 7" xfId="5597" xr:uid="{00000000-0005-0000-0000-0000DD150000}"/>
    <cellStyle name="Currency 2 5 5 2 7" xfId="5598" xr:uid="{00000000-0005-0000-0000-0000DE150000}"/>
    <cellStyle name="Currency 2 5 5 2 7 2" xfId="5599" xr:uid="{00000000-0005-0000-0000-0000DF150000}"/>
    <cellStyle name="Currency 2 5 5 2 7 2 2" xfId="5600" xr:uid="{00000000-0005-0000-0000-0000E0150000}"/>
    <cellStyle name="Currency 2 5 5 2 7 3" xfId="5601" xr:uid="{00000000-0005-0000-0000-0000E1150000}"/>
    <cellStyle name="Currency 2 5 5 2 8" xfId="5602" xr:uid="{00000000-0005-0000-0000-0000E2150000}"/>
    <cellStyle name="Currency 2 5 5 2 8 2" xfId="5603" xr:uid="{00000000-0005-0000-0000-0000E3150000}"/>
    <cellStyle name="Currency 2 5 5 2 8 2 2" xfId="5604" xr:uid="{00000000-0005-0000-0000-0000E4150000}"/>
    <cellStyle name="Currency 2 5 5 2 8 3" xfId="5605" xr:uid="{00000000-0005-0000-0000-0000E5150000}"/>
    <cellStyle name="Currency 2 5 5 3" xfId="5606" xr:uid="{00000000-0005-0000-0000-0000E6150000}"/>
    <cellStyle name="Currency 2 5 5 3 10" xfId="5607" xr:uid="{00000000-0005-0000-0000-0000E7150000}"/>
    <cellStyle name="Currency 2 5 5 3 2" xfId="5608" xr:uid="{00000000-0005-0000-0000-0000E8150000}"/>
    <cellStyle name="Currency 2 5 5 3 2 2" xfId="5609" xr:uid="{00000000-0005-0000-0000-0000E9150000}"/>
    <cellStyle name="Currency 2 5 5 3 2 3" xfId="5610" xr:uid="{00000000-0005-0000-0000-0000EA150000}"/>
    <cellStyle name="Currency 2 5 5 3 2 3 2" xfId="5611" xr:uid="{00000000-0005-0000-0000-0000EB150000}"/>
    <cellStyle name="Currency 2 5 5 3 2 3 3" xfId="5612" xr:uid="{00000000-0005-0000-0000-0000EC150000}"/>
    <cellStyle name="Currency 2 5 5 3 2 4" xfId="5613" xr:uid="{00000000-0005-0000-0000-0000ED150000}"/>
    <cellStyle name="Currency 2 5 5 3 2 4 2" xfId="5614" xr:uid="{00000000-0005-0000-0000-0000EE150000}"/>
    <cellStyle name="Currency 2 5 5 3 2 4 2 2" xfId="5615" xr:uid="{00000000-0005-0000-0000-0000EF150000}"/>
    <cellStyle name="Currency 2 5 5 3 2 4 3" xfId="5616" xr:uid="{00000000-0005-0000-0000-0000F0150000}"/>
    <cellStyle name="Currency 2 5 5 3 2 5" xfId="5617" xr:uid="{00000000-0005-0000-0000-0000F1150000}"/>
    <cellStyle name="Currency 2 5 5 3 2 5 2" xfId="5618" xr:uid="{00000000-0005-0000-0000-0000F2150000}"/>
    <cellStyle name="Currency 2 5 5 3 2 5 2 2" xfId="5619" xr:uid="{00000000-0005-0000-0000-0000F3150000}"/>
    <cellStyle name="Currency 2 5 5 3 2 5 3" xfId="5620" xr:uid="{00000000-0005-0000-0000-0000F4150000}"/>
    <cellStyle name="Currency 2 5 5 3 2 6" xfId="5621" xr:uid="{00000000-0005-0000-0000-0000F5150000}"/>
    <cellStyle name="Currency 2 5 5 3 2 6 2" xfId="5622" xr:uid="{00000000-0005-0000-0000-0000F6150000}"/>
    <cellStyle name="Currency 2 5 5 3 2 6 2 2" xfId="5623" xr:uid="{00000000-0005-0000-0000-0000F7150000}"/>
    <cellStyle name="Currency 2 5 5 3 2 6 3" xfId="5624" xr:uid="{00000000-0005-0000-0000-0000F8150000}"/>
    <cellStyle name="Currency 2 5 5 3 2 7" xfId="5625" xr:uid="{00000000-0005-0000-0000-0000F9150000}"/>
    <cellStyle name="Currency 2 5 5 3 2 7 2" xfId="5626" xr:uid="{00000000-0005-0000-0000-0000FA150000}"/>
    <cellStyle name="Currency 2 5 5 3 2 8" xfId="5627" xr:uid="{00000000-0005-0000-0000-0000FB150000}"/>
    <cellStyle name="Currency 2 5 5 3 2 8 2" xfId="5628" xr:uid="{00000000-0005-0000-0000-0000FC150000}"/>
    <cellStyle name="Currency 2 5 5 3 2 9" xfId="5629" xr:uid="{00000000-0005-0000-0000-0000FD150000}"/>
    <cellStyle name="Currency 2 5 5 3 3" xfId="5630" xr:uid="{00000000-0005-0000-0000-0000FE150000}"/>
    <cellStyle name="Currency 2 5 5 3 4" xfId="5631" xr:uid="{00000000-0005-0000-0000-0000FF150000}"/>
    <cellStyle name="Currency 2 5 5 3 4 2" xfId="5632" xr:uid="{00000000-0005-0000-0000-000000160000}"/>
    <cellStyle name="Currency 2 5 5 3 4 3" xfId="5633" xr:uid="{00000000-0005-0000-0000-000001160000}"/>
    <cellStyle name="Currency 2 5 5 3 5" xfId="5634" xr:uid="{00000000-0005-0000-0000-000002160000}"/>
    <cellStyle name="Currency 2 5 5 3 5 2" xfId="5635" xr:uid="{00000000-0005-0000-0000-000003160000}"/>
    <cellStyle name="Currency 2 5 5 3 5 2 2" xfId="5636" xr:uid="{00000000-0005-0000-0000-000004160000}"/>
    <cellStyle name="Currency 2 5 5 3 5 3" xfId="5637" xr:uid="{00000000-0005-0000-0000-000005160000}"/>
    <cellStyle name="Currency 2 5 5 3 6" xfId="5638" xr:uid="{00000000-0005-0000-0000-000006160000}"/>
    <cellStyle name="Currency 2 5 5 3 6 2" xfId="5639" xr:uid="{00000000-0005-0000-0000-000007160000}"/>
    <cellStyle name="Currency 2 5 5 3 6 2 2" xfId="5640" xr:uid="{00000000-0005-0000-0000-000008160000}"/>
    <cellStyle name="Currency 2 5 5 3 6 3" xfId="5641" xr:uid="{00000000-0005-0000-0000-000009160000}"/>
    <cellStyle name="Currency 2 5 5 3 7" xfId="5642" xr:uid="{00000000-0005-0000-0000-00000A160000}"/>
    <cellStyle name="Currency 2 5 5 3 7 2" xfId="5643" xr:uid="{00000000-0005-0000-0000-00000B160000}"/>
    <cellStyle name="Currency 2 5 5 3 7 2 2" xfId="5644" xr:uid="{00000000-0005-0000-0000-00000C160000}"/>
    <cellStyle name="Currency 2 5 5 3 7 3" xfId="5645" xr:uid="{00000000-0005-0000-0000-00000D160000}"/>
    <cellStyle name="Currency 2 5 5 3 8" xfId="5646" xr:uid="{00000000-0005-0000-0000-00000E160000}"/>
    <cellStyle name="Currency 2 5 5 3 8 2" xfId="5647" xr:uid="{00000000-0005-0000-0000-00000F160000}"/>
    <cellStyle name="Currency 2 5 5 3 9" xfId="5648" xr:uid="{00000000-0005-0000-0000-000010160000}"/>
    <cellStyle name="Currency 2 5 5 3 9 2" xfId="5649" xr:uid="{00000000-0005-0000-0000-000011160000}"/>
    <cellStyle name="Currency 2 5 5 4" xfId="5650" xr:uid="{00000000-0005-0000-0000-000012160000}"/>
    <cellStyle name="Currency 2 5 5 4 2" xfId="5651" xr:uid="{00000000-0005-0000-0000-000013160000}"/>
    <cellStyle name="Currency 2 5 5 4 2 10" xfId="5652" xr:uid="{00000000-0005-0000-0000-000014160000}"/>
    <cellStyle name="Currency 2 5 5 4 2 2" xfId="5653" xr:uid="{00000000-0005-0000-0000-000015160000}"/>
    <cellStyle name="Currency 2 5 5 4 2 3" xfId="5654" xr:uid="{00000000-0005-0000-0000-000016160000}"/>
    <cellStyle name="Currency 2 5 5 4 2 4" xfId="5655" xr:uid="{00000000-0005-0000-0000-000017160000}"/>
    <cellStyle name="Currency 2 5 5 4 2 4 2" xfId="5656" xr:uid="{00000000-0005-0000-0000-000018160000}"/>
    <cellStyle name="Currency 2 5 5 4 2 4 2 2" xfId="5657" xr:uid="{00000000-0005-0000-0000-000019160000}"/>
    <cellStyle name="Currency 2 5 5 4 2 4 3" xfId="5658" xr:uid="{00000000-0005-0000-0000-00001A160000}"/>
    <cellStyle name="Currency 2 5 5 4 2 5" xfId="5659" xr:uid="{00000000-0005-0000-0000-00001B160000}"/>
    <cellStyle name="Currency 2 5 5 4 2 5 2" xfId="5660" xr:uid="{00000000-0005-0000-0000-00001C160000}"/>
    <cellStyle name="Currency 2 5 5 4 2 5 2 2" xfId="5661" xr:uid="{00000000-0005-0000-0000-00001D160000}"/>
    <cellStyle name="Currency 2 5 5 4 2 5 3" xfId="5662" xr:uid="{00000000-0005-0000-0000-00001E160000}"/>
    <cellStyle name="Currency 2 5 5 4 2 6" xfId="5663" xr:uid="{00000000-0005-0000-0000-00001F160000}"/>
    <cellStyle name="Currency 2 5 5 4 2 6 2" xfId="5664" xr:uid="{00000000-0005-0000-0000-000020160000}"/>
    <cellStyle name="Currency 2 5 5 4 2 6 2 2" xfId="5665" xr:uid="{00000000-0005-0000-0000-000021160000}"/>
    <cellStyle name="Currency 2 5 5 4 2 6 3" xfId="5666" xr:uid="{00000000-0005-0000-0000-000022160000}"/>
    <cellStyle name="Currency 2 5 5 4 2 7" xfId="5667" xr:uid="{00000000-0005-0000-0000-000023160000}"/>
    <cellStyle name="Currency 2 5 5 4 2 7 2" xfId="5668" xr:uid="{00000000-0005-0000-0000-000024160000}"/>
    <cellStyle name="Currency 2 5 5 4 2 8" xfId="5669" xr:uid="{00000000-0005-0000-0000-000025160000}"/>
    <cellStyle name="Currency 2 5 5 4 2 8 2" xfId="5670" xr:uid="{00000000-0005-0000-0000-000026160000}"/>
    <cellStyle name="Currency 2 5 5 4 2 9" xfId="5671" xr:uid="{00000000-0005-0000-0000-000027160000}"/>
    <cellStyle name="Currency 2 5 5 4 3" xfId="5672" xr:uid="{00000000-0005-0000-0000-000028160000}"/>
    <cellStyle name="Currency 2 5 5 4 4" xfId="5673" xr:uid="{00000000-0005-0000-0000-000029160000}"/>
    <cellStyle name="Currency 2 5 5 4 4 2" xfId="5674" xr:uid="{00000000-0005-0000-0000-00002A160000}"/>
    <cellStyle name="Currency 2 5 5 4 4 2 2" xfId="5675" xr:uid="{00000000-0005-0000-0000-00002B160000}"/>
    <cellStyle name="Currency 2 5 5 4 4 3" xfId="5676" xr:uid="{00000000-0005-0000-0000-00002C160000}"/>
    <cellStyle name="Currency 2 5 5 4 5" xfId="5677" xr:uid="{00000000-0005-0000-0000-00002D160000}"/>
    <cellStyle name="Currency 2 5 5 4 5 2" xfId="5678" xr:uid="{00000000-0005-0000-0000-00002E160000}"/>
    <cellStyle name="Currency 2 5 5 4 5 2 2" xfId="5679" xr:uid="{00000000-0005-0000-0000-00002F160000}"/>
    <cellStyle name="Currency 2 5 5 4 5 3" xfId="5680" xr:uid="{00000000-0005-0000-0000-000030160000}"/>
    <cellStyle name="Currency 2 5 5 5" xfId="5681" xr:uid="{00000000-0005-0000-0000-000031160000}"/>
    <cellStyle name="Currency 2 5 5 5 2" xfId="5682" xr:uid="{00000000-0005-0000-0000-000032160000}"/>
    <cellStyle name="Currency 2 5 5 5 3" xfId="5683" xr:uid="{00000000-0005-0000-0000-000033160000}"/>
    <cellStyle name="Currency 2 5 5 5 3 2" xfId="5684" xr:uid="{00000000-0005-0000-0000-000034160000}"/>
    <cellStyle name="Currency 2 5 5 5 3 3" xfId="5685" xr:uid="{00000000-0005-0000-0000-000035160000}"/>
    <cellStyle name="Currency 2 5 5 5 4" xfId="5686" xr:uid="{00000000-0005-0000-0000-000036160000}"/>
    <cellStyle name="Currency 2 5 5 5 4 2" xfId="5687" xr:uid="{00000000-0005-0000-0000-000037160000}"/>
    <cellStyle name="Currency 2 5 5 5 4 2 2" xfId="5688" xr:uid="{00000000-0005-0000-0000-000038160000}"/>
    <cellStyle name="Currency 2 5 5 5 4 3" xfId="5689" xr:uid="{00000000-0005-0000-0000-000039160000}"/>
    <cellStyle name="Currency 2 5 5 5 5" xfId="5690" xr:uid="{00000000-0005-0000-0000-00003A160000}"/>
    <cellStyle name="Currency 2 5 5 5 5 2" xfId="5691" xr:uid="{00000000-0005-0000-0000-00003B160000}"/>
    <cellStyle name="Currency 2 5 5 5 5 2 2" xfId="5692" xr:uid="{00000000-0005-0000-0000-00003C160000}"/>
    <cellStyle name="Currency 2 5 5 5 5 3" xfId="5693" xr:uid="{00000000-0005-0000-0000-00003D160000}"/>
    <cellStyle name="Currency 2 5 5 5 6" xfId="5694" xr:uid="{00000000-0005-0000-0000-00003E160000}"/>
    <cellStyle name="Currency 2 5 5 5 6 2" xfId="5695" xr:uid="{00000000-0005-0000-0000-00003F160000}"/>
    <cellStyle name="Currency 2 5 5 5 6 2 2" xfId="5696" xr:uid="{00000000-0005-0000-0000-000040160000}"/>
    <cellStyle name="Currency 2 5 5 5 6 3" xfId="5697" xr:uid="{00000000-0005-0000-0000-000041160000}"/>
    <cellStyle name="Currency 2 5 5 5 7" xfId="5698" xr:uid="{00000000-0005-0000-0000-000042160000}"/>
    <cellStyle name="Currency 2 5 5 5 7 2" xfId="5699" xr:uid="{00000000-0005-0000-0000-000043160000}"/>
    <cellStyle name="Currency 2 5 5 5 8" xfId="5700" xr:uid="{00000000-0005-0000-0000-000044160000}"/>
    <cellStyle name="Currency 2 5 5 5 8 2" xfId="5701" xr:uid="{00000000-0005-0000-0000-000045160000}"/>
    <cellStyle name="Currency 2 5 5 5 9" xfId="5702" xr:uid="{00000000-0005-0000-0000-000046160000}"/>
    <cellStyle name="Currency 2 5 5 6" xfId="5703" xr:uid="{00000000-0005-0000-0000-000047160000}"/>
    <cellStyle name="Currency 2 5 5 6 2" xfId="5704" xr:uid="{00000000-0005-0000-0000-000048160000}"/>
    <cellStyle name="Currency 2 5 5 6 3" xfId="5705" xr:uid="{00000000-0005-0000-0000-000049160000}"/>
    <cellStyle name="Currency 2 5 5 7" xfId="5706" xr:uid="{00000000-0005-0000-0000-00004A160000}"/>
    <cellStyle name="Currency 2 5 5 8" xfId="5707" xr:uid="{00000000-0005-0000-0000-00004B160000}"/>
    <cellStyle name="Currency 2 5 5 8 2" xfId="5708" xr:uid="{00000000-0005-0000-0000-00004C160000}"/>
    <cellStyle name="Currency 2 5 5 8 2 2" xfId="5709" xr:uid="{00000000-0005-0000-0000-00004D160000}"/>
    <cellStyle name="Currency 2 5 5 8 3" xfId="5710" xr:uid="{00000000-0005-0000-0000-00004E160000}"/>
    <cellStyle name="Currency 2 5 5 8 4" xfId="5711" xr:uid="{00000000-0005-0000-0000-00004F160000}"/>
    <cellStyle name="Currency 2 5 5 9" xfId="5712" xr:uid="{00000000-0005-0000-0000-000050160000}"/>
    <cellStyle name="Currency 2 5 5 9 2" xfId="5713" xr:uid="{00000000-0005-0000-0000-000051160000}"/>
    <cellStyle name="Currency 2 5 5 9 2 2" xfId="5714" xr:uid="{00000000-0005-0000-0000-000052160000}"/>
    <cellStyle name="Currency 2 5 5 9 3" xfId="5715" xr:uid="{00000000-0005-0000-0000-000053160000}"/>
    <cellStyle name="Currency 2 5 6" xfId="5716" xr:uid="{00000000-0005-0000-0000-000054160000}"/>
    <cellStyle name="Currency 2 5 6 2" xfId="5717" xr:uid="{00000000-0005-0000-0000-000055160000}"/>
    <cellStyle name="Currency 2 5 6 2 2" xfId="5718" xr:uid="{00000000-0005-0000-0000-000056160000}"/>
    <cellStyle name="Currency 2 5 6 2 3" xfId="5719" xr:uid="{00000000-0005-0000-0000-000057160000}"/>
    <cellStyle name="Currency 2 5 6 2 3 2" xfId="5720" xr:uid="{00000000-0005-0000-0000-000058160000}"/>
    <cellStyle name="Currency 2 5 6 2 3 3" xfId="5721" xr:uid="{00000000-0005-0000-0000-000059160000}"/>
    <cellStyle name="Currency 2 5 6 2 4" xfId="5722" xr:uid="{00000000-0005-0000-0000-00005A160000}"/>
    <cellStyle name="Currency 2 5 6 2 4 2" xfId="5723" xr:uid="{00000000-0005-0000-0000-00005B160000}"/>
    <cellStyle name="Currency 2 5 6 2 4 2 2" xfId="5724" xr:uid="{00000000-0005-0000-0000-00005C160000}"/>
    <cellStyle name="Currency 2 5 6 2 4 3" xfId="5725" xr:uid="{00000000-0005-0000-0000-00005D160000}"/>
    <cellStyle name="Currency 2 5 6 2 5" xfId="5726" xr:uid="{00000000-0005-0000-0000-00005E160000}"/>
    <cellStyle name="Currency 2 5 6 2 5 2" xfId="5727" xr:uid="{00000000-0005-0000-0000-00005F160000}"/>
    <cellStyle name="Currency 2 5 6 2 5 2 2" xfId="5728" xr:uid="{00000000-0005-0000-0000-000060160000}"/>
    <cellStyle name="Currency 2 5 6 2 5 3" xfId="5729" xr:uid="{00000000-0005-0000-0000-000061160000}"/>
    <cellStyle name="Currency 2 5 6 2 6" xfId="5730" xr:uid="{00000000-0005-0000-0000-000062160000}"/>
    <cellStyle name="Currency 2 5 6 2 6 2" xfId="5731" xr:uid="{00000000-0005-0000-0000-000063160000}"/>
    <cellStyle name="Currency 2 5 6 2 6 2 2" xfId="5732" xr:uid="{00000000-0005-0000-0000-000064160000}"/>
    <cellStyle name="Currency 2 5 6 2 6 3" xfId="5733" xr:uid="{00000000-0005-0000-0000-000065160000}"/>
    <cellStyle name="Currency 2 5 6 2 7" xfId="5734" xr:uid="{00000000-0005-0000-0000-000066160000}"/>
    <cellStyle name="Currency 2 5 6 2 7 2" xfId="5735" xr:uid="{00000000-0005-0000-0000-000067160000}"/>
    <cellStyle name="Currency 2 5 6 2 8" xfId="5736" xr:uid="{00000000-0005-0000-0000-000068160000}"/>
    <cellStyle name="Currency 2 5 6 2 8 2" xfId="5737" xr:uid="{00000000-0005-0000-0000-000069160000}"/>
    <cellStyle name="Currency 2 5 6 2 9" xfId="5738" xr:uid="{00000000-0005-0000-0000-00006A160000}"/>
    <cellStyle name="Currency 2 5 6 3" xfId="5739" xr:uid="{00000000-0005-0000-0000-00006B160000}"/>
    <cellStyle name="Currency 2 5 6 3 2" xfId="5740" xr:uid="{00000000-0005-0000-0000-00006C160000}"/>
    <cellStyle name="Currency 2 5 6 3 3" xfId="5741" xr:uid="{00000000-0005-0000-0000-00006D160000}"/>
    <cellStyle name="Currency 2 5 6 3 3 2" xfId="5742" xr:uid="{00000000-0005-0000-0000-00006E160000}"/>
    <cellStyle name="Currency 2 5 6 3 3 3" xfId="5743" xr:uid="{00000000-0005-0000-0000-00006F160000}"/>
    <cellStyle name="Currency 2 5 6 3 4" xfId="5744" xr:uid="{00000000-0005-0000-0000-000070160000}"/>
    <cellStyle name="Currency 2 5 6 3 4 2" xfId="5745" xr:uid="{00000000-0005-0000-0000-000071160000}"/>
    <cellStyle name="Currency 2 5 6 3 4 2 2" xfId="5746" xr:uid="{00000000-0005-0000-0000-000072160000}"/>
    <cellStyle name="Currency 2 5 6 3 4 3" xfId="5747" xr:uid="{00000000-0005-0000-0000-000073160000}"/>
    <cellStyle name="Currency 2 5 6 3 5" xfId="5748" xr:uid="{00000000-0005-0000-0000-000074160000}"/>
    <cellStyle name="Currency 2 5 6 3 5 2" xfId="5749" xr:uid="{00000000-0005-0000-0000-000075160000}"/>
    <cellStyle name="Currency 2 5 6 3 5 2 2" xfId="5750" xr:uid="{00000000-0005-0000-0000-000076160000}"/>
    <cellStyle name="Currency 2 5 6 3 5 3" xfId="5751" xr:uid="{00000000-0005-0000-0000-000077160000}"/>
    <cellStyle name="Currency 2 5 6 3 6" xfId="5752" xr:uid="{00000000-0005-0000-0000-000078160000}"/>
    <cellStyle name="Currency 2 5 6 3 6 2" xfId="5753" xr:uid="{00000000-0005-0000-0000-000079160000}"/>
    <cellStyle name="Currency 2 5 6 3 6 2 2" xfId="5754" xr:uid="{00000000-0005-0000-0000-00007A160000}"/>
    <cellStyle name="Currency 2 5 6 3 6 3" xfId="5755" xr:uid="{00000000-0005-0000-0000-00007B160000}"/>
    <cellStyle name="Currency 2 5 6 3 7" xfId="5756" xr:uid="{00000000-0005-0000-0000-00007C160000}"/>
    <cellStyle name="Currency 2 5 6 3 7 2" xfId="5757" xr:uid="{00000000-0005-0000-0000-00007D160000}"/>
    <cellStyle name="Currency 2 5 6 3 8" xfId="5758" xr:uid="{00000000-0005-0000-0000-00007E160000}"/>
    <cellStyle name="Currency 2 5 6 3 8 2" xfId="5759" xr:uid="{00000000-0005-0000-0000-00007F160000}"/>
    <cellStyle name="Currency 2 5 6 3 9" xfId="5760" xr:uid="{00000000-0005-0000-0000-000080160000}"/>
    <cellStyle name="Currency 2 5 6 4" xfId="5761" xr:uid="{00000000-0005-0000-0000-000081160000}"/>
    <cellStyle name="Currency 2 5 6 4 2" xfId="5762" xr:uid="{00000000-0005-0000-0000-000082160000}"/>
    <cellStyle name="Currency 2 5 6 4 3" xfId="5763" xr:uid="{00000000-0005-0000-0000-000083160000}"/>
    <cellStyle name="Currency 2 5 6 4 3 2" xfId="5764" xr:uid="{00000000-0005-0000-0000-000084160000}"/>
    <cellStyle name="Currency 2 5 6 4 3 2 2" xfId="5765" xr:uid="{00000000-0005-0000-0000-000085160000}"/>
    <cellStyle name="Currency 2 5 6 4 3 3" xfId="5766" xr:uid="{00000000-0005-0000-0000-000086160000}"/>
    <cellStyle name="Currency 2 5 6 4 4" xfId="5767" xr:uid="{00000000-0005-0000-0000-000087160000}"/>
    <cellStyle name="Currency 2 5 6 4 4 2" xfId="5768" xr:uid="{00000000-0005-0000-0000-000088160000}"/>
    <cellStyle name="Currency 2 5 6 4 4 2 2" xfId="5769" xr:uid="{00000000-0005-0000-0000-000089160000}"/>
    <cellStyle name="Currency 2 5 6 4 4 3" xfId="5770" xr:uid="{00000000-0005-0000-0000-00008A160000}"/>
    <cellStyle name="Currency 2 5 6 4 5" xfId="5771" xr:uid="{00000000-0005-0000-0000-00008B160000}"/>
    <cellStyle name="Currency 2 5 6 4 5 2" xfId="5772" xr:uid="{00000000-0005-0000-0000-00008C160000}"/>
    <cellStyle name="Currency 2 5 6 4 5 2 2" xfId="5773" xr:uid="{00000000-0005-0000-0000-00008D160000}"/>
    <cellStyle name="Currency 2 5 6 4 5 3" xfId="5774" xr:uid="{00000000-0005-0000-0000-00008E160000}"/>
    <cellStyle name="Currency 2 5 6 4 6" xfId="5775" xr:uid="{00000000-0005-0000-0000-00008F160000}"/>
    <cellStyle name="Currency 2 5 6 4 6 2" xfId="5776" xr:uid="{00000000-0005-0000-0000-000090160000}"/>
    <cellStyle name="Currency 2 5 6 4 7" xfId="5777" xr:uid="{00000000-0005-0000-0000-000091160000}"/>
    <cellStyle name="Currency 2 5 6 4 7 2" xfId="5778" xr:uid="{00000000-0005-0000-0000-000092160000}"/>
    <cellStyle name="Currency 2 5 6 4 8" xfId="5779" xr:uid="{00000000-0005-0000-0000-000093160000}"/>
    <cellStyle name="Currency 2 5 6 4 9" xfId="5780" xr:uid="{00000000-0005-0000-0000-000094160000}"/>
    <cellStyle name="Currency 2 5 6 5" xfId="5781" xr:uid="{00000000-0005-0000-0000-000095160000}"/>
    <cellStyle name="Currency 2 5 6 5 2" xfId="5782" xr:uid="{00000000-0005-0000-0000-000096160000}"/>
    <cellStyle name="Currency 2 5 6 5 3" xfId="5783" xr:uid="{00000000-0005-0000-0000-000097160000}"/>
    <cellStyle name="Currency 2 5 6 6" xfId="5784" xr:uid="{00000000-0005-0000-0000-000098160000}"/>
    <cellStyle name="Currency 2 5 6 6 2" xfId="5785" xr:uid="{00000000-0005-0000-0000-000099160000}"/>
    <cellStyle name="Currency 2 5 6 6 2 2" xfId="5786" xr:uid="{00000000-0005-0000-0000-00009A160000}"/>
    <cellStyle name="Currency 2 5 6 6 2 2 2" xfId="5787" xr:uid="{00000000-0005-0000-0000-00009B160000}"/>
    <cellStyle name="Currency 2 5 6 6 2 3" xfId="5788" xr:uid="{00000000-0005-0000-0000-00009C160000}"/>
    <cellStyle name="Currency 2 5 6 6 3" xfId="5789" xr:uid="{00000000-0005-0000-0000-00009D160000}"/>
    <cellStyle name="Currency 2 5 6 6 3 2" xfId="5790" xr:uid="{00000000-0005-0000-0000-00009E160000}"/>
    <cellStyle name="Currency 2 5 6 6 3 2 2" xfId="5791" xr:uid="{00000000-0005-0000-0000-00009F160000}"/>
    <cellStyle name="Currency 2 5 6 6 3 3" xfId="5792" xr:uid="{00000000-0005-0000-0000-0000A0160000}"/>
    <cellStyle name="Currency 2 5 6 6 4" xfId="5793" xr:uid="{00000000-0005-0000-0000-0000A1160000}"/>
    <cellStyle name="Currency 2 5 6 6 4 2" xfId="5794" xr:uid="{00000000-0005-0000-0000-0000A2160000}"/>
    <cellStyle name="Currency 2 5 6 6 4 2 2" xfId="5795" xr:uid="{00000000-0005-0000-0000-0000A3160000}"/>
    <cellStyle name="Currency 2 5 6 6 4 3" xfId="5796" xr:uid="{00000000-0005-0000-0000-0000A4160000}"/>
    <cellStyle name="Currency 2 5 6 6 5" xfId="5797" xr:uid="{00000000-0005-0000-0000-0000A5160000}"/>
    <cellStyle name="Currency 2 5 6 6 5 2" xfId="5798" xr:uid="{00000000-0005-0000-0000-0000A6160000}"/>
    <cellStyle name="Currency 2 5 6 6 6" xfId="5799" xr:uid="{00000000-0005-0000-0000-0000A7160000}"/>
    <cellStyle name="Currency 2 5 6 6 6 2" xfId="5800" xr:uid="{00000000-0005-0000-0000-0000A8160000}"/>
    <cellStyle name="Currency 2 5 6 6 7" xfId="5801" xr:uid="{00000000-0005-0000-0000-0000A9160000}"/>
    <cellStyle name="Currency 2 5 6 7" xfId="5802" xr:uid="{00000000-0005-0000-0000-0000AA160000}"/>
    <cellStyle name="Currency 2 5 6 7 2" xfId="5803" xr:uid="{00000000-0005-0000-0000-0000AB160000}"/>
    <cellStyle name="Currency 2 5 6 7 2 2" xfId="5804" xr:uid="{00000000-0005-0000-0000-0000AC160000}"/>
    <cellStyle name="Currency 2 5 6 7 3" xfId="5805" xr:uid="{00000000-0005-0000-0000-0000AD160000}"/>
    <cellStyle name="Currency 2 5 6 8" xfId="5806" xr:uid="{00000000-0005-0000-0000-0000AE160000}"/>
    <cellStyle name="Currency 2 5 6 8 2" xfId="5807" xr:uid="{00000000-0005-0000-0000-0000AF160000}"/>
    <cellStyle name="Currency 2 5 6 8 2 2" xfId="5808" xr:uid="{00000000-0005-0000-0000-0000B0160000}"/>
    <cellStyle name="Currency 2 5 6 8 3" xfId="5809" xr:uid="{00000000-0005-0000-0000-0000B1160000}"/>
    <cellStyle name="Currency 2 5 7" xfId="5810" xr:uid="{00000000-0005-0000-0000-0000B2160000}"/>
    <cellStyle name="Currency 2 5 7 10" xfId="5811" xr:uid="{00000000-0005-0000-0000-0000B3160000}"/>
    <cellStyle name="Currency 2 5 7 2" xfId="5812" xr:uid="{00000000-0005-0000-0000-0000B4160000}"/>
    <cellStyle name="Currency 2 5 7 2 2" xfId="5813" xr:uid="{00000000-0005-0000-0000-0000B5160000}"/>
    <cellStyle name="Currency 2 5 7 2 3" xfId="5814" xr:uid="{00000000-0005-0000-0000-0000B6160000}"/>
    <cellStyle name="Currency 2 5 7 2 3 2" xfId="5815" xr:uid="{00000000-0005-0000-0000-0000B7160000}"/>
    <cellStyle name="Currency 2 5 7 2 3 3" xfId="5816" xr:uid="{00000000-0005-0000-0000-0000B8160000}"/>
    <cellStyle name="Currency 2 5 7 2 4" xfId="5817" xr:uid="{00000000-0005-0000-0000-0000B9160000}"/>
    <cellStyle name="Currency 2 5 7 2 4 2" xfId="5818" xr:uid="{00000000-0005-0000-0000-0000BA160000}"/>
    <cellStyle name="Currency 2 5 7 2 4 2 2" xfId="5819" xr:uid="{00000000-0005-0000-0000-0000BB160000}"/>
    <cellStyle name="Currency 2 5 7 2 4 3" xfId="5820" xr:uid="{00000000-0005-0000-0000-0000BC160000}"/>
    <cellStyle name="Currency 2 5 7 2 5" xfId="5821" xr:uid="{00000000-0005-0000-0000-0000BD160000}"/>
    <cellStyle name="Currency 2 5 7 2 5 2" xfId="5822" xr:uid="{00000000-0005-0000-0000-0000BE160000}"/>
    <cellStyle name="Currency 2 5 7 2 5 2 2" xfId="5823" xr:uid="{00000000-0005-0000-0000-0000BF160000}"/>
    <cellStyle name="Currency 2 5 7 2 5 3" xfId="5824" xr:uid="{00000000-0005-0000-0000-0000C0160000}"/>
    <cellStyle name="Currency 2 5 7 2 6" xfId="5825" xr:uid="{00000000-0005-0000-0000-0000C1160000}"/>
    <cellStyle name="Currency 2 5 7 2 6 2" xfId="5826" xr:uid="{00000000-0005-0000-0000-0000C2160000}"/>
    <cellStyle name="Currency 2 5 7 2 6 2 2" xfId="5827" xr:uid="{00000000-0005-0000-0000-0000C3160000}"/>
    <cellStyle name="Currency 2 5 7 2 6 3" xfId="5828" xr:uid="{00000000-0005-0000-0000-0000C4160000}"/>
    <cellStyle name="Currency 2 5 7 2 7" xfId="5829" xr:uid="{00000000-0005-0000-0000-0000C5160000}"/>
    <cellStyle name="Currency 2 5 7 2 7 2" xfId="5830" xr:uid="{00000000-0005-0000-0000-0000C6160000}"/>
    <cellStyle name="Currency 2 5 7 2 8" xfId="5831" xr:uid="{00000000-0005-0000-0000-0000C7160000}"/>
    <cellStyle name="Currency 2 5 7 2 8 2" xfId="5832" xr:uid="{00000000-0005-0000-0000-0000C8160000}"/>
    <cellStyle name="Currency 2 5 7 2 9" xfId="5833" xr:uid="{00000000-0005-0000-0000-0000C9160000}"/>
    <cellStyle name="Currency 2 5 7 3" xfId="5834" xr:uid="{00000000-0005-0000-0000-0000CA160000}"/>
    <cellStyle name="Currency 2 5 7 4" xfId="5835" xr:uid="{00000000-0005-0000-0000-0000CB160000}"/>
    <cellStyle name="Currency 2 5 7 4 2" xfId="5836" xr:uid="{00000000-0005-0000-0000-0000CC160000}"/>
    <cellStyle name="Currency 2 5 7 4 3" xfId="5837" xr:uid="{00000000-0005-0000-0000-0000CD160000}"/>
    <cellStyle name="Currency 2 5 7 5" xfId="5838" xr:uid="{00000000-0005-0000-0000-0000CE160000}"/>
    <cellStyle name="Currency 2 5 7 5 2" xfId="5839" xr:uid="{00000000-0005-0000-0000-0000CF160000}"/>
    <cellStyle name="Currency 2 5 7 5 2 2" xfId="5840" xr:uid="{00000000-0005-0000-0000-0000D0160000}"/>
    <cellStyle name="Currency 2 5 7 5 3" xfId="5841" xr:uid="{00000000-0005-0000-0000-0000D1160000}"/>
    <cellStyle name="Currency 2 5 7 6" xfId="5842" xr:uid="{00000000-0005-0000-0000-0000D2160000}"/>
    <cellStyle name="Currency 2 5 7 6 2" xfId="5843" xr:uid="{00000000-0005-0000-0000-0000D3160000}"/>
    <cellStyle name="Currency 2 5 7 6 2 2" xfId="5844" xr:uid="{00000000-0005-0000-0000-0000D4160000}"/>
    <cellStyle name="Currency 2 5 7 6 3" xfId="5845" xr:uid="{00000000-0005-0000-0000-0000D5160000}"/>
    <cellStyle name="Currency 2 5 7 7" xfId="5846" xr:uid="{00000000-0005-0000-0000-0000D6160000}"/>
    <cellStyle name="Currency 2 5 7 7 2" xfId="5847" xr:uid="{00000000-0005-0000-0000-0000D7160000}"/>
    <cellStyle name="Currency 2 5 7 7 2 2" xfId="5848" xr:uid="{00000000-0005-0000-0000-0000D8160000}"/>
    <cellStyle name="Currency 2 5 7 7 3" xfId="5849" xr:uid="{00000000-0005-0000-0000-0000D9160000}"/>
    <cellStyle name="Currency 2 5 7 8" xfId="5850" xr:uid="{00000000-0005-0000-0000-0000DA160000}"/>
    <cellStyle name="Currency 2 5 7 8 2" xfId="5851" xr:uid="{00000000-0005-0000-0000-0000DB160000}"/>
    <cellStyle name="Currency 2 5 7 9" xfId="5852" xr:uid="{00000000-0005-0000-0000-0000DC160000}"/>
    <cellStyle name="Currency 2 5 7 9 2" xfId="5853" xr:uid="{00000000-0005-0000-0000-0000DD160000}"/>
    <cellStyle name="Currency 2 5 8" xfId="5854" xr:uid="{00000000-0005-0000-0000-0000DE160000}"/>
    <cellStyle name="Currency 2 5 8 2" xfId="5855" xr:uid="{00000000-0005-0000-0000-0000DF160000}"/>
    <cellStyle name="Currency 2 5 8 2 10" xfId="5856" xr:uid="{00000000-0005-0000-0000-0000E0160000}"/>
    <cellStyle name="Currency 2 5 8 2 2" xfId="5857" xr:uid="{00000000-0005-0000-0000-0000E1160000}"/>
    <cellStyle name="Currency 2 5 8 2 3" xfId="5858" xr:uid="{00000000-0005-0000-0000-0000E2160000}"/>
    <cellStyle name="Currency 2 5 8 2 4" xfId="5859" xr:uid="{00000000-0005-0000-0000-0000E3160000}"/>
    <cellStyle name="Currency 2 5 8 2 4 2" xfId="5860" xr:uid="{00000000-0005-0000-0000-0000E4160000}"/>
    <cellStyle name="Currency 2 5 8 2 4 2 2" xfId="5861" xr:uid="{00000000-0005-0000-0000-0000E5160000}"/>
    <cellStyle name="Currency 2 5 8 2 4 3" xfId="5862" xr:uid="{00000000-0005-0000-0000-0000E6160000}"/>
    <cellStyle name="Currency 2 5 8 2 5" xfId="5863" xr:uid="{00000000-0005-0000-0000-0000E7160000}"/>
    <cellStyle name="Currency 2 5 8 2 5 2" xfId="5864" xr:uid="{00000000-0005-0000-0000-0000E8160000}"/>
    <cellStyle name="Currency 2 5 8 2 5 2 2" xfId="5865" xr:uid="{00000000-0005-0000-0000-0000E9160000}"/>
    <cellStyle name="Currency 2 5 8 2 5 3" xfId="5866" xr:uid="{00000000-0005-0000-0000-0000EA160000}"/>
    <cellStyle name="Currency 2 5 8 2 6" xfId="5867" xr:uid="{00000000-0005-0000-0000-0000EB160000}"/>
    <cellStyle name="Currency 2 5 8 2 6 2" xfId="5868" xr:uid="{00000000-0005-0000-0000-0000EC160000}"/>
    <cellStyle name="Currency 2 5 8 2 6 2 2" xfId="5869" xr:uid="{00000000-0005-0000-0000-0000ED160000}"/>
    <cellStyle name="Currency 2 5 8 2 6 3" xfId="5870" xr:uid="{00000000-0005-0000-0000-0000EE160000}"/>
    <cellStyle name="Currency 2 5 8 2 7" xfId="5871" xr:uid="{00000000-0005-0000-0000-0000EF160000}"/>
    <cellStyle name="Currency 2 5 8 2 7 2" xfId="5872" xr:uid="{00000000-0005-0000-0000-0000F0160000}"/>
    <cellStyle name="Currency 2 5 8 2 8" xfId="5873" xr:uid="{00000000-0005-0000-0000-0000F1160000}"/>
    <cellStyle name="Currency 2 5 8 2 8 2" xfId="5874" xr:uid="{00000000-0005-0000-0000-0000F2160000}"/>
    <cellStyle name="Currency 2 5 8 2 9" xfId="5875" xr:uid="{00000000-0005-0000-0000-0000F3160000}"/>
    <cellStyle name="Currency 2 5 8 3" xfId="5876" xr:uid="{00000000-0005-0000-0000-0000F4160000}"/>
    <cellStyle name="Currency 2 5 8 4" xfId="5877" xr:uid="{00000000-0005-0000-0000-0000F5160000}"/>
    <cellStyle name="Currency 2 5 8 4 2" xfId="5878" xr:uid="{00000000-0005-0000-0000-0000F6160000}"/>
    <cellStyle name="Currency 2 5 8 4 2 2" xfId="5879" xr:uid="{00000000-0005-0000-0000-0000F7160000}"/>
    <cellStyle name="Currency 2 5 8 4 3" xfId="5880" xr:uid="{00000000-0005-0000-0000-0000F8160000}"/>
    <cellStyle name="Currency 2 5 8 5" xfId="5881" xr:uid="{00000000-0005-0000-0000-0000F9160000}"/>
    <cellStyle name="Currency 2 5 8 5 2" xfId="5882" xr:uid="{00000000-0005-0000-0000-0000FA160000}"/>
    <cellStyle name="Currency 2 5 8 5 2 2" xfId="5883" xr:uid="{00000000-0005-0000-0000-0000FB160000}"/>
    <cellStyle name="Currency 2 5 8 5 3" xfId="5884" xr:uid="{00000000-0005-0000-0000-0000FC160000}"/>
    <cellStyle name="Currency 2 5 9" xfId="5885" xr:uid="{00000000-0005-0000-0000-0000FD160000}"/>
    <cellStyle name="Currency 2 5 9 2" xfId="5886" xr:uid="{00000000-0005-0000-0000-0000FE160000}"/>
    <cellStyle name="Currency 2 5 9 3" xfId="5887" xr:uid="{00000000-0005-0000-0000-0000FF160000}"/>
    <cellStyle name="Currency 2 5 9 3 2" xfId="5888" xr:uid="{00000000-0005-0000-0000-000000170000}"/>
    <cellStyle name="Currency 2 5 9 3 3" xfId="5889" xr:uid="{00000000-0005-0000-0000-000001170000}"/>
    <cellStyle name="Currency 2 5 9 4" xfId="5890" xr:uid="{00000000-0005-0000-0000-000002170000}"/>
    <cellStyle name="Currency 2 5 9 4 2" xfId="5891" xr:uid="{00000000-0005-0000-0000-000003170000}"/>
    <cellStyle name="Currency 2 5 9 4 2 2" xfId="5892" xr:uid="{00000000-0005-0000-0000-000004170000}"/>
    <cellStyle name="Currency 2 5 9 4 3" xfId="5893" xr:uid="{00000000-0005-0000-0000-000005170000}"/>
    <cellStyle name="Currency 2 5 9 5" xfId="5894" xr:uid="{00000000-0005-0000-0000-000006170000}"/>
    <cellStyle name="Currency 2 5 9 5 2" xfId="5895" xr:uid="{00000000-0005-0000-0000-000007170000}"/>
    <cellStyle name="Currency 2 5 9 5 2 2" xfId="5896" xr:uid="{00000000-0005-0000-0000-000008170000}"/>
    <cellStyle name="Currency 2 5 9 5 3" xfId="5897" xr:uid="{00000000-0005-0000-0000-000009170000}"/>
    <cellStyle name="Currency 2 5 9 6" xfId="5898" xr:uid="{00000000-0005-0000-0000-00000A170000}"/>
    <cellStyle name="Currency 2 5 9 6 2" xfId="5899" xr:uid="{00000000-0005-0000-0000-00000B170000}"/>
    <cellStyle name="Currency 2 5 9 6 2 2" xfId="5900" xr:uid="{00000000-0005-0000-0000-00000C170000}"/>
    <cellStyle name="Currency 2 5 9 6 3" xfId="5901" xr:uid="{00000000-0005-0000-0000-00000D170000}"/>
    <cellStyle name="Currency 2 5 9 7" xfId="5902" xr:uid="{00000000-0005-0000-0000-00000E170000}"/>
    <cellStyle name="Currency 2 5 9 7 2" xfId="5903" xr:uid="{00000000-0005-0000-0000-00000F170000}"/>
    <cellStyle name="Currency 2 5 9 8" xfId="5904" xr:uid="{00000000-0005-0000-0000-000010170000}"/>
    <cellStyle name="Currency 2 5 9 8 2" xfId="5905" xr:uid="{00000000-0005-0000-0000-000011170000}"/>
    <cellStyle name="Currency 2 5 9 9" xfId="5906" xr:uid="{00000000-0005-0000-0000-000012170000}"/>
    <cellStyle name="Currency 2 6" xfId="5907" xr:uid="{00000000-0005-0000-0000-000013170000}"/>
    <cellStyle name="Currency 2 6 10" xfId="5908" xr:uid="{00000000-0005-0000-0000-000014170000}"/>
    <cellStyle name="Currency 2 6 10 10" xfId="5909" xr:uid="{00000000-0005-0000-0000-000015170000}"/>
    <cellStyle name="Currency 2 6 10 11" xfId="5910" xr:uid="{00000000-0005-0000-0000-000016170000}"/>
    <cellStyle name="Currency 2 6 10 12" xfId="5911" xr:uid="{00000000-0005-0000-0000-000017170000}"/>
    <cellStyle name="Currency 2 6 10 2" xfId="5912" xr:uid="{00000000-0005-0000-0000-000018170000}"/>
    <cellStyle name="Currency 2 6 10 2 2" xfId="5913" xr:uid="{00000000-0005-0000-0000-000019170000}"/>
    <cellStyle name="Currency 2 6 10 2 3" xfId="5914" xr:uid="{00000000-0005-0000-0000-00001A170000}"/>
    <cellStyle name="Currency 2 6 10 3" xfId="5915" xr:uid="{00000000-0005-0000-0000-00001B170000}"/>
    <cellStyle name="Currency 2 6 10 3 2" xfId="5916" xr:uid="{00000000-0005-0000-0000-00001C170000}"/>
    <cellStyle name="Currency 2 6 10 3 3" xfId="5917" xr:uid="{00000000-0005-0000-0000-00001D170000}"/>
    <cellStyle name="Currency 2 6 10 4" xfId="5918" xr:uid="{00000000-0005-0000-0000-00001E170000}"/>
    <cellStyle name="Currency 2 6 10 5" xfId="5919" xr:uid="{00000000-0005-0000-0000-00001F170000}"/>
    <cellStyle name="Currency 2 6 10 5 2" xfId="5920" xr:uid="{00000000-0005-0000-0000-000020170000}"/>
    <cellStyle name="Currency 2 6 10 5 2 2" xfId="5921" xr:uid="{00000000-0005-0000-0000-000021170000}"/>
    <cellStyle name="Currency 2 6 10 5 3" xfId="5922" xr:uid="{00000000-0005-0000-0000-000022170000}"/>
    <cellStyle name="Currency 2 6 10 6" xfId="5923" xr:uid="{00000000-0005-0000-0000-000023170000}"/>
    <cellStyle name="Currency 2 6 10 6 2" xfId="5924" xr:uid="{00000000-0005-0000-0000-000024170000}"/>
    <cellStyle name="Currency 2 6 10 6 2 2" xfId="5925" xr:uid="{00000000-0005-0000-0000-000025170000}"/>
    <cellStyle name="Currency 2 6 10 6 3" xfId="5926" xr:uid="{00000000-0005-0000-0000-000026170000}"/>
    <cellStyle name="Currency 2 6 10 7" xfId="5927" xr:uid="{00000000-0005-0000-0000-000027170000}"/>
    <cellStyle name="Currency 2 6 10 7 2" xfId="5928" xr:uid="{00000000-0005-0000-0000-000028170000}"/>
    <cellStyle name="Currency 2 6 10 7 2 2" xfId="5929" xr:uid="{00000000-0005-0000-0000-000029170000}"/>
    <cellStyle name="Currency 2 6 10 7 3" xfId="5930" xr:uid="{00000000-0005-0000-0000-00002A170000}"/>
    <cellStyle name="Currency 2 6 10 8" xfId="5931" xr:uid="{00000000-0005-0000-0000-00002B170000}"/>
    <cellStyle name="Currency 2 6 10 8 2" xfId="5932" xr:uid="{00000000-0005-0000-0000-00002C170000}"/>
    <cellStyle name="Currency 2 6 10 9" xfId="5933" xr:uid="{00000000-0005-0000-0000-00002D170000}"/>
    <cellStyle name="Currency 2 6 10 9 2" xfId="5934" xr:uid="{00000000-0005-0000-0000-00002E170000}"/>
    <cellStyle name="Currency 2 6 11" xfId="5935" xr:uid="{00000000-0005-0000-0000-00002F170000}"/>
    <cellStyle name="Currency 2 6 11 2" xfId="5936" xr:uid="{00000000-0005-0000-0000-000030170000}"/>
    <cellStyle name="Currency 2 6 11 3" xfId="5937" xr:uid="{00000000-0005-0000-0000-000031170000}"/>
    <cellStyle name="Currency 2 6 12" xfId="5938" xr:uid="{00000000-0005-0000-0000-000032170000}"/>
    <cellStyle name="Currency 2 6 12 2" xfId="5939" xr:uid="{00000000-0005-0000-0000-000033170000}"/>
    <cellStyle name="Currency 2 6 12 2 2" xfId="5940" xr:uid="{00000000-0005-0000-0000-000034170000}"/>
    <cellStyle name="Currency 2 6 12 3" xfId="5941" xr:uid="{00000000-0005-0000-0000-000035170000}"/>
    <cellStyle name="Currency 2 6 12 4" xfId="5942" xr:uid="{00000000-0005-0000-0000-000036170000}"/>
    <cellStyle name="Currency 2 6 13" xfId="5943" xr:uid="{00000000-0005-0000-0000-000037170000}"/>
    <cellStyle name="Currency 2 6 13 2" xfId="5944" xr:uid="{00000000-0005-0000-0000-000038170000}"/>
    <cellStyle name="Currency 2 6 13 2 2" xfId="5945" xr:uid="{00000000-0005-0000-0000-000039170000}"/>
    <cellStyle name="Currency 2 6 13 3" xfId="5946" xr:uid="{00000000-0005-0000-0000-00003A170000}"/>
    <cellStyle name="Currency 2 6 14" xfId="5947" xr:uid="{00000000-0005-0000-0000-00003B170000}"/>
    <cellStyle name="Currency 2 6 14 2" xfId="5948" xr:uid="{00000000-0005-0000-0000-00003C170000}"/>
    <cellStyle name="Currency 2 6 14 2 2" xfId="5949" xr:uid="{00000000-0005-0000-0000-00003D170000}"/>
    <cellStyle name="Currency 2 6 14 3" xfId="5950" xr:uid="{00000000-0005-0000-0000-00003E170000}"/>
    <cellStyle name="Currency 2 6 15" xfId="5951" xr:uid="{00000000-0005-0000-0000-00003F170000}"/>
    <cellStyle name="Currency 2 6 15 2" xfId="5952" xr:uid="{00000000-0005-0000-0000-000040170000}"/>
    <cellStyle name="Currency 2 6 16" xfId="5953" xr:uid="{00000000-0005-0000-0000-000041170000}"/>
    <cellStyle name="Currency 2 6 16 2" xfId="5954" xr:uid="{00000000-0005-0000-0000-000042170000}"/>
    <cellStyle name="Currency 2 6 17" xfId="5955" xr:uid="{00000000-0005-0000-0000-000043170000}"/>
    <cellStyle name="Currency 2 6 18" xfId="5956" xr:uid="{00000000-0005-0000-0000-000044170000}"/>
    <cellStyle name="Currency 2 6 19" xfId="5957" xr:uid="{00000000-0005-0000-0000-000045170000}"/>
    <cellStyle name="Currency 2 6 2" xfId="5958" xr:uid="{00000000-0005-0000-0000-000046170000}"/>
    <cellStyle name="Currency 2 6 2 10" xfId="5959" xr:uid="{00000000-0005-0000-0000-000047170000}"/>
    <cellStyle name="Currency 2 6 2 10 2" xfId="5960" xr:uid="{00000000-0005-0000-0000-000048170000}"/>
    <cellStyle name="Currency 2 6 2 10 2 2" xfId="5961" xr:uid="{00000000-0005-0000-0000-000049170000}"/>
    <cellStyle name="Currency 2 6 2 10 3" xfId="5962" xr:uid="{00000000-0005-0000-0000-00004A170000}"/>
    <cellStyle name="Currency 2 6 2 10 4" xfId="5963" xr:uid="{00000000-0005-0000-0000-00004B170000}"/>
    <cellStyle name="Currency 2 6 2 11" xfId="5964" xr:uid="{00000000-0005-0000-0000-00004C170000}"/>
    <cellStyle name="Currency 2 6 2 11 2" xfId="5965" xr:uid="{00000000-0005-0000-0000-00004D170000}"/>
    <cellStyle name="Currency 2 6 2 11 2 2" xfId="5966" xr:uid="{00000000-0005-0000-0000-00004E170000}"/>
    <cellStyle name="Currency 2 6 2 11 3" xfId="5967" xr:uid="{00000000-0005-0000-0000-00004F170000}"/>
    <cellStyle name="Currency 2 6 2 12" xfId="5968" xr:uid="{00000000-0005-0000-0000-000050170000}"/>
    <cellStyle name="Currency 2 6 2 12 2" xfId="5969" xr:uid="{00000000-0005-0000-0000-000051170000}"/>
    <cellStyle name="Currency 2 6 2 12 2 2" xfId="5970" xr:uid="{00000000-0005-0000-0000-000052170000}"/>
    <cellStyle name="Currency 2 6 2 12 3" xfId="5971" xr:uid="{00000000-0005-0000-0000-000053170000}"/>
    <cellStyle name="Currency 2 6 2 13" xfId="5972" xr:uid="{00000000-0005-0000-0000-000054170000}"/>
    <cellStyle name="Currency 2 6 2 13 2" xfId="5973" xr:uid="{00000000-0005-0000-0000-000055170000}"/>
    <cellStyle name="Currency 2 6 2 14" xfId="5974" xr:uid="{00000000-0005-0000-0000-000056170000}"/>
    <cellStyle name="Currency 2 6 2 14 2" xfId="5975" xr:uid="{00000000-0005-0000-0000-000057170000}"/>
    <cellStyle name="Currency 2 6 2 15" xfId="5976" xr:uid="{00000000-0005-0000-0000-000058170000}"/>
    <cellStyle name="Currency 2 6 2 16" xfId="5977" xr:uid="{00000000-0005-0000-0000-000059170000}"/>
    <cellStyle name="Currency 2 6 2 17" xfId="5978" xr:uid="{00000000-0005-0000-0000-00005A170000}"/>
    <cellStyle name="Currency 2 6 2 18" xfId="5979" xr:uid="{00000000-0005-0000-0000-00005B170000}"/>
    <cellStyle name="Currency 2 6 2 2" xfId="5980" xr:uid="{00000000-0005-0000-0000-00005C170000}"/>
    <cellStyle name="Currency 2 6 2 2 10" xfId="5981" xr:uid="{00000000-0005-0000-0000-00005D170000}"/>
    <cellStyle name="Currency 2 6 2 2 10 2" xfId="5982" xr:uid="{00000000-0005-0000-0000-00005E170000}"/>
    <cellStyle name="Currency 2 6 2 2 10 2 2" xfId="5983" xr:uid="{00000000-0005-0000-0000-00005F170000}"/>
    <cellStyle name="Currency 2 6 2 2 10 3" xfId="5984" xr:uid="{00000000-0005-0000-0000-000060170000}"/>
    <cellStyle name="Currency 2 6 2 2 11" xfId="5985" xr:uid="{00000000-0005-0000-0000-000061170000}"/>
    <cellStyle name="Currency 2 6 2 2 11 2" xfId="5986" xr:uid="{00000000-0005-0000-0000-000062170000}"/>
    <cellStyle name="Currency 2 6 2 2 12" xfId="5987" xr:uid="{00000000-0005-0000-0000-000063170000}"/>
    <cellStyle name="Currency 2 6 2 2 12 2" xfId="5988" xr:uid="{00000000-0005-0000-0000-000064170000}"/>
    <cellStyle name="Currency 2 6 2 2 13" xfId="5989" xr:uid="{00000000-0005-0000-0000-000065170000}"/>
    <cellStyle name="Currency 2 6 2 2 14" xfId="5990" xr:uid="{00000000-0005-0000-0000-000066170000}"/>
    <cellStyle name="Currency 2 6 2 2 15" xfId="5991" xr:uid="{00000000-0005-0000-0000-000067170000}"/>
    <cellStyle name="Currency 2 6 2 2 16" xfId="5992" xr:uid="{00000000-0005-0000-0000-000068170000}"/>
    <cellStyle name="Currency 2 6 2 2 2" xfId="5993" xr:uid="{00000000-0005-0000-0000-000069170000}"/>
    <cellStyle name="Currency 2 6 2 2 2 2" xfId="5994" xr:uid="{00000000-0005-0000-0000-00006A170000}"/>
    <cellStyle name="Currency 2 6 2 2 2 2 10" xfId="5995" xr:uid="{00000000-0005-0000-0000-00006B170000}"/>
    <cellStyle name="Currency 2 6 2 2 2 2 2" xfId="5996" xr:uid="{00000000-0005-0000-0000-00006C170000}"/>
    <cellStyle name="Currency 2 6 2 2 2 2 2 2" xfId="5997" xr:uid="{00000000-0005-0000-0000-00006D170000}"/>
    <cellStyle name="Currency 2 6 2 2 2 2 2 3" xfId="5998" xr:uid="{00000000-0005-0000-0000-00006E170000}"/>
    <cellStyle name="Currency 2 6 2 2 2 2 3" xfId="5999" xr:uid="{00000000-0005-0000-0000-00006F170000}"/>
    <cellStyle name="Currency 2 6 2 2 2 2 3 2" xfId="6000" xr:uid="{00000000-0005-0000-0000-000070170000}"/>
    <cellStyle name="Currency 2 6 2 2 2 2 3 3" xfId="6001" xr:uid="{00000000-0005-0000-0000-000071170000}"/>
    <cellStyle name="Currency 2 6 2 2 2 2 4" xfId="6002" xr:uid="{00000000-0005-0000-0000-000072170000}"/>
    <cellStyle name="Currency 2 6 2 2 2 2 4 2" xfId="6003" xr:uid="{00000000-0005-0000-0000-000073170000}"/>
    <cellStyle name="Currency 2 6 2 2 2 2 4 2 2" xfId="6004" xr:uid="{00000000-0005-0000-0000-000074170000}"/>
    <cellStyle name="Currency 2 6 2 2 2 2 4 3" xfId="6005" xr:uid="{00000000-0005-0000-0000-000075170000}"/>
    <cellStyle name="Currency 2 6 2 2 2 2 5" xfId="6006" xr:uid="{00000000-0005-0000-0000-000076170000}"/>
    <cellStyle name="Currency 2 6 2 2 2 2 5 2" xfId="6007" xr:uid="{00000000-0005-0000-0000-000077170000}"/>
    <cellStyle name="Currency 2 6 2 2 2 2 5 2 2" xfId="6008" xr:uid="{00000000-0005-0000-0000-000078170000}"/>
    <cellStyle name="Currency 2 6 2 2 2 2 5 3" xfId="6009" xr:uid="{00000000-0005-0000-0000-000079170000}"/>
    <cellStyle name="Currency 2 6 2 2 2 2 6" xfId="6010" xr:uid="{00000000-0005-0000-0000-00007A170000}"/>
    <cellStyle name="Currency 2 6 2 2 2 2 6 2" xfId="6011" xr:uid="{00000000-0005-0000-0000-00007B170000}"/>
    <cellStyle name="Currency 2 6 2 2 2 2 6 2 2" xfId="6012" xr:uid="{00000000-0005-0000-0000-00007C170000}"/>
    <cellStyle name="Currency 2 6 2 2 2 2 6 3" xfId="6013" xr:uid="{00000000-0005-0000-0000-00007D170000}"/>
    <cellStyle name="Currency 2 6 2 2 2 2 7" xfId="6014" xr:uid="{00000000-0005-0000-0000-00007E170000}"/>
    <cellStyle name="Currency 2 6 2 2 2 2 7 2" xfId="6015" xr:uid="{00000000-0005-0000-0000-00007F170000}"/>
    <cellStyle name="Currency 2 6 2 2 2 2 8" xfId="6016" xr:uid="{00000000-0005-0000-0000-000080170000}"/>
    <cellStyle name="Currency 2 6 2 2 2 2 8 2" xfId="6017" xr:uid="{00000000-0005-0000-0000-000081170000}"/>
    <cellStyle name="Currency 2 6 2 2 2 2 9" xfId="6018" xr:uid="{00000000-0005-0000-0000-000082170000}"/>
    <cellStyle name="Currency 2 6 2 2 2 3" xfId="6019" xr:uid="{00000000-0005-0000-0000-000083170000}"/>
    <cellStyle name="Currency 2 6 2 2 2 3 10" xfId="6020" xr:uid="{00000000-0005-0000-0000-000084170000}"/>
    <cellStyle name="Currency 2 6 2 2 2 3 2" xfId="6021" xr:uid="{00000000-0005-0000-0000-000085170000}"/>
    <cellStyle name="Currency 2 6 2 2 2 3 2 2" xfId="6022" xr:uid="{00000000-0005-0000-0000-000086170000}"/>
    <cellStyle name="Currency 2 6 2 2 2 3 2 3" xfId="6023" xr:uid="{00000000-0005-0000-0000-000087170000}"/>
    <cellStyle name="Currency 2 6 2 2 2 3 3" xfId="6024" xr:uid="{00000000-0005-0000-0000-000088170000}"/>
    <cellStyle name="Currency 2 6 2 2 2 3 3 2" xfId="6025" xr:uid="{00000000-0005-0000-0000-000089170000}"/>
    <cellStyle name="Currency 2 6 2 2 2 3 3 3" xfId="6026" xr:uid="{00000000-0005-0000-0000-00008A170000}"/>
    <cellStyle name="Currency 2 6 2 2 2 3 4" xfId="6027" xr:uid="{00000000-0005-0000-0000-00008B170000}"/>
    <cellStyle name="Currency 2 6 2 2 2 3 4 2" xfId="6028" xr:uid="{00000000-0005-0000-0000-00008C170000}"/>
    <cellStyle name="Currency 2 6 2 2 2 3 4 2 2" xfId="6029" xr:uid="{00000000-0005-0000-0000-00008D170000}"/>
    <cellStyle name="Currency 2 6 2 2 2 3 4 3" xfId="6030" xr:uid="{00000000-0005-0000-0000-00008E170000}"/>
    <cellStyle name="Currency 2 6 2 2 2 3 5" xfId="6031" xr:uid="{00000000-0005-0000-0000-00008F170000}"/>
    <cellStyle name="Currency 2 6 2 2 2 3 5 2" xfId="6032" xr:uid="{00000000-0005-0000-0000-000090170000}"/>
    <cellStyle name="Currency 2 6 2 2 2 3 5 2 2" xfId="6033" xr:uid="{00000000-0005-0000-0000-000091170000}"/>
    <cellStyle name="Currency 2 6 2 2 2 3 5 3" xfId="6034" xr:uid="{00000000-0005-0000-0000-000092170000}"/>
    <cellStyle name="Currency 2 6 2 2 2 3 6" xfId="6035" xr:uid="{00000000-0005-0000-0000-000093170000}"/>
    <cellStyle name="Currency 2 6 2 2 2 3 6 2" xfId="6036" xr:uid="{00000000-0005-0000-0000-000094170000}"/>
    <cellStyle name="Currency 2 6 2 2 2 3 6 2 2" xfId="6037" xr:uid="{00000000-0005-0000-0000-000095170000}"/>
    <cellStyle name="Currency 2 6 2 2 2 3 6 3" xfId="6038" xr:uid="{00000000-0005-0000-0000-000096170000}"/>
    <cellStyle name="Currency 2 6 2 2 2 3 7" xfId="6039" xr:uid="{00000000-0005-0000-0000-000097170000}"/>
    <cellStyle name="Currency 2 6 2 2 2 3 7 2" xfId="6040" xr:uid="{00000000-0005-0000-0000-000098170000}"/>
    <cellStyle name="Currency 2 6 2 2 2 3 8" xfId="6041" xr:uid="{00000000-0005-0000-0000-000099170000}"/>
    <cellStyle name="Currency 2 6 2 2 2 3 8 2" xfId="6042" xr:uid="{00000000-0005-0000-0000-00009A170000}"/>
    <cellStyle name="Currency 2 6 2 2 2 3 9" xfId="6043" xr:uid="{00000000-0005-0000-0000-00009B170000}"/>
    <cellStyle name="Currency 2 6 2 2 2 4" xfId="6044" xr:uid="{00000000-0005-0000-0000-00009C170000}"/>
    <cellStyle name="Currency 2 6 2 2 2 4 10" xfId="6045" xr:uid="{00000000-0005-0000-0000-00009D170000}"/>
    <cellStyle name="Currency 2 6 2 2 2 4 2" xfId="6046" xr:uid="{00000000-0005-0000-0000-00009E170000}"/>
    <cellStyle name="Currency 2 6 2 2 2 4 3" xfId="6047" xr:uid="{00000000-0005-0000-0000-00009F170000}"/>
    <cellStyle name="Currency 2 6 2 2 2 4 3 2" xfId="6048" xr:uid="{00000000-0005-0000-0000-0000A0170000}"/>
    <cellStyle name="Currency 2 6 2 2 2 4 3 2 2" xfId="6049" xr:uid="{00000000-0005-0000-0000-0000A1170000}"/>
    <cellStyle name="Currency 2 6 2 2 2 4 3 3" xfId="6050" xr:uid="{00000000-0005-0000-0000-0000A2170000}"/>
    <cellStyle name="Currency 2 6 2 2 2 4 4" xfId="6051" xr:uid="{00000000-0005-0000-0000-0000A3170000}"/>
    <cellStyle name="Currency 2 6 2 2 2 4 4 2" xfId="6052" xr:uid="{00000000-0005-0000-0000-0000A4170000}"/>
    <cellStyle name="Currency 2 6 2 2 2 4 4 2 2" xfId="6053" xr:uid="{00000000-0005-0000-0000-0000A5170000}"/>
    <cellStyle name="Currency 2 6 2 2 2 4 4 3" xfId="6054" xr:uid="{00000000-0005-0000-0000-0000A6170000}"/>
    <cellStyle name="Currency 2 6 2 2 2 4 5" xfId="6055" xr:uid="{00000000-0005-0000-0000-0000A7170000}"/>
    <cellStyle name="Currency 2 6 2 2 2 4 5 2" xfId="6056" xr:uid="{00000000-0005-0000-0000-0000A8170000}"/>
    <cellStyle name="Currency 2 6 2 2 2 4 5 2 2" xfId="6057" xr:uid="{00000000-0005-0000-0000-0000A9170000}"/>
    <cellStyle name="Currency 2 6 2 2 2 4 5 3" xfId="6058" xr:uid="{00000000-0005-0000-0000-0000AA170000}"/>
    <cellStyle name="Currency 2 6 2 2 2 4 6" xfId="6059" xr:uid="{00000000-0005-0000-0000-0000AB170000}"/>
    <cellStyle name="Currency 2 6 2 2 2 4 6 2" xfId="6060" xr:uid="{00000000-0005-0000-0000-0000AC170000}"/>
    <cellStyle name="Currency 2 6 2 2 2 4 7" xfId="6061" xr:uid="{00000000-0005-0000-0000-0000AD170000}"/>
    <cellStyle name="Currency 2 6 2 2 2 4 7 2" xfId="6062" xr:uid="{00000000-0005-0000-0000-0000AE170000}"/>
    <cellStyle name="Currency 2 6 2 2 2 4 8" xfId="6063" xr:uid="{00000000-0005-0000-0000-0000AF170000}"/>
    <cellStyle name="Currency 2 6 2 2 2 4 9" xfId="6064" xr:uid="{00000000-0005-0000-0000-0000B0170000}"/>
    <cellStyle name="Currency 2 6 2 2 2 5" xfId="6065" xr:uid="{00000000-0005-0000-0000-0000B1170000}"/>
    <cellStyle name="Currency 2 6 2 2 2 5 2" xfId="6066" xr:uid="{00000000-0005-0000-0000-0000B2170000}"/>
    <cellStyle name="Currency 2 6 2 2 2 5 3" xfId="6067" xr:uid="{00000000-0005-0000-0000-0000B3170000}"/>
    <cellStyle name="Currency 2 6 2 2 2 5 4" xfId="6068" xr:uid="{00000000-0005-0000-0000-0000B4170000}"/>
    <cellStyle name="Currency 2 6 2 2 2 6" xfId="6069" xr:uid="{00000000-0005-0000-0000-0000B5170000}"/>
    <cellStyle name="Currency 2 6 2 2 2 6 2" xfId="6070" xr:uid="{00000000-0005-0000-0000-0000B6170000}"/>
    <cellStyle name="Currency 2 6 2 2 2 6 2 2" xfId="6071" xr:uid="{00000000-0005-0000-0000-0000B7170000}"/>
    <cellStyle name="Currency 2 6 2 2 2 6 2 2 2" xfId="6072" xr:uid="{00000000-0005-0000-0000-0000B8170000}"/>
    <cellStyle name="Currency 2 6 2 2 2 6 2 3" xfId="6073" xr:uid="{00000000-0005-0000-0000-0000B9170000}"/>
    <cellStyle name="Currency 2 6 2 2 2 6 3" xfId="6074" xr:uid="{00000000-0005-0000-0000-0000BA170000}"/>
    <cellStyle name="Currency 2 6 2 2 2 6 3 2" xfId="6075" xr:uid="{00000000-0005-0000-0000-0000BB170000}"/>
    <cellStyle name="Currency 2 6 2 2 2 6 3 2 2" xfId="6076" xr:uid="{00000000-0005-0000-0000-0000BC170000}"/>
    <cellStyle name="Currency 2 6 2 2 2 6 3 3" xfId="6077" xr:uid="{00000000-0005-0000-0000-0000BD170000}"/>
    <cellStyle name="Currency 2 6 2 2 2 6 4" xfId="6078" xr:uid="{00000000-0005-0000-0000-0000BE170000}"/>
    <cellStyle name="Currency 2 6 2 2 2 6 4 2" xfId="6079" xr:uid="{00000000-0005-0000-0000-0000BF170000}"/>
    <cellStyle name="Currency 2 6 2 2 2 6 4 2 2" xfId="6080" xr:uid="{00000000-0005-0000-0000-0000C0170000}"/>
    <cellStyle name="Currency 2 6 2 2 2 6 4 3" xfId="6081" xr:uid="{00000000-0005-0000-0000-0000C1170000}"/>
    <cellStyle name="Currency 2 6 2 2 2 6 5" xfId="6082" xr:uid="{00000000-0005-0000-0000-0000C2170000}"/>
    <cellStyle name="Currency 2 6 2 2 2 6 5 2" xfId="6083" xr:uid="{00000000-0005-0000-0000-0000C3170000}"/>
    <cellStyle name="Currency 2 6 2 2 2 6 6" xfId="6084" xr:uid="{00000000-0005-0000-0000-0000C4170000}"/>
    <cellStyle name="Currency 2 6 2 2 2 6 6 2" xfId="6085" xr:uid="{00000000-0005-0000-0000-0000C5170000}"/>
    <cellStyle name="Currency 2 6 2 2 2 6 7" xfId="6086" xr:uid="{00000000-0005-0000-0000-0000C6170000}"/>
    <cellStyle name="Currency 2 6 2 2 2 7" xfId="6087" xr:uid="{00000000-0005-0000-0000-0000C7170000}"/>
    <cellStyle name="Currency 2 6 2 2 2 7 2" xfId="6088" xr:uid="{00000000-0005-0000-0000-0000C8170000}"/>
    <cellStyle name="Currency 2 6 2 2 2 7 2 2" xfId="6089" xr:uid="{00000000-0005-0000-0000-0000C9170000}"/>
    <cellStyle name="Currency 2 6 2 2 2 7 3" xfId="6090" xr:uid="{00000000-0005-0000-0000-0000CA170000}"/>
    <cellStyle name="Currency 2 6 2 2 2 8" xfId="6091" xr:uid="{00000000-0005-0000-0000-0000CB170000}"/>
    <cellStyle name="Currency 2 6 2 2 2 8 2" xfId="6092" xr:uid="{00000000-0005-0000-0000-0000CC170000}"/>
    <cellStyle name="Currency 2 6 2 2 2 8 2 2" xfId="6093" xr:uid="{00000000-0005-0000-0000-0000CD170000}"/>
    <cellStyle name="Currency 2 6 2 2 2 8 3" xfId="6094" xr:uid="{00000000-0005-0000-0000-0000CE170000}"/>
    <cellStyle name="Currency 2 6 2 2 2 9" xfId="6095" xr:uid="{00000000-0005-0000-0000-0000CF170000}"/>
    <cellStyle name="Currency 2 6 2 2 3" xfId="6096" xr:uid="{00000000-0005-0000-0000-0000D0170000}"/>
    <cellStyle name="Currency 2 6 2 2 3 10" xfId="6097" xr:uid="{00000000-0005-0000-0000-0000D1170000}"/>
    <cellStyle name="Currency 2 6 2 2 3 11" xfId="6098" xr:uid="{00000000-0005-0000-0000-0000D2170000}"/>
    <cellStyle name="Currency 2 6 2 2 3 12" xfId="6099" xr:uid="{00000000-0005-0000-0000-0000D3170000}"/>
    <cellStyle name="Currency 2 6 2 2 3 13" xfId="6100" xr:uid="{00000000-0005-0000-0000-0000D4170000}"/>
    <cellStyle name="Currency 2 6 2 2 3 2" xfId="6101" xr:uid="{00000000-0005-0000-0000-0000D5170000}"/>
    <cellStyle name="Currency 2 6 2 2 3 2 10" xfId="6102" xr:uid="{00000000-0005-0000-0000-0000D6170000}"/>
    <cellStyle name="Currency 2 6 2 2 3 2 2" xfId="6103" xr:uid="{00000000-0005-0000-0000-0000D7170000}"/>
    <cellStyle name="Currency 2 6 2 2 3 2 2 2" xfId="6104" xr:uid="{00000000-0005-0000-0000-0000D8170000}"/>
    <cellStyle name="Currency 2 6 2 2 3 2 2 3" xfId="6105" xr:uid="{00000000-0005-0000-0000-0000D9170000}"/>
    <cellStyle name="Currency 2 6 2 2 3 2 3" xfId="6106" xr:uid="{00000000-0005-0000-0000-0000DA170000}"/>
    <cellStyle name="Currency 2 6 2 2 3 2 3 2" xfId="6107" xr:uid="{00000000-0005-0000-0000-0000DB170000}"/>
    <cellStyle name="Currency 2 6 2 2 3 2 3 3" xfId="6108" xr:uid="{00000000-0005-0000-0000-0000DC170000}"/>
    <cellStyle name="Currency 2 6 2 2 3 2 3 4" xfId="6109" xr:uid="{00000000-0005-0000-0000-0000DD170000}"/>
    <cellStyle name="Currency 2 6 2 2 3 2 4" xfId="6110" xr:uid="{00000000-0005-0000-0000-0000DE170000}"/>
    <cellStyle name="Currency 2 6 2 2 3 2 4 2" xfId="6111" xr:uid="{00000000-0005-0000-0000-0000DF170000}"/>
    <cellStyle name="Currency 2 6 2 2 3 2 4 2 2" xfId="6112" xr:uid="{00000000-0005-0000-0000-0000E0170000}"/>
    <cellStyle name="Currency 2 6 2 2 3 2 4 3" xfId="6113" xr:uid="{00000000-0005-0000-0000-0000E1170000}"/>
    <cellStyle name="Currency 2 6 2 2 3 2 5" xfId="6114" xr:uid="{00000000-0005-0000-0000-0000E2170000}"/>
    <cellStyle name="Currency 2 6 2 2 3 2 5 2" xfId="6115" xr:uid="{00000000-0005-0000-0000-0000E3170000}"/>
    <cellStyle name="Currency 2 6 2 2 3 2 5 2 2" xfId="6116" xr:uid="{00000000-0005-0000-0000-0000E4170000}"/>
    <cellStyle name="Currency 2 6 2 2 3 2 5 3" xfId="6117" xr:uid="{00000000-0005-0000-0000-0000E5170000}"/>
    <cellStyle name="Currency 2 6 2 2 3 2 6" xfId="6118" xr:uid="{00000000-0005-0000-0000-0000E6170000}"/>
    <cellStyle name="Currency 2 6 2 2 3 2 6 2" xfId="6119" xr:uid="{00000000-0005-0000-0000-0000E7170000}"/>
    <cellStyle name="Currency 2 6 2 2 3 2 6 2 2" xfId="6120" xr:uid="{00000000-0005-0000-0000-0000E8170000}"/>
    <cellStyle name="Currency 2 6 2 2 3 2 6 3" xfId="6121" xr:uid="{00000000-0005-0000-0000-0000E9170000}"/>
    <cellStyle name="Currency 2 6 2 2 3 2 7" xfId="6122" xr:uid="{00000000-0005-0000-0000-0000EA170000}"/>
    <cellStyle name="Currency 2 6 2 2 3 2 7 2" xfId="6123" xr:uid="{00000000-0005-0000-0000-0000EB170000}"/>
    <cellStyle name="Currency 2 6 2 2 3 2 8" xfId="6124" xr:uid="{00000000-0005-0000-0000-0000EC170000}"/>
    <cellStyle name="Currency 2 6 2 2 3 2 8 2" xfId="6125" xr:uid="{00000000-0005-0000-0000-0000ED170000}"/>
    <cellStyle name="Currency 2 6 2 2 3 2 9" xfId="6126" xr:uid="{00000000-0005-0000-0000-0000EE170000}"/>
    <cellStyle name="Currency 2 6 2 2 3 3" xfId="6127" xr:uid="{00000000-0005-0000-0000-0000EF170000}"/>
    <cellStyle name="Currency 2 6 2 2 3 3 2" xfId="6128" xr:uid="{00000000-0005-0000-0000-0000F0170000}"/>
    <cellStyle name="Currency 2 6 2 2 3 3 2 2" xfId="6129" xr:uid="{00000000-0005-0000-0000-0000F1170000}"/>
    <cellStyle name="Currency 2 6 2 2 3 3 2 3" xfId="6130" xr:uid="{00000000-0005-0000-0000-0000F2170000}"/>
    <cellStyle name="Currency 2 6 2 2 3 3 3" xfId="6131" xr:uid="{00000000-0005-0000-0000-0000F3170000}"/>
    <cellStyle name="Currency 2 6 2 2 3 4" xfId="6132" xr:uid="{00000000-0005-0000-0000-0000F4170000}"/>
    <cellStyle name="Currency 2 6 2 2 3 4 2" xfId="6133" xr:uid="{00000000-0005-0000-0000-0000F5170000}"/>
    <cellStyle name="Currency 2 6 2 2 3 4 3" xfId="6134" xr:uid="{00000000-0005-0000-0000-0000F6170000}"/>
    <cellStyle name="Currency 2 6 2 2 3 4 4" xfId="6135" xr:uid="{00000000-0005-0000-0000-0000F7170000}"/>
    <cellStyle name="Currency 2 6 2 2 3 5" xfId="6136" xr:uid="{00000000-0005-0000-0000-0000F8170000}"/>
    <cellStyle name="Currency 2 6 2 2 3 5 2" xfId="6137" xr:uid="{00000000-0005-0000-0000-0000F9170000}"/>
    <cellStyle name="Currency 2 6 2 2 3 5 2 2" xfId="6138" xr:uid="{00000000-0005-0000-0000-0000FA170000}"/>
    <cellStyle name="Currency 2 6 2 2 3 5 3" xfId="6139" xr:uid="{00000000-0005-0000-0000-0000FB170000}"/>
    <cellStyle name="Currency 2 6 2 2 3 6" xfId="6140" xr:uid="{00000000-0005-0000-0000-0000FC170000}"/>
    <cellStyle name="Currency 2 6 2 2 3 6 2" xfId="6141" xr:uid="{00000000-0005-0000-0000-0000FD170000}"/>
    <cellStyle name="Currency 2 6 2 2 3 6 2 2" xfId="6142" xr:uid="{00000000-0005-0000-0000-0000FE170000}"/>
    <cellStyle name="Currency 2 6 2 2 3 6 3" xfId="6143" xr:uid="{00000000-0005-0000-0000-0000FF170000}"/>
    <cellStyle name="Currency 2 6 2 2 3 7" xfId="6144" xr:uid="{00000000-0005-0000-0000-000000180000}"/>
    <cellStyle name="Currency 2 6 2 2 3 7 2" xfId="6145" xr:uid="{00000000-0005-0000-0000-000001180000}"/>
    <cellStyle name="Currency 2 6 2 2 3 7 2 2" xfId="6146" xr:uid="{00000000-0005-0000-0000-000002180000}"/>
    <cellStyle name="Currency 2 6 2 2 3 7 3" xfId="6147" xr:uid="{00000000-0005-0000-0000-000003180000}"/>
    <cellStyle name="Currency 2 6 2 2 3 8" xfId="6148" xr:uid="{00000000-0005-0000-0000-000004180000}"/>
    <cellStyle name="Currency 2 6 2 2 3 8 2" xfId="6149" xr:uid="{00000000-0005-0000-0000-000005180000}"/>
    <cellStyle name="Currency 2 6 2 2 3 9" xfId="6150" xr:uid="{00000000-0005-0000-0000-000006180000}"/>
    <cellStyle name="Currency 2 6 2 2 3 9 2" xfId="6151" xr:uid="{00000000-0005-0000-0000-000007180000}"/>
    <cellStyle name="Currency 2 6 2 2 4" xfId="6152" xr:uid="{00000000-0005-0000-0000-000008180000}"/>
    <cellStyle name="Currency 2 6 2 2 4 2" xfId="6153" xr:uid="{00000000-0005-0000-0000-000009180000}"/>
    <cellStyle name="Currency 2 6 2 2 4 2 10" xfId="6154" xr:uid="{00000000-0005-0000-0000-00000A180000}"/>
    <cellStyle name="Currency 2 6 2 2 4 2 11" xfId="6155" xr:uid="{00000000-0005-0000-0000-00000B180000}"/>
    <cellStyle name="Currency 2 6 2 2 4 2 2" xfId="6156" xr:uid="{00000000-0005-0000-0000-00000C180000}"/>
    <cellStyle name="Currency 2 6 2 2 4 2 2 2" xfId="6157" xr:uid="{00000000-0005-0000-0000-00000D180000}"/>
    <cellStyle name="Currency 2 6 2 2 4 2 2 3" xfId="6158" xr:uid="{00000000-0005-0000-0000-00000E180000}"/>
    <cellStyle name="Currency 2 6 2 2 4 2 3" xfId="6159" xr:uid="{00000000-0005-0000-0000-00000F180000}"/>
    <cellStyle name="Currency 2 6 2 2 4 2 3 2" xfId="6160" xr:uid="{00000000-0005-0000-0000-000010180000}"/>
    <cellStyle name="Currency 2 6 2 2 4 2 3 3" xfId="6161" xr:uid="{00000000-0005-0000-0000-000011180000}"/>
    <cellStyle name="Currency 2 6 2 2 4 2 4" xfId="6162" xr:uid="{00000000-0005-0000-0000-000012180000}"/>
    <cellStyle name="Currency 2 6 2 2 4 2 4 2" xfId="6163" xr:uid="{00000000-0005-0000-0000-000013180000}"/>
    <cellStyle name="Currency 2 6 2 2 4 2 4 2 2" xfId="6164" xr:uid="{00000000-0005-0000-0000-000014180000}"/>
    <cellStyle name="Currency 2 6 2 2 4 2 4 3" xfId="6165" xr:uid="{00000000-0005-0000-0000-000015180000}"/>
    <cellStyle name="Currency 2 6 2 2 4 2 5" xfId="6166" xr:uid="{00000000-0005-0000-0000-000016180000}"/>
    <cellStyle name="Currency 2 6 2 2 4 2 5 2" xfId="6167" xr:uid="{00000000-0005-0000-0000-000017180000}"/>
    <cellStyle name="Currency 2 6 2 2 4 2 5 2 2" xfId="6168" xr:uid="{00000000-0005-0000-0000-000018180000}"/>
    <cellStyle name="Currency 2 6 2 2 4 2 5 3" xfId="6169" xr:uid="{00000000-0005-0000-0000-000019180000}"/>
    <cellStyle name="Currency 2 6 2 2 4 2 6" xfId="6170" xr:uid="{00000000-0005-0000-0000-00001A180000}"/>
    <cellStyle name="Currency 2 6 2 2 4 2 6 2" xfId="6171" xr:uid="{00000000-0005-0000-0000-00001B180000}"/>
    <cellStyle name="Currency 2 6 2 2 4 2 6 2 2" xfId="6172" xr:uid="{00000000-0005-0000-0000-00001C180000}"/>
    <cellStyle name="Currency 2 6 2 2 4 2 6 3" xfId="6173" xr:uid="{00000000-0005-0000-0000-00001D180000}"/>
    <cellStyle name="Currency 2 6 2 2 4 2 7" xfId="6174" xr:uid="{00000000-0005-0000-0000-00001E180000}"/>
    <cellStyle name="Currency 2 6 2 2 4 2 7 2" xfId="6175" xr:uid="{00000000-0005-0000-0000-00001F180000}"/>
    <cellStyle name="Currency 2 6 2 2 4 2 8" xfId="6176" xr:uid="{00000000-0005-0000-0000-000020180000}"/>
    <cellStyle name="Currency 2 6 2 2 4 2 8 2" xfId="6177" xr:uid="{00000000-0005-0000-0000-000021180000}"/>
    <cellStyle name="Currency 2 6 2 2 4 2 9" xfId="6178" xr:uid="{00000000-0005-0000-0000-000022180000}"/>
    <cellStyle name="Currency 2 6 2 2 4 3" xfId="6179" xr:uid="{00000000-0005-0000-0000-000023180000}"/>
    <cellStyle name="Currency 2 6 2 2 4 3 2" xfId="6180" xr:uid="{00000000-0005-0000-0000-000024180000}"/>
    <cellStyle name="Currency 2 6 2 2 4 3 2 2" xfId="6181" xr:uid="{00000000-0005-0000-0000-000025180000}"/>
    <cellStyle name="Currency 2 6 2 2 4 3 2 3" xfId="6182" xr:uid="{00000000-0005-0000-0000-000026180000}"/>
    <cellStyle name="Currency 2 6 2 2 4 3 3" xfId="6183" xr:uid="{00000000-0005-0000-0000-000027180000}"/>
    <cellStyle name="Currency 2 6 2 2 4 4" xfId="6184" xr:uid="{00000000-0005-0000-0000-000028180000}"/>
    <cellStyle name="Currency 2 6 2 2 4 4 2" xfId="6185" xr:uid="{00000000-0005-0000-0000-000029180000}"/>
    <cellStyle name="Currency 2 6 2 2 4 4 2 2" xfId="6186" xr:uid="{00000000-0005-0000-0000-00002A180000}"/>
    <cellStyle name="Currency 2 6 2 2 4 4 3" xfId="6187" xr:uid="{00000000-0005-0000-0000-00002B180000}"/>
    <cellStyle name="Currency 2 6 2 2 4 4 4" xfId="6188" xr:uid="{00000000-0005-0000-0000-00002C180000}"/>
    <cellStyle name="Currency 2 6 2 2 4 5" xfId="6189" xr:uid="{00000000-0005-0000-0000-00002D180000}"/>
    <cellStyle name="Currency 2 6 2 2 4 5 2" xfId="6190" xr:uid="{00000000-0005-0000-0000-00002E180000}"/>
    <cellStyle name="Currency 2 6 2 2 4 5 2 2" xfId="6191" xr:uid="{00000000-0005-0000-0000-00002F180000}"/>
    <cellStyle name="Currency 2 6 2 2 4 5 3" xfId="6192" xr:uid="{00000000-0005-0000-0000-000030180000}"/>
    <cellStyle name="Currency 2 6 2 2 4 6" xfId="6193" xr:uid="{00000000-0005-0000-0000-000031180000}"/>
    <cellStyle name="Currency 2 6 2 2 4 7" xfId="6194" xr:uid="{00000000-0005-0000-0000-000032180000}"/>
    <cellStyle name="Currency 2 6 2 2 5" xfId="6195" xr:uid="{00000000-0005-0000-0000-000033180000}"/>
    <cellStyle name="Currency 2 6 2 2 5 10" xfId="6196" xr:uid="{00000000-0005-0000-0000-000034180000}"/>
    <cellStyle name="Currency 2 6 2 2 5 2" xfId="6197" xr:uid="{00000000-0005-0000-0000-000035180000}"/>
    <cellStyle name="Currency 2 6 2 2 5 2 2" xfId="6198" xr:uid="{00000000-0005-0000-0000-000036180000}"/>
    <cellStyle name="Currency 2 6 2 2 5 2 3" xfId="6199" xr:uid="{00000000-0005-0000-0000-000037180000}"/>
    <cellStyle name="Currency 2 6 2 2 5 3" xfId="6200" xr:uid="{00000000-0005-0000-0000-000038180000}"/>
    <cellStyle name="Currency 2 6 2 2 5 3 2" xfId="6201" xr:uid="{00000000-0005-0000-0000-000039180000}"/>
    <cellStyle name="Currency 2 6 2 2 5 3 3" xfId="6202" xr:uid="{00000000-0005-0000-0000-00003A180000}"/>
    <cellStyle name="Currency 2 6 2 2 5 4" xfId="6203" xr:uid="{00000000-0005-0000-0000-00003B180000}"/>
    <cellStyle name="Currency 2 6 2 2 5 4 2" xfId="6204" xr:uid="{00000000-0005-0000-0000-00003C180000}"/>
    <cellStyle name="Currency 2 6 2 2 5 4 2 2" xfId="6205" xr:uid="{00000000-0005-0000-0000-00003D180000}"/>
    <cellStyle name="Currency 2 6 2 2 5 4 3" xfId="6206" xr:uid="{00000000-0005-0000-0000-00003E180000}"/>
    <cellStyle name="Currency 2 6 2 2 5 5" xfId="6207" xr:uid="{00000000-0005-0000-0000-00003F180000}"/>
    <cellStyle name="Currency 2 6 2 2 5 5 2" xfId="6208" xr:uid="{00000000-0005-0000-0000-000040180000}"/>
    <cellStyle name="Currency 2 6 2 2 5 5 2 2" xfId="6209" xr:uid="{00000000-0005-0000-0000-000041180000}"/>
    <cellStyle name="Currency 2 6 2 2 5 5 3" xfId="6210" xr:uid="{00000000-0005-0000-0000-000042180000}"/>
    <cellStyle name="Currency 2 6 2 2 5 6" xfId="6211" xr:uid="{00000000-0005-0000-0000-000043180000}"/>
    <cellStyle name="Currency 2 6 2 2 5 6 2" xfId="6212" xr:uid="{00000000-0005-0000-0000-000044180000}"/>
    <cellStyle name="Currency 2 6 2 2 5 6 2 2" xfId="6213" xr:uid="{00000000-0005-0000-0000-000045180000}"/>
    <cellStyle name="Currency 2 6 2 2 5 6 3" xfId="6214" xr:uid="{00000000-0005-0000-0000-000046180000}"/>
    <cellStyle name="Currency 2 6 2 2 5 7" xfId="6215" xr:uid="{00000000-0005-0000-0000-000047180000}"/>
    <cellStyle name="Currency 2 6 2 2 5 7 2" xfId="6216" xr:uid="{00000000-0005-0000-0000-000048180000}"/>
    <cellStyle name="Currency 2 6 2 2 5 8" xfId="6217" xr:uid="{00000000-0005-0000-0000-000049180000}"/>
    <cellStyle name="Currency 2 6 2 2 5 8 2" xfId="6218" xr:uid="{00000000-0005-0000-0000-00004A180000}"/>
    <cellStyle name="Currency 2 6 2 2 5 9" xfId="6219" xr:uid="{00000000-0005-0000-0000-00004B180000}"/>
    <cellStyle name="Currency 2 6 2 2 6" xfId="6220" xr:uid="{00000000-0005-0000-0000-00004C180000}"/>
    <cellStyle name="Currency 2 6 2 2 6 10" xfId="6221" xr:uid="{00000000-0005-0000-0000-00004D180000}"/>
    <cellStyle name="Currency 2 6 2 2 6 11" xfId="6222" xr:uid="{00000000-0005-0000-0000-00004E180000}"/>
    <cellStyle name="Currency 2 6 2 2 6 12" xfId="6223" xr:uid="{00000000-0005-0000-0000-00004F180000}"/>
    <cellStyle name="Currency 2 6 2 2 6 2" xfId="6224" xr:uid="{00000000-0005-0000-0000-000050180000}"/>
    <cellStyle name="Currency 2 6 2 2 6 2 2" xfId="6225" xr:uid="{00000000-0005-0000-0000-000051180000}"/>
    <cellStyle name="Currency 2 6 2 2 6 2 3" xfId="6226" xr:uid="{00000000-0005-0000-0000-000052180000}"/>
    <cellStyle name="Currency 2 6 2 2 6 3" xfId="6227" xr:uid="{00000000-0005-0000-0000-000053180000}"/>
    <cellStyle name="Currency 2 6 2 2 6 3 2" xfId="6228" xr:uid="{00000000-0005-0000-0000-000054180000}"/>
    <cellStyle name="Currency 2 6 2 2 6 3 3" xfId="6229" xr:uid="{00000000-0005-0000-0000-000055180000}"/>
    <cellStyle name="Currency 2 6 2 2 6 4" xfId="6230" xr:uid="{00000000-0005-0000-0000-000056180000}"/>
    <cellStyle name="Currency 2 6 2 2 6 5" xfId="6231" xr:uid="{00000000-0005-0000-0000-000057180000}"/>
    <cellStyle name="Currency 2 6 2 2 6 5 2" xfId="6232" xr:uid="{00000000-0005-0000-0000-000058180000}"/>
    <cellStyle name="Currency 2 6 2 2 6 5 2 2" xfId="6233" xr:uid="{00000000-0005-0000-0000-000059180000}"/>
    <cellStyle name="Currency 2 6 2 2 6 5 3" xfId="6234" xr:uid="{00000000-0005-0000-0000-00005A180000}"/>
    <cellStyle name="Currency 2 6 2 2 6 6" xfId="6235" xr:uid="{00000000-0005-0000-0000-00005B180000}"/>
    <cellStyle name="Currency 2 6 2 2 6 6 2" xfId="6236" xr:uid="{00000000-0005-0000-0000-00005C180000}"/>
    <cellStyle name="Currency 2 6 2 2 6 6 2 2" xfId="6237" xr:uid="{00000000-0005-0000-0000-00005D180000}"/>
    <cellStyle name="Currency 2 6 2 2 6 6 3" xfId="6238" xr:uid="{00000000-0005-0000-0000-00005E180000}"/>
    <cellStyle name="Currency 2 6 2 2 6 7" xfId="6239" xr:uid="{00000000-0005-0000-0000-00005F180000}"/>
    <cellStyle name="Currency 2 6 2 2 6 7 2" xfId="6240" xr:uid="{00000000-0005-0000-0000-000060180000}"/>
    <cellStyle name="Currency 2 6 2 2 6 7 2 2" xfId="6241" xr:uid="{00000000-0005-0000-0000-000061180000}"/>
    <cellStyle name="Currency 2 6 2 2 6 7 3" xfId="6242" xr:uid="{00000000-0005-0000-0000-000062180000}"/>
    <cellStyle name="Currency 2 6 2 2 6 8" xfId="6243" xr:uid="{00000000-0005-0000-0000-000063180000}"/>
    <cellStyle name="Currency 2 6 2 2 6 8 2" xfId="6244" xr:uid="{00000000-0005-0000-0000-000064180000}"/>
    <cellStyle name="Currency 2 6 2 2 6 9" xfId="6245" xr:uid="{00000000-0005-0000-0000-000065180000}"/>
    <cellStyle name="Currency 2 6 2 2 6 9 2" xfId="6246" xr:uid="{00000000-0005-0000-0000-000066180000}"/>
    <cellStyle name="Currency 2 6 2 2 7" xfId="6247" xr:uid="{00000000-0005-0000-0000-000067180000}"/>
    <cellStyle name="Currency 2 6 2 2 7 2" xfId="6248" xr:uid="{00000000-0005-0000-0000-000068180000}"/>
    <cellStyle name="Currency 2 6 2 2 7 3" xfId="6249" xr:uid="{00000000-0005-0000-0000-000069180000}"/>
    <cellStyle name="Currency 2 6 2 2 8" xfId="6250" xr:uid="{00000000-0005-0000-0000-00006A180000}"/>
    <cellStyle name="Currency 2 6 2 2 8 2" xfId="6251" xr:uid="{00000000-0005-0000-0000-00006B180000}"/>
    <cellStyle name="Currency 2 6 2 2 8 2 2" xfId="6252" xr:uid="{00000000-0005-0000-0000-00006C180000}"/>
    <cellStyle name="Currency 2 6 2 2 8 3" xfId="6253" xr:uid="{00000000-0005-0000-0000-00006D180000}"/>
    <cellStyle name="Currency 2 6 2 2 8 4" xfId="6254" xr:uid="{00000000-0005-0000-0000-00006E180000}"/>
    <cellStyle name="Currency 2 6 2 2 9" xfId="6255" xr:uid="{00000000-0005-0000-0000-00006F180000}"/>
    <cellStyle name="Currency 2 6 2 2 9 2" xfId="6256" xr:uid="{00000000-0005-0000-0000-000070180000}"/>
    <cellStyle name="Currency 2 6 2 2 9 2 2" xfId="6257" xr:uid="{00000000-0005-0000-0000-000071180000}"/>
    <cellStyle name="Currency 2 6 2 2 9 3" xfId="6258" xr:uid="{00000000-0005-0000-0000-000072180000}"/>
    <cellStyle name="Currency 2 6 2 3" xfId="6259" xr:uid="{00000000-0005-0000-0000-000073180000}"/>
    <cellStyle name="Currency 2 6 2 3 10" xfId="6260" xr:uid="{00000000-0005-0000-0000-000074180000}"/>
    <cellStyle name="Currency 2 6 2 3 10 2" xfId="6261" xr:uid="{00000000-0005-0000-0000-000075180000}"/>
    <cellStyle name="Currency 2 6 2 3 10 2 2" xfId="6262" xr:uid="{00000000-0005-0000-0000-000076180000}"/>
    <cellStyle name="Currency 2 6 2 3 10 3" xfId="6263" xr:uid="{00000000-0005-0000-0000-000077180000}"/>
    <cellStyle name="Currency 2 6 2 3 11" xfId="6264" xr:uid="{00000000-0005-0000-0000-000078180000}"/>
    <cellStyle name="Currency 2 6 2 3 11 2" xfId="6265" xr:uid="{00000000-0005-0000-0000-000079180000}"/>
    <cellStyle name="Currency 2 6 2 3 12" xfId="6266" xr:uid="{00000000-0005-0000-0000-00007A180000}"/>
    <cellStyle name="Currency 2 6 2 3 12 2" xfId="6267" xr:uid="{00000000-0005-0000-0000-00007B180000}"/>
    <cellStyle name="Currency 2 6 2 3 13" xfId="6268" xr:uid="{00000000-0005-0000-0000-00007C180000}"/>
    <cellStyle name="Currency 2 6 2 3 14" xfId="6269" xr:uid="{00000000-0005-0000-0000-00007D180000}"/>
    <cellStyle name="Currency 2 6 2 3 15" xfId="6270" xr:uid="{00000000-0005-0000-0000-00007E180000}"/>
    <cellStyle name="Currency 2 6 2 3 16" xfId="6271" xr:uid="{00000000-0005-0000-0000-00007F180000}"/>
    <cellStyle name="Currency 2 6 2 3 2" xfId="6272" xr:uid="{00000000-0005-0000-0000-000080180000}"/>
    <cellStyle name="Currency 2 6 2 3 2 2" xfId="6273" xr:uid="{00000000-0005-0000-0000-000081180000}"/>
    <cellStyle name="Currency 2 6 2 3 2 2 10" xfId="6274" xr:uid="{00000000-0005-0000-0000-000082180000}"/>
    <cellStyle name="Currency 2 6 2 3 2 2 2" xfId="6275" xr:uid="{00000000-0005-0000-0000-000083180000}"/>
    <cellStyle name="Currency 2 6 2 3 2 2 2 2" xfId="6276" xr:uid="{00000000-0005-0000-0000-000084180000}"/>
    <cellStyle name="Currency 2 6 2 3 2 2 2 3" xfId="6277" xr:uid="{00000000-0005-0000-0000-000085180000}"/>
    <cellStyle name="Currency 2 6 2 3 2 2 3" xfId="6278" xr:uid="{00000000-0005-0000-0000-000086180000}"/>
    <cellStyle name="Currency 2 6 2 3 2 2 3 2" xfId="6279" xr:uid="{00000000-0005-0000-0000-000087180000}"/>
    <cellStyle name="Currency 2 6 2 3 2 2 3 3" xfId="6280" xr:uid="{00000000-0005-0000-0000-000088180000}"/>
    <cellStyle name="Currency 2 6 2 3 2 2 4" xfId="6281" xr:uid="{00000000-0005-0000-0000-000089180000}"/>
    <cellStyle name="Currency 2 6 2 3 2 2 4 2" xfId="6282" xr:uid="{00000000-0005-0000-0000-00008A180000}"/>
    <cellStyle name="Currency 2 6 2 3 2 2 4 2 2" xfId="6283" xr:uid="{00000000-0005-0000-0000-00008B180000}"/>
    <cellStyle name="Currency 2 6 2 3 2 2 4 3" xfId="6284" xr:uid="{00000000-0005-0000-0000-00008C180000}"/>
    <cellStyle name="Currency 2 6 2 3 2 2 5" xfId="6285" xr:uid="{00000000-0005-0000-0000-00008D180000}"/>
    <cellStyle name="Currency 2 6 2 3 2 2 5 2" xfId="6286" xr:uid="{00000000-0005-0000-0000-00008E180000}"/>
    <cellStyle name="Currency 2 6 2 3 2 2 5 2 2" xfId="6287" xr:uid="{00000000-0005-0000-0000-00008F180000}"/>
    <cellStyle name="Currency 2 6 2 3 2 2 5 3" xfId="6288" xr:uid="{00000000-0005-0000-0000-000090180000}"/>
    <cellStyle name="Currency 2 6 2 3 2 2 6" xfId="6289" xr:uid="{00000000-0005-0000-0000-000091180000}"/>
    <cellStyle name="Currency 2 6 2 3 2 2 6 2" xfId="6290" xr:uid="{00000000-0005-0000-0000-000092180000}"/>
    <cellStyle name="Currency 2 6 2 3 2 2 6 2 2" xfId="6291" xr:uid="{00000000-0005-0000-0000-000093180000}"/>
    <cellStyle name="Currency 2 6 2 3 2 2 6 3" xfId="6292" xr:uid="{00000000-0005-0000-0000-000094180000}"/>
    <cellStyle name="Currency 2 6 2 3 2 2 7" xfId="6293" xr:uid="{00000000-0005-0000-0000-000095180000}"/>
    <cellStyle name="Currency 2 6 2 3 2 2 7 2" xfId="6294" xr:uid="{00000000-0005-0000-0000-000096180000}"/>
    <cellStyle name="Currency 2 6 2 3 2 2 8" xfId="6295" xr:uid="{00000000-0005-0000-0000-000097180000}"/>
    <cellStyle name="Currency 2 6 2 3 2 2 8 2" xfId="6296" xr:uid="{00000000-0005-0000-0000-000098180000}"/>
    <cellStyle name="Currency 2 6 2 3 2 2 9" xfId="6297" xr:uid="{00000000-0005-0000-0000-000099180000}"/>
    <cellStyle name="Currency 2 6 2 3 2 3" xfId="6298" xr:uid="{00000000-0005-0000-0000-00009A180000}"/>
    <cellStyle name="Currency 2 6 2 3 2 3 10" xfId="6299" xr:uid="{00000000-0005-0000-0000-00009B180000}"/>
    <cellStyle name="Currency 2 6 2 3 2 3 2" xfId="6300" xr:uid="{00000000-0005-0000-0000-00009C180000}"/>
    <cellStyle name="Currency 2 6 2 3 2 3 2 2" xfId="6301" xr:uid="{00000000-0005-0000-0000-00009D180000}"/>
    <cellStyle name="Currency 2 6 2 3 2 3 2 3" xfId="6302" xr:uid="{00000000-0005-0000-0000-00009E180000}"/>
    <cellStyle name="Currency 2 6 2 3 2 3 3" xfId="6303" xr:uid="{00000000-0005-0000-0000-00009F180000}"/>
    <cellStyle name="Currency 2 6 2 3 2 3 3 2" xfId="6304" xr:uid="{00000000-0005-0000-0000-0000A0180000}"/>
    <cellStyle name="Currency 2 6 2 3 2 3 3 3" xfId="6305" xr:uid="{00000000-0005-0000-0000-0000A1180000}"/>
    <cellStyle name="Currency 2 6 2 3 2 3 4" xfId="6306" xr:uid="{00000000-0005-0000-0000-0000A2180000}"/>
    <cellStyle name="Currency 2 6 2 3 2 3 4 2" xfId="6307" xr:uid="{00000000-0005-0000-0000-0000A3180000}"/>
    <cellStyle name="Currency 2 6 2 3 2 3 4 2 2" xfId="6308" xr:uid="{00000000-0005-0000-0000-0000A4180000}"/>
    <cellStyle name="Currency 2 6 2 3 2 3 4 3" xfId="6309" xr:uid="{00000000-0005-0000-0000-0000A5180000}"/>
    <cellStyle name="Currency 2 6 2 3 2 3 5" xfId="6310" xr:uid="{00000000-0005-0000-0000-0000A6180000}"/>
    <cellStyle name="Currency 2 6 2 3 2 3 5 2" xfId="6311" xr:uid="{00000000-0005-0000-0000-0000A7180000}"/>
    <cellStyle name="Currency 2 6 2 3 2 3 5 2 2" xfId="6312" xr:uid="{00000000-0005-0000-0000-0000A8180000}"/>
    <cellStyle name="Currency 2 6 2 3 2 3 5 3" xfId="6313" xr:uid="{00000000-0005-0000-0000-0000A9180000}"/>
    <cellStyle name="Currency 2 6 2 3 2 3 6" xfId="6314" xr:uid="{00000000-0005-0000-0000-0000AA180000}"/>
    <cellStyle name="Currency 2 6 2 3 2 3 6 2" xfId="6315" xr:uid="{00000000-0005-0000-0000-0000AB180000}"/>
    <cellStyle name="Currency 2 6 2 3 2 3 6 2 2" xfId="6316" xr:uid="{00000000-0005-0000-0000-0000AC180000}"/>
    <cellStyle name="Currency 2 6 2 3 2 3 6 3" xfId="6317" xr:uid="{00000000-0005-0000-0000-0000AD180000}"/>
    <cellStyle name="Currency 2 6 2 3 2 3 7" xfId="6318" xr:uid="{00000000-0005-0000-0000-0000AE180000}"/>
    <cellStyle name="Currency 2 6 2 3 2 3 7 2" xfId="6319" xr:uid="{00000000-0005-0000-0000-0000AF180000}"/>
    <cellStyle name="Currency 2 6 2 3 2 3 8" xfId="6320" xr:uid="{00000000-0005-0000-0000-0000B0180000}"/>
    <cellStyle name="Currency 2 6 2 3 2 3 8 2" xfId="6321" xr:uid="{00000000-0005-0000-0000-0000B1180000}"/>
    <cellStyle name="Currency 2 6 2 3 2 3 9" xfId="6322" xr:uid="{00000000-0005-0000-0000-0000B2180000}"/>
    <cellStyle name="Currency 2 6 2 3 2 4" xfId="6323" xr:uid="{00000000-0005-0000-0000-0000B3180000}"/>
    <cellStyle name="Currency 2 6 2 3 2 4 10" xfId="6324" xr:uid="{00000000-0005-0000-0000-0000B4180000}"/>
    <cellStyle name="Currency 2 6 2 3 2 4 2" xfId="6325" xr:uid="{00000000-0005-0000-0000-0000B5180000}"/>
    <cellStyle name="Currency 2 6 2 3 2 4 3" xfId="6326" xr:uid="{00000000-0005-0000-0000-0000B6180000}"/>
    <cellStyle name="Currency 2 6 2 3 2 4 3 2" xfId="6327" xr:uid="{00000000-0005-0000-0000-0000B7180000}"/>
    <cellStyle name="Currency 2 6 2 3 2 4 3 2 2" xfId="6328" xr:uid="{00000000-0005-0000-0000-0000B8180000}"/>
    <cellStyle name="Currency 2 6 2 3 2 4 3 3" xfId="6329" xr:uid="{00000000-0005-0000-0000-0000B9180000}"/>
    <cellStyle name="Currency 2 6 2 3 2 4 4" xfId="6330" xr:uid="{00000000-0005-0000-0000-0000BA180000}"/>
    <cellStyle name="Currency 2 6 2 3 2 4 4 2" xfId="6331" xr:uid="{00000000-0005-0000-0000-0000BB180000}"/>
    <cellStyle name="Currency 2 6 2 3 2 4 4 2 2" xfId="6332" xr:uid="{00000000-0005-0000-0000-0000BC180000}"/>
    <cellStyle name="Currency 2 6 2 3 2 4 4 3" xfId="6333" xr:uid="{00000000-0005-0000-0000-0000BD180000}"/>
    <cellStyle name="Currency 2 6 2 3 2 4 5" xfId="6334" xr:uid="{00000000-0005-0000-0000-0000BE180000}"/>
    <cellStyle name="Currency 2 6 2 3 2 4 5 2" xfId="6335" xr:uid="{00000000-0005-0000-0000-0000BF180000}"/>
    <cellStyle name="Currency 2 6 2 3 2 4 5 2 2" xfId="6336" xr:uid="{00000000-0005-0000-0000-0000C0180000}"/>
    <cellStyle name="Currency 2 6 2 3 2 4 5 3" xfId="6337" xr:uid="{00000000-0005-0000-0000-0000C1180000}"/>
    <cellStyle name="Currency 2 6 2 3 2 4 6" xfId="6338" xr:uid="{00000000-0005-0000-0000-0000C2180000}"/>
    <cellStyle name="Currency 2 6 2 3 2 4 6 2" xfId="6339" xr:uid="{00000000-0005-0000-0000-0000C3180000}"/>
    <cellStyle name="Currency 2 6 2 3 2 4 7" xfId="6340" xr:uid="{00000000-0005-0000-0000-0000C4180000}"/>
    <cellStyle name="Currency 2 6 2 3 2 4 7 2" xfId="6341" xr:uid="{00000000-0005-0000-0000-0000C5180000}"/>
    <cellStyle name="Currency 2 6 2 3 2 4 8" xfId="6342" xr:uid="{00000000-0005-0000-0000-0000C6180000}"/>
    <cellStyle name="Currency 2 6 2 3 2 4 9" xfId="6343" xr:uid="{00000000-0005-0000-0000-0000C7180000}"/>
    <cellStyle name="Currency 2 6 2 3 2 5" xfId="6344" xr:uid="{00000000-0005-0000-0000-0000C8180000}"/>
    <cellStyle name="Currency 2 6 2 3 2 5 2" xfId="6345" xr:uid="{00000000-0005-0000-0000-0000C9180000}"/>
    <cellStyle name="Currency 2 6 2 3 2 5 3" xfId="6346" xr:uid="{00000000-0005-0000-0000-0000CA180000}"/>
    <cellStyle name="Currency 2 6 2 3 2 5 4" xfId="6347" xr:uid="{00000000-0005-0000-0000-0000CB180000}"/>
    <cellStyle name="Currency 2 6 2 3 2 6" xfId="6348" xr:uid="{00000000-0005-0000-0000-0000CC180000}"/>
    <cellStyle name="Currency 2 6 2 3 2 6 2" xfId="6349" xr:uid="{00000000-0005-0000-0000-0000CD180000}"/>
    <cellStyle name="Currency 2 6 2 3 2 6 2 2" xfId="6350" xr:uid="{00000000-0005-0000-0000-0000CE180000}"/>
    <cellStyle name="Currency 2 6 2 3 2 6 2 2 2" xfId="6351" xr:uid="{00000000-0005-0000-0000-0000CF180000}"/>
    <cellStyle name="Currency 2 6 2 3 2 6 2 3" xfId="6352" xr:uid="{00000000-0005-0000-0000-0000D0180000}"/>
    <cellStyle name="Currency 2 6 2 3 2 6 3" xfId="6353" xr:uid="{00000000-0005-0000-0000-0000D1180000}"/>
    <cellStyle name="Currency 2 6 2 3 2 6 3 2" xfId="6354" xr:uid="{00000000-0005-0000-0000-0000D2180000}"/>
    <cellStyle name="Currency 2 6 2 3 2 6 3 2 2" xfId="6355" xr:uid="{00000000-0005-0000-0000-0000D3180000}"/>
    <cellStyle name="Currency 2 6 2 3 2 6 3 3" xfId="6356" xr:uid="{00000000-0005-0000-0000-0000D4180000}"/>
    <cellStyle name="Currency 2 6 2 3 2 6 4" xfId="6357" xr:uid="{00000000-0005-0000-0000-0000D5180000}"/>
    <cellStyle name="Currency 2 6 2 3 2 6 4 2" xfId="6358" xr:uid="{00000000-0005-0000-0000-0000D6180000}"/>
    <cellStyle name="Currency 2 6 2 3 2 6 4 2 2" xfId="6359" xr:uid="{00000000-0005-0000-0000-0000D7180000}"/>
    <cellStyle name="Currency 2 6 2 3 2 6 4 3" xfId="6360" xr:uid="{00000000-0005-0000-0000-0000D8180000}"/>
    <cellStyle name="Currency 2 6 2 3 2 6 5" xfId="6361" xr:uid="{00000000-0005-0000-0000-0000D9180000}"/>
    <cellStyle name="Currency 2 6 2 3 2 6 5 2" xfId="6362" xr:uid="{00000000-0005-0000-0000-0000DA180000}"/>
    <cellStyle name="Currency 2 6 2 3 2 6 6" xfId="6363" xr:uid="{00000000-0005-0000-0000-0000DB180000}"/>
    <cellStyle name="Currency 2 6 2 3 2 6 6 2" xfId="6364" xr:uid="{00000000-0005-0000-0000-0000DC180000}"/>
    <cellStyle name="Currency 2 6 2 3 2 6 7" xfId="6365" xr:uid="{00000000-0005-0000-0000-0000DD180000}"/>
    <cellStyle name="Currency 2 6 2 3 2 7" xfId="6366" xr:uid="{00000000-0005-0000-0000-0000DE180000}"/>
    <cellStyle name="Currency 2 6 2 3 2 7 2" xfId="6367" xr:uid="{00000000-0005-0000-0000-0000DF180000}"/>
    <cellStyle name="Currency 2 6 2 3 2 7 2 2" xfId="6368" xr:uid="{00000000-0005-0000-0000-0000E0180000}"/>
    <cellStyle name="Currency 2 6 2 3 2 7 3" xfId="6369" xr:uid="{00000000-0005-0000-0000-0000E1180000}"/>
    <cellStyle name="Currency 2 6 2 3 2 8" xfId="6370" xr:uid="{00000000-0005-0000-0000-0000E2180000}"/>
    <cellStyle name="Currency 2 6 2 3 2 8 2" xfId="6371" xr:uid="{00000000-0005-0000-0000-0000E3180000}"/>
    <cellStyle name="Currency 2 6 2 3 2 8 2 2" xfId="6372" xr:uid="{00000000-0005-0000-0000-0000E4180000}"/>
    <cellStyle name="Currency 2 6 2 3 2 8 3" xfId="6373" xr:uid="{00000000-0005-0000-0000-0000E5180000}"/>
    <cellStyle name="Currency 2 6 2 3 2 9" xfId="6374" xr:uid="{00000000-0005-0000-0000-0000E6180000}"/>
    <cellStyle name="Currency 2 6 2 3 3" xfId="6375" xr:uid="{00000000-0005-0000-0000-0000E7180000}"/>
    <cellStyle name="Currency 2 6 2 3 3 10" xfId="6376" xr:uid="{00000000-0005-0000-0000-0000E8180000}"/>
    <cellStyle name="Currency 2 6 2 3 3 11" xfId="6377" xr:uid="{00000000-0005-0000-0000-0000E9180000}"/>
    <cellStyle name="Currency 2 6 2 3 3 12" xfId="6378" xr:uid="{00000000-0005-0000-0000-0000EA180000}"/>
    <cellStyle name="Currency 2 6 2 3 3 13" xfId="6379" xr:uid="{00000000-0005-0000-0000-0000EB180000}"/>
    <cellStyle name="Currency 2 6 2 3 3 2" xfId="6380" xr:uid="{00000000-0005-0000-0000-0000EC180000}"/>
    <cellStyle name="Currency 2 6 2 3 3 2 10" xfId="6381" xr:uid="{00000000-0005-0000-0000-0000ED180000}"/>
    <cellStyle name="Currency 2 6 2 3 3 2 2" xfId="6382" xr:uid="{00000000-0005-0000-0000-0000EE180000}"/>
    <cellStyle name="Currency 2 6 2 3 3 2 2 2" xfId="6383" xr:uid="{00000000-0005-0000-0000-0000EF180000}"/>
    <cellStyle name="Currency 2 6 2 3 3 2 2 3" xfId="6384" xr:uid="{00000000-0005-0000-0000-0000F0180000}"/>
    <cellStyle name="Currency 2 6 2 3 3 2 3" xfId="6385" xr:uid="{00000000-0005-0000-0000-0000F1180000}"/>
    <cellStyle name="Currency 2 6 2 3 3 2 3 2" xfId="6386" xr:uid="{00000000-0005-0000-0000-0000F2180000}"/>
    <cellStyle name="Currency 2 6 2 3 3 2 3 3" xfId="6387" xr:uid="{00000000-0005-0000-0000-0000F3180000}"/>
    <cellStyle name="Currency 2 6 2 3 3 2 3 4" xfId="6388" xr:uid="{00000000-0005-0000-0000-0000F4180000}"/>
    <cellStyle name="Currency 2 6 2 3 3 2 4" xfId="6389" xr:uid="{00000000-0005-0000-0000-0000F5180000}"/>
    <cellStyle name="Currency 2 6 2 3 3 2 4 2" xfId="6390" xr:uid="{00000000-0005-0000-0000-0000F6180000}"/>
    <cellStyle name="Currency 2 6 2 3 3 2 4 2 2" xfId="6391" xr:uid="{00000000-0005-0000-0000-0000F7180000}"/>
    <cellStyle name="Currency 2 6 2 3 3 2 4 3" xfId="6392" xr:uid="{00000000-0005-0000-0000-0000F8180000}"/>
    <cellStyle name="Currency 2 6 2 3 3 2 5" xfId="6393" xr:uid="{00000000-0005-0000-0000-0000F9180000}"/>
    <cellStyle name="Currency 2 6 2 3 3 2 5 2" xfId="6394" xr:uid="{00000000-0005-0000-0000-0000FA180000}"/>
    <cellStyle name="Currency 2 6 2 3 3 2 5 2 2" xfId="6395" xr:uid="{00000000-0005-0000-0000-0000FB180000}"/>
    <cellStyle name="Currency 2 6 2 3 3 2 5 3" xfId="6396" xr:uid="{00000000-0005-0000-0000-0000FC180000}"/>
    <cellStyle name="Currency 2 6 2 3 3 2 6" xfId="6397" xr:uid="{00000000-0005-0000-0000-0000FD180000}"/>
    <cellStyle name="Currency 2 6 2 3 3 2 6 2" xfId="6398" xr:uid="{00000000-0005-0000-0000-0000FE180000}"/>
    <cellStyle name="Currency 2 6 2 3 3 2 6 2 2" xfId="6399" xr:uid="{00000000-0005-0000-0000-0000FF180000}"/>
    <cellStyle name="Currency 2 6 2 3 3 2 6 3" xfId="6400" xr:uid="{00000000-0005-0000-0000-000000190000}"/>
    <cellStyle name="Currency 2 6 2 3 3 2 7" xfId="6401" xr:uid="{00000000-0005-0000-0000-000001190000}"/>
    <cellStyle name="Currency 2 6 2 3 3 2 7 2" xfId="6402" xr:uid="{00000000-0005-0000-0000-000002190000}"/>
    <cellStyle name="Currency 2 6 2 3 3 2 8" xfId="6403" xr:uid="{00000000-0005-0000-0000-000003190000}"/>
    <cellStyle name="Currency 2 6 2 3 3 2 8 2" xfId="6404" xr:uid="{00000000-0005-0000-0000-000004190000}"/>
    <cellStyle name="Currency 2 6 2 3 3 2 9" xfId="6405" xr:uid="{00000000-0005-0000-0000-000005190000}"/>
    <cellStyle name="Currency 2 6 2 3 3 3" xfId="6406" xr:uid="{00000000-0005-0000-0000-000006190000}"/>
    <cellStyle name="Currency 2 6 2 3 3 3 2" xfId="6407" xr:uid="{00000000-0005-0000-0000-000007190000}"/>
    <cellStyle name="Currency 2 6 2 3 3 3 2 2" xfId="6408" xr:uid="{00000000-0005-0000-0000-000008190000}"/>
    <cellStyle name="Currency 2 6 2 3 3 3 2 3" xfId="6409" xr:uid="{00000000-0005-0000-0000-000009190000}"/>
    <cellStyle name="Currency 2 6 2 3 3 3 3" xfId="6410" xr:uid="{00000000-0005-0000-0000-00000A190000}"/>
    <cellStyle name="Currency 2 6 2 3 3 4" xfId="6411" xr:uid="{00000000-0005-0000-0000-00000B190000}"/>
    <cellStyle name="Currency 2 6 2 3 3 4 2" xfId="6412" xr:uid="{00000000-0005-0000-0000-00000C190000}"/>
    <cellStyle name="Currency 2 6 2 3 3 4 3" xfId="6413" xr:uid="{00000000-0005-0000-0000-00000D190000}"/>
    <cellStyle name="Currency 2 6 2 3 3 4 4" xfId="6414" xr:uid="{00000000-0005-0000-0000-00000E190000}"/>
    <cellStyle name="Currency 2 6 2 3 3 5" xfId="6415" xr:uid="{00000000-0005-0000-0000-00000F190000}"/>
    <cellStyle name="Currency 2 6 2 3 3 5 2" xfId="6416" xr:uid="{00000000-0005-0000-0000-000010190000}"/>
    <cellStyle name="Currency 2 6 2 3 3 5 2 2" xfId="6417" xr:uid="{00000000-0005-0000-0000-000011190000}"/>
    <cellStyle name="Currency 2 6 2 3 3 5 3" xfId="6418" xr:uid="{00000000-0005-0000-0000-000012190000}"/>
    <cellStyle name="Currency 2 6 2 3 3 6" xfId="6419" xr:uid="{00000000-0005-0000-0000-000013190000}"/>
    <cellStyle name="Currency 2 6 2 3 3 6 2" xfId="6420" xr:uid="{00000000-0005-0000-0000-000014190000}"/>
    <cellStyle name="Currency 2 6 2 3 3 6 2 2" xfId="6421" xr:uid="{00000000-0005-0000-0000-000015190000}"/>
    <cellStyle name="Currency 2 6 2 3 3 6 3" xfId="6422" xr:uid="{00000000-0005-0000-0000-000016190000}"/>
    <cellStyle name="Currency 2 6 2 3 3 7" xfId="6423" xr:uid="{00000000-0005-0000-0000-000017190000}"/>
    <cellStyle name="Currency 2 6 2 3 3 7 2" xfId="6424" xr:uid="{00000000-0005-0000-0000-000018190000}"/>
    <cellStyle name="Currency 2 6 2 3 3 7 2 2" xfId="6425" xr:uid="{00000000-0005-0000-0000-000019190000}"/>
    <cellStyle name="Currency 2 6 2 3 3 7 3" xfId="6426" xr:uid="{00000000-0005-0000-0000-00001A190000}"/>
    <cellStyle name="Currency 2 6 2 3 3 8" xfId="6427" xr:uid="{00000000-0005-0000-0000-00001B190000}"/>
    <cellStyle name="Currency 2 6 2 3 3 8 2" xfId="6428" xr:uid="{00000000-0005-0000-0000-00001C190000}"/>
    <cellStyle name="Currency 2 6 2 3 3 9" xfId="6429" xr:uid="{00000000-0005-0000-0000-00001D190000}"/>
    <cellStyle name="Currency 2 6 2 3 3 9 2" xfId="6430" xr:uid="{00000000-0005-0000-0000-00001E190000}"/>
    <cellStyle name="Currency 2 6 2 3 4" xfId="6431" xr:uid="{00000000-0005-0000-0000-00001F190000}"/>
    <cellStyle name="Currency 2 6 2 3 4 2" xfId="6432" xr:uid="{00000000-0005-0000-0000-000020190000}"/>
    <cellStyle name="Currency 2 6 2 3 4 2 10" xfId="6433" xr:uid="{00000000-0005-0000-0000-000021190000}"/>
    <cellStyle name="Currency 2 6 2 3 4 2 11" xfId="6434" xr:uid="{00000000-0005-0000-0000-000022190000}"/>
    <cellStyle name="Currency 2 6 2 3 4 2 2" xfId="6435" xr:uid="{00000000-0005-0000-0000-000023190000}"/>
    <cellStyle name="Currency 2 6 2 3 4 2 2 2" xfId="6436" xr:uid="{00000000-0005-0000-0000-000024190000}"/>
    <cellStyle name="Currency 2 6 2 3 4 2 2 3" xfId="6437" xr:uid="{00000000-0005-0000-0000-000025190000}"/>
    <cellStyle name="Currency 2 6 2 3 4 2 3" xfId="6438" xr:uid="{00000000-0005-0000-0000-000026190000}"/>
    <cellStyle name="Currency 2 6 2 3 4 2 3 2" xfId="6439" xr:uid="{00000000-0005-0000-0000-000027190000}"/>
    <cellStyle name="Currency 2 6 2 3 4 2 3 3" xfId="6440" xr:uid="{00000000-0005-0000-0000-000028190000}"/>
    <cellStyle name="Currency 2 6 2 3 4 2 4" xfId="6441" xr:uid="{00000000-0005-0000-0000-000029190000}"/>
    <cellStyle name="Currency 2 6 2 3 4 2 4 2" xfId="6442" xr:uid="{00000000-0005-0000-0000-00002A190000}"/>
    <cellStyle name="Currency 2 6 2 3 4 2 4 2 2" xfId="6443" xr:uid="{00000000-0005-0000-0000-00002B190000}"/>
    <cellStyle name="Currency 2 6 2 3 4 2 4 3" xfId="6444" xr:uid="{00000000-0005-0000-0000-00002C190000}"/>
    <cellStyle name="Currency 2 6 2 3 4 2 5" xfId="6445" xr:uid="{00000000-0005-0000-0000-00002D190000}"/>
    <cellStyle name="Currency 2 6 2 3 4 2 5 2" xfId="6446" xr:uid="{00000000-0005-0000-0000-00002E190000}"/>
    <cellStyle name="Currency 2 6 2 3 4 2 5 2 2" xfId="6447" xr:uid="{00000000-0005-0000-0000-00002F190000}"/>
    <cellStyle name="Currency 2 6 2 3 4 2 5 3" xfId="6448" xr:uid="{00000000-0005-0000-0000-000030190000}"/>
    <cellStyle name="Currency 2 6 2 3 4 2 6" xfId="6449" xr:uid="{00000000-0005-0000-0000-000031190000}"/>
    <cellStyle name="Currency 2 6 2 3 4 2 6 2" xfId="6450" xr:uid="{00000000-0005-0000-0000-000032190000}"/>
    <cellStyle name="Currency 2 6 2 3 4 2 6 2 2" xfId="6451" xr:uid="{00000000-0005-0000-0000-000033190000}"/>
    <cellStyle name="Currency 2 6 2 3 4 2 6 3" xfId="6452" xr:uid="{00000000-0005-0000-0000-000034190000}"/>
    <cellStyle name="Currency 2 6 2 3 4 2 7" xfId="6453" xr:uid="{00000000-0005-0000-0000-000035190000}"/>
    <cellStyle name="Currency 2 6 2 3 4 2 7 2" xfId="6454" xr:uid="{00000000-0005-0000-0000-000036190000}"/>
    <cellStyle name="Currency 2 6 2 3 4 2 8" xfId="6455" xr:uid="{00000000-0005-0000-0000-000037190000}"/>
    <cellStyle name="Currency 2 6 2 3 4 2 8 2" xfId="6456" xr:uid="{00000000-0005-0000-0000-000038190000}"/>
    <cellStyle name="Currency 2 6 2 3 4 2 9" xfId="6457" xr:uid="{00000000-0005-0000-0000-000039190000}"/>
    <cellStyle name="Currency 2 6 2 3 4 3" xfId="6458" xr:uid="{00000000-0005-0000-0000-00003A190000}"/>
    <cellStyle name="Currency 2 6 2 3 4 3 2" xfId="6459" xr:uid="{00000000-0005-0000-0000-00003B190000}"/>
    <cellStyle name="Currency 2 6 2 3 4 3 2 2" xfId="6460" xr:uid="{00000000-0005-0000-0000-00003C190000}"/>
    <cellStyle name="Currency 2 6 2 3 4 3 2 3" xfId="6461" xr:uid="{00000000-0005-0000-0000-00003D190000}"/>
    <cellStyle name="Currency 2 6 2 3 4 3 3" xfId="6462" xr:uid="{00000000-0005-0000-0000-00003E190000}"/>
    <cellStyle name="Currency 2 6 2 3 4 4" xfId="6463" xr:uid="{00000000-0005-0000-0000-00003F190000}"/>
    <cellStyle name="Currency 2 6 2 3 4 4 2" xfId="6464" xr:uid="{00000000-0005-0000-0000-000040190000}"/>
    <cellStyle name="Currency 2 6 2 3 4 4 2 2" xfId="6465" xr:uid="{00000000-0005-0000-0000-000041190000}"/>
    <cellStyle name="Currency 2 6 2 3 4 4 3" xfId="6466" xr:uid="{00000000-0005-0000-0000-000042190000}"/>
    <cellStyle name="Currency 2 6 2 3 4 4 4" xfId="6467" xr:uid="{00000000-0005-0000-0000-000043190000}"/>
    <cellStyle name="Currency 2 6 2 3 4 5" xfId="6468" xr:uid="{00000000-0005-0000-0000-000044190000}"/>
    <cellStyle name="Currency 2 6 2 3 4 5 2" xfId="6469" xr:uid="{00000000-0005-0000-0000-000045190000}"/>
    <cellStyle name="Currency 2 6 2 3 4 5 2 2" xfId="6470" xr:uid="{00000000-0005-0000-0000-000046190000}"/>
    <cellStyle name="Currency 2 6 2 3 4 5 3" xfId="6471" xr:uid="{00000000-0005-0000-0000-000047190000}"/>
    <cellStyle name="Currency 2 6 2 3 4 6" xfId="6472" xr:uid="{00000000-0005-0000-0000-000048190000}"/>
    <cellStyle name="Currency 2 6 2 3 4 7" xfId="6473" xr:uid="{00000000-0005-0000-0000-000049190000}"/>
    <cellStyle name="Currency 2 6 2 3 5" xfId="6474" xr:uid="{00000000-0005-0000-0000-00004A190000}"/>
    <cellStyle name="Currency 2 6 2 3 5 10" xfId="6475" xr:uid="{00000000-0005-0000-0000-00004B190000}"/>
    <cellStyle name="Currency 2 6 2 3 5 2" xfId="6476" xr:uid="{00000000-0005-0000-0000-00004C190000}"/>
    <cellStyle name="Currency 2 6 2 3 5 2 2" xfId="6477" xr:uid="{00000000-0005-0000-0000-00004D190000}"/>
    <cellStyle name="Currency 2 6 2 3 5 2 3" xfId="6478" xr:uid="{00000000-0005-0000-0000-00004E190000}"/>
    <cellStyle name="Currency 2 6 2 3 5 3" xfId="6479" xr:uid="{00000000-0005-0000-0000-00004F190000}"/>
    <cellStyle name="Currency 2 6 2 3 5 3 2" xfId="6480" xr:uid="{00000000-0005-0000-0000-000050190000}"/>
    <cellStyle name="Currency 2 6 2 3 5 3 3" xfId="6481" xr:uid="{00000000-0005-0000-0000-000051190000}"/>
    <cellStyle name="Currency 2 6 2 3 5 4" xfId="6482" xr:uid="{00000000-0005-0000-0000-000052190000}"/>
    <cellStyle name="Currency 2 6 2 3 5 4 2" xfId="6483" xr:uid="{00000000-0005-0000-0000-000053190000}"/>
    <cellStyle name="Currency 2 6 2 3 5 4 2 2" xfId="6484" xr:uid="{00000000-0005-0000-0000-000054190000}"/>
    <cellStyle name="Currency 2 6 2 3 5 4 3" xfId="6485" xr:uid="{00000000-0005-0000-0000-000055190000}"/>
    <cellStyle name="Currency 2 6 2 3 5 5" xfId="6486" xr:uid="{00000000-0005-0000-0000-000056190000}"/>
    <cellStyle name="Currency 2 6 2 3 5 5 2" xfId="6487" xr:uid="{00000000-0005-0000-0000-000057190000}"/>
    <cellStyle name="Currency 2 6 2 3 5 5 2 2" xfId="6488" xr:uid="{00000000-0005-0000-0000-000058190000}"/>
    <cellStyle name="Currency 2 6 2 3 5 5 3" xfId="6489" xr:uid="{00000000-0005-0000-0000-000059190000}"/>
    <cellStyle name="Currency 2 6 2 3 5 6" xfId="6490" xr:uid="{00000000-0005-0000-0000-00005A190000}"/>
    <cellStyle name="Currency 2 6 2 3 5 6 2" xfId="6491" xr:uid="{00000000-0005-0000-0000-00005B190000}"/>
    <cellStyle name="Currency 2 6 2 3 5 6 2 2" xfId="6492" xr:uid="{00000000-0005-0000-0000-00005C190000}"/>
    <cellStyle name="Currency 2 6 2 3 5 6 3" xfId="6493" xr:uid="{00000000-0005-0000-0000-00005D190000}"/>
    <cellStyle name="Currency 2 6 2 3 5 7" xfId="6494" xr:uid="{00000000-0005-0000-0000-00005E190000}"/>
    <cellStyle name="Currency 2 6 2 3 5 7 2" xfId="6495" xr:uid="{00000000-0005-0000-0000-00005F190000}"/>
    <cellStyle name="Currency 2 6 2 3 5 8" xfId="6496" xr:uid="{00000000-0005-0000-0000-000060190000}"/>
    <cellStyle name="Currency 2 6 2 3 5 8 2" xfId="6497" xr:uid="{00000000-0005-0000-0000-000061190000}"/>
    <cellStyle name="Currency 2 6 2 3 5 9" xfId="6498" xr:uid="{00000000-0005-0000-0000-000062190000}"/>
    <cellStyle name="Currency 2 6 2 3 6" xfId="6499" xr:uid="{00000000-0005-0000-0000-000063190000}"/>
    <cellStyle name="Currency 2 6 2 3 6 10" xfId="6500" xr:uid="{00000000-0005-0000-0000-000064190000}"/>
    <cellStyle name="Currency 2 6 2 3 6 11" xfId="6501" xr:uid="{00000000-0005-0000-0000-000065190000}"/>
    <cellStyle name="Currency 2 6 2 3 6 12" xfId="6502" xr:uid="{00000000-0005-0000-0000-000066190000}"/>
    <cellStyle name="Currency 2 6 2 3 6 2" xfId="6503" xr:uid="{00000000-0005-0000-0000-000067190000}"/>
    <cellStyle name="Currency 2 6 2 3 6 2 2" xfId="6504" xr:uid="{00000000-0005-0000-0000-000068190000}"/>
    <cellStyle name="Currency 2 6 2 3 6 2 3" xfId="6505" xr:uid="{00000000-0005-0000-0000-000069190000}"/>
    <cellStyle name="Currency 2 6 2 3 6 3" xfId="6506" xr:uid="{00000000-0005-0000-0000-00006A190000}"/>
    <cellStyle name="Currency 2 6 2 3 6 3 2" xfId="6507" xr:uid="{00000000-0005-0000-0000-00006B190000}"/>
    <cellStyle name="Currency 2 6 2 3 6 3 3" xfId="6508" xr:uid="{00000000-0005-0000-0000-00006C190000}"/>
    <cellStyle name="Currency 2 6 2 3 6 4" xfId="6509" xr:uid="{00000000-0005-0000-0000-00006D190000}"/>
    <cellStyle name="Currency 2 6 2 3 6 5" xfId="6510" xr:uid="{00000000-0005-0000-0000-00006E190000}"/>
    <cellStyle name="Currency 2 6 2 3 6 5 2" xfId="6511" xr:uid="{00000000-0005-0000-0000-00006F190000}"/>
    <cellStyle name="Currency 2 6 2 3 6 5 2 2" xfId="6512" xr:uid="{00000000-0005-0000-0000-000070190000}"/>
    <cellStyle name="Currency 2 6 2 3 6 5 3" xfId="6513" xr:uid="{00000000-0005-0000-0000-000071190000}"/>
    <cellStyle name="Currency 2 6 2 3 6 6" xfId="6514" xr:uid="{00000000-0005-0000-0000-000072190000}"/>
    <cellStyle name="Currency 2 6 2 3 6 6 2" xfId="6515" xr:uid="{00000000-0005-0000-0000-000073190000}"/>
    <cellStyle name="Currency 2 6 2 3 6 6 2 2" xfId="6516" xr:uid="{00000000-0005-0000-0000-000074190000}"/>
    <cellStyle name="Currency 2 6 2 3 6 6 3" xfId="6517" xr:uid="{00000000-0005-0000-0000-000075190000}"/>
    <cellStyle name="Currency 2 6 2 3 6 7" xfId="6518" xr:uid="{00000000-0005-0000-0000-000076190000}"/>
    <cellStyle name="Currency 2 6 2 3 6 7 2" xfId="6519" xr:uid="{00000000-0005-0000-0000-000077190000}"/>
    <cellStyle name="Currency 2 6 2 3 6 7 2 2" xfId="6520" xr:uid="{00000000-0005-0000-0000-000078190000}"/>
    <cellStyle name="Currency 2 6 2 3 6 7 3" xfId="6521" xr:uid="{00000000-0005-0000-0000-000079190000}"/>
    <cellStyle name="Currency 2 6 2 3 6 8" xfId="6522" xr:uid="{00000000-0005-0000-0000-00007A190000}"/>
    <cellStyle name="Currency 2 6 2 3 6 8 2" xfId="6523" xr:uid="{00000000-0005-0000-0000-00007B190000}"/>
    <cellStyle name="Currency 2 6 2 3 6 9" xfId="6524" xr:uid="{00000000-0005-0000-0000-00007C190000}"/>
    <cellStyle name="Currency 2 6 2 3 6 9 2" xfId="6525" xr:uid="{00000000-0005-0000-0000-00007D190000}"/>
    <cellStyle name="Currency 2 6 2 3 7" xfId="6526" xr:uid="{00000000-0005-0000-0000-00007E190000}"/>
    <cellStyle name="Currency 2 6 2 3 7 2" xfId="6527" xr:uid="{00000000-0005-0000-0000-00007F190000}"/>
    <cellStyle name="Currency 2 6 2 3 7 3" xfId="6528" xr:uid="{00000000-0005-0000-0000-000080190000}"/>
    <cellStyle name="Currency 2 6 2 3 8" xfId="6529" xr:uid="{00000000-0005-0000-0000-000081190000}"/>
    <cellStyle name="Currency 2 6 2 3 8 2" xfId="6530" xr:uid="{00000000-0005-0000-0000-000082190000}"/>
    <cellStyle name="Currency 2 6 2 3 8 2 2" xfId="6531" xr:uid="{00000000-0005-0000-0000-000083190000}"/>
    <cellStyle name="Currency 2 6 2 3 8 3" xfId="6532" xr:uid="{00000000-0005-0000-0000-000084190000}"/>
    <cellStyle name="Currency 2 6 2 3 8 4" xfId="6533" xr:uid="{00000000-0005-0000-0000-000085190000}"/>
    <cellStyle name="Currency 2 6 2 3 9" xfId="6534" xr:uid="{00000000-0005-0000-0000-000086190000}"/>
    <cellStyle name="Currency 2 6 2 3 9 2" xfId="6535" xr:uid="{00000000-0005-0000-0000-000087190000}"/>
    <cellStyle name="Currency 2 6 2 3 9 2 2" xfId="6536" xr:uid="{00000000-0005-0000-0000-000088190000}"/>
    <cellStyle name="Currency 2 6 2 3 9 3" xfId="6537" xr:uid="{00000000-0005-0000-0000-000089190000}"/>
    <cellStyle name="Currency 2 6 2 4" xfId="6538" xr:uid="{00000000-0005-0000-0000-00008A190000}"/>
    <cellStyle name="Currency 2 6 2 4 2" xfId="6539" xr:uid="{00000000-0005-0000-0000-00008B190000}"/>
    <cellStyle name="Currency 2 6 2 4 2 10" xfId="6540" xr:uid="{00000000-0005-0000-0000-00008C190000}"/>
    <cellStyle name="Currency 2 6 2 4 2 2" xfId="6541" xr:uid="{00000000-0005-0000-0000-00008D190000}"/>
    <cellStyle name="Currency 2 6 2 4 2 2 2" xfId="6542" xr:uid="{00000000-0005-0000-0000-00008E190000}"/>
    <cellStyle name="Currency 2 6 2 4 2 2 3" xfId="6543" xr:uid="{00000000-0005-0000-0000-00008F190000}"/>
    <cellStyle name="Currency 2 6 2 4 2 3" xfId="6544" xr:uid="{00000000-0005-0000-0000-000090190000}"/>
    <cellStyle name="Currency 2 6 2 4 2 3 2" xfId="6545" xr:uid="{00000000-0005-0000-0000-000091190000}"/>
    <cellStyle name="Currency 2 6 2 4 2 3 3" xfId="6546" xr:uid="{00000000-0005-0000-0000-000092190000}"/>
    <cellStyle name="Currency 2 6 2 4 2 4" xfId="6547" xr:uid="{00000000-0005-0000-0000-000093190000}"/>
    <cellStyle name="Currency 2 6 2 4 2 4 2" xfId="6548" xr:uid="{00000000-0005-0000-0000-000094190000}"/>
    <cellStyle name="Currency 2 6 2 4 2 4 2 2" xfId="6549" xr:uid="{00000000-0005-0000-0000-000095190000}"/>
    <cellStyle name="Currency 2 6 2 4 2 4 3" xfId="6550" xr:uid="{00000000-0005-0000-0000-000096190000}"/>
    <cellStyle name="Currency 2 6 2 4 2 5" xfId="6551" xr:uid="{00000000-0005-0000-0000-000097190000}"/>
    <cellStyle name="Currency 2 6 2 4 2 5 2" xfId="6552" xr:uid="{00000000-0005-0000-0000-000098190000}"/>
    <cellStyle name="Currency 2 6 2 4 2 5 2 2" xfId="6553" xr:uid="{00000000-0005-0000-0000-000099190000}"/>
    <cellStyle name="Currency 2 6 2 4 2 5 3" xfId="6554" xr:uid="{00000000-0005-0000-0000-00009A190000}"/>
    <cellStyle name="Currency 2 6 2 4 2 6" xfId="6555" xr:uid="{00000000-0005-0000-0000-00009B190000}"/>
    <cellStyle name="Currency 2 6 2 4 2 6 2" xfId="6556" xr:uid="{00000000-0005-0000-0000-00009C190000}"/>
    <cellStyle name="Currency 2 6 2 4 2 6 2 2" xfId="6557" xr:uid="{00000000-0005-0000-0000-00009D190000}"/>
    <cellStyle name="Currency 2 6 2 4 2 6 3" xfId="6558" xr:uid="{00000000-0005-0000-0000-00009E190000}"/>
    <cellStyle name="Currency 2 6 2 4 2 7" xfId="6559" xr:uid="{00000000-0005-0000-0000-00009F190000}"/>
    <cellStyle name="Currency 2 6 2 4 2 7 2" xfId="6560" xr:uid="{00000000-0005-0000-0000-0000A0190000}"/>
    <cellStyle name="Currency 2 6 2 4 2 8" xfId="6561" xr:uid="{00000000-0005-0000-0000-0000A1190000}"/>
    <cellStyle name="Currency 2 6 2 4 2 8 2" xfId="6562" xr:uid="{00000000-0005-0000-0000-0000A2190000}"/>
    <cellStyle name="Currency 2 6 2 4 2 9" xfId="6563" xr:uid="{00000000-0005-0000-0000-0000A3190000}"/>
    <cellStyle name="Currency 2 6 2 4 3" xfId="6564" xr:uid="{00000000-0005-0000-0000-0000A4190000}"/>
    <cellStyle name="Currency 2 6 2 4 3 10" xfId="6565" xr:uid="{00000000-0005-0000-0000-0000A5190000}"/>
    <cellStyle name="Currency 2 6 2 4 3 2" xfId="6566" xr:uid="{00000000-0005-0000-0000-0000A6190000}"/>
    <cellStyle name="Currency 2 6 2 4 3 2 2" xfId="6567" xr:uid="{00000000-0005-0000-0000-0000A7190000}"/>
    <cellStyle name="Currency 2 6 2 4 3 2 3" xfId="6568" xr:uid="{00000000-0005-0000-0000-0000A8190000}"/>
    <cellStyle name="Currency 2 6 2 4 3 3" xfId="6569" xr:uid="{00000000-0005-0000-0000-0000A9190000}"/>
    <cellStyle name="Currency 2 6 2 4 3 3 2" xfId="6570" xr:uid="{00000000-0005-0000-0000-0000AA190000}"/>
    <cellStyle name="Currency 2 6 2 4 3 3 3" xfId="6571" xr:uid="{00000000-0005-0000-0000-0000AB190000}"/>
    <cellStyle name="Currency 2 6 2 4 3 4" xfId="6572" xr:uid="{00000000-0005-0000-0000-0000AC190000}"/>
    <cellStyle name="Currency 2 6 2 4 3 4 2" xfId="6573" xr:uid="{00000000-0005-0000-0000-0000AD190000}"/>
    <cellStyle name="Currency 2 6 2 4 3 4 2 2" xfId="6574" xr:uid="{00000000-0005-0000-0000-0000AE190000}"/>
    <cellStyle name="Currency 2 6 2 4 3 4 3" xfId="6575" xr:uid="{00000000-0005-0000-0000-0000AF190000}"/>
    <cellStyle name="Currency 2 6 2 4 3 5" xfId="6576" xr:uid="{00000000-0005-0000-0000-0000B0190000}"/>
    <cellStyle name="Currency 2 6 2 4 3 5 2" xfId="6577" xr:uid="{00000000-0005-0000-0000-0000B1190000}"/>
    <cellStyle name="Currency 2 6 2 4 3 5 2 2" xfId="6578" xr:uid="{00000000-0005-0000-0000-0000B2190000}"/>
    <cellStyle name="Currency 2 6 2 4 3 5 3" xfId="6579" xr:uid="{00000000-0005-0000-0000-0000B3190000}"/>
    <cellStyle name="Currency 2 6 2 4 3 6" xfId="6580" xr:uid="{00000000-0005-0000-0000-0000B4190000}"/>
    <cellStyle name="Currency 2 6 2 4 3 6 2" xfId="6581" xr:uid="{00000000-0005-0000-0000-0000B5190000}"/>
    <cellStyle name="Currency 2 6 2 4 3 6 2 2" xfId="6582" xr:uid="{00000000-0005-0000-0000-0000B6190000}"/>
    <cellStyle name="Currency 2 6 2 4 3 6 3" xfId="6583" xr:uid="{00000000-0005-0000-0000-0000B7190000}"/>
    <cellStyle name="Currency 2 6 2 4 3 7" xfId="6584" xr:uid="{00000000-0005-0000-0000-0000B8190000}"/>
    <cellStyle name="Currency 2 6 2 4 3 7 2" xfId="6585" xr:uid="{00000000-0005-0000-0000-0000B9190000}"/>
    <cellStyle name="Currency 2 6 2 4 3 8" xfId="6586" xr:uid="{00000000-0005-0000-0000-0000BA190000}"/>
    <cellStyle name="Currency 2 6 2 4 3 8 2" xfId="6587" xr:uid="{00000000-0005-0000-0000-0000BB190000}"/>
    <cellStyle name="Currency 2 6 2 4 3 9" xfId="6588" xr:uid="{00000000-0005-0000-0000-0000BC190000}"/>
    <cellStyle name="Currency 2 6 2 4 4" xfId="6589" xr:uid="{00000000-0005-0000-0000-0000BD190000}"/>
    <cellStyle name="Currency 2 6 2 4 4 10" xfId="6590" xr:uid="{00000000-0005-0000-0000-0000BE190000}"/>
    <cellStyle name="Currency 2 6 2 4 4 2" xfId="6591" xr:uid="{00000000-0005-0000-0000-0000BF190000}"/>
    <cellStyle name="Currency 2 6 2 4 4 3" xfId="6592" xr:uid="{00000000-0005-0000-0000-0000C0190000}"/>
    <cellStyle name="Currency 2 6 2 4 4 3 2" xfId="6593" xr:uid="{00000000-0005-0000-0000-0000C1190000}"/>
    <cellStyle name="Currency 2 6 2 4 4 3 2 2" xfId="6594" xr:uid="{00000000-0005-0000-0000-0000C2190000}"/>
    <cellStyle name="Currency 2 6 2 4 4 3 3" xfId="6595" xr:uid="{00000000-0005-0000-0000-0000C3190000}"/>
    <cellStyle name="Currency 2 6 2 4 4 4" xfId="6596" xr:uid="{00000000-0005-0000-0000-0000C4190000}"/>
    <cellStyle name="Currency 2 6 2 4 4 4 2" xfId="6597" xr:uid="{00000000-0005-0000-0000-0000C5190000}"/>
    <cellStyle name="Currency 2 6 2 4 4 4 2 2" xfId="6598" xr:uid="{00000000-0005-0000-0000-0000C6190000}"/>
    <cellStyle name="Currency 2 6 2 4 4 4 3" xfId="6599" xr:uid="{00000000-0005-0000-0000-0000C7190000}"/>
    <cellStyle name="Currency 2 6 2 4 4 5" xfId="6600" xr:uid="{00000000-0005-0000-0000-0000C8190000}"/>
    <cellStyle name="Currency 2 6 2 4 4 5 2" xfId="6601" xr:uid="{00000000-0005-0000-0000-0000C9190000}"/>
    <cellStyle name="Currency 2 6 2 4 4 5 2 2" xfId="6602" xr:uid="{00000000-0005-0000-0000-0000CA190000}"/>
    <cellStyle name="Currency 2 6 2 4 4 5 3" xfId="6603" xr:uid="{00000000-0005-0000-0000-0000CB190000}"/>
    <cellStyle name="Currency 2 6 2 4 4 6" xfId="6604" xr:uid="{00000000-0005-0000-0000-0000CC190000}"/>
    <cellStyle name="Currency 2 6 2 4 4 6 2" xfId="6605" xr:uid="{00000000-0005-0000-0000-0000CD190000}"/>
    <cellStyle name="Currency 2 6 2 4 4 7" xfId="6606" xr:uid="{00000000-0005-0000-0000-0000CE190000}"/>
    <cellStyle name="Currency 2 6 2 4 4 7 2" xfId="6607" xr:uid="{00000000-0005-0000-0000-0000CF190000}"/>
    <cellStyle name="Currency 2 6 2 4 4 8" xfId="6608" xr:uid="{00000000-0005-0000-0000-0000D0190000}"/>
    <cellStyle name="Currency 2 6 2 4 4 9" xfId="6609" xr:uid="{00000000-0005-0000-0000-0000D1190000}"/>
    <cellStyle name="Currency 2 6 2 4 5" xfId="6610" xr:uid="{00000000-0005-0000-0000-0000D2190000}"/>
    <cellStyle name="Currency 2 6 2 4 5 2" xfId="6611" xr:uid="{00000000-0005-0000-0000-0000D3190000}"/>
    <cellStyle name="Currency 2 6 2 4 5 3" xfId="6612" xr:uid="{00000000-0005-0000-0000-0000D4190000}"/>
    <cellStyle name="Currency 2 6 2 4 5 4" xfId="6613" xr:uid="{00000000-0005-0000-0000-0000D5190000}"/>
    <cellStyle name="Currency 2 6 2 4 6" xfId="6614" xr:uid="{00000000-0005-0000-0000-0000D6190000}"/>
    <cellStyle name="Currency 2 6 2 4 6 2" xfId="6615" xr:uid="{00000000-0005-0000-0000-0000D7190000}"/>
    <cellStyle name="Currency 2 6 2 4 6 2 2" xfId="6616" xr:uid="{00000000-0005-0000-0000-0000D8190000}"/>
    <cellStyle name="Currency 2 6 2 4 6 2 2 2" xfId="6617" xr:uid="{00000000-0005-0000-0000-0000D9190000}"/>
    <cellStyle name="Currency 2 6 2 4 6 2 3" xfId="6618" xr:uid="{00000000-0005-0000-0000-0000DA190000}"/>
    <cellStyle name="Currency 2 6 2 4 6 3" xfId="6619" xr:uid="{00000000-0005-0000-0000-0000DB190000}"/>
    <cellStyle name="Currency 2 6 2 4 6 3 2" xfId="6620" xr:uid="{00000000-0005-0000-0000-0000DC190000}"/>
    <cellStyle name="Currency 2 6 2 4 6 3 2 2" xfId="6621" xr:uid="{00000000-0005-0000-0000-0000DD190000}"/>
    <cellStyle name="Currency 2 6 2 4 6 3 3" xfId="6622" xr:uid="{00000000-0005-0000-0000-0000DE190000}"/>
    <cellStyle name="Currency 2 6 2 4 6 4" xfId="6623" xr:uid="{00000000-0005-0000-0000-0000DF190000}"/>
    <cellStyle name="Currency 2 6 2 4 6 4 2" xfId="6624" xr:uid="{00000000-0005-0000-0000-0000E0190000}"/>
    <cellStyle name="Currency 2 6 2 4 6 4 2 2" xfId="6625" xr:uid="{00000000-0005-0000-0000-0000E1190000}"/>
    <cellStyle name="Currency 2 6 2 4 6 4 3" xfId="6626" xr:uid="{00000000-0005-0000-0000-0000E2190000}"/>
    <cellStyle name="Currency 2 6 2 4 6 5" xfId="6627" xr:uid="{00000000-0005-0000-0000-0000E3190000}"/>
    <cellStyle name="Currency 2 6 2 4 6 5 2" xfId="6628" xr:uid="{00000000-0005-0000-0000-0000E4190000}"/>
    <cellStyle name="Currency 2 6 2 4 6 6" xfId="6629" xr:uid="{00000000-0005-0000-0000-0000E5190000}"/>
    <cellStyle name="Currency 2 6 2 4 6 6 2" xfId="6630" xr:uid="{00000000-0005-0000-0000-0000E6190000}"/>
    <cellStyle name="Currency 2 6 2 4 6 7" xfId="6631" xr:uid="{00000000-0005-0000-0000-0000E7190000}"/>
    <cellStyle name="Currency 2 6 2 4 7" xfId="6632" xr:uid="{00000000-0005-0000-0000-0000E8190000}"/>
    <cellStyle name="Currency 2 6 2 4 7 2" xfId="6633" xr:uid="{00000000-0005-0000-0000-0000E9190000}"/>
    <cellStyle name="Currency 2 6 2 4 7 2 2" xfId="6634" xr:uid="{00000000-0005-0000-0000-0000EA190000}"/>
    <cellStyle name="Currency 2 6 2 4 7 3" xfId="6635" xr:uid="{00000000-0005-0000-0000-0000EB190000}"/>
    <cellStyle name="Currency 2 6 2 4 8" xfId="6636" xr:uid="{00000000-0005-0000-0000-0000EC190000}"/>
    <cellStyle name="Currency 2 6 2 4 8 2" xfId="6637" xr:uid="{00000000-0005-0000-0000-0000ED190000}"/>
    <cellStyle name="Currency 2 6 2 4 8 2 2" xfId="6638" xr:uid="{00000000-0005-0000-0000-0000EE190000}"/>
    <cellStyle name="Currency 2 6 2 4 8 3" xfId="6639" xr:uid="{00000000-0005-0000-0000-0000EF190000}"/>
    <cellStyle name="Currency 2 6 2 4 9" xfId="6640" xr:uid="{00000000-0005-0000-0000-0000F0190000}"/>
    <cellStyle name="Currency 2 6 2 5" xfId="6641" xr:uid="{00000000-0005-0000-0000-0000F1190000}"/>
    <cellStyle name="Currency 2 6 2 5 10" xfId="6642" xr:uid="{00000000-0005-0000-0000-0000F2190000}"/>
    <cellStyle name="Currency 2 6 2 5 11" xfId="6643" xr:uid="{00000000-0005-0000-0000-0000F3190000}"/>
    <cellStyle name="Currency 2 6 2 5 12" xfId="6644" xr:uid="{00000000-0005-0000-0000-0000F4190000}"/>
    <cellStyle name="Currency 2 6 2 5 13" xfId="6645" xr:uid="{00000000-0005-0000-0000-0000F5190000}"/>
    <cellStyle name="Currency 2 6 2 5 2" xfId="6646" xr:uid="{00000000-0005-0000-0000-0000F6190000}"/>
    <cellStyle name="Currency 2 6 2 5 2 10" xfId="6647" xr:uid="{00000000-0005-0000-0000-0000F7190000}"/>
    <cellStyle name="Currency 2 6 2 5 2 2" xfId="6648" xr:uid="{00000000-0005-0000-0000-0000F8190000}"/>
    <cellStyle name="Currency 2 6 2 5 2 2 2" xfId="6649" xr:uid="{00000000-0005-0000-0000-0000F9190000}"/>
    <cellStyle name="Currency 2 6 2 5 2 2 3" xfId="6650" xr:uid="{00000000-0005-0000-0000-0000FA190000}"/>
    <cellStyle name="Currency 2 6 2 5 2 3" xfId="6651" xr:uid="{00000000-0005-0000-0000-0000FB190000}"/>
    <cellStyle name="Currency 2 6 2 5 2 3 2" xfId="6652" xr:uid="{00000000-0005-0000-0000-0000FC190000}"/>
    <cellStyle name="Currency 2 6 2 5 2 3 3" xfId="6653" xr:uid="{00000000-0005-0000-0000-0000FD190000}"/>
    <cellStyle name="Currency 2 6 2 5 2 3 4" xfId="6654" xr:uid="{00000000-0005-0000-0000-0000FE190000}"/>
    <cellStyle name="Currency 2 6 2 5 2 4" xfId="6655" xr:uid="{00000000-0005-0000-0000-0000FF190000}"/>
    <cellStyle name="Currency 2 6 2 5 2 4 2" xfId="6656" xr:uid="{00000000-0005-0000-0000-0000001A0000}"/>
    <cellStyle name="Currency 2 6 2 5 2 4 2 2" xfId="6657" xr:uid="{00000000-0005-0000-0000-0000011A0000}"/>
    <cellStyle name="Currency 2 6 2 5 2 4 3" xfId="6658" xr:uid="{00000000-0005-0000-0000-0000021A0000}"/>
    <cellStyle name="Currency 2 6 2 5 2 5" xfId="6659" xr:uid="{00000000-0005-0000-0000-0000031A0000}"/>
    <cellStyle name="Currency 2 6 2 5 2 5 2" xfId="6660" xr:uid="{00000000-0005-0000-0000-0000041A0000}"/>
    <cellStyle name="Currency 2 6 2 5 2 5 2 2" xfId="6661" xr:uid="{00000000-0005-0000-0000-0000051A0000}"/>
    <cellStyle name="Currency 2 6 2 5 2 5 3" xfId="6662" xr:uid="{00000000-0005-0000-0000-0000061A0000}"/>
    <cellStyle name="Currency 2 6 2 5 2 6" xfId="6663" xr:uid="{00000000-0005-0000-0000-0000071A0000}"/>
    <cellStyle name="Currency 2 6 2 5 2 6 2" xfId="6664" xr:uid="{00000000-0005-0000-0000-0000081A0000}"/>
    <cellStyle name="Currency 2 6 2 5 2 6 2 2" xfId="6665" xr:uid="{00000000-0005-0000-0000-0000091A0000}"/>
    <cellStyle name="Currency 2 6 2 5 2 6 3" xfId="6666" xr:uid="{00000000-0005-0000-0000-00000A1A0000}"/>
    <cellStyle name="Currency 2 6 2 5 2 7" xfId="6667" xr:uid="{00000000-0005-0000-0000-00000B1A0000}"/>
    <cellStyle name="Currency 2 6 2 5 2 7 2" xfId="6668" xr:uid="{00000000-0005-0000-0000-00000C1A0000}"/>
    <cellStyle name="Currency 2 6 2 5 2 8" xfId="6669" xr:uid="{00000000-0005-0000-0000-00000D1A0000}"/>
    <cellStyle name="Currency 2 6 2 5 2 8 2" xfId="6670" xr:uid="{00000000-0005-0000-0000-00000E1A0000}"/>
    <cellStyle name="Currency 2 6 2 5 2 9" xfId="6671" xr:uid="{00000000-0005-0000-0000-00000F1A0000}"/>
    <cellStyle name="Currency 2 6 2 5 3" xfId="6672" xr:uid="{00000000-0005-0000-0000-0000101A0000}"/>
    <cellStyle name="Currency 2 6 2 5 3 2" xfId="6673" xr:uid="{00000000-0005-0000-0000-0000111A0000}"/>
    <cellStyle name="Currency 2 6 2 5 3 2 2" xfId="6674" xr:uid="{00000000-0005-0000-0000-0000121A0000}"/>
    <cellStyle name="Currency 2 6 2 5 3 2 3" xfId="6675" xr:uid="{00000000-0005-0000-0000-0000131A0000}"/>
    <cellStyle name="Currency 2 6 2 5 3 3" xfId="6676" xr:uid="{00000000-0005-0000-0000-0000141A0000}"/>
    <cellStyle name="Currency 2 6 2 5 4" xfId="6677" xr:uid="{00000000-0005-0000-0000-0000151A0000}"/>
    <cellStyle name="Currency 2 6 2 5 4 2" xfId="6678" xr:uid="{00000000-0005-0000-0000-0000161A0000}"/>
    <cellStyle name="Currency 2 6 2 5 4 3" xfId="6679" xr:uid="{00000000-0005-0000-0000-0000171A0000}"/>
    <cellStyle name="Currency 2 6 2 5 4 4" xfId="6680" xr:uid="{00000000-0005-0000-0000-0000181A0000}"/>
    <cellStyle name="Currency 2 6 2 5 5" xfId="6681" xr:uid="{00000000-0005-0000-0000-0000191A0000}"/>
    <cellStyle name="Currency 2 6 2 5 5 2" xfId="6682" xr:uid="{00000000-0005-0000-0000-00001A1A0000}"/>
    <cellStyle name="Currency 2 6 2 5 5 2 2" xfId="6683" xr:uid="{00000000-0005-0000-0000-00001B1A0000}"/>
    <cellStyle name="Currency 2 6 2 5 5 3" xfId="6684" xr:uid="{00000000-0005-0000-0000-00001C1A0000}"/>
    <cellStyle name="Currency 2 6 2 5 6" xfId="6685" xr:uid="{00000000-0005-0000-0000-00001D1A0000}"/>
    <cellStyle name="Currency 2 6 2 5 6 2" xfId="6686" xr:uid="{00000000-0005-0000-0000-00001E1A0000}"/>
    <cellStyle name="Currency 2 6 2 5 6 2 2" xfId="6687" xr:uid="{00000000-0005-0000-0000-00001F1A0000}"/>
    <cellStyle name="Currency 2 6 2 5 6 3" xfId="6688" xr:uid="{00000000-0005-0000-0000-0000201A0000}"/>
    <cellStyle name="Currency 2 6 2 5 7" xfId="6689" xr:uid="{00000000-0005-0000-0000-0000211A0000}"/>
    <cellStyle name="Currency 2 6 2 5 7 2" xfId="6690" xr:uid="{00000000-0005-0000-0000-0000221A0000}"/>
    <cellStyle name="Currency 2 6 2 5 7 2 2" xfId="6691" xr:uid="{00000000-0005-0000-0000-0000231A0000}"/>
    <cellStyle name="Currency 2 6 2 5 7 3" xfId="6692" xr:uid="{00000000-0005-0000-0000-0000241A0000}"/>
    <cellStyle name="Currency 2 6 2 5 8" xfId="6693" xr:uid="{00000000-0005-0000-0000-0000251A0000}"/>
    <cellStyle name="Currency 2 6 2 5 8 2" xfId="6694" xr:uid="{00000000-0005-0000-0000-0000261A0000}"/>
    <cellStyle name="Currency 2 6 2 5 9" xfId="6695" xr:uid="{00000000-0005-0000-0000-0000271A0000}"/>
    <cellStyle name="Currency 2 6 2 5 9 2" xfId="6696" xr:uid="{00000000-0005-0000-0000-0000281A0000}"/>
    <cellStyle name="Currency 2 6 2 6" xfId="6697" xr:uid="{00000000-0005-0000-0000-0000291A0000}"/>
    <cellStyle name="Currency 2 6 2 6 2" xfId="6698" xr:uid="{00000000-0005-0000-0000-00002A1A0000}"/>
    <cellStyle name="Currency 2 6 2 6 2 10" xfId="6699" xr:uid="{00000000-0005-0000-0000-00002B1A0000}"/>
    <cellStyle name="Currency 2 6 2 6 2 11" xfId="6700" xr:uid="{00000000-0005-0000-0000-00002C1A0000}"/>
    <cellStyle name="Currency 2 6 2 6 2 2" xfId="6701" xr:uid="{00000000-0005-0000-0000-00002D1A0000}"/>
    <cellStyle name="Currency 2 6 2 6 2 2 2" xfId="6702" xr:uid="{00000000-0005-0000-0000-00002E1A0000}"/>
    <cellStyle name="Currency 2 6 2 6 2 2 3" xfId="6703" xr:uid="{00000000-0005-0000-0000-00002F1A0000}"/>
    <cellStyle name="Currency 2 6 2 6 2 3" xfId="6704" xr:uid="{00000000-0005-0000-0000-0000301A0000}"/>
    <cellStyle name="Currency 2 6 2 6 2 3 2" xfId="6705" xr:uid="{00000000-0005-0000-0000-0000311A0000}"/>
    <cellStyle name="Currency 2 6 2 6 2 3 3" xfId="6706" xr:uid="{00000000-0005-0000-0000-0000321A0000}"/>
    <cellStyle name="Currency 2 6 2 6 2 4" xfId="6707" xr:uid="{00000000-0005-0000-0000-0000331A0000}"/>
    <cellStyle name="Currency 2 6 2 6 2 4 2" xfId="6708" xr:uid="{00000000-0005-0000-0000-0000341A0000}"/>
    <cellStyle name="Currency 2 6 2 6 2 4 2 2" xfId="6709" xr:uid="{00000000-0005-0000-0000-0000351A0000}"/>
    <cellStyle name="Currency 2 6 2 6 2 4 3" xfId="6710" xr:uid="{00000000-0005-0000-0000-0000361A0000}"/>
    <cellStyle name="Currency 2 6 2 6 2 5" xfId="6711" xr:uid="{00000000-0005-0000-0000-0000371A0000}"/>
    <cellStyle name="Currency 2 6 2 6 2 5 2" xfId="6712" xr:uid="{00000000-0005-0000-0000-0000381A0000}"/>
    <cellStyle name="Currency 2 6 2 6 2 5 2 2" xfId="6713" xr:uid="{00000000-0005-0000-0000-0000391A0000}"/>
    <cellStyle name="Currency 2 6 2 6 2 5 3" xfId="6714" xr:uid="{00000000-0005-0000-0000-00003A1A0000}"/>
    <cellStyle name="Currency 2 6 2 6 2 6" xfId="6715" xr:uid="{00000000-0005-0000-0000-00003B1A0000}"/>
    <cellStyle name="Currency 2 6 2 6 2 6 2" xfId="6716" xr:uid="{00000000-0005-0000-0000-00003C1A0000}"/>
    <cellStyle name="Currency 2 6 2 6 2 6 2 2" xfId="6717" xr:uid="{00000000-0005-0000-0000-00003D1A0000}"/>
    <cellStyle name="Currency 2 6 2 6 2 6 3" xfId="6718" xr:uid="{00000000-0005-0000-0000-00003E1A0000}"/>
    <cellStyle name="Currency 2 6 2 6 2 7" xfId="6719" xr:uid="{00000000-0005-0000-0000-00003F1A0000}"/>
    <cellStyle name="Currency 2 6 2 6 2 7 2" xfId="6720" xr:uid="{00000000-0005-0000-0000-0000401A0000}"/>
    <cellStyle name="Currency 2 6 2 6 2 8" xfId="6721" xr:uid="{00000000-0005-0000-0000-0000411A0000}"/>
    <cellStyle name="Currency 2 6 2 6 2 8 2" xfId="6722" xr:uid="{00000000-0005-0000-0000-0000421A0000}"/>
    <cellStyle name="Currency 2 6 2 6 2 9" xfId="6723" xr:uid="{00000000-0005-0000-0000-0000431A0000}"/>
    <cellStyle name="Currency 2 6 2 6 3" xfId="6724" xr:uid="{00000000-0005-0000-0000-0000441A0000}"/>
    <cellStyle name="Currency 2 6 2 6 3 2" xfId="6725" xr:uid="{00000000-0005-0000-0000-0000451A0000}"/>
    <cellStyle name="Currency 2 6 2 6 3 2 2" xfId="6726" xr:uid="{00000000-0005-0000-0000-0000461A0000}"/>
    <cellStyle name="Currency 2 6 2 6 3 2 3" xfId="6727" xr:uid="{00000000-0005-0000-0000-0000471A0000}"/>
    <cellStyle name="Currency 2 6 2 6 3 3" xfId="6728" xr:uid="{00000000-0005-0000-0000-0000481A0000}"/>
    <cellStyle name="Currency 2 6 2 6 4" xfId="6729" xr:uid="{00000000-0005-0000-0000-0000491A0000}"/>
    <cellStyle name="Currency 2 6 2 6 4 2" xfId="6730" xr:uid="{00000000-0005-0000-0000-00004A1A0000}"/>
    <cellStyle name="Currency 2 6 2 6 4 2 2" xfId="6731" xr:uid="{00000000-0005-0000-0000-00004B1A0000}"/>
    <cellStyle name="Currency 2 6 2 6 4 3" xfId="6732" xr:uid="{00000000-0005-0000-0000-00004C1A0000}"/>
    <cellStyle name="Currency 2 6 2 6 4 4" xfId="6733" xr:uid="{00000000-0005-0000-0000-00004D1A0000}"/>
    <cellStyle name="Currency 2 6 2 6 5" xfId="6734" xr:uid="{00000000-0005-0000-0000-00004E1A0000}"/>
    <cellStyle name="Currency 2 6 2 6 5 2" xfId="6735" xr:uid="{00000000-0005-0000-0000-00004F1A0000}"/>
    <cellStyle name="Currency 2 6 2 6 5 2 2" xfId="6736" xr:uid="{00000000-0005-0000-0000-0000501A0000}"/>
    <cellStyle name="Currency 2 6 2 6 5 3" xfId="6737" xr:uid="{00000000-0005-0000-0000-0000511A0000}"/>
    <cellStyle name="Currency 2 6 2 6 6" xfId="6738" xr:uid="{00000000-0005-0000-0000-0000521A0000}"/>
    <cellStyle name="Currency 2 6 2 6 7" xfId="6739" xr:uid="{00000000-0005-0000-0000-0000531A0000}"/>
    <cellStyle name="Currency 2 6 2 7" xfId="6740" xr:uid="{00000000-0005-0000-0000-0000541A0000}"/>
    <cellStyle name="Currency 2 6 2 7 10" xfId="6741" xr:uid="{00000000-0005-0000-0000-0000551A0000}"/>
    <cellStyle name="Currency 2 6 2 7 2" xfId="6742" xr:uid="{00000000-0005-0000-0000-0000561A0000}"/>
    <cellStyle name="Currency 2 6 2 7 2 2" xfId="6743" xr:uid="{00000000-0005-0000-0000-0000571A0000}"/>
    <cellStyle name="Currency 2 6 2 7 2 3" xfId="6744" xr:uid="{00000000-0005-0000-0000-0000581A0000}"/>
    <cellStyle name="Currency 2 6 2 7 3" xfId="6745" xr:uid="{00000000-0005-0000-0000-0000591A0000}"/>
    <cellStyle name="Currency 2 6 2 7 3 2" xfId="6746" xr:uid="{00000000-0005-0000-0000-00005A1A0000}"/>
    <cellStyle name="Currency 2 6 2 7 3 3" xfId="6747" xr:uid="{00000000-0005-0000-0000-00005B1A0000}"/>
    <cellStyle name="Currency 2 6 2 7 4" xfId="6748" xr:uid="{00000000-0005-0000-0000-00005C1A0000}"/>
    <cellStyle name="Currency 2 6 2 7 4 2" xfId="6749" xr:uid="{00000000-0005-0000-0000-00005D1A0000}"/>
    <cellStyle name="Currency 2 6 2 7 4 2 2" xfId="6750" xr:uid="{00000000-0005-0000-0000-00005E1A0000}"/>
    <cellStyle name="Currency 2 6 2 7 4 3" xfId="6751" xr:uid="{00000000-0005-0000-0000-00005F1A0000}"/>
    <cellStyle name="Currency 2 6 2 7 5" xfId="6752" xr:uid="{00000000-0005-0000-0000-0000601A0000}"/>
    <cellStyle name="Currency 2 6 2 7 5 2" xfId="6753" xr:uid="{00000000-0005-0000-0000-0000611A0000}"/>
    <cellStyle name="Currency 2 6 2 7 5 2 2" xfId="6754" xr:uid="{00000000-0005-0000-0000-0000621A0000}"/>
    <cellStyle name="Currency 2 6 2 7 5 3" xfId="6755" xr:uid="{00000000-0005-0000-0000-0000631A0000}"/>
    <cellStyle name="Currency 2 6 2 7 6" xfId="6756" xr:uid="{00000000-0005-0000-0000-0000641A0000}"/>
    <cellStyle name="Currency 2 6 2 7 6 2" xfId="6757" xr:uid="{00000000-0005-0000-0000-0000651A0000}"/>
    <cellStyle name="Currency 2 6 2 7 6 2 2" xfId="6758" xr:uid="{00000000-0005-0000-0000-0000661A0000}"/>
    <cellStyle name="Currency 2 6 2 7 6 3" xfId="6759" xr:uid="{00000000-0005-0000-0000-0000671A0000}"/>
    <cellStyle name="Currency 2 6 2 7 7" xfId="6760" xr:uid="{00000000-0005-0000-0000-0000681A0000}"/>
    <cellStyle name="Currency 2 6 2 7 7 2" xfId="6761" xr:uid="{00000000-0005-0000-0000-0000691A0000}"/>
    <cellStyle name="Currency 2 6 2 7 8" xfId="6762" xr:uid="{00000000-0005-0000-0000-00006A1A0000}"/>
    <cellStyle name="Currency 2 6 2 7 8 2" xfId="6763" xr:uid="{00000000-0005-0000-0000-00006B1A0000}"/>
    <cellStyle name="Currency 2 6 2 7 9" xfId="6764" xr:uid="{00000000-0005-0000-0000-00006C1A0000}"/>
    <cellStyle name="Currency 2 6 2 8" xfId="6765" xr:uid="{00000000-0005-0000-0000-00006D1A0000}"/>
    <cellStyle name="Currency 2 6 2 8 10" xfId="6766" xr:uid="{00000000-0005-0000-0000-00006E1A0000}"/>
    <cellStyle name="Currency 2 6 2 8 11" xfId="6767" xr:uid="{00000000-0005-0000-0000-00006F1A0000}"/>
    <cellStyle name="Currency 2 6 2 8 12" xfId="6768" xr:uid="{00000000-0005-0000-0000-0000701A0000}"/>
    <cellStyle name="Currency 2 6 2 8 2" xfId="6769" xr:uid="{00000000-0005-0000-0000-0000711A0000}"/>
    <cellStyle name="Currency 2 6 2 8 2 2" xfId="6770" xr:uid="{00000000-0005-0000-0000-0000721A0000}"/>
    <cellStyle name="Currency 2 6 2 8 2 3" xfId="6771" xr:uid="{00000000-0005-0000-0000-0000731A0000}"/>
    <cellStyle name="Currency 2 6 2 8 3" xfId="6772" xr:uid="{00000000-0005-0000-0000-0000741A0000}"/>
    <cellStyle name="Currency 2 6 2 8 3 2" xfId="6773" xr:uid="{00000000-0005-0000-0000-0000751A0000}"/>
    <cellStyle name="Currency 2 6 2 8 3 3" xfId="6774" xr:uid="{00000000-0005-0000-0000-0000761A0000}"/>
    <cellStyle name="Currency 2 6 2 8 4" xfId="6775" xr:uid="{00000000-0005-0000-0000-0000771A0000}"/>
    <cellStyle name="Currency 2 6 2 8 5" xfId="6776" xr:uid="{00000000-0005-0000-0000-0000781A0000}"/>
    <cellStyle name="Currency 2 6 2 8 5 2" xfId="6777" xr:uid="{00000000-0005-0000-0000-0000791A0000}"/>
    <cellStyle name="Currency 2 6 2 8 5 2 2" xfId="6778" xr:uid="{00000000-0005-0000-0000-00007A1A0000}"/>
    <cellStyle name="Currency 2 6 2 8 5 3" xfId="6779" xr:uid="{00000000-0005-0000-0000-00007B1A0000}"/>
    <cellStyle name="Currency 2 6 2 8 6" xfId="6780" xr:uid="{00000000-0005-0000-0000-00007C1A0000}"/>
    <cellStyle name="Currency 2 6 2 8 6 2" xfId="6781" xr:uid="{00000000-0005-0000-0000-00007D1A0000}"/>
    <cellStyle name="Currency 2 6 2 8 6 2 2" xfId="6782" xr:uid="{00000000-0005-0000-0000-00007E1A0000}"/>
    <cellStyle name="Currency 2 6 2 8 6 3" xfId="6783" xr:uid="{00000000-0005-0000-0000-00007F1A0000}"/>
    <cellStyle name="Currency 2 6 2 8 7" xfId="6784" xr:uid="{00000000-0005-0000-0000-0000801A0000}"/>
    <cellStyle name="Currency 2 6 2 8 7 2" xfId="6785" xr:uid="{00000000-0005-0000-0000-0000811A0000}"/>
    <cellStyle name="Currency 2 6 2 8 7 2 2" xfId="6786" xr:uid="{00000000-0005-0000-0000-0000821A0000}"/>
    <cellStyle name="Currency 2 6 2 8 7 3" xfId="6787" xr:uid="{00000000-0005-0000-0000-0000831A0000}"/>
    <cellStyle name="Currency 2 6 2 8 8" xfId="6788" xr:uid="{00000000-0005-0000-0000-0000841A0000}"/>
    <cellStyle name="Currency 2 6 2 8 8 2" xfId="6789" xr:uid="{00000000-0005-0000-0000-0000851A0000}"/>
    <cellStyle name="Currency 2 6 2 8 9" xfId="6790" xr:uid="{00000000-0005-0000-0000-0000861A0000}"/>
    <cellStyle name="Currency 2 6 2 8 9 2" xfId="6791" xr:uid="{00000000-0005-0000-0000-0000871A0000}"/>
    <cellStyle name="Currency 2 6 2 9" xfId="6792" xr:uid="{00000000-0005-0000-0000-0000881A0000}"/>
    <cellStyle name="Currency 2 6 2 9 2" xfId="6793" xr:uid="{00000000-0005-0000-0000-0000891A0000}"/>
    <cellStyle name="Currency 2 6 2 9 3" xfId="6794" xr:uid="{00000000-0005-0000-0000-00008A1A0000}"/>
    <cellStyle name="Currency 2 6 20" xfId="6795" xr:uid="{00000000-0005-0000-0000-00008B1A0000}"/>
    <cellStyle name="Currency 2 6 3" xfId="6796" xr:uid="{00000000-0005-0000-0000-00008C1A0000}"/>
    <cellStyle name="Currency 2 6 3 10" xfId="6797" xr:uid="{00000000-0005-0000-0000-00008D1A0000}"/>
    <cellStyle name="Currency 2 6 3 10 2" xfId="6798" xr:uid="{00000000-0005-0000-0000-00008E1A0000}"/>
    <cellStyle name="Currency 2 6 3 10 2 2" xfId="6799" xr:uid="{00000000-0005-0000-0000-00008F1A0000}"/>
    <cellStyle name="Currency 2 6 3 10 3" xfId="6800" xr:uid="{00000000-0005-0000-0000-0000901A0000}"/>
    <cellStyle name="Currency 2 6 3 10 4" xfId="6801" xr:uid="{00000000-0005-0000-0000-0000911A0000}"/>
    <cellStyle name="Currency 2 6 3 11" xfId="6802" xr:uid="{00000000-0005-0000-0000-0000921A0000}"/>
    <cellStyle name="Currency 2 6 3 11 2" xfId="6803" xr:uid="{00000000-0005-0000-0000-0000931A0000}"/>
    <cellStyle name="Currency 2 6 3 11 2 2" xfId="6804" xr:uid="{00000000-0005-0000-0000-0000941A0000}"/>
    <cellStyle name="Currency 2 6 3 11 3" xfId="6805" xr:uid="{00000000-0005-0000-0000-0000951A0000}"/>
    <cellStyle name="Currency 2 6 3 12" xfId="6806" xr:uid="{00000000-0005-0000-0000-0000961A0000}"/>
    <cellStyle name="Currency 2 6 3 12 2" xfId="6807" xr:uid="{00000000-0005-0000-0000-0000971A0000}"/>
    <cellStyle name="Currency 2 6 3 12 2 2" xfId="6808" xr:uid="{00000000-0005-0000-0000-0000981A0000}"/>
    <cellStyle name="Currency 2 6 3 12 3" xfId="6809" xr:uid="{00000000-0005-0000-0000-0000991A0000}"/>
    <cellStyle name="Currency 2 6 3 13" xfId="6810" xr:uid="{00000000-0005-0000-0000-00009A1A0000}"/>
    <cellStyle name="Currency 2 6 3 13 2" xfId="6811" xr:uid="{00000000-0005-0000-0000-00009B1A0000}"/>
    <cellStyle name="Currency 2 6 3 14" xfId="6812" xr:uid="{00000000-0005-0000-0000-00009C1A0000}"/>
    <cellStyle name="Currency 2 6 3 14 2" xfId="6813" xr:uid="{00000000-0005-0000-0000-00009D1A0000}"/>
    <cellStyle name="Currency 2 6 3 15" xfId="6814" xr:uid="{00000000-0005-0000-0000-00009E1A0000}"/>
    <cellStyle name="Currency 2 6 3 16" xfId="6815" xr:uid="{00000000-0005-0000-0000-00009F1A0000}"/>
    <cellStyle name="Currency 2 6 3 17" xfId="6816" xr:uid="{00000000-0005-0000-0000-0000A01A0000}"/>
    <cellStyle name="Currency 2 6 3 18" xfId="6817" xr:uid="{00000000-0005-0000-0000-0000A11A0000}"/>
    <cellStyle name="Currency 2 6 3 2" xfId="6818" xr:uid="{00000000-0005-0000-0000-0000A21A0000}"/>
    <cellStyle name="Currency 2 6 3 2 10" xfId="6819" xr:uid="{00000000-0005-0000-0000-0000A31A0000}"/>
    <cellStyle name="Currency 2 6 3 2 10 2" xfId="6820" xr:uid="{00000000-0005-0000-0000-0000A41A0000}"/>
    <cellStyle name="Currency 2 6 3 2 10 2 2" xfId="6821" xr:uid="{00000000-0005-0000-0000-0000A51A0000}"/>
    <cellStyle name="Currency 2 6 3 2 10 3" xfId="6822" xr:uid="{00000000-0005-0000-0000-0000A61A0000}"/>
    <cellStyle name="Currency 2 6 3 2 11" xfId="6823" xr:uid="{00000000-0005-0000-0000-0000A71A0000}"/>
    <cellStyle name="Currency 2 6 3 2 11 2" xfId="6824" xr:uid="{00000000-0005-0000-0000-0000A81A0000}"/>
    <cellStyle name="Currency 2 6 3 2 12" xfId="6825" xr:uid="{00000000-0005-0000-0000-0000A91A0000}"/>
    <cellStyle name="Currency 2 6 3 2 12 2" xfId="6826" xr:uid="{00000000-0005-0000-0000-0000AA1A0000}"/>
    <cellStyle name="Currency 2 6 3 2 13" xfId="6827" xr:uid="{00000000-0005-0000-0000-0000AB1A0000}"/>
    <cellStyle name="Currency 2 6 3 2 14" xfId="6828" xr:uid="{00000000-0005-0000-0000-0000AC1A0000}"/>
    <cellStyle name="Currency 2 6 3 2 15" xfId="6829" xr:uid="{00000000-0005-0000-0000-0000AD1A0000}"/>
    <cellStyle name="Currency 2 6 3 2 16" xfId="6830" xr:uid="{00000000-0005-0000-0000-0000AE1A0000}"/>
    <cellStyle name="Currency 2 6 3 2 2" xfId="6831" xr:uid="{00000000-0005-0000-0000-0000AF1A0000}"/>
    <cellStyle name="Currency 2 6 3 2 2 2" xfId="6832" xr:uid="{00000000-0005-0000-0000-0000B01A0000}"/>
    <cellStyle name="Currency 2 6 3 2 2 2 10" xfId="6833" xr:uid="{00000000-0005-0000-0000-0000B11A0000}"/>
    <cellStyle name="Currency 2 6 3 2 2 2 2" xfId="6834" xr:uid="{00000000-0005-0000-0000-0000B21A0000}"/>
    <cellStyle name="Currency 2 6 3 2 2 2 2 2" xfId="6835" xr:uid="{00000000-0005-0000-0000-0000B31A0000}"/>
    <cellStyle name="Currency 2 6 3 2 2 2 2 3" xfId="6836" xr:uid="{00000000-0005-0000-0000-0000B41A0000}"/>
    <cellStyle name="Currency 2 6 3 2 2 2 3" xfId="6837" xr:uid="{00000000-0005-0000-0000-0000B51A0000}"/>
    <cellStyle name="Currency 2 6 3 2 2 2 3 2" xfId="6838" xr:uid="{00000000-0005-0000-0000-0000B61A0000}"/>
    <cellStyle name="Currency 2 6 3 2 2 2 3 3" xfId="6839" xr:uid="{00000000-0005-0000-0000-0000B71A0000}"/>
    <cellStyle name="Currency 2 6 3 2 2 2 4" xfId="6840" xr:uid="{00000000-0005-0000-0000-0000B81A0000}"/>
    <cellStyle name="Currency 2 6 3 2 2 2 4 2" xfId="6841" xr:uid="{00000000-0005-0000-0000-0000B91A0000}"/>
    <cellStyle name="Currency 2 6 3 2 2 2 4 2 2" xfId="6842" xr:uid="{00000000-0005-0000-0000-0000BA1A0000}"/>
    <cellStyle name="Currency 2 6 3 2 2 2 4 3" xfId="6843" xr:uid="{00000000-0005-0000-0000-0000BB1A0000}"/>
    <cellStyle name="Currency 2 6 3 2 2 2 5" xfId="6844" xr:uid="{00000000-0005-0000-0000-0000BC1A0000}"/>
    <cellStyle name="Currency 2 6 3 2 2 2 5 2" xfId="6845" xr:uid="{00000000-0005-0000-0000-0000BD1A0000}"/>
    <cellStyle name="Currency 2 6 3 2 2 2 5 2 2" xfId="6846" xr:uid="{00000000-0005-0000-0000-0000BE1A0000}"/>
    <cellStyle name="Currency 2 6 3 2 2 2 5 3" xfId="6847" xr:uid="{00000000-0005-0000-0000-0000BF1A0000}"/>
    <cellStyle name="Currency 2 6 3 2 2 2 6" xfId="6848" xr:uid="{00000000-0005-0000-0000-0000C01A0000}"/>
    <cellStyle name="Currency 2 6 3 2 2 2 6 2" xfId="6849" xr:uid="{00000000-0005-0000-0000-0000C11A0000}"/>
    <cellStyle name="Currency 2 6 3 2 2 2 6 2 2" xfId="6850" xr:uid="{00000000-0005-0000-0000-0000C21A0000}"/>
    <cellStyle name="Currency 2 6 3 2 2 2 6 3" xfId="6851" xr:uid="{00000000-0005-0000-0000-0000C31A0000}"/>
    <cellStyle name="Currency 2 6 3 2 2 2 7" xfId="6852" xr:uid="{00000000-0005-0000-0000-0000C41A0000}"/>
    <cellStyle name="Currency 2 6 3 2 2 2 7 2" xfId="6853" xr:uid="{00000000-0005-0000-0000-0000C51A0000}"/>
    <cellStyle name="Currency 2 6 3 2 2 2 8" xfId="6854" xr:uid="{00000000-0005-0000-0000-0000C61A0000}"/>
    <cellStyle name="Currency 2 6 3 2 2 2 8 2" xfId="6855" xr:uid="{00000000-0005-0000-0000-0000C71A0000}"/>
    <cellStyle name="Currency 2 6 3 2 2 2 9" xfId="6856" xr:uid="{00000000-0005-0000-0000-0000C81A0000}"/>
    <cellStyle name="Currency 2 6 3 2 2 3" xfId="6857" xr:uid="{00000000-0005-0000-0000-0000C91A0000}"/>
    <cellStyle name="Currency 2 6 3 2 2 3 10" xfId="6858" xr:uid="{00000000-0005-0000-0000-0000CA1A0000}"/>
    <cellStyle name="Currency 2 6 3 2 2 3 2" xfId="6859" xr:uid="{00000000-0005-0000-0000-0000CB1A0000}"/>
    <cellStyle name="Currency 2 6 3 2 2 3 2 2" xfId="6860" xr:uid="{00000000-0005-0000-0000-0000CC1A0000}"/>
    <cellStyle name="Currency 2 6 3 2 2 3 2 3" xfId="6861" xr:uid="{00000000-0005-0000-0000-0000CD1A0000}"/>
    <cellStyle name="Currency 2 6 3 2 2 3 3" xfId="6862" xr:uid="{00000000-0005-0000-0000-0000CE1A0000}"/>
    <cellStyle name="Currency 2 6 3 2 2 3 3 2" xfId="6863" xr:uid="{00000000-0005-0000-0000-0000CF1A0000}"/>
    <cellStyle name="Currency 2 6 3 2 2 3 3 3" xfId="6864" xr:uid="{00000000-0005-0000-0000-0000D01A0000}"/>
    <cellStyle name="Currency 2 6 3 2 2 3 4" xfId="6865" xr:uid="{00000000-0005-0000-0000-0000D11A0000}"/>
    <cellStyle name="Currency 2 6 3 2 2 3 4 2" xfId="6866" xr:uid="{00000000-0005-0000-0000-0000D21A0000}"/>
    <cellStyle name="Currency 2 6 3 2 2 3 4 2 2" xfId="6867" xr:uid="{00000000-0005-0000-0000-0000D31A0000}"/>
    <cellStyle name="Currency 2 6 3 2 2 3 4 3" xfId="6868" xr:uid="{00000000-0005-0000-0000-0000D41A0000}"/>
    <cellStyle name="Currency 2 6 3 2 2 3 5" xfId="6869" xr:uid="{00000000-0005-0000-0000-0000D51A0000}"/>
    <cellStyle name="Currency 2 6 3 2 2 3 5 2" xfId="6870" xr:uid="{00000000-0005-0000-0000-0000D61A0000}"/>
    <cellStyle name="Currency 2 6 3 2 2 3 5 2 2" xfId="6871" xr:uid="{00000000-0005-0000-0000-0000D71A0000}"/>
    <cellStyle name="Currency 2 6 3 2 2 3 5 3" xfId="6872" xr:uid="{00000000-0005-0000-0000-0000D81A0000}"/>
    <cellStyle name="Currency 2 6 3 2 2 3 6" xfId="6873" xr:uid="{00000000-0005-0000-0000-0000D91A0000}"/>
    <cellStyle name="Currency 2 6 3 2 2 3 6 2" xfId="6874" xr:uid="{00000000-0005-0000-0000-0000DA1A0000}"/>
    <cellStyle name="Currency 2 6 3 2 2 3 6 2 2" xfId="6875" xr:uid="{00000000-0005-0000-0000-0000DB1A0000}"/>
    <cellStyle name="Currency 2 6 3 2 2 3 6 3" xfId="6876" xr:uid="{00000000-0005-0000-0000-0000DC1A0000}"/>
    <cellStyle name="Currency 2 6 3 2 2 3 7" xfId="6877" xr:uid="{00000000-0005-0000-0000-0000DD1A0000}"/>
    <cellStyle name="Currency 2 6 3 2 2 3 7 2" xfId="6878" xr:uid="{00000000-0005-0000-0000-0000DE1A0000}"/>
    <cellStyle name="Currency 2 6 3 2 2 3 8" xfId="6879" xr:uid="{00000000-0005-0000-0000-0000DF1A0000}"/>
    <cellStyle name="Currency 2 6 3 2 2 3 8 2" xfId="6880" xr:uid="{00000000-0005-0000-0000-0000E01A0000}"/>
    <cellStyle name="Currency 2 6 3 2 2 3 9" xfId="6881" xr:uid="{00000000-0005-0000-0000-0000E11A0000}"/>
    <cellStyle name="Currency 2 6 3 2 2 4" xfId="6882" xr:uid="{00000000-0005-0000-0000-0000E21A0000}"/>
    <cellStyle name="Currency 2 6 3 2 2 4 10" xfId="6883" xr:uid="{00000000-0005-0000-0000-0000E31A0000}"/>
    <cellStyle name="Currency 2 6 3 2 2 4 2" xfId="6884" xr:uid="{00000000-0005-0000-0000-0000E41A0000}"/>
    <cellStyle name="Currency 2 6 3 2 2 4 3" xfId="6885" xr:uid="{00000000-0005-0000-0000-0000E51A0000}"/>
    <cellStyle name="Currency 2 6 3 2 2 4 3 2" xfId="6886" xr:uid="{00000000-0005-0000-0000-0000E61A0000}"/>
    <cellStyle name="Currency 2 6 3 2 2 4 3 2 2" xfId="6887" xr:uid="{00000000-0005-0000-0000-0000E71A0000}"/>
    <cellStyle name="Currency 2 6 3 2 2 4 3 3" xfId="6888" xr:uid="{00000000-0005-0000-0000-0000E81A0000}"/>
    <cellStyle name="Currency 2 6 3 2 2 4 4" xfId="6889" xr:uid="{00000000-0005-0000-0000-0000E91A0000}"/>
    <cellStyle name="Currency 2 6 3 2 2 4 4 2" xfId="6890" xr:uid="{00000000-0005-0000-0000-0000EA1A0000}"/>
    <cellStyle name="Currency 2 6 3 2 2 4 4 2 2" xfId="6891" xr:uid="{00000000-0005-0000-0000-0000EB1A0000}"/>
    <cellStyle name="Currency 2 6 3 2 2 4 4 3" xfId="6892" xr:uid="{00000000-0005-0000-0000-0000EC1A0000}"/>
    <cellStyle name="Currency 2 6 3 2 2 4 5" xfId="6893" xr:uid="{00000000-0005-0000-0000-0000ED1A0000}"/>
    <cellStyle name="Currency 2 6 3 2 2 4 5 2" xfId="6894" xr:uid="{00000000-0005-0000-0000-0000EE1A0000}"/>
    <cellStyle name="Currency 2 6 3 2 2 4 5 2 2" xfId="6895" xr:uid="{00000000-0005-0000-0000-0000EF1A0000}"/>
    <cellStyle name="Currency 2 6 3 2 2 4 5 3" xfId="6896" xr:uid="{00000000-0005-0000-0000-0000F01A0000}"/>
    <cellStyle name="Currency 2 6 3 2 2 4 6" xfId="6897" xr:uid="{00000000-0005-0000-0000-0000F11A0000}"/>
    <cellStyle name="Currency 2 6 3 2 2 4 6 2" xfId="6898" xr:uid="{00000000-0005-0000-0000-0000F21A0000}"/>
    <cellStyle name="Currency 2 6 3 2 2 4 7" xfId="6899" xr:uid="{00000000-0005-0000-0000-0000F31A0000}"/>
    <cellStyle name="Currency 2 6 3 2 2 4 7 2" xfId="6900" xr:uid="{00000000-0005-0000-0000-0000F41A0000}"/>
    <cellStyle name="Currency 2 6 3 2 2 4 8" xfId="6901" xr:uid="{00000000-0005-0000-0000-0000F51A0000}"/>
    <cellStyle name="Currency 2 6 3 2 2 4 9" xfId="6902" xr:uid="{00000000-0005-0000-0000-0000F61A0000}"/>
    <cellStyle name="Currency 2 6 3 2 2 5" xfId="6903" xr:uid="{00000000-0005-0000-0000-0000F71A0000}"/>
    <cellStyle name="Currency 2 6 3 2 2 5 2" xfId="6904" xr:uid="{00000000-0005-0000-0000-0000F81A0000}"/>
    <cellStyle name="Currency 2 6 3 2 2 5 3" xfId="6905" xr:uid="{00000000-0005-0000-0000-0000F91A0000}"/>
    <cellStyle name="Currency 2 6 3 2 2 5 4" xfId="6906" xr:uid="{00000000-0005-0000-0000-0000FA1A0000}"/>
    <cellStyle name="Currency 2 6 3 2 2 6" xfId="6907" xr:uid="{00000000-0005-0000-0000-0000FB1A0000}"/>
    <cellStyle name="Currency 2 6 3 2 2 6 2" xfId="6908" xr:uid="{00000000-0005-0000-0000-0000FC1A0000}"/>
    <cellStyle name="Currency 2 6 3 2 2 6 2 2" xfId="6909" xr:uid="{00000000-0005-0000-0000-0000FD1A0000}"/>
    <cellStyle name="Currency 2 6 3 2 2 6 2 2 2" xfId="6910" xr:uid="{00000000-0005-0000-0000-0000FE1A0000}"/>
    <cellStyle name="Currency 2 6 3 2 2 6 2 3" xfId="6911" xr:uid="{00000000-0005-0000-0000-0000FF1A0000}"/>
    <cellStyle name="Currency 2 6 3 2 2 6 3" xfId="6912" xr:uid="{00000000-0005-0000-0000-0000001B0000}"/>
    <cellStyle name="Currency 2 6 3 2 2 6 3 2" xfId="6913" xr:uid="{00000000-0005-0000-0000-0000011B0000}"/>
    <cellStyle name="Currency 2 6 3 2 2 6 3 2 2" xfId="6914" xr:uid="{00000000-0005-0000-0000-0000021B0000}"/>
    <cellStyle name="Currency 2 6 3 2 2 6 3 3" xfId="6915" xr:uid="{00000000-0005-0000-0000-0000031B0000}"/>
    <cellStyle name="Currency 2 6 3 2 2 6 4" xfId="6916" xr:uid="{00000000-0005-0000-0000-0000041B0000}"/>
    <cellStyle name="Currency 2 6 3 2 2 6 4 2" xfId="6917" xr:uid="{00000000-0005-0000-0000-0000051B0000}"/>
    <cellStyle name="Currency 2 6 3 2 2 6 4 2 2" xfId="6918" xr:uid="{00000000-0005-0000-0000-0000061B0000}"/>
    <cellStyle name="Currency 2 6 3 2 2 6 4 3" xfId="6919" xr:uid="{00000000-0005-0000-0000-0000071B0000}"/>
    <cellStyle name="Currency 2 6 3 2 2 6 5" xfId="6920" xr:uid="{00000000-0005-0000-0000-0000081B0000}"/>
    <cellStyle name="Currency 2 6 3 2 2 6 5 2" xfId="6921" xr:uid="{00000000-0005-0000-0000-0000091B0000}"/>
    <cellStyle name="Currency 2 6 3 2 2 6 6" xfId="6922" xr:uid="{00000000-0005-0000-0000-00000A1B0000}"/>
    <cellStyle name="Currency 2 6 3 2 2 6 6 2" xfId="6923" xr:uid="{00000000-0005-0000-0000-00000B1B0000}"/>
    <cellStyle name="Currency 2 6 3 2 2 6 7" xfId="6924" xr:uid="{00000000-0005-0000-0000-00000C1B0000}"/>
    <cellStyle name="Currency 2 6 3 2 2 7" xfId="6925" xr:uid="{00000000-0005-0000-0000-00000D1B0000}"/>
    <cellStyle name="Currency 2 6 3 2 2 7 2" xfId="6926" xr:uid="{00000000-0005-0000-0000-00000E1B0000}"/>
    <cellStyle name="Currency 2 6 3 2 2 7 2 2" xfId="6927" xr:uid="{00000000-0005-0000-0000-00000F1B0000}"/>
    <cellStyle name="Currency 2 6 3 2 2 7 3" xfId="6928" xr:uid="{00000000-0005-0000-0000-0000101B0000}"/>
    <cellStyle name="Currency 2 6 3 2 2 8" xfId="6929" xr:uid="{00000000-0005-0000-0000-0000111B0000}"/>
    <cellStyle name="Currency 2 6 3 2 2 8 2" xfId="6930" xr:uid="{00000000-0005-0000-0000-0000121B0000}"/>
    <cellStyle name="Currency 2 6 3 2 2 8 2 2" xfId="6931" xr:uid="{00000000-0005-0000-0000-0000131B0000}"/>
    <cellStyle name="Currency 2 6 3 2 2 8 3" xfId="6932" xr:uid="{00000000-0005-0000-0000-0000141B0000}"/>
    <cellStyle name="Currency 2 6 3 2 2 9" xfId="6933" xr:uid="{00000000-0005-0000-0000-0000151B0000}"/>
    <cellStyle name="Currency 2 6 3 2 3" xfId="6934" xr:uid="{00000000-0005-0000-0000-0000161B0000}"/>
    <cellStyle name="Currency 2 6 3 2 3 10" xfId="6935" xr:uid="{00000000-0005-0000-0000-0000171B0000}"/>
    <cellStyle name="Currency 2 6 3 2 3 11" xfId="6936" xr:uid="{00000000-0005-0000-0000-0000181B0000}"/>
    <cellStyle name="Currency 2 6 3 2 3 12" xfId="6937" xr:uid="{00000000-0005-0000-0000-0000191B0000}"/>
    <cellStyle name="Currency 2 6 3 2 3 13" xfId="6938" xr:uid="{00000000-0005-0000-0000-00001A1B0000}"/>
    <cellStyle name="Currency 2 6 3 2 3 2" xfId="6939" xr:uid="{00000000-0005-0000-0000-00001B1B0000}"/>
    <cellStyle name="Currency 2 6 3 2 3 2 10" xfId="6940" xr:uid="{00000000-0005-0000-0000-00001C1B0000}"/>
    <cellStyle name="Currency 2 6 3 2 3 2 2" xfId="6941" xr:uid="{00000000-0005-0000-0000-00001D1B0000}"/>
    <cellStyle name="Currency 2 6 3 2 3 2 2 2" xfId="6942" xr:uid="{00000000-0005-0000-0000-00001E1B0000}"/>
    <cellStyle name="Currency 2 6 3 2 3 2 2 3" xfId="6943" xr:uid="{00000000-0005-0000-0000-00001F1B0000}"/>
    <cellStyle name="Currency 2 6 3 2 3 2 3" xfId="6944" xr:uid="{00000000-0005-0000-0000-0000201B0000}"/>
    <cellStyle name="Currency 2 6 3 2 3 2 3 2" xfId="6945" xr:uid="{00000000-0005-0000-0000-0000211B0000}"/>
    <cellStyle name="Currency 2 6 3 2 3 2 3 3" xfId="6946" xr:uid="{00000000-0005-0000-0000-0000221B0000}"/>
    <cellStyle name="Currency 2 6 3 2 3 2 3 4" xfId="6947" xr:uid="{00000000-0005-0000-0000-0000231B0000}"/>
    <cellStyle name="Currency 2 6 3 2 3 2 4" xfId="6948" xr:uid="{00000000-0005-0000-0000-0000241B0000}"/>
    <cellStyle name="Currency 2 6 3 2 3 2 4 2" xfId="6949" xr:uid="{00000000-0005-0000-0000-0000251B0000}"/>
    <cellStyle name="Currency 2 6 3 2 3 2 4 2 2" xfId="6950" xr:uid="{00000000-0005-0000-0000-0000261B0000}"/>
    <cellStyle name="Currency 2 6 3 2 3 2 4 3" xfId="6951" xr:uid="{00000000-0005-0000-0000-0000271B0000}"/>
    <cellStyle name="Currency 2 6 3 2 3 2 5" xfId="6952" xr:uid="{00000000-0005-0000-0000-0000281B0000}"/>
    <cellStyle name="Currency 2 6 3 2 3 2 5 2" xfId="6953" xr:uid="{00000000-0005-0000-0000-0000291B0000}"/>
    <cellStyle name="Currency 2 6 3 2 3 2 5 2 2" xfId="6954" xr:uid="{00000000-0005-0000-0000-00002A1B0000}"/>
    <cellStyle name="Currency 2 6 3 2 3 2 5 3" xfId="6955" xr:uid="{00000000-0005-0000-0000-00002B1B0000}"/>
    <cellStyle name="Currency 2 6 3 2 3 2 6" xfId="6956" xr:uid="{00000000-0005-0000-0000-00002C1B0000}"/>
    <cellStyle name="Currency 2 6 3 2 3 2 6 2" xfId="6957" xr:uid="{00000000-0005-0000-0000-00002D1B0000}"/>
    <cellStyle name="Currency 2 6 3 2 3 2 6 2 2" xfId="6958" xr:uid="{00000000-0005-0000-0000-00002E1B0000}"/>
    <cellStyle name="Currency 2 6 3 2 3 2 6 3" xfId="6959" xr:uid="{00000000-0005-0000-0000-00002F1B0000}"/>
    <cellStyle name="Currency 2 6 3 2 3 2 7" xfId="6960" xr:uid="{00000000-0005-0000-0000-0000301B0000}"/>
    <cellStyle name="Currency 2 6 3 2 3 2 7 2" xfId="6961" xr:uid="{00000000-0005-0000-0000-0000311B0000}"/>
    <cellStyle name="Currency 2 6 3 2 3 2 8" xfId="6962" xr:uid="{00000000-0005-0000-0000-0000321B0000}"/>
    <cellStyle name="Currency 2 6 3 2 3 2 8 2" xfId="6963" xr:uid="{00000000-0005-0000-0000-0000331B0000}"/>
    <cellStyle name="Currency 2 6 3 2 3 2 9" xfId="6964" xr:uid="{00000000-0005-0000-0000-0000341B0000}"/>
    <cellStyle name="Currency 2 6 3 2 3 3" xfId="6965" xr:uid="{00000000-0005-0000-0000-0000351B0000}"/>
    <cellStyle name="Currency 2 6 3 2 3 3 2" xfId="6966" xr:uid="{00000000-0005-0000-0000-0000361B0000}"/>
    <cellStyle name="Currency 2 6 3 2 3 3 2 2" xfId="6967" xr:uid="{00000000-0005-0000-0000-0000371B0000}"/>
    <cellStyle name="Currency 2 6 3 2 3 3 2 3" xfId="6968" xr:uid="{00000000-0005-0000-0000-0000381B0000}"/>
    <cellStyle name="Currency 2 6 3 2 3 3 3" xfId="6969" xr:uid="{00000000-0005-0000-0000-0000391B0000}"/>
    <cellStyle name="Currency 2 6 3 2 3 4" xfId="6970" xr:uid="{00000000-0005-0000-0000-00003A1B0000}"/>
    <cellStyle name="Currency 2 6 3 2 3 4 2" xfId="6971" xr:uid="{00000000-0005-0000-0000-00003B1B0000}"/>
    <cellStyle name="Currency 2 6 3 2 3 4 3" xfId="6972" xr:uid="{00000000-0005-0000-0000-00003C1B0000}"/>
    <cellStyle name="Currency 2 6 3 2 3 4 4" xfId="6973" xr:uid="{00000000-0005-0000-0000-00003D1B0000}"/>
    <cellStyle name="Currency 2 6 3 2 3 5" xfId="6974" xr:uid="{00000000-0005-0000-0000-00003E1B0000}"/>
    <cellStyle name="Currency 2 6 3 2 3 5 2" xfId="6975" xr:uid="{00000000-0005-0000-0000-00003F1B0000}"/>
    <cellStyle name="Currency 2 6 3 2 3 5 2 2" xfId="6976" xr:uid="{00000000-0005-0000-0000-0000401B0000}"/>
    <cellStyle name="Currency 2 6 3 2 3 5 3" xfId="6977" xr:uid="{00000000-0005-0000-0000-0000411B0000}"/>
    <cellStyle name="Currency 2 6 3 2 3 6" xfId="6978" xr:uid="{00000000-0005-0000-0000-0000421B0000}"/>
    <cellStyle name="Currency 2 6 3 2 3 6 2" xfId="6979" xr:uid="{00000000-0005-0000-0000-0000431B0000}"/>
    <cellStyle name="Currency 2 6 3 2 3 6 2 2" xfId="6980" xr:uid="{00000000-0005-0000-0000-0000441B0000}"/>
    <cellStyle name="Currency 2 6 3 2 3 6 3" xfId="6981" xr:uid="{00000000-0005-0000-0000-0000451B0000}"/>
    <cellStyle name="Currency 2 6 3 2 3 7" xfId="6982" xr:uid="{00000000-0005-0000-0000-0000461B0000}"/>
    <cellStyle name="Currency 2 6 3 2 3 7 2" xfId="6983" xr:uid="{00000000-0005-0000-0000-0000471B0000}"/>
    <cellStyle name="Currency 2 6 3 2 3 7 2 2" xfId="6984" xr:uid="{00000000-0005-0000-0000-0000481B0000}"/>
    <cellStyle name="Currency 2 6 3 2 3 7 3" xfId="6985" xr:uid="{00000000-0005-0000-0000-0000491B0000}"/>
    <cellStyle name="Currency 2 6 3 2 3 8" xfId="6986" xr:uid="{00000000-0005-0000-0000-00004A1B0000}"/>
    <cellStyle name="Currency 2 6 3 2 3 8 2" xfId="6987" xr:uid="{00000000-0005-0000-0000-00004B1B0000}"/>
    <cellStyle name="Currency 2 6 3 2 3 9" xfId="6988" xr:uid="{00000000-0005-0000-0000-00004C1B0000}"/>
    <cellStyle name="Currency 2 6 3 2 3 9 2" xfId="6989" xr:uid="{00000000-0005-0000-0000-00004D1B0000}"/>
    <cellStyle name="Currency 2 6 3 2 4" xfId="6990" xr:uid="{00000000-0005-0000-0000-00004E1B0000}"/>
    <cellStyle name="Currency 2 6 3 2 4 2" xfId="6991" xr:uid="{00000000-0005-0000-0000-00004F1B0000}"/>
    <cellStyle name="Currency 2 6 3 2 4 2 10" xfId="6992" xr:uid="{00000000-0005-0000-0000-0000501B0000}"/>
    <cellStyle name="Currency 2 6 3 2 4 2 11" xfId="6993" xr:uid="{00000000-0005-0000-0000-0000511B0000}"/>
    <cellStyle name="Currency 2 6 3 2 4 2 2" xfId="6994" xr:uid="{00000000-0005-0000-0000-0000521B0000}"/>
    <cellStyle name="Currency 2 6 3 2 4 2 2 2" xfId="6995" xr:uid="{00000000-0005-0000-0000-0000531B0000}"/>
    <cellStyle name="Currency 2 6 3 2 4 2 2 3" xfId="6996" xr:uid="{00000000-0005-0000-0000-0000541B0000}"/>
    <cellStyle name="Currency 2 6 3 2 4 2 3" xfId="6997" xr:uid="{00000000-0005-0000-0000-0000551B0000}"/>
    <cellStyle name="Currency 2 6 3 2 4 2 3 2" xfId="6998" xr:uid="{00000000-0005-0000-0000-0000561B0000}"/>
    <cellStyle name="Currency 2 6 3 2 4 2 3 3" xfId="6999" xr:uid="{00000000-0005-0000-0000-0000571B0000}"/>
    <cellStyle name="Currency 2 6 3 2 4 2 4" xfId="7000" xr:uid="{00000000-0005-0000-0000-0000581B0000}"/>
    <cellStyle name="Currency 2 6 3 2 4 2 4 2" xfId="7001" xr:uid="{00000000-0005-0000-0000-0000591B0000}"/>
    <cellStyle name="Currency 2 6 3 2 4 2 4 2 2" xfId="7002" xr:uid="{00000000-0005-0000-0000-00005A1B0000}"/>
    <cellStyle name="Currency 2 6 3 2 4 2 4 3" xfId="7003" xr:uid="{00000000-0005-0000-0000-00005B1B0000}"/>
    <cellStyle name="Currency 2 6 3 2 4 2 5" xfId="7004" xr:uid="{00000000-0005-0000-0000-00005C1B0000}"/>
    <cellStyle name="Currency 2 6 3 2 4 2 5 2" xfId="7005" xr:uid="{00000000-0005-0000-0000-00005D1B0000}"/>
    <cellStyle name="Currency 2 6 3 2 4 2 5 2 2" xfId="7006" xr:uid="{00000000-0005-0000-0000-00005E1B0000}"/>
    <cellStyle name="Currency 2 6 3 2 4 2 5 3" xfId="7007" xr:uid="{00000000-0005-0000-0000-00005F1B0000}"/>
    <cellStyle name="Currency 2 6 3 2 4 2 6" xfId="7008" xr:uid="{00000000-0005-0000-0000-0000601B0000}"/>
    <cellStyle name="Currency 2 6 3 2 4 2 6 2" xfId="7009" xr:uid="{00000000-0005-0000-0000-0000611B0000}"/>
    <cellStyle name="Currency 2 6 3 2 4 2 6 2 2" xfId="7010" xr:uid="{00000000-0005-0000-0000-0000621B0000}"/>
    <cellStyle name="Currency 2 6 3 2 4 2 6 3" xfId="7011" xr:uid="{00000000-0005-0000-0000-0000631B0000}"/>
    <cellStyle name="Currency 2 6 3 2 4 2 7" xfId="7012" xr:uid="{00000000-0005-0000-0000-0000641B0000}"/>
    <cellStyle name="Currency 2 6 3 2 4 2 7 2" xfId="7013" xr:uid="{00000000-0005-0000-0000-0000651B0000}"/>
    <cellStyle name="Currency 2 6 3 2 4 2 8" xfId="7014" xr:uid="{00000000-0005-0000-0000-0000661B0000}"/>
    <cellStyle name="Currency 2 6 3 2 4 2 8 2" xfId="7015" xr:uid="{00000000-0005-0000-0000-0000671B0000}"/>
    <cellStyle name="Currency 2 6 3 2 4 2 9" xfId="7016" xr:uid="{00000000-0005-0000-0000-0000681B0000}"/>
    <cellStyle name="Currency 2 6 3 2 4 3" xfId="7017" xr:uid="{00000000-0005-0000-0000-0000691B0000}"/>
    <cellStyle name="Currency 2 6 3 2 4 3 2" xfId="7018" xr:uid="{00000000-0005-0000-0000-00006A1B0000}"/>
    <cellStyle name="Currency 2 6 3 2 4 3 2 2" xfId="7019" xr:uid="{00000000-0005-0000-0000-00006B1B0000}"/>
    <cellStyle name="Currency 2 6 3 2 4 3 2 3" xfId="7020" xr:uid="{00000000-0005-0000-0000-00006C1B0000}"/>
    <cellStyle name="Currency 2 6 3 2 4 3 3" xfId="7021" xr:uid="{00000000-0005-0000-0000-00006D1B0000}"/>
    <cellStyle name="Currency 2 6 3 2 4 4" xfId="7022" xr:uid="{00000000-0005-0000-0000-00006E1B0000}"/>
    <cellStyle name="Currency 2 6 3 2 4 4 2" xfId="7023" xr:uid="{00000000-0005-0000-0000-00006F1B0000}"/>
    <cellStyle name="Currency 2 6 3 2 4 4 2 2" xfId="7024" xr:uid="{00000000-0005-0000-0000-0000701B0000}"/>
    <cellStyle name="Currency 2 6 3 2 4 4 3" xfId="7025" xr:uid="{00000000-0005-0000-0000-0000711B0000}"/>
    <cellStyle name="Currency 2 6 3 2 4 4 4" xfId="7026" xr:uid="{00000000-0005-0000-0000-0000721B0000}"/>
    <cellStyle name="Currency 2 6 3 2 4 5" xfId="7027" xr:uid="{00000000-0005-0000-0000-0000731B0000}"/>
    <cellStyle name="Currency 2 6 3 2 4 5 2" xfId="7028" xr:uid="{00000000-0005-0000-0000-0000741B0000}"/>
    <cellStyle name="Currency 2 6 3 2 4 5 2 2" xfId="7029" xr:uid="{00000000-0005-0000-0000-0000751B0000}"/>
    <cellStyle name="Currency 2 6 3 2 4 5 3" xfId="7030" xr:uid="{00000000-0005-0000-0000-0000761B0000}"/>
    <cellStyle name="Currency 2 6 3 2 4 6" xfId="7031" xr:uid="{00000000-0005-0000-0000-0000771B0000}"/>
    <cellStyle name="Currency 2 6 3 2 4 7" xfId="7032" xr:uid="{00000000-0005-0000-0000-0000781B0000}"/>
    <cellStyle name="Currency 2 6 3 2 5" xfId="7033" xr:uid="{00000000-0005-0000-0000-0000791B0000}"/>
    <cellStyle name="Currency 2 6 3 2 5 10" xfId="7034" xr:uid="{00000000-0005-0000-0000-00007A1B0000}"/>
    <cellStyle name="Currency 2 6 3 2 5 2" xfId="7035" xr:uid="{00000000-0005-0000-0000-00007B1B0000}"/>
    <cellStyle name="Currency 2 6 3 2 5 2 2" xfId="7036" xr:uid="{00000000-0005-0000-0000-00007C1B0000}"/>
    <cellStyle name="Currency 2 6 3 2 5 2 3" xfId="7037" xr:uid="{00000000-0005-0000-0000-00007D1B0000}"/>
    <cellStyle name="Currency 2 6 3 2 5 3" xfId="7038" xr:uid="{00000000-0005-0000-0000-00007E1B0000}"/>
    <cellStyle name="Currency 2 6 3 2 5 3 2" xfId="7039" xr:uid="{00000000-0005-0000-0000-00007F1B0000}"/>
    <cellStyle name="Currency 2 6 3 2 5 3 3" xfId="7040" xr:uid="{00000000-0005-0000-0000-0000801B0000}"/>
    <cellStyle name="Currency 2 6 3 2 5 4" xfId="7041" xr:uid="{00000000-0005-0000-0000-0000811B0000}"/>
    <cellStyle name="Currency 2 6 3 2 5 4 2" xfId="7042" xr:uid="{00000000-0005-0000-0000-0000821B0000}"/>
    <cellStyle name="Currency 2 6 3 2 5 4 2 2" xfId="7043" xr:uid="{00000000-0005-0000-0000-0000831B0000}"/>
    <cellStyle name="Currency 2 6 3 2 5 4 3" xfId="7044" xr:uid="{00000000-0005-0000-0000-0000841B0000}"/>
    <cellStyle name="Currency 2 6 3 2 5 5" xfId="7045" xr:uid="{00000000-0005-0000-0000-0000851B0000}"/>
    <cellStyle name="Currency 2 6 3 2 5 5 2" xfId="7046" xr:uid="{00000000-0005-0000-0000-0000861B0000}"/>
    <cellStyle name="Currency 2 6 3 2 5 5 2 2" xfId="7047" xr:uid="{00000000-0005-0000-0000-0000871B0000}"/>
    <cellStyle name="Currency 2 6 3 2 5 5 3" xfId="7048" xr:uid="{00000000-0005-0000-0000-0000881B0000}"/>
    <cellStyle name="Currency 2 6 3 2 5 6" xfId="7049" xr:uid="{00000000-0005-0000-0000-0000891B0000}"/>
    <cellStyle name="Currency 2 6 3 2 5 6 2" xfId="7050" xr:uid="{00000000-0005-0000-0000-00008A1B0000}"/>
    <cellStyle name="Currency 2 6 3 2 5 6 2 2" xfId="7051" xr:uid="{00000000-0005-0000-0000-00008B1B0000}"/>
    <cellStyle name="Currency 2 6 3 2 5 6 3" xfId="7052" xr:uid="{00000000-0005-0000-0000-00008C1B0000}"/>
    <cellStyle name="Currency 2 6 3 2 5 7" xfId="7053" xr:uid="{00000000-0005-0000-0000-00008D1B0000}"/>
    <cellStyle name="Currency 2 6 3 2 5 7 2" xfId="7054" xr:uid="{00000000-0005-0000-0000-00008E1B0000}"/>
    <cellStyle name="Currency 2 6 3 2 5 8" xfId="7055" xr:uid="{00000000-0005-0000-0000-00008F1B0000}"/>
    <cellStyle name="Currency 2 6 3 2 5 8 2" xfId="7056" xr:uid="{00000000-0005-0000-0000-0000901B0000}"/>
    <cellStyle name="Currency 2 6 3 2 5 9" xfId="7057" xr:uid="{00000000-0005-0000-0000-0000911B0000}"/>
    <cellStyle name="Currency 2 6 3 2 6" xfId="7058" xr:uid="{00000000-0005-0000-0000-0000921B0000}"/>
    <cellStyle name="Currency 2 6 3 2 6 10" xfId="7059" xr:uid="{00000000-0005-0000-0000-0000931B0000}"/>
    <cellStyle name="Currency 2 6 3 2 6 11" xfId="7060" xr:uid="{00000000-0005-0000-0000-0000941B0000}"/>
    <cellStyle name="Currency 2 6 3 2 6 12" xfId="7061" xr:uid="{00000000-0005-0000-0000-0000951B0000}"/>
    <cellStyle name="Currency 2 6 3 2 6 2" xfId="7062" xr:uid="{00000000-0005-0000-0000-0000961B0000}"/>
    <cellStyle name="Currency 2 6 3 2 6 2 2" xfId="7063" xr:uid="{00000000-0005-0000-0000-0000971B0000}"/>
    <cellStyle name="Currency 2 6 3 2 6 2 3" xfId="7064" xr:uid="{00000000-0005-0000-0000-0000981B0000}"/>
    <cellStyle name="Currency 2 6 3 2 6 3" xfId="7065" xr:uid="{00000000-0005-0000-0000-0000991B0000}"/>
    <cellStyle name="Currency 2 6 3 2 6 3 2" xfId="7066" xr:uid="{00000000-0005-0000-0000-00009A1B0000}"/>
    <cellStyle name="Currency 2 6 3 2 6 3 3" xfId="7067" xr:uid="{00000000-0005-0000-0000-00009B1B0000}"/>
    <cellStyle name="Currency 2 6 3 2 6 4" xfId="7068" xr:uid="{00000000-0005-0000-0000-00009C1B0000}"/>
    <cellStyle name="Currency 2 6 3 2 6 5" xfId="7069" xr:uid="{00000000-0005-0000-0000-00009D1B0000}"/>
    <cellStyle name="Currency 2 6 3 2 6 5 2" xfId="7070" xr:uid="{00000000-0005-0000-0000-00009E1B0000}"/>
    <cellStyle name="Currency 2 6 3 2 6 5 2 2" xfId="7071" xr:uid="{00000000-0005-0000-0000-00009F1B0000}"/>
    <cellStyle name="Currency 2 6 3 2 6 5 3" xfId="7072" xr:uid="{00000000-0005-0000-0000-0000A01B0000}"/>
    <cellStyle name="Currency 2 6 3 2 6 6" xfId="7073" xr:uid="{00000000-0005-0000-0000-0000A11B0000}"/>
    <cellStyle name="Currency 2 6 3 2 6 6 2" xfId="7074" xr:uid="{00000000-0005-0000-0000-0000A21B0000}"/>
    <cellStyle name="Currency 2 6 3 2 6 6 2 2" xfId="7075" xr:uid="{00000000-0005-0000-0000-0000A31B0000}"/>
    <cellStyle name="Currency 2 6 3 2 6 6 3" xfId="7076" xr:uid="{00000000-0005-0000-0000-0000A41B0000}"/>
    <cellStyle name="Currency 2 6 3 2 6 7" xfId="7077" xr:uid="{00000000-0005-0000-0000-0000A51B0000}"/>
    <cellStyle name="Currency 2 6 3 2 6 7 2" xfId="7078" xr:uid="{00000000-0005-0000-0000-0000A61B0000}"/>
    <cellStyle name="Currency 2 6 3 2 6 7 2 2" xfId="7079" xr:uid="{00000000-0005-0000-0000-0000A71B0000}"/>
    <cellStyle name="Currency 2 6 3 2 6 7 3" xfId="7080" xr:uid="{00000000-0005-0000-0000-0000A81B0000}"/>
    <cellStyle name="Currency 2 6 3 2 6 8" xfId="7081" xr:uid="{00000000-0005-0000-0000-0000A91B0000}"/>
    <cellStyle name="Currency 2 6 3 2 6 8 2" xfId="7082" xr:uid="{00000000-0005-0000-0000-0000AA1B0000}"/>
    <cellStyle name="Currency 2 6 3 2 6 9" xfId="7083" xr:uid="{00000000-0005-0000-0000-0000AB1B0000}"/>
    <cellStyle name="Currency 2 6 3 2 6 9 2" xfId="7084" xr:uid="{00000000-0005-0000-0000-0000AC1B0000}"/>
    <cellStyle name="Currency 2 6 3 2 7" xfId="7085" xr:uid="{00000000-0005-0000-0000-0000AD1B0000}"/>
    <cellStyle name="Currency 2 6 3 2 7 2" xfId="7086" xr:uid="{00000000-0005-0000-0000-0000AE1B0000}"/>
    <cellStyle name="Currency 2 6 3 2 7 3" xfId="7087" xr:uid="{00000000-0005-0000-0000-0000AF1B0000}"/>
    <cellStyle name="Currency 2 6 3 2 8" xfId="7088" xr:uid="{00000000-0005-0000-0000-0000B01B0000}"/>
    <cellStyle name="Currency 2 6 3 2 8 2" xfId="7089" xr:uid="{00000000-0005-0000-0000-0000B11B0000}"/>
    <cellStyle name="Currency 2 6 3 2 8 2 2" xfId="7090" xr:uid="{00000000-0005-0000-0000-0000B21B0000}"/>
    <cellStyle name="Currency 2 6 3 2 8 3" xfId="7091" xr:uid="{00000000-0005-0000-0000-0000B31B0000}"/>
    <cellStyle name="Currency 2 6 3 2 8 4" xfId="7092" xr:uid="{00000000-0005-0000-0000-0000B41B0000}"/>
    <cellStyle name="Currency 2 6 3 2 9" xfId="7093" xr:uid="{00000000-0005-0000-0000-0000B51B0000}"/>
    <cellStyle name="Currency 2 6 3 2 9 2" xfId="7094" xr:uid="{00000000-0005-0000-0000-0000B61B0000}"/>
    <cellStyle name="Currency 2 6 3 2 9 2 2" xfId="7095" xr:uid="{00000000-0005-0000-0000-0000B71B0000}"/>
    <cellStyle name="Currency 2 6 3 2 9 3" xfId="7096" xr:uid="{00000000-0005-0000-0000-0000B81B0000}"/>
    <cellStyle name="Currency 2 6 3 3" xfId="7097" xr:uid="{00000000-0005-0000-0000-0000B91B0000}"/>
    <cellStyle name="Currency 2 6 3 3 10" xfId="7098" xr:uid="{00000000-0005-0000-0000-0000BA1B0000}"/>
    <cellStyle name="Currency 2 6 3 3 10 2" xfId="7099" xr:uid="{00000000-0005-0000-0000-0000BB1B0000}"/>
    <cellStyle name="Currency 2 6 3 3 10 2 2" xfId="7100" xr:uid="{00000000-0005-0000-0000-0000BC1B0000}"/>
    <cellStyle name="Currency 2 6 3 3 10 3" xfId="7101" xr:uid="{00000000-0005-0000-0000-0000BD1B0000}"/>
    <cellStyle name="Currency 2 6 3 3 11" xfId="7102" xr:uid="{00000000-0005-0000-0000-0000BE1B0000}"/>
    <cellStyle name="Currency 2 6 3 3 11 2" xfId="7103" xr:uid="{00000000-0005-0000-0000-0000BF1B0000}"/>
    <cellStyle name="Currency 2 6 3 3 12" xfId="7104" xr:uid="{00000000-0005-0000-0000-0000C01B0000}"/>
    <cellStyle name="Currency 2 6 3 3 12 2" xfId="7105" xr:uid="{00000000-0005-0000-0000-0000C11B0000}"/>
    <cellStyle name="Currency 2 6 3 3 13" xfId="7106" xr:uid="{00000000-0005-0000-0000-0000C21B0000}"/>
    <cellStyle name="Currency 2 6 3 3 14" xfId="7107" xr:uid="{00000000-0005-0000-0000-0000C31B0000}"/>
    <cellStyle name="Currency 2 6 3 3 15" xfId="7108" xr:uid="{00000000-0005-0000-0000-0000C41B0000}"/>
    <cellStyle name="Currency 2 6 3 3 16" xfId="7109" xr:uid="{00000000-0005-0000-0000-0000C51B0000}"/>
    <cellStyle name="Currency 2 6 3 3 2" xfId="7110" xr:uid="{00000000-0005-0000-0000-0000C61B0000}"/>
    <cellStyle name="Currency 2 6 3 3 2 2" xfId="7111" xr:uid="{00000000-0005-0000-0000-0000C71B0000}"/>
    <cellStyle name="Currency 2 6 3 3 2 2 10" xfId="7112" xr:uid="{00000000-0005-0000-0000-0000C81B0000}"/>
    <cellStyle name="Currency 2 6 3 3 2 2 2" xfId="7113" xr:uid="{00000000-0005-0000-0000-0000C91B0000}"/>
    <cellStyle name="Currency 2 6 3 3 2 2 2 2" xfId="7114" xr:uid="{00000000-0005-0000-0000-0000CA1B0000}"/>
    <cellStyle name="Currency 2 6 3 3 2 2 2 3" xfId="7115" xr:uid="{00000000-0005-0000-0000-0000CB1B0000}"/>
    <cellStyle name="Currency 2 6 3 3 2 2 3" xfId="7116" xr:uid="{00000000-0005-0000-0000-0000CC1B0000}"/>
    <cellStyle name="Currency 2 6 3 3 2 2 3 2" xfId="7117" xr:uid="{00000000-0005-0000-0000-0000CD1B0000}"/>
    <cellStyle name="Currency 2 6 3 3 2 2 3 3" xfId="7118" xr:uid="{00000000-0005-0000-0000-0000CE1B0000}"/>
    <cellStyle name="Currency 2 6 3 3 2 2 4" xfId="7119" xr:uid="{00000000-0005-0000-0000-0000CF1B0000}"/>
    <cellStyle name="Currency 2 6 3 3 2 2 4 2" xfId="7120" xr:uid="{00000000-0005-0000-0000-0000D01B0000}"/>
    <cellStyle name="Currency 2 6 3 3 2 2 4 2 2" xfId="7121" xr:uid="{00000000-0005-0000-0000-0000D11B0000}"/>
    <cellStyle name="Currency 2 6 3 3 2 2 4 3" xfId="7122" xr:uid="{00000000-0005-0000-0000-0000D21B0000}"/>
    <cellStyle name="Currency 2 6 3 3 2 2 5" xfId="7123" xr:uid="{00000000-0005-0000-0000-0000D31B0000}"/>
    <cellStyle name="Currency 2 6 3 3 2 2 5 2" xfId="7124" xr:uid="{00000000-0005-0000-0000-0000D41B0000}"/>
    <cellStyle name="Currency 2 6 3 3 2 2 5 2 2" xfId="7125" xr:uid="{00000000-0005-0000-0000-0000D51B0000}"/>
    <cellStyle name="Currency 2 6 3 3 2 2 5 3" xfId="7126" xr:uid="{00000000-0005-0000-0000-0000D61B0000}"/>
    <cellStyle name="Currency 2 6 3 3 2 2 6" xfId="7127" xr:uid="{00000000-0005-0000-0000-0000D71B0000}"/>
    <cellStyle name="Currency 2 6 3 3 2 2 6 2" xfId="7128" xr:uid="{00000000-0005-0000-0000-0000D81B0000}"/>
    <cellStyle name="Currency 2 6 3 3 2 2 6 2 2" xfId="7129" xr:uid="{00000000-0005-0000-0000-0000D91B0000}"/>
    <cellStyle name="Currency 2 6 3 3 2 2 6 3" xfId="7130" xr:uid="{00000000-0005-0000-0000-0000DA1B0000}"/>
    <cellStyle name="Currency 2 6 3 3 2 2 7" xfId="7131" xr:uid="{00000000-0005-0000-0000-0000DB1B0000}"/>
    <cellStyle name="Currency 2 6 3 3 2 2 7 2" xfId="7132" xr:uid="{00000000-0005-0000-0000-0000DC1B0000}"/>
    <cellStyle name="Currency 2 6 3 3 2 2 8" xfId="7133" xr:uid="{00000000-0005-0000-0000-0000DD1B0000}"/>
    <cellStyle name="Currency 2 6 3 3 2 2 8 2" xfId="7134" xr:uid="{00000000-0005-0000-0000-0000DE1B0000}"/>
    <cellStyle name="Currency 2 6 3 3 2 2 9" xfId="7135" xr:uid="{00000000-0005-0000-0000-0000DF1B0000}"/>
    <cellStyle name="Currency 2 6 3 3 2 3" xfId="7136" xr:uid="{00000000-0005-0000-0000-0000E01B0000}"/>
    <cellStyle name="Currency 2 6 3 3 2 3 10" xfId="7137" xr:uid="{00000000-0005-0000-0000-0000E11B0000}"/>
    <cellStyle name="Currency 2 6 3 3 2 3 2" xfId="7138" xr:uid="{00000000-0005-0000-0000-0000E21B0000}"/>
    <cellStyle name="Currency 2 6 3 3 2 3 2 2" xfId="7139" xr:uid="{00000000-0005-0000-0000-0000E31B0000}"/>
    <cellStyle name="Currency 2 6 3 3 2 3 2 3" xfId="7140" xr:uid="{00000000-0005-0000-0000-0000E41B0000}"/>
    <cellStyle name="Currency 2 6 3 3 2 3 3" xfId="7141" xr:uid="{00000000-0005-0000-0000-0000E51B0000}"/>
    <cellStyle name="Currency 2 6 3 3 2 3 3 2" xfId="7142" xr:uid="{00000000-0005-0000-0000-0000E61B0000}"/>
    <cellStyle name="Currency 2 6 3 3 2 3 3 3" xfId="7143" xr:uid="{00000000-0005-0000-0000-0000E71B0000}"/>
    <cellStyle name="Currency 2 6 3 3 2 3 4" xfId="7144" xr:uid="{00000000-0005-0000-0000-0000E81B0000}"/>
    <cellStyle name="Currency 2 6 3 3 2 3 4 2" xfId="7145" xr:uid="{00000000-0005-0000-0000-0000E91B0000}"/>
    <cellStyle name="Currency 2 6 3 3 2 3 4 2 2" xfId="7146" xr:uid="{00000000-0005-0000-0000-0000EA1B0000}"/>
    <cellStyle name="Currency 2 6 3 3 2 3 4 3" xfId="7147" xr:uid="{00000000-0005-0000-0000-0000EB1B0000}"/>
    <cellStyle name="Currency 2 6 3 3 2 3 5" xfId="7148" xr:uid="{00000000-0005-0000-0000-0000EC1B0000}"/>
    <cellStyle name="Currency 2 6 3 3 2 3 5 2" xfId="7149" xr:uid="{00000000-0005-0000-0000-0000ED1B0000}"/>
    <cellStyle name="Currency 2 6 3 3 2 3 5 2 2" xfId="7150" xr:uid="{00000000-0005-0000-0000-0000EE1B0000}"/>
    <cellStyle name="Currency 2 6 3 3 2 3 5 3" xfId="7151" xr:uid="{00000000-0005-0000-0000-0000EF1B0000}"/>
    <cellStyle name="Currency 2 6 3 3 2 3 6" xfId="7152" xr:uid="{00000000-0005-0000-0000-0000F01B0000}"/>
    <cellStyle name="Currency 2 6 3 3 2 3 6 2" xfId="7153" xr:uid="{00000000-0005-0000-0000-0000F11B0000}"/>
    <cellStyle name="Currency 2 6 3 3 2 3 6 2 2" xfId="7154" xr:uid="{00000000-0005-0000-0000-0000F21B0000}"/>
    <cellStyle name="Currency 2 6 3 3 2 3 6 3" xfId="7155" xr:uid="{00000000-0005-0000-0000-0000F31B0000}"/>
    <cellStyle name="Currency 2 6 3 3 2 3 7" xfId="7156" xr:uid="{00000000-0005-0000-0000-0000F41B0000}"/>
    <cellStyle name="Currency 2 6 3 3 2 3 7 2" xfId="7157" xr:uid="{00000000-0005-0000-0000-0000F51B0000}"/>
    <cellStyle name="Currency 2 6 3 3 2 3 8" xfId="7158" xr:uid="{00000000-0005-0000-0000-0000F61B0000}"/>
    <cellStyle name="Currency 2 6 3 3 2 3 8 2" xfId="7159" xr:uid="{00000000-0005-0000-0000-0000F71B0000}"/>
    <cellStyle name="Currency 2 6 3 3 2 3 9" xfId="7160" xr:uid="{00000000-0005-0000-0000-0000F81B0000}"/>
    <cellStyle name="Currency 2 6 3 3 2 4" xfId="7161" xr:uid="{00000000-0005-0000-0000-0000F91B0000}"/>
    <cellStyle name="Currency 2 6 3 3 2 4 10" xfId="7162" xr:uid="{00000000-0005-0000-0000-0000FA1B0000}"/>
    <cellStyle name="Currency 2 6 3 3 2 4 2" xfId="7163" xr:uid="{00000000-0005-0000-0000-0000FB1B0000}"/>
    <cellStyle name="Currency 2 6 3 3 2 4 3" xfId="7164" xr:uid="{00000000-0005-0000-0000-0000FC1B0000}"/>
    <cellStyle name="Currency 2 6 3 3 2 4 3 2" xfId="7165" xr:uid="{00000000-0005-0000-0000-0000FD1B0000}"/>
    <cellStyle name="Currency 2 6 3 3 2 4 3 2 2" xfId="7166" xr:uid="{00000000-0005-0000-0000-0000FE1B0000}"/>
    <cellStyle name="Currency 2 6 3 3 2 4 3 3" xfId="7167" xr:uid="{00000000-0005-0000-0000-0000FF1B0000}"/>
    <cellStyle name="Currency 2 6 3 3 2 4 4" xfId="7168" xr:uid="{00000000-0005-0000-0000-0000001C0000}"/>
    <cellStyle name="Currency 2 6 3 3 2 4 4 2" xfId="7169" xr:uid="{00000000-0005-0000-0000-0000011C0000}"/>
    <cellStyle name="Currency 2 6 3 3 2 4 4 2 2" xfId="7170" xr:uid="{00000000-0005-0000-0000-0000021C0000}"/>
    <cellStyle name="Currency 2 6 3 3 2 4 4 3" xfId="7171" xr:uid="{00000000-0005-0000-0000-0000031C0000}"/>
    <cellStyle name="Currency 2 6 3 3 2 4 5" xfId="7172" xr:uid="{00000000-0005-0000-0000-0000041C0000}"/>
    <cellStyle name="Currency 2 6 3 3 2 4 5 2" xfId="7173" xr:uid="{00000000-0005-0000-0000-0000051C0000}"/>
    <cellStyle name="Currency 2 6 3 3 2 4 5 2 2" xfId="7174" xr:uid="{00000000-0005-0000-0000-0000061C0000}"/>
    <cellStyle name="Currency 2 6 3 3 2 4 5 3" xfId="7175" xr:uid="{00000000-0005-0000-0000-0000071C0000}"/>
    <cellStyle name="Currency 2 6 3 3 2 4 6" xfId="7176" xr:uid="{00000000-0005-0000-0000-0000081C0000}"/>
    <cellStyle name="Currency 2 6 3 3 2 4 6 2" xfId="7177" xr:uid="{00000000-0005-0000-0000-0000091C0000}"/>
    <cellStyle name="Currency 2 6 3 3 2 4 7" xfId="7178" xr:uid="{00000000-0005-0000-0000-00000A1C0000}"/>
    <cellStyle name="Currency 2 6 3 3 2 4 7 2" xfId="7179" xr:uid="{00000000-0005-0000-0000-00000B1C0000}"/>
    <cellStyle name="Currency 2 6 3 3 2 4 8" xfId="7180" xr:uid="{00000000-0005-0000-0000-00000C1C0000}"/>
    <cellStyle name="Currency 2 6 3 3 2 4 9" xfId="7181" xr:uid="{00000000-0005-0000-0000-00000D1C0000}"/>
    <cellStyle name="Currency 2 6 3 3 2 5" xfId="7182" xr:uid="{00000000-0005-0000-0000-00000E1C0000}"/>
    <cellStyle name="Currency 2 6 3 3 2 5 2" xfId="7183" xr:uid="{00000000-0005-0000-0000-00000F1C0000}"/>
    <cellStyle name="Currency 2 6 3 3 2 5 3" xfId="7184" xr:uid="{00000000-0005-0000-0000-0000101C0000}"/>
    <cellStyle name="Currency 2 6 3 3 2 5 4" xfId="7185" xr:uid="{00000000-0005-0000-0000-0000111C0000}"/>
    <cellStyle name="Currency 2 6 3 3 2 6" xfId="7186" xr:uid="{00000000-0005-0000-0000-0000121C0000}"/>
    <cellStyle name="Currency 2 6 3 3 2 6 2" xfId="7187" xr:uid="{00000000-0005-0000-0000-0000131C0000}"/>
    <cellStyle name="Currency 2 6 3 3 2 6 2 2" xfId="7188" xr:uid="{00000000-0005-0000-0000-0000141C0000}"/>
    <cellStyle name="Currency 2 6 3 3 2 6 2 2 2" xfId="7189" xr:uid="{00000000-0005-0000-0000-0000151C0000}"/>
    <cellStyle name="Currency 2 6 3 3 2 6 2 3" xfId="7190" xr:uid="{00000000-0005-0000-0000-0000161C0000}"/>
    <cellStyle name="Currency 2 6 3 3 2 6 3" xfId="7191" xr:uid="{00000000-0005-0000-0000-0000171C0000}"/>
    <cellStyle name="Currency 2 6 3 3 2 6 3 2" xfId="7192" xr:uid="{00000000-0005-0000-0000-0000181C0000}"/>
    <cellStyle name="Currency 2 6 3 3 2 6 3 2 2" xfId="7193" xr:uid="{00000000-0005-0000-0000-0000191C0000}"/>
    <cellStyle name="Currency 2 6 3 3 2 6 3 3" xfId="7194" xr:uid="{00000000-0005-0000-0000-00001A1C0000}"/>
    <cellStyle name="Currency 2 6 3 3 2 6 4" xfId="7195" xr:uid="{00000000-0005-0000-0000-00001B1C0000}"/>
    <cellStyle name="Currency 2 6 3 3 2 6 4 2" xfId="7196" xr:uid="{00000000-0005-0000-0000-00001C1C0000}"/>
    <cellStyle name="Currency 2 6 3 3 2 6 4 2 2" xfId="7197" xr:uid="{00000000-0005-0000-0000-00001D1C0000}"/>
    <cellStyle name="Currency 2 6 3 3 2 6 4 3" xfId="7198" xr:uid="{00000000-0005-0000-0000-00001E1C0000}"/>
    <cellStyle name="Currency 2 6 3 3 2 6 5" xfId="7199" xr:uid="{00000000-0005-0000-0000-00001F1C0000}"/>
    <cellStyle name="Currency 2 6 3 3 2 6 5 2" xfId="7200" xr:uid="{00000000-0005-0000-0000-0000201C0000}"/>
    <cellStyle name="Currency 2 6 3 3 2 6 6" xfId="7201" xr:uid="{00000000-0005-0000-0000-0000211C0000}"/>
    <cellStyle name="Currency 2 6 3 3 2 6 6 2" xfId="7202" xr:uid="{00000000-0005-0000-0000-0000221C0000}"/>
    <cellStyle name="Currency 2 6 3 3 2 6 7" xfId="7203" xr:uid="{00000000-0005-0000-0000-0000231C0000}"/>
    <cellStyle name="Currency 2 6 3 3 2 7" xfId="7204" xr:uid="{00000000-0005-0000-0000-0000241C0000}"/>
    <cellStyle name="Currency 2 6 3 3 2 7 2" xfId="7205" xr:uid="{00000000-0005-0000-0000-0000251C0000}"/>
    <cellStyle name="Currency 2 6 3 3 2 7 2 2" xfId="7206" xr:uid="{00000000-0005-0000-0000-0000261C0000}"/>
    <cellStyle name="Currency 2 6 3 3 2 7 3" xfId="7207" xr:uid="{00000000-0005-0000-0000-0000271C0000}"/>
    <cellStyle name="Currency 2 6 3 3 2 8" xfId="7208" xr:uid="{00000000-0005-0000-0000-0000281C0000}"/>
    <cellStyle name="Currency 2 6 3 3 2 8 2" xfId="7209" xr:uid="{00000000-0005-0000-0000-0000291C0000}"/>
    <cellStyle name="Currency 2 6 3 3 2 8 2 2" xfId="7210" xr:uid="{00000000-0005-0000-0000-00002A1C0000}"/>
    <cellStyle name="Currency 2 6 3 3 2 8 3" xfId="7211" xr:uid="{00000000-0005-0000-0000-00002B1C0000}"/>
    <cellStyle name="Currency 2 6 3 3 2 9" xfId="7212" xr:uid="{00000000-0005-0000-0000-00002C1C0000}"/>
    <cellStyle name="Currency 2 6 3 3 3" xfId="7213" xr:uid="{00000000-0005-0000-0000-00002D1C0000}"/>
    <cellStyle name="Currency 2 6 3 3 3 10" xfId="7214" xr:uid="{00000000-0005-0000-0000-00002E1C0000}"/>
    <cellStyle name="Currency 2 6 3 3 3 11" xfId="7215" xr:uid="{00000000-0005-0000-0000-00002F1C0000}"/>
    <cellStyle name="Currency 2 6 3 3 3 12" xfId="7216" xr:uid="{00000000-0005-0000-0000-0000301C0000}"/>
    <cellStyle name="Currency 2 6 3 3 3 13" xfId="7217" xr:uid="{00000000-0005-0000-0000-0000311C0000}"/>
    <cellStyle name="Currency 2 6 3 3 3 2" xfId="7218" xr:uid="{00000000-0005-0000-0000-0000321C0000}"/>
    <cellStyle name="Currency 2 6 3 3 3 2 10" xfId="7219" xr:uid="{00000000-0005-0000-0000-0000331C0000}"/>
    <cellStyle name="Currency 2 6 3 3 3 2 2" xfId="7220" xr:uid="{00000000-0005-0000-0000-0000341C0000}"/>
    <cellStyle name="Currency 2 6 3 3 3 2 2 2" xfId="7221" xr:uid="{00000000-0005-0000-0000-0000351C0000}"/>
    <cellStyle name="Currency 2 6 3 3 3 2 2 3" xfId="7222" xr:uid="{00000000-0005-0000-0000-0000361C0000}"/>
    <cellStyle name="Currency 2 6 3 3 3 2 3" xfId="7223" xr:uid="{00000000-0005-0000-0000-0000371C0000}"/>
    <cellStyle name="Currency 2 6 3 3 3 2 3 2" xfId="7224" xr:uid="{00000000-0005-0000-0000-0000381C0000}"/>
    <cellStyle name="Currency 2 6 3 3 3 2 3 3" xfId="7225" xr:uid="{00000000-0005-0000-0000-0000391C0000}"/>
    <cellStyle name="Currency 2 6 3 3 3 2 3 4" xfId="7226" xr:uid="{00000000-0005-0000-0000-00003A1C0000}"/>
    <cellStyle name="Currency 2 6 3 3 3 2 4" xfId="7227" xr:uid="{00000000-0005-0000-0000-00003B1C0000}"/>
    <cellStyle name="Currency 2 6 3 3 3 2 4 2" xfId="7228" xr:uid="{00000000-0005-0000-0000-00003C1C0000}"/>
    <cellStyle name="Currency 2 6 3 3 3 2 4 2 2" xfId="7229" xr:uid="{00000000-0005-0000-0000-00003D1C0000}"/>
    <cellStyle name="Currency 2 6 3 3 3 2 4 3" xfId="7230" xr:uid="{00000000-0005-0000-0000-00003E1C0000}"/>
    <cellStyle name="Currency 2 6 3 3 3 2 5" xfId="7231" xr:uid="{00000000-0005-0000-0000-00003F1C0000}"/>
    <cellStyle name="Currency 2 6 3 3 3 2 5 2" xfId="7232" xr:uid="{00000000-0005-0000-0000-0000401C0000}"/>
    <cellStyle name="Currency 2 6 3 3 3 2 5 2 2" xfId="7233" xr:uid="{00000000-0005-0000-0000-0000411C0000}"/>
    <cellStyle name="Currency 2 6 3 3 3 2 5 3" xfId="7234" xr:uid="{00000000-0005-0000-0000-0000421C0000}"/>
    <cellStyle name="Currency 2 6 3 3 3 2 6" xfId="7235" xr:uid="{00000000-0005-0000-0000-0000431C0000}"/>
    <cellStyle name="Currency 2 6 3 3 3 2 6 2" xfId="7236" xr:uid="{00000000-0005-0000-0000-0000441C0000}"/>
    <cellStyle name="Currency 2 6 3 3 3 2 6 2 2" xfId="7237" xr:uid="{00000000-0005-0000-0000-0000451C0000}"/>
    <cellStyle name="Currency 2 6 3 3 3 2 6 3" xfId="7238" xr:uid="{00000000-0005-0000-0000-0000461C0000}"/>
    <cellStyle name="Currency 2 6 3 3 3 2 7" xfId="7239" xr:uid="{00000000-0005-0000-0000-0000471C0000}"/>
    <cellStyle name="Currency 2 6 3 3 3 2 7 2" xfId="7240" xr:uid="{00000000-0005-0000-0000-0000481C0000}"/>
    <cellStyle name="Currency 2 6 3 3 3 2 8" xfId="7241" xr:uid="{00000000-0005-0000-0000-0000491C0000}"/>
    <cellStyle name="Currency 2 6 3 3 3 2 8 2" xfId="7242" xr:uid="{00000000-0005-0000-0000-00004A1C0000}"/>
    <cellStyle name="Currency 2 6 3 3 3 2 9" xfId="7243" xr:uid="{00000000-0005-0000-0000-00004B1C0000}"/>
    <cellStyle name="Currency 2 6 3 3 3 3" xfId="7244" xr:uid="{00000000-0005-0000-0000-00004C1C0000}"/>
    <cellStyle name="Currency 2 6 3 3 3 3 2" xfId="7245" xr:uid="{00000000-0005-0000-0000-00004D1C0000}"/>
    <cellStyle name="Currency 2 6 3 3 3 3 2 2" xfId="7246" xr:uid="{00000000-0005-0000-0000-00004E1C0000}"/>
    <cellStyle name="Currency 2 6 3 3 3 3 2 3" xfId="7247" xr:uid="{00000000-0005-0000-0000-00004F1C0000}"/>
    <cellStyle name="Currency 2 6 3 3 3 3 3" xfId="7248" xr:uid="{00000000-0005-0000-0000-0000501C0000}"/>
    <cellStyle name="Currency 2 6 3 3 3 4" xfId="7249" xr:uid="{00000000-0005-0000-0000-0000511C0000}"/>
    <cellStyle name="Currency 2 6 3 3 3 4 2" xfId="7250" xr:uid="{00000000-0005-0000-0000-0000521C0000}"/>
    <cellStyle name="Currency 2 6 3 3 3 4 3" xfId="7251" xr:uid="{00000000-0005-0000-0000-0000531C0000}"/>
    <cellStyle name="Currency 2 6 3 3 3 4 4" xfId="7252" xr:uid="{00000000-0005-0000-0000-0000541C0000}"/>
    <cellStyle name="Currency 2 6 3 3 3 5" xfId="7253" xr:uid="{00000000-0005-0000-0000-0000551C0000}"/>
    <cellStyle name="Currency 2 6 3 3 3 5 2" xfId="7254" xr:uid="{00000000-0005-0000-0000-0000561C0000}"/>
    <cellStyle name="Currency 2 6 3 3 3 5 2 2" xfId="7255" xr:uid="{00000000-0005-0000-0000-0000571C0000}"/>
    <cellStyle name="Currency 2 6 3 3 3 5 3" xfId="7256" xr:uid="{00000000-0005-0000-0000-0000581C0000}"/>
    <cellStyle name="Currency 2 6 3 3 3 6" xfId="7257" xr:uid="{00000000-0005-0000-0000-0000591C0000}"/>
    <cellStyle name="Currency 2 6 3 3 3 6 2" xfId="7258" xr:uid="{00000000-0005-0000-0000-00005A1C0000}"/>
    <cellStyle name="Currency 2 6 3 3 3 6 2 2" xfId="7259" xr:uid="{00000000-0005-0000-0000-00005B1C0000}"/>
    <cellStyle name="Currency 2 6 3 3 3 6 3" xfId="7260" xr:uid="{00000000-0005-0000-0000-00005C1C0000}"/>
    <cellStyle name="Currency 2 6 3 3 3 7" xfId="7261" xr:uid="{00000000-0005-0000-0000-00005D1C0000}"/>
    <cellStyle name="Currency 2 6 3 3 3 7 2" xfId="7262" xr:uid="{00000000-0005-0000-0000-00005E1C0000}"/>
    <cellStyle name="Currency 2 6 3 3 3 7 2 2" xfId="7263" xr:uid="{00000000-0005-0000-0000-00005F1C0000}"/>
    <cellStyle name="Currency 2 6 3 3 3 7 3" xfId="7264" xr:uid="{00000000-0005-0000-0000-0000601C0000}"/>
    <cellStyle name="Currency 2 6 3 3 3 8" xfId="7265" xr:uid="{00000000-0005-0000-0000-0000611C0000}"/>
    <cellStyle name="Currency 2 6 3 3 3 8 2" xfId="7266" xr:uid="{00000000-0005-0000-0000-0000621C0000}"/>
    <cellStyle name="Currency 2 6 3 3 3 9" xfId="7267" xr:uid="{00000000-0005-0000-0000-0000631C0000}"/>
    <cellStyle name="Currency 2 6 3 3 3 9 2" xfId="7268" xr:uid="{00000000-0005-0000-0000-0000641C0000}"/>
    <cellStyle name="Currency 2 6 3 3 4" xfId="7269" xr:uid="{00000000-0005-0000-0000-0000651C0000}"/>
    <cellStyle name="Currency 2 6 3 3 4 2" xfId="7270" xr:uid="{00000000-0005-0000-0000-0000661C0000}"/>
    <cellStyle name="Currency 2 6 3 3 4 2 10" xfId="7271" xr:uid="{00000000-0005-0000-0000-0000671C0000}"/>
    <cellStyle name="Currency 2 6 3 3 4 2 11" xfId="7272" xr:uid="{00000000-0005-0000-0000-0000681C0000}"/>
    <cellStyle name="Currency 2 6 3 3 4 2 2" xfId="7273" xr:uid="{00000000-0005-0000-0000-0000691C0000}"/>
    <cellStyle name="Currency 2 6 3 3 4 2 2 2" xfId="7274" xr:uid="{00000000-0005-0000-0000-00006A1C0000}"/>
    <cellStyle name="Currency 2 6 3 3 4 2 2 3" xfId="7275" xr:uid="{00000000-0005-0000-0000-00006B1C0000}"/>
    <cellStyle name="Currency 2 6 3 3 4 2 3" xfId="7276" xr:uid="{00000000-0005-0000-0000-00006C1C0000}"/>
    <cellStyle name="Currency 2 6 3 3 4 2 3 2" xfId="7277" xr:uid="{00000000-0005-0000-0000-00006D1C0000}"/>
    <cellStyle name="Currency 2 6 3 3 4 2 3 3" xfId="7278" xr:uid="{00000000-0005-0000-0000-00006E1C0000}"/>
    <cellStyle name="Currency 2 6 3 3 4 2 4" xfId="7279" xr:uid="{00000000-0005-0000-0000-00006F1C0000}"/>
    <cellStyle name="Currency 2 6 3 3 4 2 4 2" xfId="7280" xr:uid="{00000000-0005-0000-0000-0000701C0000}"/>
    <cellStyle name="Currency 2 6 3 3 4 2 4 2 2" xfId="7281" xr:uid="{00000000-0005-0000-0000-0000711C0000}"/>
    <cellStyle name="Currency 2 6 3 3 4 2 4 3" xfId="7282" xr:uid="{00000000-0005-0000-0000-0000721C0000}"/>
    <cellStyle name="Currency 2 6 3 3 4 2 5" xfId="7283" xr:uid="{00000000-0005-0000-0000-0000731C0000}"/>
    <cellStyle name="Currency 2 6 3 3 4 2 5 2" xfId="7284" xr:uid="{00000000-0005-0000-0000-0000741C0000}"/>
    <cellStyle name="Currency 2 6 3 3 4 2 5 2 2" xfId="7285" xr:uid="{00000000-0005-0000-0000-0000751C0000}"/>
    <cellStyle name="Currency 2 6 3 3 4 2 5 3" xfId="7286" xr:uid="{00000000-0005-0000-0000-0000761C0000}"/>
    <cellStyle name="Currency 2 6 3 3 4 2 6" xfId="7287" xr:uid="{00000000-0005-0000-0000-0000771C0000}"/>
    <cellStyle name="Currency 2 6 3 3 4 2 6 2" xfId="7288" xr:uid="{00000000-0005-0000-0000-0000781C0000}"/>
    <cellStyle name="Currency 2 6 3 3 4 2 6 2 2" xfId="7289" xr:uid="{00000000-0005-0000-0000-0000791C0000}"/>
    <cellStyle name="Currency 2 6 3 3 4 2 6 3" xfId="7290" xr:uid="{00000000-0005-0000-0000-00007A1C0000}"/>
    <cellStyle name="Currency 2 6 3 3 4 2 7" xfId="7291" xr:uid="{00000000-0005-0000-0000-00007B1C0000}"/>
    <cellStyle name="Currency 2 6 3 3 4 2 7 2" xfId="7292" xr:uid="{00000000-0005-0000-0000-00007C1C0000}"/>
    <cellStyle name="Currency 2 6 3 3 4 2 8" xfId="7293" xr:uid="{00000000-0005-0000-0000-00007D1C0000}"/>
    <cellStyle name="Currency 2 6 3 3 4 2 8 2" xfId="7294" xr:uid="{00000000-0005-0000-0000-00007E1C0000}"/>
    <cellStyle name="Currency 2 6 3 3 4 2 9" xfId="7295" xr:uid="{00000000-0005-0000-0000-00007F1C0000}"/>
    <cellStyle name="Currency 2 6 3 3 4 3" xfId="7296" xr:uid="{00000000-0005-0000-0000-0000801C0000}"/>
    <cellStyle name="Currency 2 6 3 3 4 3 2" xfId="7297" xr:uid="{00000000-0005-0000-0000-0000811C0000}"/>
    <cellStyle name="Currency 2 6 3 3 4 3 2 2" xfId="7298" xr:uid="{00000000-0005-0000-0000-0000821C0000}"/>
    <cellStyle name="Currency 2 6 3 3 4 3 2 3" xfId="7299" xr:uid="{00000000-0005-0000-0000-0000831C0000}"/>
    <cellStyle name="Currency 2 6 3 3 4 3 3" xfId="7300" xr:uid="{00000000-0005-0000-0000-0000841C0000}"/>
    <cellStyle name="Currency 2 6 3 3 4 4" xfId="7301" xr:uid="{00000000-0005-0000-0000-0000851C0000}"/>
    <cellStyle name="Currency 2 6 3 3 4 4 2" xfId="7302" xr:uid="{00000000-0005-0000-0000-0000861C0000}"/>
    <cellStyle name="Currency 2 6 3 3 4 4 2 2" xfId="7303" xr:uid="{00000000-0005-0000-0000-0000871C0000}"/>
    <cellStyle name="Currency 2 6 3 3 4 4 3" xfId="7304" xr:uid="{00000000-0005-0000-0000-0000881C0000}"/>
    <cellStyle name="Currency 2 6 3 3 4 4 4" xfId="7305" xr:uid="{00000000-0005-0000-0000-0000891C0000}"/>
    <cellStyle name="Currency 2 6 3 3 4 5" xfId="7306" xr:uid="{00000000-0005-0000-0000-00008A1C0000}"/>
    <cellStyle name="Currency 2 6 3 3 4 5 2" xfId="7307" xr:uid="{00000000-0005-0000-0000-00008B1C0000}"/>
    <cellStyle name="Currency 2 6 3 3 4 5 2 2" xfId="7308" xr:uid="{00000000-0005-0000-0000-00008C1C0000}"/>
    <cellStyle name="Currency 2 6 3 3 4 5 3" xfId="7309" xr:uid="{00000000-0005-0000-0000-00008D1C0000}"/>
    <cellStyle name="Currency 2 6 3 3 4 6" xfId="7310" xr:uid="{00000000-0005-0000-0000-00008E1C0000}"/>
    <cellStyle name="Currency 2 6 3 3 4 7" xfId="7311" xr:uid="{00000000-0005-0000-0000-00008F1C0000}"/>
    <cellStyle name="Currency 2 6 3 3 5" xfId="7312" xr:uid="{00000000-0005-0000-0000-0000901C0000}"/>
    <cellStyle name="Currency 2 6 3 3 5 10" xfId="7313" xr:uid="{00000000-0005-0000-0000-0000911C0000}"/>
    <cellStyle name="Currency 2 6 3 3 5 2" xfId="7314" xr:uid="{00000000-0005-0000-0000-0000921C0000}"/>
    <cellStyle name="Currency 2 6 3 3 5 2 2" xfId="7315" xr:uid="{00000000-0005-0000-0000-0000931C0000}"/>
    <cellStyle name="Currency 2 6 3 3 5 2 3" xfId="7316" xr:uid="{00000000-0005-0000-0000-0000941C0000}"/>
    <cellStyle name="Currency 2 6 3 3 5 3" xfId="7317" xr:uid="{00000000-0005-0000-0000-0000951C0000}"/>
    <cellStyle name="Currency 2 6 3 3 5 3 2" xfId="7318" xr:uid="{00000000-0005-0000-0000-0000961C0000}"/>
    <cellStyle name="Currency 2 6 3 3 5 3 3" xfId="7319" xr:uid="{00000000-0005-0000-0000-0000971C0000}"/>
    <cellStyle name="Currency 2 6 3 3 5 4" xfId="7320" xr:uid="{00000000-0005-0000-0000-0000981C0000}"/>
    <cellStyle name="Currency 2 6 3 3 5 4 2" xfId="7321" xr:uid="{00000000-0005-0000-0000-0000991C0000}"/>
    <cellStyle name="Currency 2 6 3 3 5 4 2 2" xfId="7322" xr:uid="{00000000-0005-0000-0000-00009A1C0000}"/>
    <cellStyle name="Currency 2 6 3 3 5 4 3" xfId="7323" xr:uid="{00000000-0005-0000-0000-00009B1C0000}"/>
    <cellStyle name="Currency 2 6 3 3 5 5" xfId="7324" xr:uid="{00000000-0005-0000-0000-00009C1C0000}"/>
    <cellStyle name="Currency 2 6 3 3 5 5 2" xfId="7325" xr:uid="{00000000-0005-0000-0000-00009D1C0000}"/>
    <cellStyle name="Currency 2 6 3 3 5 5 2 2" xfId="7326" xr:uid="{00000000-0005-0000-0000-00009E1C0000}"/>
    <cellStyle name="Currency 2 6 3 3 5 5 3" xfId="7327" xr:uid="{00000000-0005-0000-0000-00009F1C0000}"/>
    <cellStyle name="Currency 2 6 3 3 5 6" xfId="7328" xr:uid="{00000000-0005-0000-0000-0000A01C0000}"/>
    <cellStyle name="Currency 2 6 3 3 5 6 2" xfId="7329" xr:uid="{00000000-0005-0000-0000-0000A11C0000}"/>
    <cellStyle name="Currency 2 6 3 3 5 6 2 2" xfId="7330" xr:uid="{00000000-0005-0000-0000-0000A21C0000}"/>
    <cellStyle name="Currency 2 6 3 3 5 6 3" xfId="7331" xr:uid="{00000000-0005-0000-0000-0000A31C0000}"/>
    <cellStyle name="Currency 2 6 3 3 5 7" xfId="7332" xr:uid="{00000000-0005-0000-0000-0000A41C0000}"/>
    <cellStyle name="Currency 2 6 3 3 5 7 2" xfId="7333" xr:uid="{00000000-0005-0000-0000-0000A51C0000}"/>
    <cellStyle name="Currency 2 6 3 3 5 8" xfId="7334" xr:uid="{00000000-0005-0000-0000-0000A61C0000}"/>
    <cellStyle name="Currency 2 6 3 3 5 8 2" xfId="7335" xr:uid="{00000000-0005-0000-0000-0000A71C0000}"/>
    <cellStyle name="Currency 2 6 3 3 5 9" xfId="7336" xr:uid="{00000000-0005-0000-0000-0000A81C0000}"/>
    <cellStyle name="Currency 2 6 3 3 6" xfId="7337" xr:uid="{00000000-0005-0000-0000-0000A91C0000}"/>
    <cellStyle name="Currency 2 6 3 3 6 10" xfId="7338" xr:uid="{00000000-0005-0000-0000-0000AA1C0000}"/>
    <cellStyle name="Currency 2 6 3 3 6 11" xfId="7339" xr:uid="{00000000-0005-0000-0000-0000AB1C0000}"/>
    <cellStyle name="Currency 2 6 3 3 6 12" xfId="7340" xr:uid="{00000000-0005-0000-0000-0000AC1C0000}"/>
    <cellStyle name="Currency 2 6 3 3 6 2" xfId="7341" xr:uid="{00000000-0005-0000-0000-0000AD1C0000}"/>
    <cellStyle name="Currency 2 6 3 3 6 2 2" xfId="7342" xr:uid="{00000000-0005-0000-0000-0000AE1C0000}"/>
    <cellStyle name="Currency 2 6 3 3 6 2 3" xfId="7343" xr:uid="{00000000-0005-0000-0000-0000AF1C0000}"/>
    <cellStyle name="Currency 2 6 3 3 6 3" xfId="7344" xr:uid="{00000000-0005-0000-0000-0000B01C0000}"/>
    <cellStyle name="Currency 2 6 3 3 6 3 2" xfId="7345" xr:uid="{00000000-0005-0000-0000-0000B11C0000}"/>
    <cellStyle name="Currency 2 6 3 3 6 3 3" xfId="7346" xr:uid="{00000000-0005-0000-0000-0000B21C0000}"/>
    <cellStyle name="Currency 2 6 3 3 6 4" xfId="7347" xr:uid="{00000000-0005-0000-0000-0000B31C0000}"/>
    <cellStyle name="Currency 2 6 3 3 6 5" xfId="7348" xr:uid="{00000000-0005-0000-0000-0000B41C0000}"/>
    <cellStyle name="Currency 2 6 3 3 6 5 2" xfId="7349" xr:uid="{00000000-0005-0000-0000-0000B51C0000}"/>
    <cellStyle name="Currency 2 6 3 3 6 5 2 2" xfId="7350" xr:uid="{00000000-0005-0000-0000-0000B61C0000}"/>
    <cellStyle name="Currency 2 6 3 3 6 5 3" xfId="7351" xr:uid="{00000000-0005-0000-0000-0000B71C0000}"/>
    <cellStyle name="Currency 2 6 3 3 6 6" xfId="7352" xr:uid="{00000000-0005-0000-0000-0000B81C0000}"/>
    <cellStyle name="Currency 2 6 3 3 6 6 2" xfId="7353" xr:uid="{00000000-0005-0000-0000-0000B91C0000}"/>
    <cellStyle name="Currency 2 6 3 3 6 6 2 2" xfId="7354" xr:uid="{00000000-0005-0000-0000-0000BA1C0000}"/>
    <cellStyle name="Currency 2 6 3 3 6 6 3" xfId="7355" xr:uid="{00000000-0005-0000-0000-0000BB1C0000}"/>
    <cellStyle name="Currency 2 6 3 3 6 7" xfId="7356" xr:uid="{00000000-0005-0000-0000-0000BC1C0000}"/>
    <cellStyle name="Currency 2 6 3 3 6 7 2" xfId="7357" xr:uid="{00000000-0005-0000-0000-0000BD1C0000}"/>
    <cellStyle name="Currency 2 6 3 3 6 7 2 2" xfId="7358" xr:uid="{00000000-0005-0000-0000-0000BE1C0000}"/>
    <cellStyle name="Currency 2 6 3 3 6 7 3" xfId="7359" xr:uid="{00000000-0005-0000-0000-0000BF1C0000}"/>
    <cellStyle name="Currency 2 6 3 3 6 8" xfId="7360" xr:uid="{00000000-0005-0000-0000-0000C01C0000}"/>
    <cellStyle name="Currency 2 6 3 3 6 8 2" xfId="7361" xr:uid="{00000000-0005-0000-0000-0000C11C0000}"/>
    <cellStyle name="Currency 2 6 3 3 6 9" xfId="7362" xr:uid="{00000000-0005-0000-0000-0000C21C0000}"/>
    <cellStyle name="Currency 2 6 3 3 6 9 2" xfId="7363" xr:uid="{00000000-0005-0000-0000-0000C31C0000}"/>
    <cellStyle name="Currency 2 6 3 3 7" xfId="7364" xr:uid="{00000000-0005-0000-0000-0000C41C0000}"/>
    <cellStyle name="Currency 2 6 3 3 7 2" xfId="7365" xr:uid="{00000000-0005-0000-0000-0000C51C0000}"/>
    <cellStyle name="Currency 2 6 3 3 7 3" xfId="7366" xr:uid="{00000000-0005-0000-0000-0000C61C0000}"/>
    <cellStyle name="Currency 2 6 3 3 8" xfId="7367" xr:uid="{00000000-0005-0000-0000-0000C71C0000}"/>
    <cellStyle name="Currency 2 6 3 3 8 2" xfId="7368" xr:uid="{00000000-0005-0000-0000-0000C81C0000}"/>
    <cellStyle name="Currency 2 6 3 3 8 2 2" xfId="7369" xr:uid="{00000000-0005-0000-0000-0000C91C0000}"/>
    <cellStyle name="Currency 2 6 3 3 8 3" xfId="7370" xr:uid="{00000000-0005-0000-0000-0000CA1C0000}"/>
    <cellStyle name="Currency 2 6 3 3 8 4" xfId="7371" xr:uid="{00000000-0005-0000-0000-0000CB1C0000}"/>
    <cellStyle name="Currency 2 6 3 3 9" xfId="7372" xr:uid="{00000000-0005-0000-0000-0000CC1C0000}"/>
    <cellStyle name="Currency 2 6 3 3 9 2" xfId="7373" xr:uid="{00000000-0005-0000-0000-0000CD1C0000}"/>
    <cellStyle name="Currency 2 6 3 3 9 2 2" xfId="7374" xr:uid="{00000000-0005-0000-0000-0000CE1C0000}"/>
    <cellStyle name="Currency 2 6 3 3 9 3" xfId="7375" xr:uid="{00000000-0005-0000-0000-0000CF1C0000}"/>
    <cellStyle name="Currency 2 6 3 4" xfId="7376" xr:uid="{00000000-0005-0000-0000-0000D01C0000}"/>
    <cellStyle name="Currency 2 6 3 4 2" xfId="7377" xr:uid="{00000000-0005-0000-0000-0000D11C0000}"/>
    <cellStyle name="Currency 2 6 3 4 2 10" xfId="7378" xr:uid="{00000000-0005-0000-0000-0000D21C0000}"/>
    <cellStyle name="Currency 2 6 3 4 2 2" xfId="7379" xr:uid="{00000000-0005-0000-0000-0000D31C0000}"/>
    <cellStyle name="Currency 2 6 3 4 2 2 2" xfId="7380" xr:uid="{00000000-0005-0000-0000-0000D41C0000}"/>
    <cellStyle name="Currency 2 6 3 4 2 2 3" xfId="7381" xr:uid="{00000000-0005-0000-0000-0000D51C0000}"/>
    <cellStyle name="Currency 2 6 3 4 2 3" xfId="7382" xr:uid="{00000000-0005-0000-0000-0000D61C0000}"/>
    <cellStyle name="Currency 2 6 3 4 2 3 2" xfId="7383" xr:uid="{00000000-0005-0000-0000-0000D71C0000}"/>
    <cellStyle name="Currency 2 6 3 4 2 3 3" xfId="7384" xr:uid="{00000000-0005-0000-0000-0000D81C0000}"/>
    <cellStyle name="Currency 2 6 3 4 2 4" xfId="7385" xr:uid="{00000000-0005-0000-0000-0000D91C0000}"/>
    <cellStyle name="Currency 2 6 3 4 2 4 2" xfId="7386" xr:uid="{00000000-0005-0000-0000-0000DA1C0000}"/>
    <cellStyle name="Currency 2 6 3 4 2 4 2 2" xfId="7387" xr:uid="{00000000-0005-0000-0000-0000DB1C0000}"/>
    <cellStyle name="Currency 2 6 3 4 2 4 3" xfId="7388" xr:uid="{00000000-0005-0000-0000-0000DC1C0000}"/>
    <cellStyle name="Currency 2 6 3 4 2 5" xfId="7389" xr:uid="{00000000-0005-0000-0000-0000DD1C0000}"/>
    <cellStyle name="Currency 2 6 3 4 2 5 2" xfId="7390" xr:uid="{00000000-0005-0000-0000-0000DE1C0000}"/>
    <cellStyle name="Currency 2 6 3 4 2 5 2 2" xfId="7391" xr:uid="{00000000-0005-0000-0000-0000DF1C0000}"/>
    <cellStyle name="Currency 2 6 3 4 2 5 3" xfId="7392" xr:uid="{00000000-0005-0000-0000-0000E01C0000}"/>
    <cellStyle name="Currency 2 6 3 4 2 6" xfId="7393" xr:uid="{00000000-0005-0000-0000-0000E11C0000}"/>
    <cellStyle name="Currency 2 6 3 4 2 6 2" xfId="7394" xr:uid="{00000000-0005-0000-0000-0000E21C0000}"/>
    <cellStyle name="Currency 2 6 3 4 2 6 2 2" xfId="7395" xr:uid="{00000000-0005-0000-0000-0000E31C0000}"/>
    <cellStyle name="Currency 2 6 3 4 2 6 3" xfId="7396" xr:uid="{00000000-0005-0000-0000-0000E41C0000}"/>
    <cellStyle name="Currency 2 6 3 4 2 7" xfId="7397" xr:uid="{00000000-0005-0000-0000-0000E51C0000}"/>
    <cellStyle name="Currency 2 6 3 4 2 7 2" xfId="7398" xr:uid="{00000000-0005-0000-0000-0000E61C0000}"/>
    <cellStyle name="Currency 2 6 3 4 2 8" xfId="7399" xr:uid="{00000000-0005-0000-0000-0000E71C0000}"/>
    <cellStyle name="Currency 2 6 3 4 2 8 2" xfId="7400" xr:uid="{00000000-0005-0000-0000-0000E81C0000}"/>
    <cellStyle name="Currency 2 6 3 4 2 9" xfId="7401" xr:uid="{00000000-0005-0000-0000-0000E91C0000}"/>
    <cellStyle name="Currency 2 6 3 4 3" xfId="7402" xr:uid="{00000000-0005-0000-0000-0000EA1C0000}"/>
    <cellStyle name="Currency 2 6 3 4 3 10" xfId="7403" xr:uid="{00000000-0005-0000-0000-0000EB1C0000}"/>
    <cellStyle name="Currency 2 6 3 4 3 2" xfId="7404" xr:uid="{00000000-0005-0000-0000-0000EC1C0000}"/>
    <cellStyle name="Currency 2 6 3 4 3 2 2" xfId="7405" xr:uid="{00000000-0005-0000-0000-0000ED1C0000}"/>
    <cellStyle name="Currency 2 6 3 4 3 2 3" xfId="7406" xr:uid="{00000000-0005-0000-0000-0000EE1C0000}"/>
    <cellStyle name="Currency 2 6 3 4 3 3" xfId="7407" xr:uid="{00000000-0005-0000-0000-0000EF1C0000}"/>
    <cellStyle name="Currency 2 6 3 4 3 3 2" xfId="7408" xr:uid="{00000000-0005-0000-0000-0000F01C0000}"/>
    <cellStyle name="Currency 2 6 3 4 3 3 3" xfId="7409" xr:uid="{00000000-0005-0000-0000-0000F11C0000}"/>
    <cellStyle name="Currency 2 6 3 4 3 4" xfId="7410" xr:uid="{00000000-0005-0000-0000-0000F21C0000}"/>
    <cellStyle name="Currency 2 6 3 4 3 4 2" xfId="7411" xr:uid="{00000000-0005-0000-0000-0000F31C0000}"/>
    <cellStyle name="Currency 2 6 3 4 3 4 2 2" xfId="7412" xr:uid="{00000000-0005-0000-0000-0000F41C0000}"/>
    <cellStyle name="Currency 2 6 3 4 3 4 3" xfId="7413" xr:uid="{00000000-0005-0000-0000-0000F51C0000}"/>
    <cellStyle name="Currency 2 6 3 4 3 5" xfId="7414" xr:uid="{00000000-0005-0000-0000-0000F61C0000}"/>
    <cellStyle name="Currency 2 6 3 4 3 5 2" xfId="7415" xr:uid="{00000000-0005-0000-0000-0000F71C0000}"/>
    <cellStyle name="Currency 2 6 3 4 3 5 2 2" xfId="7416" xr:uid="{00000000-0005-0000-0000-0000F81C0000}"/>
    <cellStyle name="Currency 2 6 3 4 3 5 3" xfId="7417" xr:uid="{00000000-0005-0000-0000-0000F91C0000}"/>
    <cellStyle name="Currency 2 6 3 4 3 6" xfId="7418" xr:uid="{00000000-0005-0000-0000-0000FA1C0000}"/>
    <cellStyle name="Currency 2 6 3 4 3 6 2" xfId="7419" xr:uid="{00000000-0005-0000-0000-0000FB1C0000}"/>
    <cellStyle name="Currency 2 6 3 4 3 6 2 2" xfId="7420" xr:uid="{00000000-0005-0000-0000-0000FC1C0000}"/>
    <cellStyle name="Currency 2 6 3 4 3 6 3" xfId="7421" xr:uid="{00000000-0005-0000-0000-0000FD1C0000}"/>
    <cellStyle name="Currency 2 6 3 4 3 7" xfId="7422" xr:uid="{00000000-0005-0000-0000-0000FE1C0000}"/>
    <cellStyle name="Currency 2 6 3 4 3 7 2" xfId="7423" xr:uid="{00000000-0005-0000-0000-0000FF1C0000}"/>
    <cellStyle name="Currency 2 6 3 4 3 8" xfId="7424" xr:uid="{00000000-0005-0000-0000-0000001D0000}"/>
    <cellStyle name="Currency 2 6 3 4 3 8 2" xfId="7425" xr:uid="{00000000-0005-0000-0000-0000011D0000}"/>
    <cellStyle name="Currency 2 6 3 4 3 9" xfId="7426" xr:uid="{00000000-0005-0000-0000-0000021D0000}"/>
    <cellStyle name="Currency 2 6 3 4 4" xfId="7427" xr:uid="{00000000-0005-0000-0000-0000031D0000}"/>
    <cellStyle name="Currency 2 6 3 4 4 10" xfId="7428" xr:uid="{00000000-0005-0000-0000-0000041D0000}"/>
    <cellStyle name="Currency 2 6 3 4 4 2" xfId="7429" xr:uid="{00000000-0005-0000-0000-0000051D0000}"/>
    <cellStyle name="Currency 2 6 3 4 4 3" xfId="7430" xr:uid="{00000000-0005-0000-0000-0000061D0000}"/>
    <cellStyle name="Currency 2 6 3 4 4 3 2" xfId="7431" xr:uid="{00000000-0005-0000-0000-0000071D0000}"/>
    <cellStyle name="Currency 2 6 3 4 4 3 2 2" xfId="7432" xr:uid="{00000000-0005-0000-0000-0000081D0000}"/>
    <cellStyle name="Currency 2 6 3 4 4 3 3" xfId="7433" xr:uid="{00000000-0005-0000-0000-0000091D0000}"/>
    <cellStyle name="Currency 2 6 3 4 4 4" xfId="7434" xr:uid="{00000000-0005-0000-0000-00000A1D0000}"/>
    <cellStyle name="Currency 2 6 3 4 4 4 2" xfId="7435" xr:uid="{00000000-0005-0000-0000-00000B1D0000}"/>
    <cellStyle name="Currency 2 6 3 4 4 4 2 2" xfId="7436" xr:uid="{00000000-0005-0000-0000-00000C1D0000}"/>
    <cellStyle name="Currency 2 6 3 4 4 4 3" xfId="7437" xr:uid="{00000000-0005-0000-0000-00000D1D0000}"/>
    <cellStyle name="Currency 2 6 3 4 4 5" xfId="7438" xr:uid="{00000000-0005-0000-0000-00000E1D0000}"/>
    <cellStyle name="Currency 2 6 3 4 4 5 2" xfId="7439" xr:uid="{00000000-0005-0000-0000-00000F1D0000}"/>
    <cellStyle name="Currency 2 6 3 4 4 5 2 2" xfId="7440" xr:uid="{00000000-0005-0000-0000-0000101D0000}"/>
    <cellStyle name="Currency 2 6 3 4 4 5 3" xfId="7441" xr:uid="{00000000-0005-0000-0000-0000111D0000}"/>
    <cellStyle name="Currency 2 6 3 4 4 6" xfId="7442" xr:uid="{00000000-0005-0000-0000-0000121D0000}"/>
    <cellStyle name="Currency 2 6 3 4 4 6 2" xfId="7443" xr:uid="{00000000-0005-0000-0000-0000131D0000}"/>
    <cellStyle name="Currency 2 6 3 4 4 7" xfId="7444" xr:uid="{00000000-0005-0000-0000-0000141D0000}"/>
    <cellStyle name="Currency 2 6 3 4 4 7 2" xfId="7445" xr:uid="{00000000-0005-0000-0000-0000151D0000}"/>
    <cellStyle name="Currency 2 6 3 4 4 8" xfId="7446" xr:uid="{00000000-0005-0000-0000-0000161D0000}"/>
    <cellStyle name="Currency 2 6 3 4 4 9" xfId="7447" xr:uid="{00000000-0005-0000-0000-0000171D0000}"/>
    <cellStyle name="Currency 2 6 3 4 5" xfId="7448" xr:uid="{00000000-0005-0000-0000-0000181D0000}"/>
    <cellStyle name="Currency 2 6 3 4 5 2" xfId="7449" xr:uid="{00000000-0005-0000-0000-0000191D0000}"/>
    <cellStyle name="Currency 2 6 3 4 5 3" xfId="7450" xr:uid="{00000000-0005-0000-0000-00001A1D0000}"/>
    <cellStyle name="Currency 2 6 3 4 5 4" xfId="7451" xr:uid="{00000000-0005-0000-0000-00001B1D0000}"/>
    <cellStyle name="Currency 2 6 3 4 6" xfId="7452" xr:uid="{00000000-0005-0000-0000-00001C1D0000}"/>
    <cellStyle name="Currency 2 6 3 4 6 2" xfId="7453" xr:uid="{00000000-0005-0000-0000-00001D1D0000}"/>
    <cellStyle name="Currency 2 6 3 4 6 2 2" xfId="7454" xr:uid="{00000000-0005-0000-0000-00001E1D0000}"/>
    <cellStyle name="Currency 2 6 3 4 6 2 2 2" xfId="7455" xr:uid="{00000000-0005-0000-0000-00001F1D0000}"/>
    <cellStyle name="Currency 2 6 3 4 6 2 3" xfId="7456" xr:uid="{00000000-0005-0000-0000-0000201D0000}"/>
    <cellStyle name="Currency 2 6 3 4 6 3" xfId="7457" xr:uid="{00000000-0005-0000-0000-0000211D0000}"/>
    <cellStyle name="Currency 2 6 3 4 6 3 2" xfId="7458" xr:uid="{00000000-0005-0000-0000-0000221D0000}"/>
    <cellStyle name="Currency 2 6 3 4 6 3 2 2" xfId="7459" xr:uid="{00000000-0005-0000-0000-0000231D0000}"/>
    <cellStyle name="Currency 2 6 3 4 6 3 3" xfId="7460" xr:uid="{00000000-0005-0000-0000-0000241D0000}"/>
    <cellStyle name="Currency 2 6 3 4 6 4" xfId="7461" xr:uid="{00000000-0005-0000-0000-0000251D0000}"/>
    <cellStyle name="Currency 2 6 3 4 6 4 2" xfId="7462" xr:uid="{00000000-0005-0000-0000-0000261D0000}"/>
    <cellStyle name="Currency 2 6 3 4 6 4 2 2" xfId="7463" xr:uid="{00000000-0005-0000-0000-0000271D0000}"/>
    <cellStyle name="Currency 2 6 3 4 6 4 3" xfId="7464" xr:uid="{00000000-0005-0000-0000-0000281D0000}"/>
    <cellStyle name="Currency 2 6 3 4 6 5" xfId="7465" xr:uid="{00000000-0005-0000-0000-0000291D0000}"/>
    <cellStyle name="Currency 2 6 3 4 6 5 2" xfId="7466" xr:uid="{00000000-0005-0000-0000-00002A1D0000}"/>
    <cellStyle name="Currency 2 6 3 4 6 6" xfId="7467" xr:uid="{00000000-0005-0000-0000-00002B1D0000}"/>
    <cellStyle name="Currency 2 6 3 4 6 6 2" xfId="7468" xr:uid="{00000000-0005-0000-0000-00002C1D0000}"/>
    <cellStyle name="Currency 2 6 3 4 6 7" xfId="7469" xr:uid="{00000000-0005-0000-0000-00002D1D0000}"/>
    <cellStyle name="Currency 2 6 3 4 7" xfId="7470" xr:uid="{00000000-0005-0000-0000-00002E1D0000}"/>
    <cellStyle name="Currency 2 6 3 4 7 2" xfId="7471" xr:uid="{00000000-0005-0000-0000-00002F1D0000}"/>
    <cellStyle name="Currency 2 6 3 4 7 2 2" xfId="7472" xr:uid="{00000000-0005-0000-0000-0000301D0000}"/>
    <cellStyle name="Currency 2 6 3 4 7 3" xfId="7473" xr:uid="{00000000-0005-0000-0000-0000311D0000}"/>
    <cellStyle name="Currency 2 6 3 4 8" xfId="7474" xr:uid="{00000000-0005-0000-0000-0000321D0000}"/>
    <cellStyle name="Currency 2 6 3 4 8 2" xfId="7475" xr:uid="{00000000-0005-0000-0000-0000331D0000}"/>
    <cellStyle name="Currency 2 6 3 4 8 2 2" xfId="7476" xr:uid="{00000000-0005-0000-0000-0000341D0000}"/>
    <cellStyle name="Currency 2 6 3 4 8 3" xfId="7477" xr:uid="{00000000-0005-0000-0000-0000351D0000}"/>
    <cellStyle name="Currency 2 6 3 4 9" xfId="7478" xr:uid="{00000000-0005-0000-0000-0000361D0000}"/>
    <cellStyle name="Currency 2 6 3 5" xfId="7479" xr:uid="{00000000-0005-0000-0000-0000371D0000}"/>
    <cellStyle name="Currency 2 6 3 5 10" xfId="7480" xr:uid="{00000000-0005-0000-0000-0000381D0000}"/>
    <cellStyle name="Currency 2 6 3 5 11" xfId="7481" xr:uid="{00000000-0005-0000-0000-0000391D0000}"/>
    <cellStyle name="Currency 2 6 3 5 12" xfId="7482" xr:uid="{00000000-0005-0000-0000-00003A1D0000}"/>
    <cellStyle name="Currency 2 6 3 5 13" xfId="7483" xr:uid="{00000000-0005-0000-0000-00003B1D0000}"/>
    <cellStyle name="Currency 2 6 3 5 2" xfId="7484" xr:uid="{00000000-0005-0000-0000-00003C1D0000}"/>
    <cellStyle name="Currency 2 6 3 5 2 10" xfId="7485" xr:uid="{00000000-0005-0000-0000-00003D1D0000}"/>
    <cellStyle name="Currency 2 6 3 5 2 2" xfId="7486" xr:uid="{00000000-0005-0000-0000-00003E1D0000}"/>
    <cellStyle name="Currency 2 6 3 5 2 2 2" xfId="7487" xr:uid="{00000000-0005-0000-0000-00003F1D0000}"/>
    <cellStyle name="Currency 2 6 3 5 2 2 3" xfId="7488" xr:uid="{00000000-0005-0000-0000-0000401D0000}"/>
    <cellStyle name="Currency 2 6 3 5 2 3" xfId="7489" xr:uid="{00000000-0005-0000-0000-0000411D0000}"/>
    <cellStyle name="Currency 2 6 3 5 2 3 2" xfId="7490" xr:uid="{00000000-0005-0000-0000-0000421D0000}"/>
    <cellStyle name="Currency 2 6 3 5 2 3 3" xfId="7491" xr:uid="{00000000-0005-0000-0000-0000431D0000}"/>
    <cellStyle name="Currency 2 6 3 5 2 3 4" xfId="7492" xr:uid="{00000000-0005-0000-0000-0000441D0000}"/>
    <cellStyle name="Currency 2 6 3 5 2 4" xfId="7493" xr:uid="{00000000-0005-0000-0000-0000451D0000}"/>
    <cellStyle name="Currency 2 6 3 5 2 4 2" xfId="7494" xr:uid="{00000000-0005-0000-0000-0000461D0000}"/>
    <cellStyle name="Currency 2 6 3 5 2 4 2 2" xfId="7495" xr:uid="{00000000-0005-0000-0000-0000471D0000}"/>
    <cellStyle name="Currency 2 6 3 5 2 4 3" xfId="7496" xr:uid="{00000000-0005-0000-0000-0000481D0000}"/>
    <cellStyle name="Currency 2 6 3 5 2 5" xfId="7497" xr:uid="{00000000-0005-0000-0000-0000491D0000}"/>
    <cellStyle name="Currency 2 6 3 5 2 5 2" xfId="7498" xr:uid="{00000000-0005-0000-0000-00004A1D0000}"/>
    <cellStyle name="Currency 2 6 3 5 2 5 2 2" xfId="7499" xr:uid="{00000000-0005-0000-0000-00004B1D0000}"/>
    <cellStyle name="Currency 2 6 3 5 2 5 3" xfId="7500" xr:uid="{00000000-0005-0000-0000-00004C1D0000}"/>
    <cellStyle name="Currency 2 6 3 5 2 6" xfId="7501" xr:uid="{00000000-0005-0000-0000-00004D1D0000}"/>
    <cellStyle name="Currency 2 6 3 5 2 6 2" xfId="7502" xr:uid="{00000000-0005-0000-0000-00004E1D0000}"/>
    <cellStyle name="Currency 2 6 3 5 2 6 2 2" xfId="7503" xr:uid="{00000000-0005-0000-0000-00004F1D0000}"/>
    <cellStyle name="Currency 2 6 3 5 2 6 3" xfId="7504" xr:uid="{00000000-0005-0000-0000-0000501D0000}"/>
    <cellStyle name="Currency 2 6 3 5 2 7" xfId="7505" xr:uid="{00000000-0005-0000-0000-0000511D0000}"/>
    <cellStyle name="Currency 2 6 3 5 2 7 2" xfId="7506" xr:uid="{00000000-0005-0000-0000-0000521D0000}"/>
    <cellStyle name="Currency 2 6 3 5 2 8" xfId="7507" xr:uid="{00000000-0005-0000-0000-0000531D0000}"/>
    <cellStyle name="Currency 2 6 3 5 2 8 2" xfId="7508" xr:uid="{00000000-0005-0000-0000-0000541D0000}"/>
    <cellStyle name="Currency 2 6 3 5 2 9" xfId="7509" xr:uid="{00000000-0005-0000-0000-0000551D0000}"/>
    <cellStyle name="Currency 2 6 3 5 3" xfId="7510" xr:uid="{00000000-0005-0000-0000-0000561D0000}"/>
    <cellStyle name="Currency 2 6 3 5 3 2" xfId="7511" xr:uid="{00000000-0005-0000-0000-0000571D0000}"/>
    <cellStyle name="Currency 2 6 3 5 3 2 2" xfId="7512" xr:uid="{00000000-0005-0000-0000-0000581D0000}"/>
    <cellStyle name="Currency 2 6 3 5 3 2 3" xfId="7513" xr:uid="{00000000-0005-0000-0000-0000591D0000}"/>
    <cellStyle name="Currency 2 6 3 5 3 3" xfId="7514" xr:uid="{00000000-0005-0000-0000-00005A1D0000}"/>
    <cellStyle name="Currency 2 6 3 5 4" xfId="7515" xr:uid="{00000000-0005-0000-0000-00005B1D0000}"/>
    <cellStyle name="Currency 2 6 3 5 4 2" xfId="7516" xr:uid="{00000000-0005-0000-0000-00005C1D0000}"/>
    <cellStyle name="Currency 2 6 3 5 4 3" xfId="7517" xr:uid="{00000000-0005-0000-0000-00005D1D0000}"/>
    <cellStyle name="Currency 2 6 3 5 4 4" xfId="7518" xr:uid="{00000000-0005-0000-0000-00005E1D0000}"/>
    <cellStyle name="Currency 2 6 3 5 5" xfId="7519" xr:uid="{00000000-0005-0000-0000-00005F1D0000}"/>
    <cellStyle name="Currency 2 6 3 5 5 2" xfId="7520" xr:uid="{00000000-0005-0000-0000-0000601D0000}"/>
    <cellStyle name="Currency 2 6 3 5 5 2 2" xfId="7521" xr:uid="{00000000-0005-0000-0000-0000611D0000}"/>
    <cellStyle name="Currency 2 6 3 5 5 3" xfId="7522" xr:uid="{00000000-0005-0000-0000-0000621D0000}"/>
    <cellStyle name="Currency 2 6 3 5 6" xfId="7523" xr:uid="{00000000-0005-0000-0000-0000631D0000}"/>
    <cellStyle name="Currency 2 6 3 5 6 2" xfId="7524" xr:uid="{00000000-0005-0000-0000-0000641D0000}"/>
    <cellStyle name="Currency 2 6 3 5 6 2 2" xfId="7525" xr:uid="{00000000-0005-0000-0000-0000651D0000}"/>
    <cellStyle name="Currency 2 6 3 5 6 3" xfId="7526" xr:uid="{00000000-0005-0000-0000-0000661D0000}"/>
    <cellStyle name="Currency 2 6 3 5 7" xfId="7527" xr:uid="{00000000-0005-0000-0000-0000671D0000}"/>
    <cellStyle name="Currency 2 6 3 5 7 2" xfId="7528" xr:uid="{00000000-0005-0000-0000-0000681D0000}"/>
    <cellStyle name="Currency 2 6 3 5 7 2 2" xfId="7529" xr:uid="{00000000-0005-0000-0000-0000691D0000}"/>
    <cellStyle name="Currency 2 6 3 5 7 3" xfId="7530" xr:uid="{00000000-0005-0000-0000-00006A1D0000}"/>
    <cellStyle name="Currency 2 6 3 5 8" xfId="7531" xr:uid="{00000000-0005-0000-0000-00006B1D0000}"/>
    <cellStyle name="Currency 2 6 3 5 8 2" xfId="7532" xr:uid="{00000000-0005-0000-0000-00006C1D0000}"/>
    <cellStyle name="Currency 2 6 3 5 9" xfId="7533" xr:uid="{00000000-0005-0000-0000-00006D1D0000}"/>
    <cellStyle name="Currency 2 6 3 5 9 2" xfId="7534" xr:uid="{00000000-0005-0000-0000-00006E1D0000}"/>
    <cellStyle name="Currency 2 6 3 6" xfId="7535" xr:uid="{00000000-0005-0000-0000-00006F1D0000}"/>
    <cellStyle name="Currency 2 6 3 6 2" xfId="7536" xr:uid="{00000000-0005-0000-0000-0000701D0000}"/>
    <cellStyle name="Currency 2 6 3 6 2 10" xfId="7537" xr:uid="{00000000-0005-0000-0000-0000711D0000}"/>
    <cellStyle name="Currency 2 6 3 6 2 11" xfId="7538" xr:uid="{00000000-0005-0000-0000-0000721D0000}"/>
    <cellStyle name="Currency 2 6 3 6 2 2" xfId="7539" xr:uid="{00000000-0005-0000-0000-0000731D0000}"/>
    <cellStyle name="Currency 2 6 3 6 2 2 2" xfId="7540" xr:uid="{00000000-0005-0000-0000-0000741D0000}"/>
    <cellStyle name="Currency 2 6 3 6 2 2 3" xfId="7541" xr:uid="{00000000-0005-0000-0000-0000751D0000}"/>
    <cellStyle name="Currency 2 6 3 6 2 3" xfId="7542" xr:uid="{00000000-0005-0000-0000-0000761D0000}"/>
    <cellStyle name="Currency 2 6 3 6 2 3 2" xfId="7543" xr:uid="{00000000-0005-0000-0000-0000771D0000}"/>
    <cellStyle name="Currency 2 6 3 6 2 3 3" xfId="7544" xr:uid="{00000000-0005-0000-0000-0000781D0000}"/>
    <cellStyle name="Currency 2 6 3 6 2 4" xfId="7545" xr:uid="{00000000-0005-0000-0000-0000791D0000}"/>
    <cellStyle name="Currency 2 6 3 6 2 4 2" xfId="7546" xr:uid="{00000000-0005-0000-0000-00007A1D0000}"/>
    <cellStyle name="Currency 2 6 3 6 2 4 2 2" xfId="7547" xr:uid="{00000000-0005-0000-0000-00007B1D0000}"/>
    <cellStyle name="Currency 2 6 3 6 2 4 3" xfId="7548" xr:uid="{00000000-0005-0000-0000-00007C1D0000}"/>
    <cellStyle name="Currency 2 6 3 6 2 5" xfId="7549" xr:uid="{00000000-0005-0000-0000-00007D1D0000}"/>
    <cellStyle name="Currency 2 6 3 6 2 5 2" xfId="7550" xr:uid="{00000000-0005-0000-0000-00007E1D0000}"/>
    <cellStyle name="Currency 2 6 3 6 2 5 2 2" xfId="7551" xr:uid="{00000000-0005-0000-0000-00007F1D0000}"/>
    <cellStyle name="Currency 2 6 3 6 2 5 3" xfId="7552" xr:uid="{00000000-0005-0000-0000-0000801D0000}"/>
    <cellStyle name="Currency 2 6 3 6 2 6" xfId="7553" xr:uid="{00000000-0005-0000-0000-0000811D0000}"/>
    <cellStyle name="Currency 2 6 3 6 2 6 2" xfId="7554" xr:uid="{00000000-0005-0000-0000-0000821D0000}"/>
    <cellStyle name="Currency 2 6 3 6 2 6 2 2" xfId="7555" xr:uid="{00000000-0005-0000-0000-0000831D0000}"/>
    <cellStyle name="Currency 2 6 3 6 2 6 3" xfId="7556" xr:uid="{00000000-0005-0000-0000-0000841D0000}"/>
    <cellStyle name="Currency 2 6 3 6 2 7" xfId="7557" xr:uid="{00000000-0005-0000-0000-0000851D0000}"/>
    <cellStyle name="Currency 2 6 3 6 2 7 2" xfId="7558" xr:uid="{00000000-0005-0000-0000-0000861D0000}"/>
    <cellStyle name="Currency 2 6 3 6 2 8" xfId="7559" xr:uid="{00000000-0005-0000-0000-0000871D0000}"/>
    <cellStyle name="Currency 2 6 3 6 2 8 2" xfId="7560" xr:uid="{00000000-0005-0000-0000-0000881D0000}"/>
    <cellStyle name="Currency 2 6 3 6 2 9" xfId="7561" xr:uid="{00000000-0005-0000-0000-0000891D0000}"/>
    <cellStyle name="Currency 2 6 3 6 3" xfId="7562" xr:uid="{00000000-0005-0000-0000-00008A1D0000}"/>
    <cellStyle name="Currency 2 6 3 6 3 2" xfId="7563" xr:uid="{00000000-0005-0000-0000-00008B1D0000}"/>
    <cellStyle name="Currency 2 6 3 6 3 2 2" xfId="7564" xr:uid="{00000000-0005-0000-0000-00008C1D0000}"/>
    <cellStyle name="Currency 2 6 3 6 3 2 3" xfId="7565" xr:uid="{00000000-0005-0000-0000-00008D1D0000}"/>
    <cellStyle name="Currency 2 6 3 6 3 3" xfId="7566" xr:uid="{00000000-0005-0000-0000-00008E1D0000}"/>
    <cellStyle name="Currency 2 6 3 6 4" xfId="7567" xr:uid="{00000000-0005-0000-0000-00008F1D0000}"/>
    <cellStyle name="Currency 2 6 3 6 4 2" xfId="7568" xr:uid="{00000000-0005-0000-0000-0000901D0000}"/>
    <cellStyle name="Currency 2 6 3 6 4 2 2" xfId="7569" xr:uid="{00000000-0005-0000-0000-0000911D0000}"/>
    <cellStyle name="Currency 2 6 3 6 4 3" xfId="7570" xr:uid="{00000000-0005-0000-0000-0000921D0000}"/>
    <cellStyle name="Currency 2 6 3 6 4 4" xfId="7571" xr:uid="{00000000-0005-0000-0000-0000931D0000}"/>
    <cellStyle name="Currency 2 6 3 6 5" xfId="7572" xr:uid="{00000000-0005-0000-0000-0000941D0000}"/>
    <cellStyle name="Currency 2 6 3 6 5 2" xfId="7573" xr:uid="{00000000-0005-0000-0000-0000951D0000}"/>
    <cellStyle name="Currency 2 6 3 6 5 2 2" xfId="7574" xr:uid="{00000000-0005-0000-0000-0000961D0000}"/>
    <cellStyle name="Currency 2 6 3 6 5 3" xfId="7575" xr:uid="{00000000-0005-0000-0000-0000971D0000}"/>
    <cellStyle name="Currency 2 6 3 6 6" xfId="7576" xr:uid="{00000000-0005-0000-0000-0000981D0000}"/>
    <cellStyle name="Currency 2 6 3 6 7" xfId="7577" xr:uid="{00000000-0005-0000-0000-0000991D0000}"/>
    <cellStyle name="Currency 2 6 3 7" xfId="7578" xr:uid="{00000000-0005-0000-0000-00009A1D0000}"/>
    <cellStyle name="Currency 2 6 3 7 10" xfId="7579" xr:uid="{00000000-0005-0000-0000-00009B1D0000}"/>
    <cellStyle name="Currency 2 6 3 7 2" xfId="7580" xr:uid="{00000000-0005-0000-0000-00009C1D0000}"/>
    <cellStyle name="Currency 2 6 3 7 2 2" xfId="7581" xr:uid="{00000000-0005-0000-0000-00009D1D0000}"/>
    <cellStyle name="Currency 2 6 3 7 2 3" xfId="7582" xr:uid="{00000000-0005-0000-0000-00009E1D0000}"/>
    <cellStyle name="Currency 2 6 3 7 3" xfId="7583" xr:uid="{00000000-0005-0000-0000-00009F1D0000}"/>
    <cellStyle name="Currency 2 6 3 7 3 2" xfId="7584" xr:uid="{00000000-0005-0000-0000-0000A01D0000}"/>
    <cellStyle name="Currency 2 6 3 7 3 3" xfId="7585" xr:uid="{00000000-0005-0000-0000-0000A11D0000}"/>
    <cellStyle name="Currency 2 6 3 7 4" xfId="7586" xr:uid="{00000000-0005-0000-0000-0000A21D0000}"/>
    <cellStyle name="Currency 2 6 3 7 4 2" xfId="7587" xr:uid="{00000000-0005-0000-0000-0000A31D0000}"/>
    <cellStyle name="Currency 2 6 3 7 4 2 2" xfId="7588" xr:uid="{00000000-0005-0000-0000-0000A41D0000}"/>
    <cellStyle name="Currency 2 6 3 7 4 3" xfId="7589" xr:uid="{00000000-0005-0000-0000-0000A51D0000}"/>
    <cellStyle name="Currency 2 6 3 7 5" xfId="7590" xr:uid="{00000000-0005-0000-0000-0000A61D0000}"/>
    <cellStyle name="Currency 2 6 3 7 5 2" xfId="7591" xr:uid="{00000000-0005-0000-0000-0000A71D0000}"/>
    <cellStyle name="Currency 2 6 3 7 5 2 2" xfId="7592" xr:uid="{00000000-0005-0000-0000-0000A81D0000}"/>
    <cellStyle name="Currency 2 6 3 7 5 3" xfId="7593" xr:uid="{00000000-0005-0000-0000-0000A91D0000}"/>
    <cellStyle name="Currency 2 6 3 7 6" xfId="7594" xr:uid="{00000000-0005-0000-0000-0000AA1D0000}"/>
    <cellStyle name="Currency 2 6 3 7 6 2" xfId="7595" xr:uid="{00000000-0005-0000-0000-0000AB1D0000}"/>
    <cellStyle name="Currency 2 6 3 7 6 2 2" xfId="7596" xr:uid="{00000000-0005-0000-0000-0000AC1D0000}"/>
    <cellStyle name="Currency 2 6 3 7 6 3" xfId="7597" xr:uid="{00000000-0005-0000-0000-0000AD1D0000}"/>
    <cellStyle name="Currency 2 6 3 7 7" xfId="7598" xr:uid="{00000000-0005-0000-0000-0000AE1D0000}"/>
    <cellStyle name="Currency 2 6 3 7 7 2" xfId="7599" xr:uid="{00000000-0005-0000-0000-0000AF1D0000}"/>
    <cellStyle name="Currency 2 6 3 7 8" xfId="7600" xr:uid="{00000000-0005-0000-0000-0000B01D0000}"/>
    <cellStyle name="Currency 2 6 3 7 8 2" xfId="7601" xr:uid="{00000000-0005-0000-0000-0000B11D0000}"/>
    <cellStyle name="Currency 2 6 3 7 9" xfId="7602" xr:uid="{00000000-0005-0000-0000-0000B21D0000}"/>
    <cellStyle name="Currency 2 6 3 8" xfId="7603" xr:uid="{00000000-0005-0000-0000-0000B31D0000}"/>
    <cellStyle name="Currency 2 6 3 8 10" xfId="7604" xr:uid="{00000000-0005-0000-0000-0000B41D0000}"/>
    <cellStyle name="Currency 2 6 3 8 11" xfId="7605" xr:uid="{00000000-0005-0000-0000-0000B51D0000}"/>
    <cellStyle name="Currency 2 6 3 8 12" xfId="7606" xr:uid="{00000000-0005-0000-0000-0000B61D0000}"/>
    <cellStyle name="Currency 2 6 3 8 2" xfId="7607" xr:uid="{00000000-0005-0000-0000-0000B71D0000}"/>
    <cellStyle name="Currency 2 6 3 8 2 2" xfId="7608" xr:uid="{00000000-0005-0000-0000-0000B81D0000}"/>
    <cellStyle name="Currency 2 6 3 8 2 3" xfId="7609" xr:uid="{00000000-0005-0000-0000-0000B91D0000}"/>
    <cellStyle name="Currency 2 6 3 8 3" xfId="7610" xr:uid="{00000000-0005-0000-0000-0000BA1D0000}"/>
    <cellStyle name="Currency 2 6 3 8 3 2" xfId="7611" xr:uid="{00000000-0005-0000-0000-0000BB1D0000}"/>
    <cellStyle name="Currency 2 6 3 8 3 3" xfId="7612" xr:uid="{00000000-0005-0000-0000-0000BC1D0000}"/>
    <cellStyle name="Currency 2 6 3 8 4" xfId="7613" xr:uid="{00000000-0005-0000-0000-0000BD1D0000}"/>
    <cellStyle name="Currency 2 6 3 8 5" xfId="7614" xr:uid="{00000000-0005-0000-0000-0000BE1D0000}"/>
    <cellStyle name="Currency 2 6 3 8 5 2" xfId="7615" xr:uid="{00000000-0005-0000-0000-0000BF1D0000}"/>
    <cellStyle name="Currency 2 6 3 8 5 2 2" xfId="7616" xr:uid="{00000000-0005-0000-0000-0000C01D0000}"/>
    <cellStyle name="Currency 2 6 3 8 5 3" xfId="7617" xr:uid="{00000000-0005-0000-0000-0000C11D0000}"/>
    <cellStyle name="Currency 2 6 3 8 6" xfId="7618" xr:uid="{00000000-0005-0000-0000-0000C21D0000}"/>
    <cellStyle name="Currency 2 6 3 8 6 2" xfId="7619" xr:uid="{00000000-0005-0000-0000-0000C31D0000}"/>
    <cellStyle name="Currency 2 6 3 8 6 2 2" xfId="7620" xr:uid="{00000000-0005-0000-0000-0000C41D0000}"/>
    <cellStyle name="Currency 2 6 3 8 6 3" xfId="7621" xr:uid="{00000000-0005-0000-0000-0000C51D0000}"/>
    <cellStyle name="Currency 2 6 3 8 7" xfId="7622" xr:uid="{00000000-0005-0000-0000-0000C61D0000}"/>
    <cellStyle name="Currency 2 6 3 8 7 2" xfId="7623" xr:uid="{00000000-0005-0000-0000-0000C71D0000}"/>
    <cellStyle name="Currency 2 6 3 8 7 2 2" xfId="7624" xr:uid="{00000000-0005-0000-0000-0000C81D0000}"/>
    <cellStyle name="Currency 2 6 3 8 7 3" xfId="7625" xr:uid="{00000000-0005-0000-0000-0000C91D0000}"/>
    <cellStyle name="Currency 2 6 3 8 8" xfId="7626" xr:uid="{00000000-0005-0000-0000-0000CA1D0000}"/>
    <cellStyle name="Currency 2 6 3 8 8 2" xfId="7627" xr:uid="{00000000-0005-0000-0000-0000CB1D0000}"/>
    <cellStyle name="Currency 2 6 3 8 9" xfId="7628" xr:uid="{00000000-0005-0000-0000-0000CC1D0000}"/>
    <cellStyle name="Currency 2 6 3 8 9 2" xfId="7629" xr:uid="{00000000-0005-0000-0000-0000CD1D0000}"/>
    <cellStyle name="Currency 2 6 3 9" xfId="7630" xr:uid="{00000000-0005-0000-0000-0000CE1D0000}"/>
    <cellStyle name="Currency 2 6 3 9 2" xfId="7631" xr:uid="{00000000-0005-0000-0000-0000CF1D0000}"/>
    <cellStyle name="Currency 2 6 3 9 3" xfId="7632" xr:uid="{00000000-0005-0000-0000-0000D01D0000}"/>
    <cellStyle name="Currency 2 6 4" xfId="7633" xr:uid="{00000000-0005-0000-0000-0000D11D0000}"/>
    <cellStyle name="Currency 2 6 4 10" xfId="7634" xr:uid="{00000000-0005-0000-0000-0000D21D0000}"/>
    <cellStyle name="Currency 2 6 4 10 2" xfId="7635" xr:uid="{00000000-0005-0000-0000-0000D31D0000}"/>
    <cellStyle name="Currency 2 6 4 10 2 2" xfId="7636" xr:uid="{00000000-0005-0000-0000-0000D41D0000}"/>
    <cellStyle name="Currency 2 6 4 10 3" xfId="7637" xr:uid="{00000000-0005-0000-0000-0000D51D0000}"/>
    <cellStyle name="Currency 2 6 4 11" xfId="7638" xr:uid="{00000000-0005-0000-0000-0000D61D0000}"/>
    <cellStyle name="Currency 2 6 4 11 2" xfId="7639" xr:uid="{00000000-0005-0000-0000-0000D71D0000}"/>
    <cellStyle name="Currency 2 6 4 12" xfId="7640" xr:uid="{00000000-0005-0000-0000-0000D81D0000}"/>
    <cellStyle name="Currency 2 6 4 12 2" xfId="7641" xr:uid="{00000000-0005-0000-0000-0000D91D0000}"/>
    <cellStyle name="Currency 2 6 4 13" xfId="7642" xr:uid="{00000000-0005-0000-0000-0000DA1D0000}"/>
    <cellStyle name="Currency 2 6 4 14" xfId="7643" xr:uid="{00000000-0005-0000-0000-0000DB1D0000}"/>
    <cellStyle name="Currency 2 6 4 15" xfId="7644" xr:uid="{00000000-0005-0000-0000-0000DC1D0000}"/>
    <cellStyle name="Currency 2 6 4 16" xfId="7645" xr:uid="{00000000-0005-0000-0000-0000DD1D0000}"/>
    <cellStyle name="Currency 2 6 4 2" xfId="7646" xr:uid="{00000000-0005-0000-0000-0000DE1D0000}"/>
    <cellStyle name="Currency 2 6 4 2 2" xfId="7647" xr:uid="{00000000-0005-0000-0000-0000DF1D0000}"/>
    <cellStyle name="Currency 2 6 4 2 2 10" xfId="7648" xr:uid="{00000000-0005-0000-0000-0000E01D0000}"/>
    <cellStyle name="Currency 2 6 4 2 2 2" xfId="7649" xr:uid="{00000000-0005-0000-0000-0000E11D0000}"/>
    <cellStyle name="Currency 2 6 4 2 2 2 2" xfId="7650" xr:uid="{00000000-0005-0000-0000-0000E21D0000}"/>
    <cellStyle name="Currency 2 6 4 2 2 2 3" xfId="7651" xr:uid="{00000000-0005-0000-0000-0000E31D0000}"/>
    <cellStyle name="Currency 2 6 4 2 2 3" xfId="7652" xr:uid="{00000000-0005-0000-0000-0000E41D0000}"/>
    <cellStyle name="Currency 2 6 4 2 2 3 2" xfId="7653" xr:uid="{00000000-0005-0000-0000-0000E51D0000}"/>
    <cellStyle name="Currency 2 6 4 2 2 3 3" xfId="7654" xr:uid="{00000000-0005-0000-0000-0000E61D0000}"/>
    <cellStyle name="Currency 2 6 4 2 2 4" xfId="7655" xr:uid="{00000000-0005-0000-0000-0000E71D0000}"/>
    <cellStyle name="Currency 2 6 4 2 2 4 2" xfId="7656" xr:uid="{00000000-0005-0000-0000-0000E81D0000}"/>
    <cellStyle name="Currency 2 6 4 2 2 4 2 2" xfId="7657" xr:uid="{00000000-0005-0000-0000-0000E91D0000}"/>
    <cellStyle name="Currency 2 6 4 2 2 4 3" xfId="7658" xr:uid="{00000000-0005-0000-0000-0000EA1D0000}"/>
    <cellStyle name="Currency 2 6 4 2 2 5" xfId="7659" xr:uid="{00000000-0005-0000-0000-0000EB1D0000}"/>
    <cellStyle name="Currency 2 6 4 2 2 5 2" xfId="7660" xr:uid="{00000000-0005-0000-0000-0000EC1D0000}"/>
    <cellStyle name="Currency 2 6 4 2 2 5 2 2" xfId="7661" xr:uid="{00000000-0005-0000-0000-0000ED1D0000}"/>
    <cellStyle name="Currency 2 6 4 2 2 5 3" xfId="7662" xr:uid="{00000000-0005-0000-0000-0000EE1D0000}"/>
    <cellStyle name="Currency 2 6 4 2 2 6" xfId="7663" xr:uid="{00000000-0005-0000-0000-0000EF1D0000}"/>
    <cellStyle name="Currency 2 6 4 2 2 6 2" xfId="7664" xr:uid="{00000000-0005-0000-0000-0000F01D0000}"/>
    <cellStyle name="Currency 2 6 4 2 2 6 2 2" xfId="7665" xr:uid="{00000000-0005-0000-0000-0000F11D0000}"/>
    <cellStyle name="Currency 2 6 4 2 2 6 3" xfId="7666" xr:uid="{00000000-0005-0000-0000-0000F21D0000}"/>
    <cellStyle name="Currency 2 6 4 2 2 7" xfId="7667" xr:uid="{00000000-0005-0000-0000-0000F31D0000}"/>
    <cellStyle name="Currency 2 6 4 2 2 7 2" xfId="7668" xr:uid="{00000000-0005-0000-0000-0000F41D0000}"/>
    <cellStyle name="Currency 2 6 4 2 2 8" xfId="7669" xr:uid="{00000000-0005-0000-0000-0000F51D0000}"/>
    <cellStyle name="Currency 2 6 4 2 2 8 2" xfId="7670" xr:uid="{00000000-0005-0000-0000-0000F61D0000}"/>
    <cellStyle name="Currency 2 6 4 2 2 9" xfId="7671" xr:uid="{00000000-0005-0000-0000-0000F71D0000}"/>
    <cellStyle name="Currency 2 6 4 2 3" xfId="7672" xr:uid="{00000000-0005-0000-0000-0000F81D0000}"/>
    <cellStyle name="Currency 2 6 4 2 3 10" xfId="7673" xr:uid="{00000000-0005-0000-0000-0000F91D0000}"/>
    <cellStyle name="Currency 2 6 4 2 3 2" xfId="7674" xr:uid="{00000000-0005-0000-0000-0000FA1D0000}"/>
    <cellStyle name="Currency 2 6 4 2 3 2 2" xfId="7675" xr:uid="{00000000-0005-0000-0000-0000FB1D0000}"/>
    <cellStyle name="Currency 2 6 4 2 3 2 3" xfId="7676" xr:uid="{00000000-0005-0000-0000-0000FC1D0000}"/>
    <cellStyle name="Currency 2 6 4 2 3 3" xfId="7677" xr:uid="{00000000-0005-0000-0000-0000FD1D0000}"/>
    <cellStyle name="Currency 2 6 4 2 3 3 2" xfId="7678" xr:uid="{00000000-0005-0000-0000-0000FE1D0000}"/>
    <cellStyle name="Currency 2 6 4 2 3 3 3" xfId="7679" xr:uid="{00000000-0005-0000-0000-0000FF1D0000}"/>
    <cellStyle name="Currency 2 6 4 2 3 4" xfId="7680" xr:uid="{00000000-0005-0000-0000-0000001E0000}"/>
    <cellStyle name="Currency 2 6 4 2 3 4 2" xfId="7681" xr:uid="{00000000-0005-0000-0000-0000011E0000}"/>
    <cellStyle name="Currency 2 6 4 2 3 4 2 2" xfId="7682" xr:uid="{00000000-0005-0000-0000-0000021E0000}"/>
    <cellStyle name="Currency 2 6 4 2 3 4 3" xfId="7683" xr:uid="{00000000-0005-0000-0000-0000031E0000}"/>
    <cellStyle name="Currency 2 6 4 2 3 5" xfId="7684" xr:uid="{00000000-0005-0000-0000-0000041E0000}"/>
    <cellStyle name="Currency 2 6 4 2 3 5 2" xfId="7685" xr:uid="{00000000-0005-0000-0000-0000051E0000}"/>
    <cellStyle name="Currency 2 6 4 2 3 5 2 2" xfId="7686" xr:uid="{00000000-0005-0000-0000-0000061E0000}"/>
    <cellStyle name="Currency 2 6 4 2 3 5 3" xfId="7687" xr:uid="{00000000-0005-0000-0000-0000071E0000}"/>
    <cellStyle name="Currency 2 6 4 2 3 6" xfId="7688" xr:uid="{00000000-0005-0000-0000-0000081E0000}"/>
    <cellStyle name="Currency 2 6 4 2 3 6 2" xfId="7689" xr:uid="{00000000-0005-0000-0000-0000091E0000}"/>
    <cellStyle name="Currency 2 6 4 2 3 6 2 2" xfId="7690" xr:uid="{00000000-0005-0000-0000-00000A1E0000}"/>
    <cellStyle name="Currency 2 6 4 2 3 6 3" xfId="7691" xr:uid="{00000000-0005-0000-0000-00000B1E0000}"/>
    <cellStyle name="Currency 2 6 4 2 3 7" xfId="7692" xr:uid="{00000000-0005-0000-0000-00000C1E0000}"/>
    <cellStyle name="Currency 2 6 4 2 3 7 2" xfId="7693" xr:uid="{00000000-0005-0000-0000-00000D1E0000}"/>
    <cellStyle name="Currency 2 6 4 2 3 8" xfId="7694" xr:uid="{00000000-0005-0000-0000-00000E1E0000}"/>
    <cellStyle name="Currency 2 6 4 2 3 8 2" xfId="7695" xr:uid="{00000000-0005-0000-0000-00000F1E0000}"/>
    <cellStyle name="Currency 2 6 4 2 3 9" xfId="7696" xr:uid="{00000000-0005-0000-0000-0000101E0000}"/>
    <cellStyle name="Currency 2 6 4 2 4" xfId="7697" xr:uid="{00000000-0005-0000-0000-0000111E0000}"/>
    <cellStyle name="Currency 2 6 4 2 4 10" xfId="7698" xr:uid="{00000000-0005-0000-0000-0000121E0000}"/>
    <cellStyle name="Currency 2 6 4 2 4 2" xfId="7699" xr:uid="{00000000-0005-0000-0000-0000131E0000}"/>
    <cellStyle name="Currency 2 6 4 2 4 3" xfId="7700" xr:uid="{00000000-0005-0000-0000-0000141E0000}"/>
    <cellStyle name="Currency 2 6 4 2 4 3 2" xfId="7701" xr:uid="{00000000-0005-0000-0000-0000151E0000}"/>
    <cellStyle name="Currency 2 6 4 2 4 3 2 2" xfId="7702" xr:uid="{00000000-0005-0000-0000-0000161E0000}"/>
    <cellStyle name="Currency 2 6 4 2 4 3 3" xfId="7703" xr:uid="{00000000-0005-0000-0000-0000171E0000}"/>
    <cellStyle name="Currency 2 6 4 2 4 4" xfId="7704" xr:uid="{00000000-0005-0000-0000-0000181E0000}"/>
    <cellStyle name="Currency 2 6 4 2 4 4 2" xfId="7705" xr:uid="{00000000-0005-0000-0000-0000191E0000}"/>
    <cellStyle name="Currency 2 6 4 2 4 4 2 2" xfId="7706" xr:uid="{00000000-0005-0000-0000-00001A1E0000}"/>
    <cellStyle name="Currency 2 6 4 2 4 4 3" xfId="7707" xr:uid="{00000000-0005-0000-0000-00001B1E0000}"/>
    <cellStyle name="Currency 2 6 4 2 4 5" xfId="7708" xr:uid="{00000000-0005-0000-0000-00001C1E0000}"/>
    <cellStyle name="Currency 2 6 4 2 4 5 2" xfId="7709" xr:uid="{00000000-0005-0000-0000-00001D1E0000}"/>
    <cellStyle name="Currency 2 6 4 2 4 5 2 2" xfId="7710" xr:uid="{00000000-0005-0000-0000-00001E1E0000}"/>
    <cellStyle name="Currency 2 6 4 2 4 5 3" xfId="7711" xr:uid="{00000000-0005-0000-0000-00001F1E0000}"/>
    <cellStyle name="Currency 2 6 4 2 4 6" xfId="7712" xr:uid="{00000000-0005-0000-0000-0000201E0000}"/>
    <cellStyle name="Currency 2 6 4 2 4 6 2" xfId="7713" xr:uid="{00000000-0005-0000-0000-0000211E0000}"/>
    <cellStyle name="Currency 2 6 4 2 4 7" xfId="7714" xr:uid="{00000000-0005-0000-0000-0000221E0000}"/>
    <cellStyle name="Currency 2 6 4 2 4 7 2" xfId="7715" xr:uid="{00000000-0005-0000-0000-0000231E0000}"/>
    <cellStyle name="Currency 2 6 4 2 4 8" xfId="7716" xr:uid="{00000000-0005-0000-0000-0000241E0000}"/>
    <cellStyle name="Currency 2 6 4 2 4 9" xfId="7717" xr:uid="{00000000-0005-0000-0000-0000251E0000}"/>
    <cellStyle name="Currency 2 6 4 2 5" xfId="7718" xr:uid="{00000000-0005-0000-0000-0000261E0000}"/>
    <cellStyle name="Currency 2 6 4 2 5 2" xfId="7719" xr:uid="{00000000-0005-0000-0000-0000271E0000}"/>
    <cellStyle name="Currency 2 6 4 2 5 3" xfId="7720" xr:uid="{00000000-0005-0000-0000-0000281E0000}"/>
    <cellStyle name="Currency 2 6 4 2 5 4" xfId="7721" xr:uid="{00000000-0005-0000-0000-0000291E0000}"/>
    <cellStyle name="Currency 2 6 4 2 6" xfId="7722" xr:uid="{00000000-0005-0000-0000-00002A1E0000}"/>
    <cellStyle name="Currency 2 6 4 2 6 2" xfId="7723" xr:uid="{00000000-0005-0000-0000-00002B1E0000}"/>
    <cellStyle name="Currency 2 6 4 2 6 2 2" xfId="7724" xr:uid="{00000000-0005-0000-0000-00002C1E0000}"/>
    <cellStyle name="Currency 2 6 4 2 6 2 2 2" xfId="7725" xr:uid="{00000000-0005-0000-0000-00002D1E0000}"/>
    <cellStyle name="Currency 2 6 4 2 6 2 3" xfId="7726" xr:uid="{00000000-0005-0000-0000-00002E1E0000}"/>
    <cellStyle name="Currency 2 6 4 2 6 3" xfId="7727" xr:uid="{00000000-0005-0000-0000-00002F1E0000}"/>
    <cellStyle name="Currency 2 6 4 2 6 3 2" xfId="7728" xr:uid="{00000000-0005-0000-0000-0000301E0000}"/>
    <cellStyle name="Currency 2 6 4 2 6 3 2 2" xfId="7729" xr:uid="{00000000-0005-0000-0000-0000311E0000}"/>
    <cellStyle name="Currency 2 6 4 2 6 3 3" xfId="7730" xr:uid="{00000000-0005-0000-0000-0000321E0000}"/>
    <cellStyle name="Currency 2 6 4 2 6 4" xfId="7731" xr:uid="{00000000-0005-0000-0000-0000331E0000}"/>
    <cellStyle name="Currency 2 6 4 2 6 4 2" xfId="7732" xr:uid="{00000000-0005-0000-0000-0000341E0000}"/>
    <cellStyle name="Currency 2 6 4 2 6 4 2 2" xfId="7733" xr:uid="{00000000-0005-0000-0000-0000351E0000}"/>
    <cellStyle name="Currency 2 6 4 2 6 4 3" xfId="7734" xr:uid="{00000000-0005-0000-0000-0000361E0000}"/>
    <cellStyle name="Currency 2 6 4 2 6 5" xfId="7735" xr:uid="{00000000-0005-0000-0000-0000371E0000}"/>
    <cellStyle name="Currency 2 6 4 2 6 5 2" xfId="7736" xr:uid="{00000000-0005-0000-0000-0000381E0000}"/>
    <cellStyle name="Currency 2 6 4 2 6 6" xfId="7737" xr:uid="{00000000-0005-0000-0000-0000391E0000}"/>
    <cellStyle name="Currency 2 6 4 2 6 6 2" xfId="7738" xr:uid="{00000000-0005-0000-0000-00003A1E0000}"/>
    <cellStyle name="Currency 2 6 4 2 6 7" xfId="7739" xr:uid="{00000000-0005-0000-0000-00003B1E0000}"/>
    <cellStyle name="Currency 2 6 4 2 7" xfId="7740" xr:uid="{00000000-0005-0000-0000-00003C1E0000}"/>
    <cellStyle name="Currency 2 6 4 2 7 2" xfId="7741" xr:uid="{00000000-0005-0000-0000-00003D1E0000}"/>
    <cellStyle name="Currency 2 6 4 2 7 2 2" xfId="7742" xr:uid="{00000000-0005-0000-0000-00003E1E0000}"/>
    <cellStyle name="Currency 2 6 4 2 7 3" xfId="7743" xr:uid="{00000000-0005-0000-0000-00003F1E0000}"/>
    <cellStyle name="Currency 2 6 4 2 8" xfId="7744" xr:uid="{00000000-0005-0000-0000-0000401E0000}"/>
    <cellStyle name="Currency 2 6 4 2 8 2" xfId="7745" xr:uid="{00000000-0005-0000-0000-0000411E0000}"/>
    <cellStyle name="Currency 2 6 4 2 8 2 2" xfId="7746" xr:uid="{00000000-0005-0000-0000-0000421E0000}"/>
    <cellStyle name="Currency 2 6 4 2 8 3" xfId="7747" xr:uid="{00000000-0005-0000-0000-0000431E0000}"/>
    <cellStyle name="Currency 2 6 4 2 9" xfId="7748" xr:uid="{00000000-0005-0000-0000-0000441E0000}"/>
    <cellStyle name="Currency 2 6 4 3" xfId="7749" xr:uid="{00000000-0005-0000-0000-0000451E0000}"/>
    <cellStyle name="Currency 2 6 4 3 10" xfId="7750" xr:uid="{00000000-0005-0000-0000-0000461E0000}"/>
    <cellStyle name="Currency 2 6 4 3 11" xfId="7751" xr:uid="{00000000-0005-0000-0000-0000471E0000}"/>
    <cellStyle name="Currency 2 6 4 3 12" xfId="7752" xr:uid="{00000000-0005-0000-0000-0000481E0000}"/>
    <cellStyle name="Currency 2 6 4 3 13" xfId="7753" xr:uid="{00000000-0005-0000-0000-0000491E0000}"/>
    <cellStyle name="Currency 2 6 4 3 2" xfId="7754" xr:uid="{00000000-0005-0000-0000-00004A1E0000}"/>
    <cellStyle name="Currency 2 6 4 3 2 10" xfId="7755" xr:uid="{00000000-0005-0000-0000-00004B1E0000}"/>
    <cellStyle name="Currency 2 6 4 3 2 2" xfId="7756" xr:uid="{00000000-0005-0000-0000-00004C1E0000}"/>
    <cellStyle name="Currency 2 6 4 3 2 2 2" xfId="7757" xr:uid="{00000000-0005-0000-0000-00004D1E0000}"/>
    <cellStyle name="Currency 2 6 4 3 2 2 3" xfId="7758" xr:uid="{00000000-0005-0000-0000-00004E1E0000}"/>
    <cellStyle name="Currency 2 6 4 3 2 3" xfId="7759" xr:uid="{00000000-0005-0000-0000-00004F1E0000}"/>
    <cellStyle name="Currency 2 6 4 3 2 3 2" xfId="7760" xr:uid="{00000000-0005-0000-0000-0000501E0000}"/>
    <cellStyle name="Currency 2 6 4 3 2 3 3" xfId="7761" xr:uid="{00000000-0005-0000-0000-0000511E0000}"/>
    <cellStyle name="Currency 2 6 4 3 2 3 4" xfId="7762" xr:uid="{00000000-0005-0000-0000-0000521E0000}"/>
    <cellStyle name="Currency 2 6 4 3 2 4" xfId="7763" xr:uid="{00000000-0005-0000-0000-0000531E0000}"/>
    <cellStyle name="Currency 2 6 4 3 2 4 2" xfId="7764" xr:uid="{00000000-0005-0000-0000-0000541E0000}"/>
    <cellStyle name="Currency 2 6 4 3 2 4 2 2" xfId="7765" xr:uid="{00000000-0005-0000-0000-0000551E0000}"/>
    <cellStyle name="Currency 2 6 4 3 2 4 3" xfId="7766" xr:uid="{00000000-0005-0000-0000-0000561E0000}"/>
    <cellStyle name="Currency 2 6 4 3 2 5" xfId="7767" xr:uid="{00000000-0005-0000-0000-0000571E0000}"/>
    <cellStyle name="Currency 2 6 4 3 2 5 2" xfId="7768" xr:uid="{00000000-0005-0000-0000-0000581E0000}"/>
    <cellStyle name="Currency 2 6 4 3 2 5 2 2" xfId="7769" xr:uid="{00000000-0005-0000-0000-0000591E0000}"/>
    <cellStyle name="Currency 2 6 4 3 2 5 3" xfId="7770" xr:uid="{00000000-0005-0000-0000-00005A1E0000}"/>
    <cellStyle name="Currency 2 6 4 3 2 6" xfId="7771" xr:uid="{00000000-0005-0000-0000-00005B1E0000}"/>
    <cellStyle name="Currency 2 6 4 3 2 6 2" xfId="7772" xr:uid="{00000000-0005-0000-0000-00005C1E0000}"/>
    <cellStyle name="Currency 2 6 4 3 2 6 2 2" xfId="7773" xr:uid="{00000000-0005-0000-0000-00005D1E0000}"/>
    <cellStyle name="Currency 2 6 4 3 2 6 3" xfId="7774" xr:uid="{00000000-0005-0000-0000-00005E1E0000}"/>
    <cellStyle name="Currency 2 6 4 3 2 7" xfId="7775" xr:uid="{00000000-0005-0000-0000-00005F1E0000}"/>
    <cellStyle name="Currency 2 6 4 3 2 7 2" xfId="7776" xr:uid="{00000000-0005-0000-0000-0000601E0000}"/>
    <cellStyle name="Currency 2 6 4 3 2 8" xfId="7777" xr:uid="{00000000-0005-0000-0000-0000611E0000}"/>
    <cellStyle name="Currency 2 6 4 3 2 8 2" xfId="7778" xr:uid="{00000000-0005-0000-0000-0000621E0000}"/>
    <cellStyle name="Currency 2 6 4 3 2 9" xfId="7779" xr:uid="{00000000-0005-0000-0000-0000631E0000}"/>
    <cellStyle name="Currency 2 6 4 3 3" xfId="7780" xr:uid="{00000000-0005-0000-0000-0000641E0000}"/>
    <cellStyle name="Currency 2 6 4 3 3 2" xfId="7781" xr:uid="{00000000-0005-0000-0000-0000651E0000}"/>
    <cellStyle name="Currency 2 6 4 3 3 2 2" xfId="7782" xr:uid="{00000000-0005-0000-0000-0000661E0000}"/>
    <cellStyle name="Currency 2 6 4 3 3 2 3" xfId="7783" xr:uid="{00000000-0005-0000-0000-0000671E0000}"/>
    <cellStyle name="Currency 2 6 4 3 3 3" xfId="7784" xr:uid="{00000000-0005-0000-0000-0000681E0000}"/>
    <cellStyle name="Currency 2 6 4 3 4" xfId="7785" xr:uid="{00000000-0005-0000-0000-0000691E0000}"/>
    <cellStyle name="Currency 2 6 4 3 4 2" xfId="7786" xr:uid="{00000000-0005-0000-0000-00006A1E0000}"/>
    <cellStyle name="Currency 2 6 4 3 4 3" xfId="7787" xr:uid="{00000000-0005-0000-0000-00006B1E0000}"/>
    <cellStyle name="Currency 2 6 4 3 4 4" xfId="7788" xr:uid="{00000000-0005-0000-0000-00006C1E0000}"/>
    <cellStyle name="Currency 2 6 4 3 5" xfId="7789" xr:uid="{00000000-0005-0000-0000-00006D1E0000}"/>
    <cellStyle name="Currency 2 6 4 3 5 2" xfId="7790" xr:uid="{00000000-0005-0000-0000-00006E1E0000}"/>
    <cellStyle name="Currency 2 6 4 3 5 2 2" xfId="7791" xr:uid="{00000000-0005-0000-0000-00006F1E0000}"/>
    <cellStyle name="Currency 2 6 4 3 5 3" xfId="7792" xr:uid="{00000000-0005-0000-0000-0000701E0000}"/>
    <cellStyle name="Currency 2 6 4 3 6" xfId="7793" xr:uid="{00000000-0005-0000-0000-0000711E0000}"/>
    <cellStyle name="Currency 2 6 4 3 6 2" xfId="7794" xr:uid="{00000000-0005-0000-0000-0000721E0000}"/>
    <cellStyle name="Currency 2 6 4 3 6 2 2" xfId="7795" xr:uid="{00000000-0005-0000-0000-0000731E0000}"/>
    <cellStyle name="Currency 2 6 4 3 6 3" xfId="7796" xr:uid="{00000000-0005-0000-0000-0000741E0000}"/>
    <cellStyle name="Currency 2 6 4 3 7" xfId="7797" xr:uid="{00000000-0005-0000-0000-0000751E0000}"/>
    <cellStyle name="Currency 2 6 4 3 7 2" xfId="7798" xr:uid="{00000000-0005-0000-0000-0000761E0000}"/>
    <cellStyle name="Currency 2 6 4 3 7 2 2" xfId="7799" xr:uid="{00000000-0005-0000-0000-0000771E0000}"/>
    <cellStyle name="Currency 2 6 4 3 7 3" xfId="7800" xr:uid="{00000000-0005-0000-0000-0000781E0000}"/>
    <cellStyle name="Currency 2 6 4 3 8" xfId="7801" xr:uid="{00000000-0005-0000-0000-0000791E0000}"/>
    <cellStyle name="Currency 2 6 4 3 8 2" xfId="7802" xr:uid="{00000000-0005-0000-0000-00007A1E0000}"/>
    <cellStyle name="Currency 2 6 4 3 9" xfId="7803" xr:uid="{00000000-0005-0000-0000-00007B1E0000}"/>
    <cellStyle name="Currency 2 6 4 3 9 2" xfId="7804" xr:uid="{00000000-0005-0000-0000-00007C1E0000}"/>
    <cellStyle name="Currency 2 6 4 4" xfId="7805" xr:uid="{00000000-0005-0000-0000-00007D1E0000}"/>
    <cellStyle name="Currency 2 6 4 4 2" xfId="7806" xr:uid="{00000000-0005-0000-0000-00007E1E0000}"/>
    <cellStyle name="Currency 2 6 4 4 2 10" xfId="7807" xr:uid="{00000000-0005-0000-0000-00007F1E0000}"/>
    <cellStyle name="Currency 2 6 4 4 2 11" xfId="7808" xr:uid="{00000000-0005-0000-0000-0000801E0000}"/>
    <cellStyle name="Currency 2 6 4 4 2 2" xfId="7809" xr:uid="{00000000-0005-0000-0000-0000811E0000}"/>
    <cellStyle name="Currency 2 6 4 4 2 2 2" xfId="7810" xr:uid="{00000000-0005-0000-0000-0000821E0000}"/>
    <cellStyle name="Currency 2 6 4 4 2 2 3" xfId="7811" xr:uid="{00000000-0005-0000-0000-0000831E0000}"/>
    <cellStyle name="Currency 2 6 4 4 2 3" xfId="7812" xr:uid="{00000000-0005-0000-0000-0000841E0000}"/>
    <cellStyle name="Currency 2 6 4 4 2 3 2" xfId="7813" xr:uid="{00000000-0005-0000-0000-0000851E0000}"/>
    <cellStyle name="Currency 2 6 4 4 2 3 3" xfId="7814" xr:uid="{00000000-0005-0000-0000-0000861E0000}"/>
    <cellStyle name="Currency 2 6 4 4 2 4" xfId="7815" xr:uid="{00000000-0005-0000-0000-0000871E0000}"/>
    <cellStyle name="Currency 2 6 4 4 2 4 2" xfId="7816" xr:uid="{00000000-0005-0000-0000-0000881E0000}"/>
    <cellStyle name="Currency 2 6 4 4 2 4 2 2" xfId="7817" xr:uid="{00000000-0005-0000-0000-0000891E0000}"/>
    <cellStyle name="Currency 2 6 4 4 2 4 3" xfId="7818" xr:uid="{00000000-0005-0000-0000-00008A1E0000}"/>
    <cellStyle name="Currency 2 6 4 4 2 5" xfId="7819" xr:uid="{00000000-0005-0000-0000-00008B1E0000}"/>
    <cellStyle name="Currency 2 6 4 4 2 5 2" xfId="7820" xr:uid="{00000000-0005-0000-0000-00008C1E0000}"/>
    <cellStyle name="Currency 2 6 4 4 2 5 2 2" xfId="7821" xr:uid="{00000000-0005-0000-0000-00008D1E0000}"/>
    <cellStyle name="Currency 2 6 4 4 2 5 3" xfId="7822" xr:uid="{00000000-0005-0000-0000-00008E1E0000}"/>
    <cellStyle name="Currency 2 6 4 4 2 6" xfId="7823" xr:uid="{00000000-0005-0000-0000-00008F1E0000}"/>
    <cellStyle name="Currency 2 6 4 4 2 6 2" xfId="7824" xr:uid="{00000000-0005-0000-0000-0000901E0000}"/>
    <cellStyle name="Currency 2 6 4 4 2 6 2 2" xfId="7825" xr:uid="{00000000-0005-0000-0000-0000911E0000}"/>
    <cellStyle name="Currency 2 6 4 4 2 6 3" xfId="7826" xr:uid="{00000000-0005-0000-0000-0000921E0000}"/>
    <cellStyle name="Currency 2 6 4 4 2 7" xfId="7827" xr:uid="{00000000-0005-0000-0000-0000931E0000}"/>
    <cellStyle name="Currency 2 6 4 4 2 7 2" xfId="7828" xr:uid="{00000000-0005-0000-0000-0000941E0000}"/>
    <cellStyle name="Currency 2 6 4 4 2 8" xfId="7829" xr:uid="{00000000-0005-0000-0000-0000951E0000}"/>
    <cellStyle name="Currency 2 6 4 4 2 8 2" xfId="7830" xr:uid="{00000000-0005-0000-0000-0000961E0000}"/>
    <cellStyle name="Currency 2 6 4 4 2 9" xfId="7831" xr:uid="{00000000-0005-0000-0000-0000971E0000}"/>
    <cellStyle name="Currency 2 6 4 4 3" xfId="7832" xr:uid="{00000000-0005-0000-0000-0000981E0000}"/>
    <cellStyle name="Currency 2 6 4 4 3 2" xfId="7833" xr:uid="{00000000-0005-0000-0000-0000991E0000}"/>
    <cellStyle name="Currency 2 6 4 4 3 2 2" xfId="7834" xr:uid="{00000000-0005-0000-0000-00009A1E0000}"/>
    <cellStyle name="Currency 2 6 4 4 3 2 3" xfId="7835" xr:uid="{00000000-0005-0000-0000-00009B1E0000}"/>
    <cellStyle name="Currency 2 6 4 4 3 3" xfId="7836" xr:uid="{00000000-0005-0000-0000-00009C1E0000}"/>
    <cellStyle name="Currency 2 6 4 4 4" xfId="7837" xr:uid="{00000000-0005-0000-0000-00009D1E0000}"/>
    <cellStyle name="Currency 2 6 4 4 4 2" xfId="7838" xr:uid="{00000000-0005-0000-0000-00009E1E0000}"/>
    <cellStyle name="Currency 2 6 4 4 4 2 2" xfId="7839" xr:uid="{00000000-0005-0000-0000-00009F1E0000}"/>
    <cellStyle name="Currency 2 6 4 4 4 3" xfId="7840" xr:uid="{00000000-0005-0000-0000-0000A01E0000}"/>
    <cellStyle name="Currency 2 6 4 4 4 4" xfId="7841" xr:uid="{00000000-0005-0000-0000-0000A11E0000}"/>
    <cellStyle name="Currency 2 6 4 4 5" xfId="7842" xr:uid="{00000000-0005-0000-0000-0000A21E0000}"/>
    <cellStyle name="Currency 2 6 4 4 5 2" xfId="7843" xr:uid="{00000000-0005-0000-0000-0000A31E0000}"/>
    <cellStyle name="Currency 2 6 4 4 5 2 2" xfId="7844" xr:uid="{00000000-0005-0000-0000-0000A41E0000}"/>
    <cellStyle name="Currency 2 6 4 4 5 3" xfId="7845" xr:uid="{00000000-0005-0000-0000-0000A51E0000}"/>
    <cellStyle name="Currency 2 6 4 4 6" xfId="7846" xr:uid="{00000000-0005-0000-0000-0000A61E0000}"/>
    <cellStyle name="Currency 2 6 4 4 7" xfId="7847" xr:uid="{00000000-0005-0000-0000-0000A71E0000}"/>
    <cellStyle name="Currency 2 6 4 5" xfId="7848" xr:uid="{00000000-0005-0000-0000-0000A81E0000}"/>
    <cellStyle name="Currency 2 6 4 5 10" xfId="7849" xr:uid="{00000000-0005-0000-0000-0000A91E0000}"/>
    <cellStyle name="Currency 2 6 4 5 2" xfId="7850" xr:uid="{00000000-0005-0000-0000-0000AA1E0000}"/>
    <cellStyle name="Currency 2 6 4 5 2 2" xfId="7851" xr:uid="{00000000-0005-0000-0000-0000AB1E0000}"/>
    <cellStyle name="Currency 2 6 4 5 2 3" xfId="7852" xr:uid="{00000000-0005-0000-0000-0000AC1E0000}"/>
    <cellStyle name="Currency 2 6 4 5 3" xfId="7853" xr:uid="{00000000-0005-0000-0000-0000AD1E0000}"/>
    <cellStyle name="Currency 2 6 4 5 3 2" xfId="7854" xr:uid="{00000000-0005-0000-0000-0000AE1E0000}"/>
    <cellStyle name="Currency 2 6 4 5 3 3" xfId="7855" xr:uid="{00000000-0005-0000-0000-0000AF1E0000}"/>
    <cellStyle name="Currency 2 6 4 5 4" xfId="7856" xr:uid="{00000000-0005-0000-0000-0000B01E0000}"/>
    <cellStyle name="Currency 2 6 4 5 4 2" xfId="7857" xr:uid="{00000000-0005-0000-0000-0000B11E0000}"/>
    <cellStyle name="Currency 2 6 4 5 4 2 2" xfId="7858" xr:uid="{00000000-0005-0000-0000-0000B21E0000}"/>
    <cellStyle name="Currency 2 6 4 5 4 3" xfId="7859" xr:uid="{00000000-0005-0000-0000-0000B31E0000}"/>
    <cellStyle name="Currency 2 6 4 5 5" xfId="7860" xr:uid="{00000000-0005-0000-0000-0000B41E0000}"/>
    <cellStyle name="Currency 2 6 4 5 5 2" xfId="7861" xr:uid="{00000000-0005-0000-0000-0000B51E0000}"/>
    <cellStyle name="Currency 2 6 4 5 5 2 2" xfId="7862" xr:uid="{00000000-0005-0000-0000-0000B61E0000}"/>
    <cellStyle name="Currency 2 6 4 5 5 3" xfId="7863" xr:uid="{00000000-0005-0000-0000-0000B71E0000}"/>
    <cellStyle name="Currency 2 6 4 5 6" xfId="7864" xr:uid="{00000000-0005-0000-0000-0000B81E0000}"/>
    <cellStyle name="Currency 2 6 4 5 6 2" xfId="7865" xr:uid="{00000000-0005-0000-0000-0000B91E0000}"/>
    <cellStyle name="Currency 2 6 4 5 6 2 2" xfId="7866" xr:uid="{00000000-0005-0000-0000-0000BA1E0000}"/>
    <cellStyle name="Currency 2 6 4 5 6 3" xfId="7867" xr:uid="{00000000-0005-0000-0000-0000BB1E0000}"/>
    <cellStyle name="Currency 2 6 4 5 7" xfId="7868" xr:uid="{00000000-0005-0000-0000-0000BC1E0000}"/>
    <cellStyle name="Currency 2 6 4 5 7 2" xfId="7869" xr:uid="{00000000-0005-0000-0000-0000BD1E0000}"/>
    <cellStyle name="Currency 2 6 4 5 8" xfId="7870" xr:uid="{00000000-0005-0000-0000-0000BE1E0000}"/>
    <cellStyle name="Currency 2 6 4 5 8 2" xfId="7871" xr:uid="{00000000-0005-0000-0000-0000BF1E0000}"/>
    <cellStyle name="Currency 2 6 4 5 9" xfId="7872" xr:uid="{00000000-0005-0000-0000-0000C01E0000}"/>
    <cellStyle name="Currency 2 6 4 6" xfId="7873" xr:uid="{00000000-0005-0000-0000-0000C11E0000}"/>
    <cellStyle name="Currency 2 6 4 6 10" xfId="7874" xr:uid="{00000000-0005-0000-0000-0000C21E0000}"/>
    <cellStyle name="Currency 2 6 4 6 11" xfId="7875" xr:uid="{00000000-0005-0000-0000-0000C31E0000}"/>
    <cellStyle name="Currency 2 6 4 6 12" xfId="7876" xr:uid="{00000000-0005-0000-0000-0000C41E0000}"/>
    <cellStyle name="Currency 2 6 4 6 2" xfId="7877" xr:uid="{00000000-0005-0000-0000-0000C51E0000}"/>
    <cellStyle name="Currency 2 6 4 6 2 2" xfId="7878" xr:uid="{00000000-0005-0000-0000-0000C61E0000}"/>
    <cellStyle name="Currency 2 6 4 6 2 3" xfId="7879" xr:uid="{00000000-0005-0000-0000-0000C71E0000}"/>
    <cellStyle name="Currency 2 6 4 6 3" xfId="7880" xr:uid="{00000000-0005-0000-0000-0000C81E0000}"/>
    <cellStyle name="Currency 2 6 4 6 3 2" xfId="7881" xr:uid="{00000000-0005-0000-0000-0000C91E0000}"/>
    <cellStyle name="Currency 2 6 4 6 3 3" xfId="7882" xr:uid="{00000000-0005-0000-0000-0000CA1E0000}"/>
    <cellStyle name="Currency 2 6 4 6 4" xfId="7883" xr:uid="{00000000-0005-0000-0000-0000CB1E0000}"/>
    <cellStyle name="Currency 2 6 4 6 5" xfId="7884" xr:uid="{00000000-0005-0000-0000-0000CC1E0000}"/>
    <cellStyle name="Currency 2 6 4 6 5 2" xfId="7885" xr:uid="{00000000-0005-0000-0000-0000CD1E0000}"/>
    <cellStyle name="Currency 2 6 4 6 5 2 2" xfId="7886" xr:uid="{00000000-0005-0000-0000-0000CE1E0000}"/>
    <cellStyle name="Currency 2 6 4 6 5 3" xfId="7887" xr:uid="{00000000-0005-0000-0000-0000CF1E0000}"/>
    <cellStyle name="Currency 2 6 4 6 6" xfId="7888" xr:uid="{00000000-0005-0000-0000-0000D01E0000}"/>
    <cellStyle name="Currency 2 6 4 6 6 2" xfId="7889" xr:uid="{00000000-0005-0000-0000-0000D11E0000}"/>
    <cellStyle name="Currency 2 6 4 6 6 2 2" xfId="7890" xr:uid="{00000000-0005-0000-0000-0000D21E0000}"/>
    <cellStyle name="Currency 2 6 4 6 6 3" xfId="7891" xr:uid="{00000000-0005-0000-0000-0000D31E0000}"/>
    <cellStyle name="Currency 2 6 4 6 7" xfId="7892" xr:uid="{00000000-0005-0000-0000-0000D41E0000}"/>
    <cellStyle name="Currency 2 6 4 6 7 2" xfId="7893" xr:uid="{00000000-0005-0000-0000-0000D51E0000}"/>
    <cellStyle name="Currency 2 6 4 6 7 2 2" xfId="7894" xr:uid="{00000000-0005-0000-0000-0000D61E0000}"/>
    <cellStyle name="Currency 2 6 4 6 7 3" xfId="7895" xr:uid="{00000000-0005-0000-0000-0000D71E0000}"/>
    <cellStyle name="Currency 2 6 4 6 8" xfId="7896" xr:uid="{00000000-0005-0000-0000-0000D81E0000}"/>
    <cellStyle name="Currency 2 6 4 6 8 2" xfId="7897" xr:uid="{00000000-0005-0000-0000-0000D91E0000}"/>
    <cellStyle name="Currency 2 6 4 6 9" xfId="7898" xr:uid="{00000000-0005-0000-0000-0000DA1E0000}"/>
    <cellStyle name="Currency 2 6 4 6 9 2" xfId="7899" xr:uid="{00000000-0005-0000-0000-0000DB1E0000}"/>
    <cellStyle name="Currency 2 6 4 7" xfId="7900" xr:uid="{00000000-0005-0000-0000-0000DC1E0000}"/>
    <cellStyle name="Currency 2 6 4 7 2" xfId="7901" xr:uid="{00000000-0005-0000-0000-0000DD1E0000}"/>
    <cellStyle name="Currency 2 6 4 7 3" xfId="7902" xr:uid="{00000000-0005-0000-0000-0000DE1E0000}"/>
    <cellStyle name="Currency 2 6 4 8" xfId="7903" xr:uid="{00000000-0005-0000-0000-0000DF1E0000}"/>
    <cellStyle name="Currency 2 6 4 8 2" xfId="7904" xr:uid="{00000000-0005-0000-0000-0000E01E0000}"/>
    <cellStyle name="Currency 2 6 4 8 2 2" xfId="7905" xr:uid="{00000000-0005-0000-0000-0000E11E0000}"/>
    <cellStyle name="Currency 2 6 4 8 3" xfId="7906" xr:uid="{00000000-0005-0000-0000-0000E21E0000}"/>
    <cellStyle name="Currency 2 6 4 8 4" xfId="7907" xr:uid="{00000000-0005-0000-0000-0000E31E0000}"/>
    <cellStyle name="Currency 2 6 4 9" xfId="7908" xr:uid="{00000000-0005-0000-0000-0000E41E0000}"/>
    <cellStyle name="Currency 2 6 4 9 2" xfId="7909" xr:uid="{00000000-0005-0000-0000-0000E51E0000}"/>
    <cellStyle name="Currency 2 6 4 9 2 2" xfId="7910" xr:uid="{00000000-0005-0000-0000-0000E61E0000}"/>
    <cellStyle name="Currency 2 6 4 9 3" xfId="7911" xr:uid="{00000000-0005-0000-0000-0000E71E0000}"/>
    <cellStyle name="Currency 2 6 5" xfId="7912" xr:uid="{00000000-0005-0000-0000-0000E81E0000}"/>
    <cellStyle name="Currency 2 6 5 10" xfId="7913" xr:uid="{00000000-0005-0000-0000-0000E91E0000}"/>
    <cellStyle name="Currency 2 6 5 10 2" xfId="7914" xr:uid="{00000000-0005-0000-0000-0000EA1E0000}"/>
    <cellStyle name="Currency 2 6 5 10 2 2" xfId="7915" xr:uid="{00000000-0005-0000-0000-0000EB1E0000}"/>
    <cellStyle name="Currency 2 6 5 10 3" xfId="7916" xr:uid="{00000000-0005-0000-0000-0000EC1E0000}"/>
    <cellStyle name="Currency 2 6 5 11" xfId="7917" xr:uid="{00000000-0005-0000-0000-0000ED1E0000}"/>
    <cellStyle name="Currency 2 6 5 11 2" xfId="7918" xr:uid="{00000000-0005-0000-0000-0000EE1E0000}"/>
    <cellStyle name="Currency 2 6 5 12" xfId="7919" xr:uid="{00000000-0005-0000-0000-0000EF1E0000}"/>
    <cellStyle name="Currency 2 6 5 12 2" xfId="7920" xr:uid="{00000000-0005-0000-0000-0000F01E0000}"/>
    <cellStyle name="Currency 2 6 5 13" xfId="7921" xr:uid="{00000000-0005-0000-0000-0000F11E0000}"/>
    <cellStyle name="Currency 2 6 5 14" xfId="7922" xr:uid="{00000000-0005-0000-0000-0000F21E0000}"/>
    <cellStyle name="Currency 2 6 5 15" xfId="7923" xr:uid="{00000000-0005-0000-0000-0000F31E0000}"/>
    <cellStyle name="Currency 2 6 5 16" xfId="7924" xr:uid="{00000000-0005-0000-0000-0000F41E0000}"/>
    <cellStyle name="Currency 2 6 5 2" xfId="7925" xr:uid="{00000000-0005-0000-0000-0000F51E0000}"/>
    <cellStyle name="Currency 2 6 5 2 2" xfId="7926" xr:uid="{00000000-0005-0000-0000-0000F61E0000}"/>
    <cellStyle name="Currency 2 6 5 2 2 10" xfId="7927" xr:uid="{00000000-0005-0000-0000-0000F71E0000}"/>
    <cellStyle name="Currency 2 6 5 2 2 2" xfId="7928" xr:uid="{00000000-0005-0000-0000-0000F81E0000}"/>
    <cellStyle name="Currency 2 6 5 2 2 2 2" xfId="7929" xr:uid="{00000000-0005-0000-0000-0000F91E0000}"/>
    <cellStyle name="Currency 2 6 5 2 2 2 3" xfId="7930" xr:uid="{00000000-0005-0000-0000-0000FA1E0000}"/>
    <cellStyle name="Currency 2 6 5 2 2 3" xfId="7931" xr:uid="{00000000-0005-0000-0000-0000FB1E0000}"/>
    <cellStyle name="Currency 2 6 5 2 2 3 2" xfId="7932" xr:uid="{00000000-0005-0000-0000-0000FC1E0000}"/>
    <cellStyle name="Currency 2 6 5 2 2 3 3" xfId="7933" xr:uid="{00000000-0005-0000-0000-0000FD1E0000}"/>
    <cellStyle name="Currency 2 6 5 2 2 4" xfId="7934" xr:uid="{00000000-0005-0000-0000-0000FE1E0000}"/>
    <cellStyle name="Currency 2 6 5 2 2 4 2" xfId="7935" xr:uid="{00000000-0005-0000-0000-0000FF1E0000}"/>
    <cellStyle name="Currency 2 6 5 2 2 4 2 2" xfId="7936" xr:uid="{00000000-0005-0000-0000-0000001F0000}"/>
    <cellStyle name="Currency 2 6 5 2 2 4 3" xfId="7937" xr:uid="{00000000-0005-0000-0000-0000011F0000}"/>
    <cellStyle name="Currency 2 6 5 2 2 5" xfId="7938" xr:uid="{00000000-0005-0000-0000-0000021F0000}"/>
    <cellStyle name="Currency 2 6 5 2 2 5 2" xfId="7939" xr:uid="{00000000-0005-0000-0000-0000031F0000}"/>
    <cellStyle name="Currency 2 6 5 2 2 5 2 2" xfId="7940" xr:uid="{00000000-0005-0000-0000-0000041F0000}"/>
    <cellStyle name="Currency 2 6 5 2 2 5 3" xfId="7941" xr:uid="{00000000-0005-0000-0000-0000051F0000}"/>
    <cellStyle name="Currency 2 6 5 2 2 6" xfId="7942" xr:uid="{00000000-0005-0000-0000-0000061F0000}"/>
    <cellStyle name="Currency 2 6 5 2 2 6 2" xfId="7943" xr:uid="{00000000-0005-0000-0000-0000071F0000}"/>
    <cellStyle name="Currency 2 6 5 2 2 6 2 2" xfId="7944" xr:uid="{00000000-0005-0000-0000-0000081F0000}"/>
    <cellStyle name="Currency 2 6 5 2 2 6 3" xfId="7945" xr:uid="{00000000-0005-0000-0000-0000091F0000}"/>
    <cellStyle name="Currency 2 6 5 2 2 7" xfId="7946" xr:uid="{00000000-0005-0000-0000-00000A1F0000}"/>
    <cellStyle name="Currency 2 6 5 2 2 7 2" xfId="7947" xr:uid="{00000000-0005-0000-0000-00000B1F0000}"/>
    <cellStyle name="Currency 2 6 5 2 2 8" xfId="7948" xr:uid="{00000000-0005-0000-0000-00000C1F0000}"/>
    <cellStyle name="Currency 2 6 5 2 2 8 2" xfId="7949" xr:uid="{00000000-0005-0000-0000-00000D1F0000}"/>
    <cellStyle name="Currency 2 6 5 2 2 9" xfId="7950" xr:uid="{00000000-0005-0000-0000-00000E1F0000}"/>
    <cellStyle name="Currency 2 6 5 2 3" xfId="7951" xr:uid="{00000000-0005-0000-0000-00000F1F0000}"/>
    <cellStyle name="Currency 2 6 5 2 3 10" xfId="7952" xr:uid="{00000000-0005-0000-0000-0000101F0000}"/>
    <cellStyle name="Currency 2 6 5 2 3 2" xfId="7953" xr:uid="{00000000-0005-0000-0000-0000111F0000}"/>
    <cellStyle name="Currency 2 6 5 2 3 2 2" xfId="7954" xr:uid="{00000000-0005-0000-0000-0000121F0000}"/>
    <cellStyle name="Currency 2 6 5 2 3 2 3" xfId="7955" xr:uid="{00000000-0005-0000-0000-0000131F0000}"/>
    <cellStyle name="Currency 2 6 5 2 3 3" xfId="7956" xr:uid="{00000000-0005-0000-0000-0000141F0000}"/>
    <cellStyle name="Currency 2 6 5 2 3 3 2" xfId="7957" xr:uid="{00000000-0005-0000-0000-0000151F0000}"/>
    <cellStyle name="Currency 2 6 5 2 3 3 3" xfId="7958" xr:uid="{00000000-0005-0000-0000-0000161F0000}"/>
    <cellStyle name="Currency 2 6 5 2 3 4" xfId="7959" xr:uid="{00000000-0005-0000-0000-0000171F0000}"/>
    <cellStyle name="Currency 2 6 5 2 3 4 2" xfId="7960" xr:uid="{00000000-0005-0000-0000-0000181F0000}"/>
    <cellStyle name="Currency 2 6 5 2 3 4 2 2" xfId="7961" xr:uid="{00000000-0005-0000-0000-0000191F0000}"/>
    <cellStyle name="Currency 2 6 5 2 3 4 3" xfId="7962" xr:uid="{00000000-0005-0000-0000-00001A1F0000}"/>
    <cellStyle name="Currency 2 6 5 2 3 5" xfId="7963" xr:uid="{00000000-0005-0000-0000-00001B1F0000}"/>
    <cellStyle name="Currency 2 6 5 2 3 5 2" xfId="7964" xr:uid="{00000000-0005-0000-0000-00001C1F0000}"/>
    <cellStyle name="Currency 2 6 5 2 3 5 2 2" xfId="7965" xr:uid="{00000000-0005-0000-0000-00001D1F0000}"/>
    <cellStyle name="Currency 2 6 5 2 3 5 3" xfId="7966" xr:uid="{00000000-0005-0000-0000-00001E1F0000}"/>
    <cellStyle name="Currency 2 6 5 2 3 6" xfId="7967" xr:uid="{00000000-0005-0000-0000-00001F1F0000}"/>
    <cellStyle name="Currency 2 6 5 2 3 6 2" xfId="7968" xr:uid="{00000000-0005-0000-0000-0000201F0000}"/>
    <cellStyle name="Currency 2 6 5 2 3 6 2 2" xfId="7969" xr:uid="{00000000-0005-0000-0000-0000211F0000}"/>
    <cellStyle name="Currency 2 6 5 2 3 6 3" xfId="7970" xr:uid="{00000000-0005-0000-0000-0000221F0000}"/>
    <cellStyle name="Currency 2 6 5 2 3 7" xfId="7971" xr:uid="{00000000-0005-0000-0000-0000231F0000}"/>
    <cellStyle name="Currency 2 6 5 2 3 7 2" xfId="7972" xr:uid="{00000000-0005-0000-0000-0000241F0000}"/>
    <cellStyle name="Currency 2 6 5 2 3 8" xfId="7973" xr:uid="{00000000-0005-0000-0000-0000251F0000}"/>
    <cellStyle name="Currency 2 6 5 2 3 8 2" xfId="7974" xr:uid="{00000000-0005-0000-0000-0000261F0000}"/>
    <cellStyle name="Currency 2 6 5 2 3 9" xfId="7975" xr:uid="{00000000-0005-0000-0000-0000271F0000}"/>
    <cellStyle name="Currency 2 6 5 2 4" xfId="7976" xr:uid="{00000000-0005-0000-0000-0000281F0000}"/>
    <cellStyle name="Currency 2 6 5 2 4 10" xfId="7977" xr:uid="{00000000-0005-0000-0000-0000291F0000}"/>
    <cellStyle name="Currency 2 6 5 2 4 2" xfId="7978" xr:uid="{00000000-0005-0000-0000-00002A1F0000}"/>
    <cellStyle name="Currency 2 6 5 2 4 3" xfId="7979" xr:uid="{00000000-0005-0000-0000-00002B1F0000}"/>
    <cellStyle name="Currency 2 6 5 2 4 3 2" xfId="7980" xr:uid="{00000000-0005-0000-0000-00002C1F0000}"/>
    <cellStyle name="Currency 2 6 5 2 4 3 2 2" xfId="7981" xr:uid="{00000000-0005-0000-0000-00002D1F0000}"/>
    <cellStyle name="Currency 2 6 5 2 4 3 3" xfId="7982" xr:uid="{00000000-0005-0000-0000-00002E1F0000}"/>
    <cellStyle name="Currency 2 6 5 2 4 4" xfId="7983" xr:uid="{00000000-0005-0000-0000-00002F1F0000}"/>
    <cellStyle name="Currency 2 6 5 2 4 4 2" xfId="7984" xr:uid="{00000000-0005-0000-0000-0000301F0000}"/>
    <cellStyle name="Currency 2 6 5 2 4 4 2 2" xfId="7985" xr:uid="{00000000-0005-0000-0000-0000311F0000}"/>
    <cellStyle name="Currency 2 6 5 2 4 4 3" xfId="7986" xr:uid="{00000000-0005-0000-0000-0000321F0000}"/>
    <cellStyle name="Currency 2 6 5 2 4 5" xfId="7987" xr:uid="{00000000-0005-0000-0000-0000331F0000}"/>
    <cellStyle name="Currency 2 6 5 2 4 5 2" xfId="7988" xr:uid="{00000000-0005-0000-0000-0000341F0000}"/>
    <cellStyle name="Currency 2 6 5 2 4 5 2 2" xfId="7989" xr:uid="{00000000-0005-0000-0000-0000351F0000}"/>
    <cellStyle name="Currency 2 6 5 2 4 5 3" xfId="7990" xr:uid="{00000000-0005-0000-0000-0000361F0000}"/>
    <cellStyle name="Currency 2 6 5 2 4 6" xfId="7991" xr:uid="{00000000-0005-0000-0000-0000371F0000}"/>
    <cellStyle name="Currency 2 6 5 2 4 6 2" xfId="7992" xr:uid="{00000000-0005-0000-0000-0000381F0000}"/>
    <cellStyle name="Currency 2 6 5 2 4 7" xfId="7993" xr:uid="{00000000-0005-0000-0000-0000391F0000}"/>
    <cellStyle name="Currency 2 6 5 2 4 7 2" xfId="7994" xr:uid="{00000000-0005-0000-0000-00003A1F0000}"/>
    <cellStyle name="Currency 2 6 5 2 4 8" xfId="7995" xr:uid="{00000000-0005-0000-0000-00003B1F0000}"/>
    <cellStyle name="Currency 2 6 5 2 4 9" xfId="7996" xr:uid="{00000000-0005-0000-0000-00003C1F0000}"/>
    <cellStyle name="Currency 2 6 5 2 5" xfId="7997" xr:uid="{00000000-0005-0000-0000-00003D1F0000}"/>
    <cellStyle name="Currency 2 6 5 2 5 2" xfId="7998" xr:uid="{00000000-0005-0000-0000-00003E1F0000}"/>
    <cellStyle name="Currency 2 6 5 2 5 3" xfId="7999" xr:uid="{00000000-0005-0000-0000-00003F1F0000}"/>
    <cellStyle name="Currency 2 6 5 2 5 4" xfId="8000" xr:uid="{00000000-0005-0000-0000-0000401F0000}"/>
    <cellStyle name="Currency 2 6 5 2 6" xfId="8001" xr:uid="{00000000-0005-0000-0000-0000411F0000}"/>
    <cellStyle name="Currency 2 6 5 2 6 2" xfId="8002" xr:uid="{00000000-0005-0000-0000-0000421F0000}"/>
    <cellStyle name="Currency 2 6 5 2 6 2 2" xfId="8003" xr:uid="{00000000-0005-0000-0000-0000431F0000}"/>
    <cellStyle name="Currency 2 6 5 2 6 2 2 2" xfId="8004" xr:uid="{00000000-0005-0000-0000-0000441F0000}"/>
    <cellStyle name="Currency 2 6 5 2 6 2 3" xfId="8005" xr:uid="{00000000-0005-0000-0000-0000451F0000}"/>
    <cellStyle name="Currency 2 6 5 2 6 3" xfId="8006" xr:uid="{00000000-0005-0000-0000-0000461F0000}"/>
    <cellStyle name="Currency 2 6 5 2 6 3 2" xfId="8007" xr:uid="{00000000-0005-0000-0000-0000471F0000}"/>
    <cellStyle name="Currency 2 6 5 2 6 3 2 2" xfId="8008" xr:uid="{00000000-0005-0000-0000-0000481F0000}"/>
    <cellStyle name="Currency 2 6 5 2 6 3 3" xfId="8009" xr:uid="{00000000-0005-0000-0000-0000491F0000}"/>
    <cellStyle name="Currency 2 6 5 2 6 4" xfId="8010" xr:uid="{00000000-0005-0000-0000-00004A1F0000}"/>
    <cellStyle name="Currency 2 6 5 2 6 4 2" xfId="8011" xr:uid="{00000000-0005-0000-0000-00004B1F0000}"/>
    <cellStyle name="Currency 2 6 5 2 6 4 2 2" xfId="8012" xr:uid="{00000000-0005-0000-0000-00004C1F0000}"/>
    <cellStyle name="Currency 2 6 5 2 6 4 3" xfId="8013" xr:uid="{00000000-0005-0000-0000-00004D1F0000}"/>
    <cellStyle name="Currency 2 6 5 2 6 5" xfId="8014" xr:uid="{00000000-0005-0000-0000-00004E1F0000}"/>
    <cellStyle name="Currency 2 6 5 2 6 5 2" xfId="8015" xr:uid="{00000000-0005-0000-0000-00004F1F0000}"/>
    <cellStyle name="Currency 2 6 5 2 6 6" xfId="8016" xr:uid="{00000000-0005-0000-0000-0000501F0000}"/>
    <cellStyle name="Currency 2 6 5 2 6 6 2" xfId="8017" xr:uid="{00000000-0005-0000-0000-0000511F0000}"/>
    <cellStyle name="Currency 2 6 5 2 6 7" xfId="8018" xr:uid="{00000000-0005-0000-0000-0000521F0000}"/>
    <cellStyle name="Currency 2 6 5 2 7" xfId="8019" xr:uid="{00000000-0005-0000-0000-0000531F0000}"/>
    <cellStyle name="Currency 2 6 5 2 7 2" xfId="8020" xr:uid="{00000000-0005-0000-0000-0000541F0000}"/>
    <cellStyle name="Currency 2 6 5 2 7 2 2" xfId="8021" xr:uid="{00000000-0005-0000-0000-0000551F0000}"/>
    <cellStyle name="Currency 2 6 5 2 7 3" xfId="8022" xr:uid="{00000000-0005-0000-0000-0000561F0000}"/>
    <cellStyle name="Currency 2 6 5 2 8" xfId="8023" xr:uid="{00000000-0005-0000-0000-0000571F0000}"/>
    <cellStyle name="Currency 2 6 5 2 8 2" xfId="8024" xr:uid="{00000000-0005-0000-0000-0000581F0000}"/>
    <cellStyle name="Currency 2 6 5 2 8 2 2" xfId="8025" xr:uid="{00000000-0005-0000-0000-0000591F0000}"/>
    <cellStyle name="Currency 2 6 5 2 8 3" xfId="8026" xr:uid="{00000000-0005-0000-0000-00005A1F0000}"/>
    <cellStyle name="Currency 2 6 5 2 9" xfId="8027" xr:uid="{00000000-0005-0000-0000-00005B1F0000}"/>
    <cellStyle name="Currency 2 6 5 3" xfId="8028" xr:uid="{00000000-0005-0000-0000-00005C1F0000}"/>
    <cellStyle name="Currency 2 6 5 3 10" xfId="8029" xr:uid="{00000000-0005-0000-0000-00005D1F0000}"/>
    <cellStyle name="Currency 2 6 5 3 11" xfId="8030" xr:uid="{00000000-0005-0000-0000-00005E1F0000}"/>
    <cellStyle name="Currency 2 6 5 3 12" xfId="8031" xr:uid="{00000000-0005-0000-0000-00005F1F0000}"/>
    <cellStyle name="Currency 2 6 5 3 13" xfId="8032" xr:uid="{00000000-0005-0000-0000-0000601F0000}"/>
    <cellStyle name="Currency 2 6 5 3 2" xfId="8033" xr:uid="{00000000-0005-0000-0000-0000611F0000}"/>
    <cellStyle name="Currency 2 6 5 3 2 10" xfId="8034" xr:uid="{00000000-0005-0000-0000-0000621F0000}"/>
    <cellStyle name="Currency 2 6 5 3 2 2" xfId="8035" xr:uid="{00000000-0005-0000-0000-0000631F0000}"/>
    <cellStyle name="Currency 2 6 5 3 2 2 2" xfId="8036" xr:uid="{00000000-0005-0000-0000-0000641F0000}"/>
    <cellStyle name="Currency 2 6 5 3 2 2 3" xfId="8037" xr:uid="{00000000-0005-0000-0000-0000651F0000}"/>
    <cellStyle name="Currency 2 6 5 3 2 3" xfId="8038" xr:uid="{00000000-0005-0000-0000-0000661F0000}"/>
    <cellStyle name="Currency 2 6 5 3 2 3 2" xfId="8039" xr:uid="{00000000-0005-0000-0000-0000671F0000}"/>
    <cellStyle name="Currency 2 6 5 3 2 3 3" xfId="8040" xr:uid="{00000000-0005-0000-0000-0000681F0000}"/>
    <cellStyle name="Currency 2 6 5 3 2 3 4" xfId="8041" xr:uid="{00000000-0005-0000-0000-0000691F0000}"/>
    <cellStyle name="Currency 2 6 5 3 2 4" xfId="8042" xr:uid="{00000000-0005-0000-0000-00006A1F0000}"/>
    <cellStyle name="Currency 2 6 5 3 2 4 2" xfId="8043" xr:uid="{00000000-0005-0000-0000-00006B1F0000}"/>
    <cellStyle name="Currency 2 6 5 3 2 4 2 2" xfId="8044" xr:uid="{00000000-0005-0000-0000-00006C1F0000}"/>
    <cellStyle name="Currency 2 6 5 3 2 4 3" xfId="8045" xr:uid="{00000000-0005-0000-0000-00006D1F0000}"/>
    <cellStyle name="Currency 2 6 5 3 2 5" xfId="8046" xr:uid="{00000000-0005-0000-0000-00006E1F0000}"/>
    <cellStyle name="Currency 2 6 5 3 2 5 2" xfId="8047" xr:uid="{00000000-0005-0000-0000-00006F1F0000}"/>
    <cellStyle name="Currency 2 6 5 3 2 5 2 2" xfId="8048" xr:uid="{00000000-0005-0000-0000-0000701F0000}"/>
    <cellStyle name="Currency 2 6 5 3 2 5 3" xfId="8049" xr:uid="{00000000-0005-0000-0000-0000711F0000}"/>
    <cellStyle name="Currency 2 6 5 3 2 6" xfId="8050" xr:uid="{00000000-0005-0000-0000-0000721F0000}"/>
    <cellStyle name="Currency 2 6 5 3 2 6 2" xfId="8051" xr:uid="{00000000-0005-0000-0000-0000731F0000}"/>
    <cellStyle name="Currency 2 6 5 3 2 6 2 2" xfId="8052" xr:uid="{00000000-0005-0000-0000-0000741F0000}"/>
    <cellStyle name="Currency 2 6 5 3 2 6 3" xfId="8053" xr:uid="{00000000-0005-0000-0000-0000751F0000}"/>
    <cellStyle name="Currency 2 6 5 3 2 7" xfId="8054" xr:uid="{00000000-0005-0000-0000-0000761F0000}"/>
    <cellStyle name="Currency 2 6 5 3 2 7 2" xfId="8055" xr:uid="{00000000-0005-0000-0000-0000771F0000}"/>
    <cellStyle name="Currency 2 6 5 3 2 8" xfId="8056" xr:uid="{00000000-0005-0000-0000-0000781F0000}"/>
    <cellStyle name="Currency 2 6 5 3 2 8 2" xfId="8057" xr:uid="{00000000-0005-0000-0000-0000791F0000}"/>
    <cellStyle name="Currency 2 6 5 3 2 9" xfId="8058" xr:uid="{00000000-0005-0000-0000-00007A1F0000}"/>
    <cellStyle name="Currency 2 6 5 3 3" xfId="8059" xr:uid="{00000000-0005-0000-0000-00007B1F0000}"/>
    <cellStyle name="Currency 2 6 5 3 3 2" xfId="8060" xr:uid="{00000000-0005-0000-0000-00007C1F0000}"/>
    <cellStyle name="Currency 2 6 5 3 3 2 2" xfId="8061" xr:uid="{00000000-0005-0000-0000-00007D1F0000}"/>
    <cellStyle name="Currency 2 6 5 3 3 2 3" xfId="8062" xr:uid="{00000000-0005-0000-0000-00007E1F0000}"/>
    <cellStyle name="Currency 2 6 5 3 3 3" xfId="8063" xr:uid="{00000000-0005-0000-0000-00007F1F0000}"/>
    <cellStyle name="Currency 2 6 5 3 4" xfId="8064" xr:uid="{00000000-0005-0000-0000-0000801F0000}"/>
    <cellStyle name="Currency 2 6 5 3 4 2" xfId="8065" xr:uid="{00000000-0005-0000-0000-0000811F0000}"/>
    <cellStyle name="Currency 2 6 5 3 4 3" xfId="8066" xr:uid="{00000000-0005-0000-0000-0000821F0000}"/>
    <cellStyle name="Currency 2 6 5 3 4 4" xfId="8067" xr:uid="{00000000-0005-0000-0000-0000831F0000}"/>
    <cellStyle name="Currency 2 6 5 3 5" xfId="8068" xr:uid="{00000000-0005-0000-0000-0000841F0000}"/>
    <cellStyle name="Currency 2 6 5 3 5 2" xfId="8069" xr:uid="{00000000-0005-0000-0000-0000851F0000}"/>
    <cellStyle name="Currency 2 6 5 3 5 2 2" xfId="8070" xr:uid="{00000000-0005-0000-0000-0000861F0000}"/>
    <cellStyle name="Currency 2 6 5 3 5 3" xfId="8071" xr:uid="{00000000-0005-0000-0000-0000871F0000}"/>
    <cellStyle name="Currency 2 6 5 3 6" xfId="8072" xr:uid="{00000000-0005-0000-0000-0000881F0000}"/>
    <cellStyle name="Currency 2 6 5 3 6 2" xfId="8073" xr:uid="{00000000-0005-0000-0000-0000891F0000}"/>
    <cellStyle name="Currency 2 6 5 3 6 2 2" xfId="8074" xr:uid="{00000000-0005-0000-0000-00008A1F0000}"/>
    <cellStyle name="Currency 2 6 5 3 6 3" xfId="8075" xr:uid="{00000000-0005-0000-0000-00008B1F0000}"/>
    <cellStyle name="Currency 2 6 5 3 7" xfId="8076" xr:uid="{00000000-0005-0000-0000-00008C1F0000}"/>
    <cellStyle name="Currency 2 6 5 3 7 2" xfId="8077" xr:uid="{00000000-0005-0000-0000-00008D1F0000}"/>
    <cellStyle name="Currency 2 6 5 3 7 2 2" xfId="8078" xr:uid="{00000000-0005-0000-0000-00008E1F0000}"/>
    <cellStyle name="Currency 2 6 5 3 7 3" xfId="8079" xr:uid="{00000000-0005-0000-0000-00008F1F0000}"/>
    <cellStyle name="Currency 2 6 5 3 8" xfId="8080" xr:uid="{00000000-0005-0000-0000-0000901F0000}"/>
    <cellStyle name="Currency 2 6 5 3 8 2" xfId="8081" xr:uid="{00000000-0005-0000-0000-0000911F0000}"/>
    <cellStyle name="Currency 2 6 5 3 9" xfId="8082" xr:uid="{00000000-0005-0000-0000-0000921F0000}"/>
    <cellStyle name="Currency 2 6 5 3 9 2" xfId="8083" xr:uid="{00000000-0005-0000-0000-0000931F0000}"/>
    <cellStyle name="Currency 2 6 5 4" xfId="8084" xr:uid="{00000000-0005-0000-0000-0000941F0000}"/>
    <cellStyle name="Currency 2 6 5 4 2" xfId="8085" xr:uid="{00000000-0005-0000-0000-0000951F0000}"/>
    <cellStyle name="Currency 2 6 5 4 2 10" xfId="8086" xr:uid="{00000000-0005-0000-0000-0000961F0000}"/>
    <cellStyle name="Currency 2 6 5 4 2 11" xfId="8087" xr:uid="{00000000-0005-0000-0000-0000971F0000}"/>
    <cellStyle name="Currency 2 6 5 4 2 2" xfId="8088" xr:uid="{00000000-0005-0000-0000-0000981F0000}"/>
    <cellStyle name="Currency 2 6 5 4 2 2 2" xfId="8089" xr:uid="{00000000-0005-0000-0000-0000991F0000}"/>
    <cellStyle name="Currency 2 6 5 4 2 2 3" xfId="8090" xr:uid="{00000000-0005-0000-0000-00009A1F0000}"/>
    <cellStyle name="Currency 2 6 5 4 2 3" xfId="8091" xr:uid="{00000000-0005-0000-0000-00009B1F0000}"/>
    <cellStyle name="Currency 2 6 5 4 2 3 2" xfId="8092" xr:uid="{00000000-0005-0000-0000-00009C1F0000}"/>
    <cellStyle name="Currency 2 6 5 4 2 3 3" xfId="8093" xr:uid="{00000000-0005-0000-0000-00009D1F0000}"/>
    <cellStyle name="Currency 2 6 5 4 2 4" xfId="8094" xr:uid="{00000000-0005-0000-0000-00009E1F0000}"/>
    <cellStyle name="Currency 2 6 5 4 2 4 2" xfId="8095" xr:uid="{00000000-0005-0000-0000-00009F1F0000}"/>
    <cellStyle name="Currency 2 6 5 4 2 4 2 2" xfId="8096" xr:uid="{00000000-0005-0000-0000-0000A01F0000}"/>
    <cellStyle name="Currency 2 6 5 4 2 4 3" xfId="8097" xr:uid="{00000000-0005-0000-0000-0000A11F0000}"/>
    <cellStyle name="Currency 2 6 5 4 2 5" xfId="8098" xr:uid="{00000000-0005-0000-0000-0000A21F0000}"/>
    <cellStyle name="Currency 2 6 5 4 2 5 2" xfId="8099" xr:uid="{00000000-0005-0000-0000-0000A31F0000}"/>
    <cellStyle name="Currency 2 6 5 4 2 5 2 2" xfId="8100" xr:uid="{00000000-0005-0000-0000-0000A41F0000}"/>
    <cellStyle name="Currency 2 6 5 4 2 5 3" xfId="8101" xr:uid="{00000000-0005-0000-0000-0000A51F0000}"/>
    <cellStyle name="Currency 2 6 5 4 2 6" xfId="8102" xr:uid="{00000000-0005-0000-0000-0000A61F0000}"/>
    <cellStyle name="Currency 2 6 5 4 2 6 2" xfId="8103" xr:uid="{00000000-0005-0000-0000-0000A71F0000}"/>
    <cellStyle name="Currency 2 6 5 4 2 6 2 2" xfId="8104" xr:uid="{00000000-0005-0000-0000-0000A81F0000}"/>
    <cellStyle name="Currency 2 6 5 4 2 6 3" xfId="8105" xr:uid="{00000000-0005-0000-0000-0000A91F0000}"/>
    <cellStyle name="Currency 2 6 5 4 2 7" xfId="8106" xr:uid="{00000000-0005-0000-0000-0000AA1F0000}"/>
    <cellStyle name="Currency 2 6 5 4 2 7 2" xfId="8107" xr:uid="{00000000-0005-0000-0000-0000AB1F0000}"/>
    <cellStyle name="Currency 2 6 5 4 2 8" xfId="8108" xr:uid="{00000000-0005-0000-0000-0000AC1F0000}"/>
    <cellStyle name="Currency 2 6 5 4 2 8 2" xfId="8109" xr:uid="{00000000-0005-0000-0000-0000AD1F0000}"/>
    <cellStyle name="Currency 2 6 5 4 2 9" xfId="8110" xr:uid="{00000000-0005-0000-0000-0000AE1F0000}"/>
    <cellStyle name="Currency 2 6 5 4 3" xfId="8111" xr:uid="{00000000-0005-0000-0000-0000AF1F0000}"/>
    <cellStyle name="Currency 2 6 5 4 3 2" xfId="8112" xr:uid="{00000000-0005-0000-0000-0000B01F0000}"/>
    <cellStyle name="Currency 2 6 5 4 3 2 2" xfId="8113" xr:uid="{00000000-0005-0000-0000-0000B11F0000}"/>
    <cellStyle name="Currency 2 6 5 4 3 2 3" xfId="8114" xr:uid="{00000000-0005-0000-0000-0000B21F0000}"/>
    <cellStyle name="Currency 2 6 5 4 3 3" xfId="8115" xr:uid="{00000000-0005-0000-0000-0000B31F0000}"/>
    <cellStyle name="Currency 2 6 5 4 4" xfId="8116" xr:uid="{00000000-0005-0000-0000-0000B41F0000}"/>
    <cellStyle name="Currency 2 6 5 4 4 2" xfId="8117" xr:uid="{00000000-0005-0000-0000-0000B51F0000}"/>
    <cellStyle name="Currency 2 6 5 4 4 2 2" xfId="8118" xr:uid="{00000000-0005-0000-0000-0000B61F0000}"/>
    <cellStyle name="Currency 2 6 5 4 4 3" xfId="8119" xr:uid="{00000000-0005-0000-0000-0000B71F0000}"/>
    <cellStyle name="Currency 2 6 5 4 4 4" xfId="8120" xr:uid="{00000000-0005-0000-0000-0000B81F0000}"/>
    <cellStyle name="Currency 2 6 5 4 5" xfId="8121" xr:uid="{00000000-0005-0000-0000-0000B91F0000}"/>
    <cellStyle name="Currency 2 6 5 4 5 2" xfId="8122" xr:uid="{00000000-0005-0000-0000-0000BA1F0000}"/>
    <cellStyle name="Currency 2 6 5 4 5 2 2" xfId="8123" xr:uid="{00000000-0005-0000-0000-0000BB1F0000}"/>
    <cellStyle name="Currency 2 6 5 4 5 3" xfId="8124" xr:uid="{00000000-0005-0000-0000-0000BC1F0000}"/>
    <cellStyle name="Currency 2 6 5 4 6" xfId="8125" xr:uid="{00000000-0005-0000-0000-0000BD1F0000}"/>
    <cellStyle name="Currency 2 6 5 4 7" xfId="8126" xr:uid="{00000000-0005-0000-0000-0000BE1F0000}"/>
    <cellStyle name="Currency 2 6 5 5" xfId="8127" xr:uid="{00000000-0005-0000-0000-0000BF1F0000}"/>
    <cellStyle name="Currency 2 6 5 5 10" xfId="8128" xr:uid="{00000000-0005-0000-0000-0000C01F0000}"/>
    <cellStyle name="Currency 2 6 5 5 2" xfId="8129" xr:uid="{00000000-0005-0000-0000-0000C11F0000}"/>
    <cellStyle name="Currency 2 6 5 5 2 2" xfId="8130" xr:uid="{00000000-0005-0000-0000-0000C21F0000}"/>
    <cellStyle name="Currency 2 6 5 5 2 3" xfId="8131" xr:uid="{00000000-0005-0000-0000-0000C31F0000}"/>
    <cellStyle name="Currency 2 6 5 5 3" xfId="8132" xr:uid="{00000000-0005-0000-0000-0000C41F0000}"/>
    <cellStyle name="Currency 2 6 5 5 3 2" xfId="8133" xr:uid="{00000000-0005-0000-0000-0000C51F0000}"/>
    <cellStyle name="Currency 2 6 5 5 3 3" xfId="8134" xr:uid="{00000000-0005-0000-0000-0000C61F0000}"/>
    <cellStyle name="Currency 2 6 5 5 4" xfId="8135" xr:uid="{00000000-0005-0000-0000-0000C71F0000}"/>
    <cellStyle name="Currency 2 6 5 5 4 2" xfId="8136" xr:uid="{00000000-0005-0000-0000-0000C81F0000}"/>
    <cellStyle name="Currency 2 6 5 5 4 2 2" xfId="8137" xr:uid="{00000000-0005-0000-0000-0000C91F0000}"/>
    <cellStyle name="Currency 2 6 5 5 4 3" xfId="8138" xr:uid="{00000000-0005-0000-0000-0000CA1F0000}"/>
    <cellStyle name="Currency 2 6 5 5 5" xfId="8139" xr:uid="{00000000-0005-0000-0000-0000CB1F0000}"/>
    <cellStyle name="Currency 2 6 5 5 5 2" xfId="8140" xr:uid="{00000000-0005-0000-0000-0000CC1F0000}"/>
    <cellStyle name="Currency 2 6 5 5 5 2 2" xfId="8141" xr:uid="{00000000-0005-0000-0000-0000CD1F0000}"/>
    <cellStyle name="Currency 2 6 5 5 5 3" xfId="8142" xr:uid="{00000000-0005-0000-0000-0000CE1F0000}"/>
    <cellStyle name="Currency 2 6 5 5 6" xfId="8143" xr:uid="{00000000-0005-0000-0000-0000CF1F0000}"/>
    <cellStyle name="Currency 2 6 5 5 6 2" xfId="8144" xr:uid="{00000000-0005-0000-0000-0000D01F0000}"/>
    <cellStyle name="Currency 2 6 5 5 6 2 2" xfId="8145" xr:uid="{00000000-0005-0000-0000-0000D11F0000}"/>
    <cellStyle name="Currency 2 6 5 5 6 3" xfId="8146" xr:uid="{00000000-0005-0000-0000-0000D21F0000}"/>
    <cellStyle name="Currency 2 6 5 5 7" xfId="8147" xr:uid="{00000000-0005-0000-0000-0000D31F0000}"/>
    <cellStyle name="Currency 2 6 5 5 7 2" xfId="8148" xr:uid="{00000000-0005-0000-0000-0000D41F0000}"/>
    <cellStyle name="Currency 2 6 5 5 8" xfId="8149" xr:uid="{00000000-0005-0000-0000-0000D51F0000}"/>
    <cellStyle name="Currency 2 6 5 5 8 2" xfId="8150" xr:uid="{00000000-0005-0000-0000-0000D61F0000}"/>
    <cellStyle name="Currency 2 6 5 5 9" xfId="8151" xr:uid="{00000000-0005-0000-0000-0000D71F0000}"/>
    <cellStyle name="Currency 2 6 5 6" xfId="8152" xr:uid="{00000000-0005-0000-0000-0000D81F0000}"/>
    <cellStyle name="Currency 2 6 5 6 10" xfId="8153" xr:uid="{00000000-0005-0000-0000-0000D91F0000}"/>
    <cellStyle name="Currency 2 6 5 6 11" xfId="8154" xr:uid="{00000000-0005-0000-0000-0000DA1F0000}"/>
    <cellStyle name="Currency 2 6 5 6 12" xfId="8155" xr:uid="{00000000-0005-0000-0000-0000DB1F0000}"/>
    <cellStyle name="Currency 2 6 5 6 2" xfId="8156" xr:uid="{00000000-0005-0000-0000-0000DC1F0000}"/>
    <cellStyle name="Currency 2 6 5 6 2 2" xfId="8157" xr:uid="{00000000-0005-0000-0000-0000DD1F0000}"/>
    <cellStyle name="Currency 2 6 5 6 2 3" xfId="8158" xr:uid="{00000000-0005-0000-0000-0000DE1F0000}"/>
    <cellStyle name="Currency 2 6 5 6 3" xfId="8159" xr:uid="{00000000-0005-0000-0000-0000DF1F0000}"/>
    <cellStyle name="Currency 2 6 5 6 3 2" xfId="8160" xr:uid="{00000000-0005-0000-0000-0000E01F0000}"/>
    <cellStyle name="Currency 2 6 5 6 3 3" xfId="8161" xr:uid="{00000000-0005-0000-0000-0000E11F0000}"/>
    <cellStyle name="Currency 2 6 5 6 4" xfId="8162" xr:uid="{00000000-0005-0000-0000-0000E21F0000}"/>
    <cellStyle name="Currency 2 6 5 6 5" xfId="8163" xr:uid="{00000000-0005-0000-0000-0000E31F0000}"/>
    <cellStyle name="Currency 2 6 5 6 5 2" xfId="8164" xr:uid="{00000000-0005-0000-0000-0000E41F0000}"/>
    <cellStyle name="Currency 2 6 5 6 5 2 2" xfId="8165" xr:uid="{00000000-0005-0000-0000-0000E51F0000}"/>
    <cellStyle name="Currency 2 6 5 6 5 3" xfId="8166" xr:uid="{00000000-0005-0000-0000-0000E61F0000}"/>
    <cellStyle name="Currency 2 6 5 6 6" xfId="8167" xr:uid="{00000000-0005-0000-0000-0000E71F0000}"/>
    <cellStyle name="Currency 2 6 5 6 6 2" xfId="8168" xr:uid="{00000000-0005-0000-0000-0000E81F0000}"/>
    <cellStyle name="Currency 2 6 5 6 6 2 2" xfId="8169" xr:uid="{00000000-0005-0000-0000-0000E91F0000}"/>
    <cellStyle name="Currency 2 6 5 6 6 3" xfId="8170" xr:uid="{00000000-0005-0000-0000-0000EA1F0000}"/>
    <cellStyle name="Currency 2 6 5 6 7" xfId="8171" xr:uid="{00000000-0005-0000-0000-0000EB1F0000}"/>
    <cellStyle name="Currency 2 6 5 6 7 2" xfId="8172" xr:uid="{00000000-0005-0000-0000-0000EC1F0000}"/>
    <cellStyle name="Currency 2 6 5 6 7 2 2" xfId="8173" xr:uid="{00000000-0005-0000-0000-0000ED1F0000}"/>
    <cellStyle name="Currency 2 6 5 6 7 3" xfId="8174" xr:uid="{00000000-0005-0000-0000-0000EE1F0000}"/>
    <cellStyle name="Currency 2 6 5 6 8" xfId="8175" xr:uid="{00000000-0005-0000-0000-0000EF1F0000}"/>
    <cellStyle name="Currency 2 6 5 6 8 2" xfId="8176" xr:uid="{00000000-0005-0000-0000-0000F01F0000}"/>
    <cellStyle name="Currency 2 6 5 6 9" xfId="8177" xr:uid="{00000000-0005-0000-0000-0000F11F0000}"/>
    <cellStyle name="Currency 2 6 5 6 9 2" xfId="8178" xr:uid="{00000000-0005-0000-0000-0000F21F0000}"/>
    <cellStyle name="Currency 2 6 5 7" xfId="8179" xr:uid="{00000000-0005-0000-0000-0000F31F0000}"/>
    <cellStyle name="Currency 2 6 5 7 2" xfId="8180" xr:uid="{00000000-0005-0000-0000-0000F41F0000}"/>
    <cellStyle name="Currency 2 6 5 7 3" xfId="8181" xr:uid="{00000000-0005-0000-0000-0000F51F0000}"/>
    <cellStyle name="Currency 2 6 5 8" xfId="8182" xr:uid="{00000000-0005-0000-0000-0000F61F0000}"/>
    <cellStyle name="Currency 2 6 5 8 2" xfId="8183" xr:uid="{00000000-0005-0000-0000-0000F71F0000}"/>
    <cellStyle name="Currency 2 6 5 8 2 2" xfId="8184" xr:uid="{00000000-0005-0000-0000-0000F81F0000}"/>
    <cellStyle name="Currency 2 6 5 8 3" xfId="8185" xr:uid="{00000000-0005-0000-0000-0000F91F0000}"/>
    <cellStyle name="Currency 2 6 5 8 4" xfId="8186" xr:uid="{00000000-0005-0000-0000-0000FA1F0000}"/>
    <cellStyle name="Currency 2 6 5 9" xfId="8187" xr:uid="{00000000-0005-0000-0000-0000FB1F0000}"/>
    <cellStyle name="Currency 2 6 5 9 2" xfId="8188" xr:uid="{00000000-0005-0000-0000-0000FC1F0000}"/>
    <cellStyle name="Currency 2 6 5 9 2 2" xfId="8189" xr:uid="{00000000-0005-0000-0000-0000FD1F0000}"/>
    <cellStyle name="Currency 2 6 5 9 3" xfId="8190" xr:uid="{00000000-0005-0000-0000-0000FE1F0000}"/>
    <cellStyle name="Currency 2 6 6" xfId="8191" xr:uid="{00000000-0005-0000-0000-0000FF1F0000}"/>
    <cellStyle name="Currency 2 6 6 2" xfId="8192" xr:uid="{00000000-0005-0000-0000-000000200000}"/>
    <cellStyle name="Currency 2 6 6 2 10" xfId="8193" xr:uid="{00000000-0005-0000-0000-000001200000}"/>
    <cellStyle name="Currency 2 6 6 2 2" xfId="8194" xr:uid="{00000000-0005-0000-0000-000002200000}"/>
    <cellStyle name="Currency 2 6 6 2 2 2" xfId="8195" xr:uid="{00000000-0005-0000-0000-000003200000}"/>
    <cellStyle name="Currency 2 6 6 2 2 3" xfId="8196" xr:uid="{00000000-0005-0000-0000-000004200000}"/>
    <cellStyle name="Currency 2 6 6 2 3" xfId="8197" xr:uid="{00000000-0005-0000-0000-000005200000}"/>
    <cellStyle name="Currency 2 6 6 2 3 2" xfId="8198" xr:uid="{00000000-0005-0000-0000-000006200000}"/>
    <cellStyle name="Currency 2 6 6 2 3 3" xfId="8199" xr:uid="{00000000-0005-0000-0000-000007200000}"/>
    <cellStyle name="Currency 2 6 6 2 4" xfId="8200" xr:uid="{00000000-0005-0000-0000-000008200000}"/>
    <cellStyle name="Currency 2 6 6 2 4 2" xfId="8201" xr:uid="{00000000-0005-0000-0000-000009200000}"/>
    <cellStyle name="Currency 2 6 6 2 4 2 2" xfId="8202" xr:uid="{00000000-0005-0000-0000-00000A200000}"/>
    <cellStyle name="Currency 2 6 6 2 4 3" xfId="8203" xr:uid="{00000000-0005-0000-0000-00000B200000}"/>
    <cellStyle name="Currency 2 6 6 2 5" xfId="8204" xr:uid="{00000000-0005-0000-0000-00000C200000}"/>
    <cellStyle name="Currency 2 6 6 2 5 2" xfId="8205" xr:uid="{00000000-0005-0000-0000-00000D200000}"/>
    <cellStyle name="Currency 2 6 6 2 5 2 2" xfId="8206" xr:uid="{00000000-0005-0000-0000-00000E200000}"/>
    <cellStyle name="Currency 2 6 6 2 5 3" xfId="8207" xr:uid="{00000000-0005-0000-0000-00000F200000}"/>
    <cellStyle name="Currency 2 6 6 2 6" xfId="8208" xr:uid="{00000000-0005-0000-0000-000010200000}"/>
    <cellStyle name="Currency 2 6 6 2 6 2" xfId="8209" xr:uid="{00000000-0005-0000-0000-000011200000}"/>
    <cellStyle name="Currency 2 6 6 2 6 2 2" xfId="8210" xr:uid="{00000000-0005-0000-0000-000012200000}"/>
    <cellStyle name="Currency 2 6 6 2 6 3" xfId="8211" xr:uid="{00000000-0005-0000-0000-000013200000}"/>
    <cellStyle name="Currency 2 6 6 2 7" xfId="8212" xr:uid="{00000000-0005-0000-0000-000014200000}"/>
    <cellStyle name="Currency 2 6 6 2 7 2" xfId="8213" xr:uid="{00000000-0005-0000-0000-000015200000}"/>
    <cellStyle name="Currency 2 6 6 2 8" xfId="8214" xr:uid="{00000000-0005-0000-0000-000016200000}"/>
    <cellStyle name="Currency 2 6 6 2 8 2" xfId="8215" xr:uid="{00000000-0005-0000-0000-000017200000}"/>
    <cellStyle name="Currency 2 6 6 2 9" xfId="8216" xr:uid="{00000000-0005-0000-0000-000018200000}"/>
    <cellStyle name="Currency 2 6 6 3" xfId="8217" xr:uid="{00000000-0005-0000-0000-000019200000}"/>
    <cellStyle name="Currency 2 6 6 3 10" xfId="8218" xr:uid="{00000000-0005-0000-0000-00001A200000}"/>
    <cellStyle name="Currency 2 6 6 3 2" xfId="8219" xr:uid="{00000000-0005-0000-0000-00001B200000}"/>
    <cellStyle name="Currency 2 6 6 3 2 2" xfId="8220" xr:uid="{00000000-0005-0000-0000-00001C200000}"/>
    <cellStyle name="Currency 2 6 6 3 2 3" xfId="8221" xr:uid="{00000000-0005-0000-0000-00001D200000}"/>
    <cellStyle name="Currency 2 6 6 3 3" xfId="8222" xr:uid="{00000000-0005-0000-0000-00001E200000}"/>
    <cellStyle name="Currency 2 6 6 3 3 2" xfId="8223" xr:uid="{00000000-0005-0000-0000-00001F200000}"/>
    <cellStyle name="Currency 2 6 6 3 3 3" xfId="8224" xr:uid="{00000000-0005-0000-0000-000020200000}"/>
    <cellStyle name="Currency 2 6 6 3 4" xfId="8225" xr:uid="{00000000-0005-0000-0000-000021200000}"/>
    <cellStyle name="Currency 2 6 6 3 4 2" xfId="8226" xr:uid="{00000000-0005-0000-0000-000022200000}"/>
    <cellStyle name="Currency 2 6 6 3 4 2 2" xfId="8227" xr:uid="{00000000-0005-0000-0000-000023200000}"/>
    <cellStyle name="Currency 2 6 6 3 4 3" xfId="8228" xr:uid="{00000000-0005-0000-0000-000024200000}"/>
    <cellStyle name="Currency 2 6 6 3 5" xfId="8229" xr:uid="{00000000-0005-0000-0000-000025200000}"/>
    <cellStyle name="Currency 2 6 6 3 5 2" xfId="8230" xr:uid="{00000000-0005-0000-0000-000026200000}"/>
    <cellStyle name="Currency 2 6 6 3 5 2 2" xfId="8231" xr:uid="{00000000-0005-0000-0000-000027200000}"/>
    <cellStyle name="Currency 2 6 6 3 5 3" xfId="8232" xr:uid="{00000000-0005-0000-0000-000028200000}"/>
    <cellStyle name="Currency 2 6 6 3 6" xfId="8233" xr:uid="{00000000-0005-0000-0000-000029200000}"/>
    <cellStyle name="Currency 2 6 6 3 6 2" xfId="8234" xr:uid="{00000000-0005-0000-0000-00002A200000}"/>
    <cellStyle name="Currency 2 6 6 3 6 2 2" xfId="8235" xr:uid="{00000000-0005-0000-0000-00002B200000}"/>
    <cellStyle name="Currency 2 6 6 3 6 3" xfId="8236" xr:uid="{00000000-0005-0000-0000-00002C200000}"/>
    <cellStyle name="Currency 2 6 6 3 7" xfId="8237" xr:uid="{00000000-0005-0000-0000-00002D200000}"/>
    <cellStyle name="Currency 2 6 6 3 7 2" xfId="8238" xr:uid="{00000000-0005-0000-0000-00002E200000}"/>
    <cellStyle name="Currency 2 6 6 3 8" xfId="8239" xr:uid="{00000000-0005-0000-0000-00002F200000}"/>
    <cellStyle name="Currency 2 6 6 3 8 2" xfId="8240" xr:uid="{00000000-0005-0000-0000-000030200000}"/>
    <cellStyle name="Currency 2 6 6 3 9" xfId="8241" xr:uid="{00000000-0005-0000-0000-000031200000}"/>
    <cellStyle name="Currency 2 6 6 4" xfId="8242" xr:uid="{00000000-0005-0000-0000-000032200000}"/>
    <cellStyle name="Currency 2 6 6 4 10" xfId="8243" xr:uid="{00000000-0005-0000-0000-000033200000}"/>
    <cellStyle name="Currency 2 6 6 4 2" xfId="8244" xr:uid="{00000000-0005-0000-0000-000034200000}"/>
    <cellStyle name="Currency 2 6 6 4 3" xfId="8245" xr:uid="{00000000-0005-0000-0000-000035200000}"/>
    <cellStyle name="Currency 2 6 6 4 3 2" xfId="8246" xr:uid="{00000000-0005-0000-0000-000036200000}"/>
    <cellStyle name="Currency 2 6 6 4 3 2 2" xfId="8247" xr:uid="{00000000-0005-0000-0000-000037200000}"/>
    <cellStyle name="Currency 2 6 6 4 3 3" xfId="8248" xr:uid="{00000000-0005-0000-0000-000038200000}"/>
    <cellStyle name="Currency 2 6 6 4 4" xfId="8249" xr:uid="{00000000-0005-0000-0000-000039200000}"/>
    <cellStyle name="Currency 2 6 6 4 4 2" xfId="8250" xr:uid="{00000000-0005-0000-0000-00003A200000}"/>
    <cellStyle name="Currency 2 6 6 4 4 2 2" xfId="8251" xr:uid="{00000000-0005-0000-0000-00003B200000}"/>
    <cellStyle name="Currency 2 6 6 4 4 3" xfId="8252" xr:uid="{00000000-0005-0000-0000-00003C200000}"/>
    <cellStyle name="Currency 2 6 6 4 5" xfId="8253" xr:uid="{00000000-0005-0000-0000-00003D200000}"/>
    <cellStyle name="Currency 2 6 6 4 5 2" xfId="8254" xr:uid="{00000000-0005-0000-0000-00003E200000}"/>
    <cellStyle name="Currency 2 6 6 4 5 2 2" xfId="8255" xr:uid="{00000000-0005-0000-0000-00003F200000}"/>
    <cellStyle name="Currency 2 6 6 4 5 3" xfId="8256" xr:uid="{00000000-0005-0000-0000-000040200000}"/>
    <cellStyle name="Currency 2 6 6 4 6" xfId="8257" xr:uid="{00000000-0005-0000-0000-000041200000}"/>
    <cellStyle name="Currency 2 6 6 4 6 2" xfId="8258" xr:uid="{00000000-0005-0000-0000-000042200000}"/>
    <cellStyle name="Currency 2 6 6 4 7" xfId="8259" xr:uid="{00000000-0005-0000-0000-000043200000}"/>
    <cellStyle name="Currency 2 6 6 4 7 2" xfId="8260" xr:uid="{00000000-0005-0000-0000-000044200000}"/>
    <cellStyle name="Currency 2 6 6 4 8" xfId="8261" xr:uid="{00000000-0005-0000-0000-000045200000}"/>
    <cellStyle name="Currency 2 6 6 4 9" xfId="8262" xr:uid="{00000000-0005-0000-0000-000046200000}"/>
    <cellStyle name="Currency 2 6 6 5" xfId="8263" xr:uid="{00000000-0005-0000-0000-000047200000}"/>
    <cellStyle name="Currency 2 6 6 5 2" xfId="8264" xr:uid="{00000000-0005-0000-0000-000048200000}"/>
    <cellStyle name="Currency 2 6 6 5 3" xfId="8265" xr:uid="{00000000-0005-0000-0000-000049200000}"/>
    <cellStyle name="Currency 2 6 6 5 4" xfId="8266" xr:uid="{00000000-0005-0000-0000-00004A200000}"/>
    <cellStyle name="Currency 2 6 6 6" xfId="8267" xr:uid="{00000000-0005-0000-0000-00004B200000}"/>
    <cellStyle name="Currency 2 6 6 6 2" xfId="8268" xr:uid="{00000000-0005-0000-0000-00004C200000}"/>
    <cellStyle name="Currency 2 6 6 6 2 2" xfId="8269" xr:uid="{00000000-0005-0000-0000-00004D200000}"/>
    <cellStyle name="Currency 2 6 6 6 2 2 2" xfId="8270" xr:uid="{00000000-0005-0000-0000-00004E200000}"/>
    <cellStyle name="Currency 2 6 6 6 2 3" xfId="8271" xr:uid="{00000000-0005-0000-0000-00004F200000}"/>
    <cellStyle name="Currency 2 6 6 6 3" xfId="8272" xr:uid="{00000000-0005-0000-0000-000050200000}"/>
    <cellStyle name="Currency 2 6 6 6 3 2" xfId="8273" xr:uid="{00000000-0005-0000-0000-000051200000}"/>
    <cellStyle name="Currency 2 6 6 6 3 2 2" xfId="8274" xr:uid="{00000000-0005-0000-0000-000052200000}"/>
    <cellStyle name="Currency 2 6 6 6 3 3" xfId="8275" xr:uid="{00000000-0005-0000-0000-000053200000}"/>
    <cellStyle name="Currency 2 6 6 6 4" xfId="8276" xr:uid="{00000000-0005-0000-0000-000054200000}"/>
    <cellStyle name="Currency 2 6 6 6 4 2" xfId="8277" xr:uid="{00000000-0005-0000-0000-000055200000}"/>
    <cellStyle name="Currency 2 6 6 6 4 2 2" xfId="8278" xr:uid="{00000000-0005-0000-0000-000056200000}"/>
    <cellStyle name="Currency 2 6 6 6 4 3" xfId="8279" xr:uid="{00000000-0005-0000-0000-000057200000}"/>
    <cellStyle name="Currency 2 6 6 6 5" xfId="8280" xr:uid="{00000000-0005-0000-0000-000058200000}"/>
    <cellStyle name="Currency 2 6 6 6 5 2" xfId="8281" xr:uid="{00000000-0005-0000-0000-000059200000}"/>
    <cellStyle name="Currency 2 6 6 6 6" xfId="8282" xr:uid="{00000000-0005-0000-0000-00005A200000}"/>
    <cellStyle name="Currency 2 6 6 6 6 2" xfId="8283" xr:uid="{00000000-0005-0000-0000-00005B200000}"/>
    <cellStyle name="Currency 2 6 6 6 7" xfId="8284" xr:uid="{00000000-0005-0000-0000-00005C200000}"/>
    <cellStyle name="Currency 2 6 6 7" xfId="8285" xr:uid="{00000000-0005-0000-0000-00005D200000}"/>
    <cellStyle name="Currency 2 6 6 7 2" xfId="8286" xr:uid="{00000000-0005-0000-0000-00005E200000}"/>
    <cellStyle name="Currency 2 6 6 7 2 2" xfId="8287" xr:uid="{00000000-0005-0000-0000-00005F200000}"/>
    <cellStyle name="Currency 2 6 6 7 3" xfId="8288" xr:uid="{00000000-0005-0000-0000-000060200000}"/>
    <cellStyle name="Currency 2 6 6 8" xfId="8289" xr:uid="{00000000-0005-0000-0000-000061200000}"/>
    <cellStyle name="Currency 2 6 6 8 2" xfId="8290" xr:uid="{00000000-0005-0000-0000-000062200000}"/>
    <cellStyle name="Currency 2 6 6 8 2 2" xfId="8291" xr:uid="{00000000-0005-0000-0000-000063200000}"/>
    <cellStyle name="Currency 2 6 6 8 3" xfId="8292" xr:uid="{00000000-0005-0000-0000-000064200000}"/>
    <cellStyle name="Currency 2 6 6 9" xfId="8293" xr:uid="{00000000-0005-0000-0000-000065200000}"/>
    <cellStyle name="Currency 2 6 7" xfId="8294" xr:uid="{00000000-0005-0000-0000-000066200000}"/>
    <cellStyle name="Currency 2 6 7 10" xfId="8295" xr:uid="{00000000-0005-0000-0000-000067200000}"/>
    <cellStyle name="Currency 2 6 7 11" xfId="8296" xr:uid="{00000000-0005-0000-0000-000068200000}"/>
    <cellStyle name="Currency 2 6 7 12" xfId="8297" xr:uid="{00000000-0005-0000-0000-000069200000}"/>
    <cellStyle name="Currency 2 6 7 13" xfId="8298" xr:uid="{00000000-0005-0000-0000-00006A200000}"/>
    <cellStyle name="Currency 2 6 7 2" xfId="8299" xr:uid="{00000000-0005-0000-0000-00006B200000}"/>
    <cellStyle name="Currency 2 6 7 2 10" xfId="8300" xr:uid="{00000000-0005-0000-0000-00006C200000}"/>
    <cellStyle name="Currency 2 6 7 2 2" xfId="8301" xr:uid="{00000000-0005-0000-0000-00006D200000}"/>
    <cellStyle name="Currency 2 6 7 2 2 2" xfId="8302" xr:uid="{00000000-0005-0000-0000-00006E200000}"/>
    <cellStyle name="Currency 2 6 7 2 2 3" xfId="8303" xr:uid="{00000000-0005-0000-0000-00006F200000}"/>
    <cellStyle name="Currency 2 6 7 2 3" xfId="8304" xr:uid="{00000000-0005-0000-0000-000070200000}"/>
    <cellStyle name="Currency 2 6 7 2 3 2" xfId="8305" xr:uid="{00000000-0005-0000-0000-000071200000}"/>
    <cellStyle name="Currency 2 6 7 2 3 3" xfId="8306" xr:uid="{00000000-0005-0000-0000-000072200000}"/>
    <cellStyle name="Currency 2 6 7 2 3 4" xfId="8307" xr:uid="{00000000-0005-0000-0000-000073200000}"/>
    <cellStyle name="Currency 2 6 7 2 4" xfId="8308" xr:uid="{00000000-0005-0000-0000-000074200000}"/>
    <cellStyle name="Currency 2 6 7 2 4 2" xfId="8309" xr:uid="{00000000-0005-0000-0000-000075200000}"/>
    <cellStyle name="Currency 2 6 7 2 4 2 2" xfId="8310" xr:uid="{00000000-0005-0000-0000-000076200000}"/>
    <cellStyle name="Currency 2 6 7 2 4 3" xfId="8311" xr:uid="{00000000-0005-0000-0000-000077200000}"/>
    <cellStyle name="Currency 2 6 7 2 5" xfId="8312" xr:uid="{00000000-0005-0000-0000-000078200000}"/>
    <cellStyle name="Currency 2 6 7 2 5 2" xfId="8313" xr:uid="{00000000-0005-0000-0000-000079200000}"/>
    <cellStyle name="Currency 2 6 7 2 5 2 2" xfId="8314" xr:uid="{00000000-0005-0000-0000-00007A200000}"/>
    <cellStyle name="Currency 2 6 7 2 5 3" xfId="8315" xr:uid="{00000000-0005-0000-0000-00007B200000}"/>
    <cellStyle name="Currency 2 6 7 2 6" xfId="8316" xr:uid="{00000000-0005-0000-0000-00007C200000}"/>
    <cellStyle name="Currency 2 6 7 2 6 2" xfId="8317" xr:uid="{00000000-0005-0000-0000-00007D200000}"/>
    <cellStyle name="Currency 2 6 7 2 6 2 2" xfId="8318" xr:uid="{00000000-0005-0000-0000-00007E200000}"/>
    <cellStyle name="Currency 2 6 7 2 6 3" xfId="8319" xr:uid="{00000000-0005-0000-0000-00007F200000}"/>
    <cellStyle name="Currency 2 6 7 2 7" xfId="8320" xr:uid="{00000000-0005-0000-0000-000080200000}"/>
    <cellStyle name="Currency 2 6 7 2 7 2" xfId="8321" xr:uid="{00000000-0005-0000-0000-000081200000}"/>
    <cellStyle name="Currency 2 6 7 2 8" xfId="8322" xr:uid="{00000000-0005-0000-0000-000082200000}"/>
    <cellStyle name="Currency 2 6 7 2 8 2" xfId="8323" xr:uid="{00000000-0005-0000-0000-000083200000}"/>
    <cellStyle name="Currency 2 6 7 2 9" xfId="8324" xr:uid="{00000000-0005-0000-0000-000084200000}"/>
    <cellStyle name="Currency 2 6 7 3" xfId="8325" xr:uid="{00000000-0005-0000-0000-000085200000}"/>
    <cellStyle name="Currency 2 6 7 3 2" xfId="8326" xr:uid="{00000000-0005-0000-0000-000086200000}"/>
    <cellStyle name="Currency 2 6 7 3 2 2" xfId="8327" xr:uid="{00000000-0005-0000-0000-000087200000}"/>
    <cellStyle name="Currency 2 6 7 3 2 3" xfId="8328" xr:uid="{00000000-0005-0000-0000-000088200000}"/>
    <cellStyle name="Currency 2 6 7 3 3" xfId="8329" xr:uid="{00000000-0005-0000-0000-000089200000}"/>
    <cellStyle name="Currency 2 6 7 4" xfId="8330" xr:uid="{00000000-0005-0000-0000-00008A200000}"/>
    <cellStyle name="Currency 2 6 7 4 2" xfId="8331" xr:uid="{00000000-0005-0000-0000-00008B200000}"/>
    <cellStyle name="Currency 2 6 7 4 3" xfId="8332" xr:uid="{00000000-0005-0000-0000-00008C200000}"/>
    <cellStyle name="Currency 2 6 7 4 4" xfId="8333" xr:uid="{00000000-0005-0000-0000-00008D200000}"/>
    <cellStyle name="Currency 2 6 7 5" xfId="8334" xr:uid="{00000000-0005-0000-0000-00008E200000}"/>
    <cellStyle name="Currency 2 6 7 5 2" xfId="8335" xr:uid="{00000000-0005-0000-0000-00008F200000}"/>
    <cellStyle name="Currency 2 6 7 5 2 2" xfId="8336" xr:uid="{00000000-0005-0000-0000-000090200000}"/>
    <cellStyle name="Currency 2 6 7 5 3" xfId="8337" xr:uid="{00000000-0005-0000-0000-000091200000}"/>
    <cellStyle name="Currency 2 6 7 6" xfId="8338" xr:uid="{00000000-0005-0000-0000-000092200000}"/>
    <cellStyle name="Currency 2 6 7 6 2" xfId="8339" xr:uid="{00000000-0005-0000-0000-000093200000}"/>
    <cellStyle name="Currency 2 6 7 6 2 2" xfId="8340" xr:uid="{00000000-0005-0000-0000-000094200000}"/>
    <cellStyle name="Currency 2 6 7 6 3" xfId="8341" xr:uid="{00000000-0005-0000-0000-000095200000}"/>
    <cellStyle name="Currency 2 6 7 7" xfId="8342" xr:uid="{00000000-0005-0000-0000-000096200000}"/>
    <cellStyle name="Currency 2 6 7 7 2" xfId="8343" xr:uid="{00000000-0005-0000-0000-000097200000}"/>
    <cellStyle name="Currency 2 6 7 7 2 2" xfId="8344" xr:uid="{00000000-0005-0000-0000-000098200000}"/>
    <cellStyle name="Currency 2 6 7 7 3" xfId="8345" xr:uid="{00000000-0005-0000-0000-000099200000}"/>
    <cellStyle name="Currency 2 6 7 8" xfId="8346" xr:uid="{00000000-0005-0000-0000-00009A200000}"/>
    <cellStyle name="Currency 2 6 7 8 2" xfId="8347" xr:uid="{00000000-0005-0000-0000-00009B200000}"/>
    <cellStyle name="Currency 2 6 7 9" xfId="8348" xr:uid="{00000000-0005-0000-0000-00009C200000}"/>
    <cellStyle name="Currency 2 6 7 9 2" xfId="8349" xr:uid="{00000000-0005-0000-0000-00009D200000}"/>
    <cellStyle name="Currency 2 6 8" xfId="8350" xr:uid="{00000000-0005-0000-0000-00009E200000}"/>
    <cellStyle name="Currency 2 6 8 2" xfId="8351" xr:uid="{00000000-0005-0000-0000-00009F200000}"/>
    <cellStyle name="Currency 2 6 8 2 10" xfId="8352" xr:uid="{00000000-0005-0000-0000-0000A0200000}"/>
    <cellStyle name="Currency 2 6 8 2 11" xfId="8353" xr:uid="{00000000-0005-0000-0000-0000A1200000}"/>
    <cellStyle name="Currency 2 6 8 2 2" xfId="8354" xr:uid="{00000000-0005-0000-0000-0000A2200000}"/>
    <cellStyle name="Currency 2 6 8 2 2 2" xfId="8355" xr:uid="{00000000-0005-0000-0000-0000A3200000}"/>
    <cellStyle name="Currency 2 6 8 2 2 3" xfId="8356" xr:uid="{00000000-0005-0000-0000-0000A4200000}"/>
    <cellStyle name="Currency 2 6 8 2 3" xfId="8357" xr:uid="{00000000-0005-0000-0000-0000A5200000}"/>
    <cellStyle name="Currency 2 6 8 2 3 2" xfId="8358" xr:uid="{00000000-0005-0000-0000-0000A6200000}"/>
    <cellStyle name="Currency 2 6 8 2 3 3" xfId="8359" xr:uid="{00000000-0005-0000-0000-0000A7200000}"/>
    <cellStyle name="Currency 2 6 8 2 4" xfId="8360" xr:uid="{00000000-0005-0000-0000-0000A8200000}"/>
    <cellStyle name="Currency 2 6 8 2 4 2" xfId="8361" xr:uid="{00000000-0005-0000-0000-0000A9200000}"/>
    <cellStyle name="Currency 2 6 8 2 4 2 2" xfId="8362" xr:uid="{00000000-0005-0000-0000-0000AA200000}"/>
    <cellStyle name="Currency 2 6 8 2 4 3" xfId="8363" xr:uid="{00000000-0005-0000-0000-0000AB200000}"/>
    <cellStyle name="Currency 2 6 8 2 5" xfId="8364" xr:uid="{00000000-0005-0000-0000-0000AC200000}"/>
    <cellStyle name="Currency 2 6 8 2 5 2" xfId="8365" xr:uid="{00000000-0005-0000-0000-0000AD200000}"/>
    <cellStyle name="Currency 2 6 8 2 5 2 2" xfId="8366" xr:uid="{00000000-0005-0000-0000-0000AE200000}"/>
    <cellStyle name="Currency 2 6 8 2 5 3" xfId="8367" xr:uid="{00000000-0005-0000-0000-0000AF200000}"/>
    <cellStyle name="Currency 2 6 8 2 6" xfId="8368" xr:uid="{00000000-0005-0000-0000-0000B0200000}"/>
    <cellStyle name="Currency 2 6 8 2 6 2" xfId="8369" xr:uid="{00000000-0005-0000-0000-0000B1200000}"/>
    <cellStyle name="Currency 2 6 8 2 6 2 2" xfId="8370" xr:uid="{00000000-0005-0000-0000-0000B2200000}"/>
    <cellStyle name="Currency 2 6 8 2 6 3" xfId="8371" xr:uid="{00000000-0005-0000-0000-0000B3200000}"/>
    <cellStyle name="Currency 2 6 8 2 7" xfId="8372" xr:uid="{00000000-0005-0000-0000-0000B4200000}"/>
    <cellStyle name="Currency 2 6 8 2 7 2" xfId="8373" xr:uid="{00000000-0005-0000-0000-0000B5200000}"/>
    <cellStyle name="Currency 2 6 8 2 8" xfId="8374" xr:uid="{00000000-0005-0000-0000-0000B6200000}"/>
    <cellStyle name="Currency 2 6 8 2 8 2" xfId="8375" xr:uid="{00000000-0005-0000-0000-0000B7200000}"/>
    <cellStyle name="Currency 2 6 8 2 9" xfId="8376" xr:uid="{00000000-0005-0000-0000-0000B8200000}"/>
    <cellStyle name="Currency 2 6 8 3" xfId="8377" xr:uid="{00000000-0005-0000-0000-0000B9200000}"/>
    <cellStyle name="Currency 2 6 8 3 2" xfId="8378" xr:uid="{00000000-0005-0000-0000-0000BA200000}"/>
    <cellStyle name="Currency 2 6 8 3 2 2" xfId="8379" xr:uid="{00000000-0005-0000-0000-0000BB200000}"/>
    <cellStyle name="Currency 2 6 8 3 2 3" xfId="8380" xr:uid="{00000000-0005-0000-0000-0000BC200000}"/>
    <cellStyle name="Currency 2 6 8 3 3" xfId="8381" xr:uid="{00000000-0005-0000-0000-0000BD200000}"/>
    <cellStyle name="Currency 2 6 8 4" xfId="8382" xr:uid="{00000000-0005-0000-0000-0000BE200000}"/>
    <cellStyle name="Currency 2 6 8 4 2" xfId="8383" xr:uid="{00000000-0005-0000-0000-0000BF200000}"/>
    <cellStyle name="Currency 2 6 8 4 2 2" xfId="8384" xr:uid="{00000000-0005-0000-0000-0000C0200000}"/>
    <cellStyle name="Currency 2 6 8 4 3" xfId="8385" xr:uid="{00000000-0005-0000-0000-0000C1200000}"/>
    <cellStyle name="Currency 2 6 8 4 4" xfId="8386" xr:uid="{00000000-0005-0000-0000-0000C2200000}"/>
    <cellStyle name="Currency 2 6 8 5" xfId="8387" xr:uid="{00000000-0005-0000-0000-0000C3200000}"/>
    <cellStyle name="Currency 2 6 8 5 2" xfId="8388" xr:uid="{00000000-0005-0000-0000-0000C4200000}"/>
    <cellStyle name="Currency 2 6 8 5 2 2" xfId="8389" xr:uid="{00000000-0005-0000-0000-0000C5200000}"/>
    <cellStyle name="Currency 2 6 8 5 3" xfId="8390" xr:uid="{00000000-0005-0000-0000-0000C6200000}"/>
    <cellStyle name="Currency 2 6 8 6" xfId="8391" xr:uid="{00000000-0005-0000-0000-0000C7200000}"/>
    <cellStyle name="Currency 2 6 8 7" xfId="8392" xr:uid="{00000000-0005-0000-0000-0000C8200000}"/>
    <cellStyle name="Currency 2 6 9" xfId="8393" xr:uid="{00000000-0005-0000-0000-0000C9200000}"/>
    <cellStyle name="Currency 2 6 9 10" xfId="8394" xr:uid="{00000000-0005-0000-0000-0000CA200000}"/>
    <cellStyle name="Currency 2 6 9 2" xfId="8395" xr:uid="{00000000-0005-0000-0000-0000CB200000}"/>
    <cellStyle name="Currency 2 6 9 2 2" xfId="8396" xr:uid="{00000000-0005-0000-0000-0000CC200000}"/>
    <cellStyle name="Currency 2 6 9 2 3" xfId="8397" xr:uid="{00000000-0005-0000-0000-0000CD200000}"/>
    <cellStyle name="Currency 2 6 9 3" xfId="8398" xr:uid="{00000000-0005-0000-0000-0000CE200000}"/>
    <cellStyle name="Currency 2 6 9 3 2" xfId="8399" xr:uid="{00000000-0005-0000-0000-0000CF200000}"/>
    <cellStyle name="Currency 2 6 9 3 3" xfId="8400" xr:uid="{00000000-0005-0000-0000-0000D0200000}"/>
    <cellStyle name="Currency 2 6 9 4" xfId="8401" xr:uid="{00000000-0005-0000-0000-0000D1200000}"/>
    <cellStyle name="Currency 2 6 9 4 2" xfId="8402" xr:uid="{00000000-0005-0000-0000-0000D2200000}"/>
    <cellStyle name="Currency 2 6 9 4 2 2" xfId="8403" xr:uid="{00000000-0005-0000-0000-0000D3200000}"/>
    <cellStyle name="Currency 2 6 9 4 3" xfId="8404" xr:uid="{00000000-0005-0000-0000-0000D4200000}"/>
    <cellStyle name="Currency 2 6 9 5" xfId="8405" xr:uid="{00000000-0005-0000-0000-0000D5200000}"/>
    <cellStyle name="Currency 2 6 9 5 2" xfId="8406" xr:uid="{00000000-0005-0000-0000-0000D6200000}"/>
    <cellStyle name="Currency 2 6 9 5 2 2" xfId="8407" xr:uid="{00000000-0005-0000-0000-0000D7200000}"/>
    <cellStyle name="Currency 2 6 9 5 3" xfId="8408" xr:uid="{00000000-0005-0000-0000-0000D8200000}"/>
    <cellStyle name="Currency 2 6 9 6" xfId="8409" xr:uid="{00000000-0005-0000-0000-0000D9200000}"/>
    <cellStyle name="Currency 2 6 9 6 2" xfId="8410" xr:uid="{00000000-0005-0000-0000-0000DA200000}"/>
    <cellStyle name="Currency 2 6 9 6 2 2" xfId="8411" xr:uid="{00000000-0005-0000-0000-0000DB200000}"/>
    <cellStyle name="Currency 2 6 9 6 3" xfId="8412" xr:uid="{00000000-0005-0000-0000-0000DC200000}"/>
    <cellStyle name="Currency 2 6 9 7" xfId="8413" xr:uid="{00000000-0005-0000-0000-0000DD200000}"/>
    <cellStyle name="Currency 2 6 9 7 2" xfId="8414" xr:uid="{00000000-0005-0000-0000-0000DE200000}"/>
    <cellStyle name="Currency 2 6 9 8" xfId="8415" xr:uid="{00000000-0005-0000-0000-0000DF200000}"/>
    <cellStyle name="Currency 2 6 9 8 2" xfId="8416" xr:uid="{00000000-0005-0000-0000-0000E0200000}"/>
    <cellStyle name="Currency 2 6 9 9" xfId="8417" xr:uid="{00000000-0005-0000-0000-0000E1200000}"/>
    <cellStyle name="Currency 2 7" xfId="8418" xr:uid="{00000000-0005-0000-0000-0000E2200000}"/>
    <cellStyle name="Currency 2 7 10" xfId="8419" xr:uid="{00000000-0005-0000-0000-0000E3200000}"/>
    <cellStyle name="Currency 2 7 10 2" xfId="8420" xr:uid="{00000000-0005-0000-0000-0000E4200000}"/>
    <cellStyle name="Currency 2 7 10 2 2" xfId="8421" xr:uid="{00000000-0005-0000-0000-0000E5200000}"/>
    <cellStyle name="Currency 2 7 10 3" xfId="8422" xr:uid="{00000000-0005-0000-0000-0000E6200000}"/>
    <cellStyle name="Currency 2 7 10 4" xfId="8423" xr:uid="{00000000-0005-0000-0000-0000E7200000}"/>
    <cellStyle name="Currency 2 7 11" xfId="8424" xr:uid="{00000000-0005-0000-0000-0000E8200000}"/>
    <cellStyle name="Currency 2 7 11 2" xfId="8425" xr:uid="{00000000-0005-0000-0000-0000E9200000}"/>
    <cellStyle name="Currency 2 7 11 2 2" xfId="8426" xr:uid="{00000000-0005-0000-0000-0000EA200000}"/>
    <cellStyle name="Currency 2 7 11 3" xfId="8427" xr:uid="{00000000-0005-0000-0000-0000EB200000}"/>
    <cellStyle name="Currency 2 7 12" xfId="8428" xr:uid="{00000000-0005-0000-0000-0000EC200000}"/>
    <cellStyle name="Currency 2 7 12 2" xfId="8429" xr:uid="{00000000-0005-0000-0000-0000ED200000}"/>
    <cellStyle name="Currency 2 7 12 2 2" xfId="8430" xr:uid="{00000000-0005-0000-0000-0000EE200000}"/>
    <cellStyle name="Currency 2 7 12 3" xfId="8431" xr:uid="{00000000-0005-0000-0000-0000EF200000}"/>
    <cellStyle name="Currency 2 7 13" xfId="8432" xr:uid="{00000000-0005-0000-0000-0000F0200000}"/>
    <cellStyle name="Currency 2 7 13 2" xfId="8433" xr:uid="{00000000-0005-0000-0000-0000F1200000}"/>
    <cellStyle name="Currency 2 7 14" xfId="8434" xr:uid="{00000000-0005-0000-0000-0000F2200000}"/>
    <cellStyle name="Currency 2 7 14 2" xfId="8435" xr:uid="{00000000-0005-0000-0000-0000F3200000}"/>
    <cellStyle name="Currency 2 7 15" xfId="8436" xr:uid="{00000000-0005-0000-0000-0000F4200000}"/>
    <cellStyle name="Currency 2 7 16" xfId="8437" xr:uid="{00000000-0005-0000-0000-0000F5200000}"/>
    <cellStyle name="Currency 2 7 17" xfId="8438" xr:uid="{00000000-0005-0000-0000-0000F6200000}"/>
    <cellStyle name="Currency 2 7 2" xfId="8439" xr:uid="{00000000-0005-0000-0000-0000F7200000}"/>
    <cellStyle name="Currency 2 7 2 10" xfId="8440" xr:uid="{00000000-0005-0000-0000-0000F8200000}"/>
    <cellStyle name="Currency 2 7 2 10 2" xfId="8441" xr:uid="{00000000-0005-0000-0000-0000F9200000}"/>
    <cellStyle name="Currency 2 7 2 10 2 2" xfId="8442" xr:uid="{00000000-0005-0000-0000-0000FA200000}"/>
    <cellStyle name="Currency 2 7 2 10 3" xfId="8443" xr:uid="{00000000-0005-0000-0000-0000FB200000}"/>
    <cellStyle name="Currency 2 7 2 11" xfId="8444" xr:uid="{00000000-0005-0000-0000-0000FC200000}"/>
    <cellStyle name="Currency 2 7 2 11 2" xfId="8445" xr:uid="{00000000-0005-0000-0000-0000FD200000}"/>
    <cellStyle name="Currency 2 7 2 12" xfId="8446" xr:uid="{00000000-0005-0000-0000-0000FE200000}"/>
    <cellStyle name="Currency 2 7 2 12 2" xfId="8447" xr:uid="{00000000-0005-0000-0000-0000FF200000}"/>
    <cellStyle name="Currency 2 7 2 13" xfId="8448" xr:uid="{00000000-0005-0000-0000-000000210000}"/>
    <cellStyle name="Currency 2 7 2 14" xfId="8449" xr:uid="{00000000-0005-0000-0000-000001210000}"/>
    <cellStyle name="Currency 2 7 2 15" xfId="8450" xr:uid="{00000000-0005-0000-0000-000002210000}"/>
    <cellStyle name="Currency 2 7 2 2" xfId="8451" xr:uid="{00000000-0005-0000-0000-000003210000}"/>
    <cellStyle name="Currency 2 7 2 2 2" xfId="8452" xr:uid="{00000000-0005-0000-0000-000004210000}"/>
    <cellStyle name="Currency 2 7 2 2 2 2" xfId="8453" xr:uid="{00000000-0005-0000-0000-000005210000}"/>
    <cellStyle name="Currency 2 7 2 2 2 3" xfId="8454" xr:uid="{00000000-0005-0000-0000-000006210000}"/>
    <cellStyle name="Currency 2 7 2 2 2 3 2" xfId="8455" xr:uid="{00000000-0005-0000-0000-000007210000}"/>
    <cellStyle name="Currency 2 7 2 2 2 3 3" xfId="8456" xr:uid="{00000000-0005-0000-0000-000008210000}"/>
    <cellStyle name="Currency 2 7 2 2 2 4" xfId="8457" xr:uid="{00000000-0005-0000-0000-000009210000}"/>
    <cellStyle name="Currency 2 7 2 2 2 4 2" xfId="8458" xr:uid="{00000000-0005-0000-0000-00000A210000}"/>
    <cellStyle name="Currency 2 7 2 2 2 4 2 2" xfId="8459" xr:uid="{00000000-0005-0000-0000-00000B210000}"/>
    <cellStyle name="Currency 2 7 2 2 2 4 3" xfId="8460" xr:uid="{00000000-0005-0000-0000-00000C210000}"/>
    <cellStyle name="Currency 2 7 2 2 2 5" xfId="8461" xr:uid="{00000000-0005-0000-0000-00000D210000}"/>
    <cellStyle name="Currency 2 7 2 2 2 5 2" xfId="8462" xr:uid="{00000000-0005-0000-0000-00000E210000}"/>
    <cellStyle name="Currency 2 7 2 2 2 5 2 2" xfId="8463" xr:uid="{00000000-0005-0000-0000-00000F210000}"/>
    <cellStyle name="Currency 2 7 2 2 2 5 3" xfId="8464" xr:uid="{00000000-0005-0000-0000-000010210000}"/>
    <cellStyle name="Currency 2 7 2 2 2 6" xfId="8465" xr:uid="{00000000-0005-0000-0000-000011210000}"/>
    <cellStyle name="Currency 2 7 2 2 2 6 2" xfId="8466" xr:uid="{00000000-0005-0000-0000-000012210000}"/>
    <cellStyle name="Currency 2 7 2 2 2 6 2 2" xfId="8467" xr:uid="{00000000-0005-0000-0000-000013210000}"/>
    <cellStyle name="Currency 2 7 2 2 2 6 3" xfId="8468" xr:uid="{00000000-0005-0000-0000-000014210000}"/>
    <cellStyle name="Currency 2 7 2 2 2 7" xfId="8469" xr:uid="{00000000-0005-0000-0000-000015210000}"/>
    <cellStyle name="Currency 2 7 2 2 2 7 2" xfId="8470" xr:uid="{00000000-0005-0000-0000-000016210000}"/>
    <cellStyle name="Currency 2 7 2 2 2 8" xfId="8471" xr:uid="{00000000-0005-0000-0000-000017210000}"/>
    <cellStyle name="Currency 2 7 2 2 2 8 2" xfId="8472" xr:uid="{00000000-0005-0000-0000-000018210000}"/>
    <cellStyle name="Currency 2 7 2 2 2 9" xfId="8473" xr:uid="{00000000-0005-0000-0000-000019210000}"/>
    <cellStyle name="Currency 2 7 2 2 3" xfId="8474" xr:uid="{00000000-0005-0000-0000-00001A210000}"/>
    <cellStyle name="Currency 2 7 2 2 3 2" xfId="8475" xr:uid="{00000000-0005-0000-0000-00001B210000}"/>
    <cellStyle name="Currency 2 7 2 2 3 3" xfId="8476" xr:uid="{00000000-0005-0000-0000-00001C210000}"/>
    <cellStyle name="Currency 2 7 2 2 3 3 2" xfId="8477" xr:uid="{00000000-0005-0000-0000-00001D210000}"/>
    <cellStyle name="Currency 2 7 2 2 3 3 3" xfId="8478" xr:uid="{00000000-0005-0000-0000-00001E210000}"/>
    <cellStyle name="Currency 2 7 2 2 3 4" xfId="8479" xr:uid="{00000000-0005-0000-0000-00001F210000}"/>
    <cellStyle name="Currency 2 7 2 2 3 4 2" xfId="8480" xr:uid="{00000000-0005-0000-0000-000020210000}"/>
    <cellStyle name="Currency 2 7 2 2 3 4 2 2" xfId="8481" xr:uid="{00000000-0005-0000-0000-000021210000}"/>
    <cellStyle name="Currency 2 7 2 2 3 4 3" xfId="8482" xr:uid="{00000000-0005-0000-0000-000022210000}"/>
    <cellStyle name="Currency 2 7 2 2 3 5" xfId="8483" xr:uid="{00000000-0005-0000-0000-000023210000}"/>
    <cellStyle name="Currency 2 7 2 2 3 5 2" xfId="8484" xr:uid="{00000000-0005-0000-0000-000024210000}"/>
    <cellStyle name="Currency 2 7 2 2 3 5 2 2" xfId="8485" xr:uid="{00000000-0005-0000-0000-000025210000}"/>
    <cellStyle name="Currency 2 7 2 2 3 5 3" xfId="8486" xr:uid="{00000000-0005-0000-0000-000026210000}"/>
    <cellStyle name="Currency 2 7 2 2 3 6" xfId="8487" xr:uid="{00000000-0005-0000-0000-000027210000}"/>
    <cellStyle name="Currency 2 7 2 2 3 6 2" xfId="8488" xr:uid="{00000000-0005-0000-0000-000028210000}"/>
    <cellStyle name="Currency 2 7 2 2 3 6 2 2" xfId="8489" xr:uid="{00000000-0005-0000-0000-000029210000}"/>
    <cellStyle name="Currency 2 7 2 2 3 6 3" xfId="8490" xr:uid="{00000000-0005-0000-0000-00002A210000}"/>
    <cellStyle name="Currency 2 7 2 2 3 7" xfId="8491" xr:uid="{00000000-0005-0000-0000-00002B210000}"/>
    <cellStyle name="Currency 2 7 2 2 3 7 2" xfId="8492" xr:uid="{00000000-0005-0000-0000-00002C210000}"/>
    <cellStyle name="Currency 2 7 2 2 3 8" xfId="8493" xr:uid="{00000000-0005-0000-0000-00002D210000}"/>
    <cellStyle name="Currency 2 7 2 2 3 8 2" xfId="8494" xr:uid="{00000000-0005-0000-0000-00002E210000}"/>
    <cellStyle name="Currency 2 7 2 2 3 9" xfId="8495" xr:uid="{00000000-0005-0000-0000-00002F210000}"/>
    <cellStyle name="Currency 2 7 2 2 4" xfId="8496" xr:uid="{00000000-0005-0000-0000-000030210000}"/>
    <cellStyle name="Currency 2 7 2 2 4 2" xfId="8497" xr:uid="{00000000-0005-0000-0000-000031210000}"/>
    <cellStyle name="Currency 2 7 2 2 4 3" xfId="8498" xr:uid="{00000000-0005-0000-0000-000032210000}"/>
    <cellStyle name="Currency 2 7 2 2 4 3 2" xfId="8499" xr:uid="{00000000-0005-0000-0000-000033210000}"/>
    <cellStyle name="Currency 2 7 2 2 4 3 2 2" xfId="8500" xr:uid="{00000000-0005-0000-0000-000034210000}"/>
    <cellStyle name="Currency 2 7 2 2 4 3 3" xfId="8501" xr:uid="{00000000-0005-0000-0000-000035210000}"/>
    <cellStyle name="Currency 2 7 2 2 4 4" xfId="8502" xr:uid="{00000000-0005-0000-0000-000036210000}"/>
    <cellStyle name="Currency 2 7 2 2 4 4 2" xfId="8503" xr:uid="{00000000-0005-0000-0000-000037210000}"/>
    <cellStyle name="Currency 2 7 2 2 4 4 2 2" xfId="8504" xr:uid="{00000000-0005-0000-0000-000038210000}"/>
    <cellStyle name="Currency 2 7 2 2 4 4 3" xfId="8505" xr:uid="{00000000-0005-0000-0000-000039210000}"/>
    <cellStyle name="Currency 2 7 2 2 4 5" xfId="8506" xr:uid="{00000000-0005-0000-0000-00003A210000}"/>
    <cellStyle name="Currency 2 7 2 2 4 5 2" xfId="8507" xr:uid="{00000000-0005-0000-0000-00003B210000}"/>
    <cellStyle name="Currency 2 7 2 2 4 5 2 2" xfId="8508" xr:uid="{00000000-0005-0000-0000-00003C210000}"/>
    <cellStyle name="Currency 2 7 2 2 4 5 3" xfId="8509" xr:uid="{00000000-0005-0000-0000-00003D210000}"/>
    <cellStyle name="Currency 2 7 2 2 4 6" xfId="8510" xr:uid="{00000000-0005-0000-0000-00003E210000}"/>
    <cellStyle name="Currency 2 7 2 2 4 6 2" xfId="8511" xr:uid="{00000000-0005-0000-0000-00003F210000}"/>
    <cellStyle name="Currency 2 7 2 2 4 7" xfId="8512" xr:uid="{00000000-0005-0000-0000-000040210000}"/>
    <cellStyle name="Currency 2 7 2 2 4 7 2" xfId="8513" xr:uid="{00000000-0005-0000-0000-000041210000}"/>
    <cellStyle name="Currency 2 7 2 2 4 8" xfId="8514" xr:uid="{00000000-0005-0000-0000-000042210000}"/>
    <cellStyle name="Currency 2 7 2 2 4 9" xfId="8515" xr:uid="{00000000-0005-0000-0000-000043210000}"/>
    <cellStyle name="Currency 2 7 2 2 5" xfId="8516" xr:uid="{00000000-0005-0000-0000-000044210000}"/>
    <cellStyle name="Currency 2 7 2 2 5 2" xfId="8517" xr:uid="{00000000-0005-0000-0000-000045210000}"/>
    <cellStyle name="Currency 2 7 2 2 5 3" xfId="8518" xr:uid="{00000000-0005-0000-0000-000046210000}"/>
    <cellStyle name="Currency 2 7 2 2 6" xfId="8519" xr:uid="{00000000-0005-0000-0000-000047210000}"/>
    <cellStyle name="Currency 2 7 2 2 6 2" xfId="8520" xr:uid="{00000000-0005-0000-0000-000048210000}"/>
    <cellStyle name="Currency 2 7 2 2 6 2 2" xfId="8521" xr:uid="{00000000-0005-0000-0000-000049210000}"/>
    <cellStyle name="Currency 2 7 2 2 6 2 2 2" xfId="8522" xr:uid="{00000000-0005-0000-0000-00004A210000}"/>
    <cellStyle name="Currency 2 7 2 2 6 2 3" xfId="8523" xr:uid="{00000000-0005-0000-0000-00004B210000}"/>
    <cellStyle name="Currency 2 7 2 2 6 3" xfId="8524" xr:uid="{00000000-0005-0000-0000-00004C210000}"/>
    <cellStyle name="Currency 2 7 2 2 6 3 2" xfId="8525" xr:uid="{00000000-0005-0000-0000-00004D210000}"/>
    <cellStyle name="Currency 2 7 2 2 6 3 2 2" xfId="8526" xr:uid="{00000000-0005-0000-0000-00004E210000}"/>
    <cellStyle name="Currency 2 7 2 2 6 3 3" xfId="8527" xr:uid="{00000000-0005-0000-0000-00004F210000}"/>
    <cellStyle name="Currency 2 7 2 2 6 4" xfId="8528" xr:uid="{00000000-0005-0000-0000-000050210000}"/>
    <cellStyle name="Currency 2 7 2 2 6 4 2" xfId="8529" xr:uid="{00000000-0005-0000-0000-000051210000}"/>
    <cellStyle name="Currency 2 7 2 2 6 4 2 2" xfId="8530" xr:uid="{00000000-0005-0000-0000-000052210000}"/>
    <cellStyle name="Currency 2 7 2 2 6 4 3" xfId="8531" xr:uid="{00000000-0005-0000-0000-000053210000}"/>
    <cellStyle name="Currency 2 7 2 2 6 5" xfId="8532" xr:uid="{00000000-0005-0000-0000-000054210000}"/>
    <cellStyle name="Currency 2 7 2 2 6 5 2" xfId="8533" xr:uid="{00000000-0005-0000-0000-000055210000}"/>
    <cellStyle name="Currency 2 7 2 2 6 6" xfId="8534" xr:uid="{00000000-0005-0000-0000-000056210000}"/>
    <cellStyle name="Currency 2 7 2 2 6 6 2" xfId="8535" xr:uid="{00000000-0005-0000-0000-000057210000}"/>
    <cellStyle name="Currency 2 7 2 2 6 7" xfId="8536" xr:uid="{00000000-0005-0000-0000-000058210000}"/>
    <cellStyle name="Currency 2 7 2 2 7" xfId="8537" xr:uid="{00000000-0005-0000-0000-000059210000}"/>
    <cellStyle name="Currency 2 7 2 2 7 2" xfId="8538" xr:uid="{00000000-0005-0000-0000-00005A210000}"/>
    <cellStyle name="Currency 2 7 2 2 7 2 2" xfId="8539" xr:uid="{00000000-0005-0000-0000-00005B210000}"/>
    <cellStyle name="Currency 2 7 2 2 7 3" xfId="8540" xr:uid="{00000000-0005-0000-0000-00005C210000}"/>
    <cellStyle name="Currency 2 7 2 2 8" xfId="8541" xr:uid="{00000000-0005-0000-0000-00005D210000}"/>
    <cellStyle name="Currency 2 7 2 2 8 2" xfId="8542" xr:uid="{00000000-0005-0000-0000-00005E210000}"/>
    <cellStyle name="Currency 2 7 2 2 8 2 2" xfId="8543" xr:uid="{00000000-0005-0000-0000-00005F210000}"/>
    <cellStyle name="Currency 2 7 2 2 8 3" xfId="8544" xr:uid="{00000000-0005-0000-0000-000060210000}"/>
    <cellStyle name="Currency 2 7 2 3" xfId="8545" xr:uid="{00000000-0005-0000-0000-000061210000}"/>
    <cellStyle name="Currency 2 7 2 3 10" xfId="8546" xr:uid="{00000000-0005-0000-0000-000062210000}"/>
    <cellStyle name="Currency 2 7 2 3 2" xfId="8547" xr:uid="{00000000-0005-0000-0000-000063210000}"/>
    <cellStyle name="Currency 2 7 2 3 2 2" xfId="8548" xr:uid="{00000000-0005-0000-0000-000064210000}"/>
    <cellStyle name="Currency 2 7 2 3 2 3" xfId="8549" xr:uid="{00000000-0005-0000-0000-000065210000}"/>
    <cellStyle name="Currency 2 7 2 3 2 3 2" xfId="8550" xr:uid="{00000000-0005-0000-0000-000066210000}"/>
    <cellStyle name="Currency 2 7 2 3 2 3 3" xfId="8551" xr:uid="{00000000-0005-0000-0000-000067210000}"/>
    <cellStyle name="Currency 2 7 2 3 2 4" xfId="8552" xr:uid="{00000000-0005-0000-0000-000068210000}"/>
    <cellStyle name="Currency 2 7 2 3 2 4 2" xfId="8553" xr:uid="{00000000-0005-0000-0000-000069210000}"/>
    <cellStyle name="Currency 2 7 2 3 2 4 2 2" xfId="8554" xr:uid="{00000000-0005-0000-0000-00006A210000}"/>
    <cellStyle name="Currency 2 7 2 3 2 4 3" xfId="8555" xr:uid="{00000000-0005-0000-0000-00006B210000}"/>
    <cellStyle name="Currency 2 7 2 3 2 5" xfId="8556" xr:uid="{00000000-0005-0000-0000-00006C210000}"/>
    <cellStyle name="Currency 2 7 2 3 2 5 2" xfId="8557" xr:uid="{00000000-0005-0000-0000-00006D210000}"/>
    <cellStyle name="Currency 2 7 2 3 2 5 2 2" xfId="8558" xr:uid="{00000000-0005-0000-0000-00006E210000}"/>
    <cellStyle name="Currency 2 7 2 3 2 5 3" xfId="8559" xr:uid="{00000000-0005-0000-0000-00006F210000}"/>
    <cellStyle name="Currency 2 7 2 3 2 6" xfId="8560" xr:uid="{00000000-0005-0000-0000-000070210000}"/>
    <cellStyle name="Currency 2 7 2 3 2 6 2" xfId="8561" xr:uid="{00000000-0005-0000-0000-000071210000}"/>
    <cellStyle name="Currency 2 7 2 3 2 6 2 2" xfId="8562" xr:uid="{00000000-0005-0000-0000-000072210000}"/>
    <cellStyle name="Currency 2 7 2 3 2 6 3" xfId="8563" xr:uid="{00000000-0005-0000-0000-000073210000}"/>
    <cellStyle name="Currency 2 7 2 3 2 7" xfId="8564" xr:uid="{00000000-0005-0000-0000-000074210000}"/>
    <cellStyle name="Currency 2 7 2 3 2 7 2" xfId="8565" xr:uid="{00000000-0005-0000-0000-000075210000}"/>
    <cellStyle name="Currency 2 7 2 3 2 8" xfId="8566" xr:uid="{00000000-0005-0000-0000-000076210000}"/>
    <cellStyle name="Currency 2 7 2 3 2 8 2" xfId="8567" xr:uid="{00000000-0005-0000-0000-000077210000}"/>
    <cellStyle name="Currency 2 7 2 3 2 9" xfId="8568" xr:uid="{00000000-0005-0000-0000-000078210000}"/>
    <cellStyle name="Currency 2 7 2 3 3" xfId="8569" xr:uid="{00000000-0005-0000-0000-000079210000}"/>
    <cellStyle name="Currency 2 7 2 3 4" xfId="8570" xr:uid="{00000000-0005-0000-0000-00007A210000}"/>
    <cellStyle name="Currency 2 7 2 3 4 2" xfId="8571" xr:uid="{00000000-0005-0000-0000-00007B210000}"/>
    <cellStyle name="Currency 2 7 2 3 4 3" xfId="8572" xr:uid="{00000000-0005-0000-0000-00007C210000}"/>
    <cellStyle name="Currency 2 7 2 3 5" xfId="8573" xr:uid="{00000000-0005-0000-0000-00007D210000}"/>
    <cellStyle name="Currency 2 7 2 3 5 2" xfId="8574" xr:uid="{00000000-0005-0000-0000-00007E210000}"/>
    <cellStyle name="Currency 2 7 2 3 5 2 2" xfId="8575" xr:uid="{00000000-0005-0000-0000-00007F210000}"/>
    <cellStyle name="Currency 2 7 2 3 5 3" xfId="8576" xr:uid="{00000000-0005-0000-0000-000080210000}"/>
    <cellStyle name="Currency 2 7 2 3 6" xfId="8577" xr:uid="{00000000-0005-0000-0000-000081210000}"/>
    <cellStyle name="Currency 2 7 2 3 6 2" xfId="8578" xr:uid="{00000000-0005-0000-0000-000082210000}"/>
    <cellStyle name="Currency 2 7 2 3 6 2 2" xfId="8579" xr:uid="{00000000-0005-0000-0000-000083210000}"/>
    <cellStyle name="Currency 2 7 2 3 6 3" xfId="8580" xr:uid="{00000000-0005-0000-0000-000084210000}"/>
    <cellStyle name="Currency 2 7 2 3 7" xfId="8581" xr:uid="{00000000-0005-0000-0000-000085210000}"/>
    <cellStyle name="Currency 2 7 2 3 7 2" xfId="8582" xr:uid="{00000000-0005-0000-0000-000086210000}"/>
    <cellStyle name="Currency 2 7 2 3 7 2 2" xfId="8583" xr:uid="{00000000-0005-0000-0000-000087210000}"/>
    <cellStyle name="Currency 2 7 2 3 7 3" xfId="8584" xr:uid="{00000000-0005-0000-0000-000088210000}"/>
    <cellStyle name="Currency 2 7 2 3 8" xfId="8585" xr:uid="{00000000-0005-0000-0000-000089210000}"/>
    <cellStyle name="Currency 2 7 2 3 8 2" xfId="8586" xr:uid="{00000000-0005-0000-0000-00008A210000}"/>
    <cellStyle name="Currency 2 7 2 3 9" xfId="8587" xr:uid="{00000000-0005-0000-0000-00008B210000}"/>
    <cellStyle name="Currency 2 7 2 3 9 2" xfId="8588" xr:uid="{00000000-0005-0000-0000-00008C210000}"/>
    <cellStyle name="Currency 2 7 2 4" xfId="8589" xr:uid="{00000000-0005-0000-0000-00008D210000}"/>
    <cellStyle name="Currency 2 7 2 4 2" xfId="8590" xr:uid="{00000000-0005-0000-0000-00008E210000}"/>
    <cellStyle name="Currency 2 7 2 4 2 10" xfId="8591" xr:uid="{00000000-0005-0000-0000-00008F210000}"/>
    <cellStyle name="Currency 2 7 2 4 2 2" xfId="8592" xr:uid="{00000000-0005-0000-0000-000090210000}"/>
    <cellStyle name="Currency 2 7 2 4 2 3" xfId="8593" xr:uid="{00000000-0005-0000-0000-000091210000}"/>
    <cellStyle name="Currency 2 7 2 4 2 4" xfId="8594" xr:uid="{00000000-0005-0000-0000-000092210000}"/>
    <cellStyle name="Currency 2 7 2 4 2 4 2" xfId="8595" xr:uid="{00000000-0005-0000-0000-000093210000}"/>
    <cellStyle name="Currency 2 7 2 4 2 4 2 2" xfId="8596" xr:uid="{00000000-0005-0000-0000-000094210000}"/>
    <cellStyle name="Currency 2 7 2 4 2 4 3" xfId="8597" xr:uid="{00000000-0005-0000-0000-000095210000}"/>
    <cellStyle name="Currency 2 7 2 4 2 5" xfId="8598" xr:uid="{00000000-0005-0000-0000-000096210000}"/>
    <cellStyle name="Currency 2 7 2 4 2 5 2" xfId="8599" xr:uid="{00000000-0005-0000-0000-000097210000}"/>
    <cellStyle name="Currency 2 7 2 4 2 5 2 2" xfId="8600" xr:uid="{00000000-0005-0000-0000-000098210000}"/>
    <cellStyle name="Currency 2 7 2 4 2 5 3" xfId="8601" xr:uid="{00000000-0005-0000-0000-000099210000}"/>
    <cellStyle name="Currency 2 7 2 4 2 6" xfId="8602" xr:uid="{00000000-0005-0000-0000-00009A210000}"/>
    <cellStyle name="Currency 2 7 2 4 2 6 2" xfId="8603" xr:uid="{00000000-0005-0000-0000-00009B210000}"/>
    <cellStyle name="Currency 2 7 2 4 2 6 2 2" xfId="8604" xr:uid="{00000000-0005-0000-0000-00009C210000}"/>
    <cellStyle name="Currency 2 7 2 4 2 6 3" xfId="8605" xr:uid="{00000000-0005-0000-0000-00009D210000}"/>
    <cellStyle name="Currency 2 7 2 4 2 7" xfId="8606" xr:uid="{00000000-0005-0000-0000-00009E210000}"/>
    <cellStyle name="Currency 2 7 2 4 2 7 2" xfId="8607" xr:uid="{00000000-0005-0000-0000-00009F210000}"/>
    <cellStyle name="Currency 2 7 2 4 2 8" xfId="8608" xr:uid="{00000000-0005-0000-0000-0000A0210000}"/>
    <cellStyle name="Currency 2 7 2 4 2 8 2" xfId="8609" xr:uid="{00000000-0005-0000-0000-0000A1210000}"/>
    <cellStyle name="Currency 2 7 2 4 2 9" xfId="8610" xr:uid="{00000000-0005-0000-0000-0000A2210000}"/>
    <cellStyle name="Currency 2 7 2 4 3" xfId="8611" xr:uid="{00000000-0005-0000-0000-0000A3210000}"/>
    <cellStyle name="Currency 2 7 2 4 4" xfId="8612" xr:uid="{00000000-0005-0000-0000-0000A4210000}"/>
    <cellStyle name="Currency 2 7 2 4 4 2" xfId="8613" xr:uid="{00000000-0005-0000-0000-0000A5210000}"/>
    <cellStyle name="Currency 2 7 2 4 4 2 2" xfId="8614" xr:uid="{00000000-0005-0000-0000-0000A6210000}"/>
    <cellStyle name="Currency 2 7 2 4 4 3" xfId="8615" xr:uid="{00000000-0005-0000-0000-0000A7210000}"/>
    <cellStyle name="Currency 2 7 2 4 5" xfId="8616" xr:uid="{00000000-0005-0000-0000-0000A8210000}"/>
    <cellStyle name="Currency 2 7 2 4 5 2" xfId="8617" xr:uid="{00000000-0005-0000-0000-0000A9210000}"/>
    <cellStyle name="Currency 2 7 2 4 5 2 2" xfId="8618" xr:uid="{00000000-0005-0000-0000-0000AA210000}"/>
    <cellStyle name="Currency 2 7 2 4 5 3" xfId="8619" xr:uid="{00000000-0005-0000-0000-0000AB210000}"/>
    <cellStyle name="Currency 2 7 2 5" xfId="8620" xr:uid="{00000000-0005-0000-0000-0000AC210000}"/>
    <cellStyle name="Currency 2 7 2 5 2" xfId="8621" xr:uid="{00000000-0005-0000-0000-0000AD210000}"/>
    <cellStyle name="Currency 2 7 2 5 3" xfId="8622" xr:uid="{00000000-0005-0000-0000-0000AE210000}"/>
    <cellStyle name="Currency 2 7 2 5 3 2" xfId="8623" xr:uid="{00000000-0005-0000-0000-0000AF210000}"/>
    <cellStyle name="Currency 2 7 2 5 3 3" xfId="8624" xr:uid="{00000000-0005-0000-0000-0000B0210000}"/>
    <cellStyle name="Currency 2 7 2 5 4" xfId="8625" xr:uid="{00000000-0005-0000-0000-0000B1210000}"/>
    <cellStyle name="Currency 2 7 2 5 4 2" xfId="8626" xr:uid="{00000000-0005-0000-0000-0000B2210000}"/>
    <cellStyle name="Currency 2 7 2 5 4 2 2" xfId="8627" xr:uid="{00000000-0005-0000-0000-0000B3210000}"/>
    <cellStyle name="Currency 2 7 2 5 4 3" xfId="8628" xr:uid="{00000000-0005-0000-0000-0000B4210000}"/>
    <cellStyle name="Currency 2 7 2 5 5" xfId="8629" xr:uid="{00000000-0005-0000-0000-0000B5210000}"/>
    <cellStyle name="Currency 2 7 2 5 5 2" xfId="8630" xr:uid="{00000000-0005-0000-0000-0000B6210000}"/>
    <cellStyle name="Currency 2 7 2 5 5 2 2" xfId="8631" xr:uid="{00000000-0005-0000-0000-0000B7210000}"/>
    <cellStyle name="Currency 2 7 2 5 5 3" xfId="8632" xr:uid="{00000000-0005-0000-0000-0000B8210000}"/>
    <cellStyle name="Currency 2 7 2 5 6" xfId="8633" xr:uid="{00000000-0005-0000-0000-0000B9210000}"/>
    <cellStyle name="Currency 2 7 2 5 6 2" xfId="8634" xr:uid="{00000000-0005-0000-0000-0000BA210000}"/>
    <cellStyle name="Currency 2 7 2 5 6 2 2" xfId="8635" xr:uid="{00000000-0005-0000-0000-0000BB210000}"/>
    <cellStyle name="Currency 2 7 2 5 6 3" xfId="8636" xr:uid="{00000000-0005-0000-0000-0000BC210000}"/>
    <cellStyle name="Currency 2 7 2 5 7" xfId="8637" xr:uid="{00000000-0005-0000-0000-0000BD210000}"/>
    <cellStyle name="Currency 2 7 2 5 7 2" xfId="8638" xr:uid="{00000000-0005-0000-0000-0000BE210000}"/>
    <cellStyle name="Currency 2 7 2 5 8" xfId="8639" xr:uid="{00000000-0005-0000-0000-0000BF210000}"/>
    <cellStyle name="Currency 2 7 2 5 8 2" xfId="8640" xr:uid="{00000000-0005-0000-0000-0000C0210000}"/>
    <cellStyle name="Currency 2 7 2 5 9" xfId="8641" xr:uid="{00000000-0005-0000-0000-0000C1210000}"/>
    <cellStyle name="Currency 2 7 2 6" xfId="8642" xr:uid="{00000000-0005-0000-0000-0000C2210000}"/>
    <cellStyle name="Currency 2 7 2 6 2" xfId="8643" xr:uid="{00000000-0005-0000-0000-0000C3210000}"/>
    <cellStyle name="Currency 2 7 2 6 3" xfId="8644" xr:uid="{00000000-0005-0000-0000-0000C4210000}"/>
    <cellStyle name="Currency 2 7 2 7" xfId="8645" xr:uid="{00000000-0005-0000-0000-0000C5210000}"/>
    <cellStyle name="Currency 2 7 2 8" xfId="8646" xr:uid="{00000000-0005-0000-0000-0000C6210000}"/>
    <cellStyle name="Currency 2 7 2 8 2" xfId="8647" xr:uid="{00000000-0005-0000-0000-0000C7210000}"/>
    <cellStyle name="Currency 2 7 2 8 2 2" xfId="8648" xr:uid="{00000000-0005-0000-0000-0000C8210000}"/>
    <cellStyle name="Currency 2 7 2 8 3" xfId="8649" xr:uid="{00000000-0005-0000-0000-0000C9210000}"/>
    <cellStyle name="Currency 2 7 2 8 4" xfId="8650" xr:uid="{00000000-0005-0000-0000-0000CA210000}"/>
    <cellStyle name="Currency 2 7 2 9" xfId="8651" xr:uid="{00000000-0005-0000-0000-0000CB210000}"/>
    <cellStyle name="Currency 2 7 2 9 2" xfId="8652" xr:uid="{00000000-0005-0000-0000-0000CC210000}"/>
    <cellStyle name="Currency 2 7 2 9 2 2" xfId="8653" xr:uid="{00000000-0005-0000-0000-0000CD210000}"/>
    <cellStyle name="Currency 2 7 2 9 3" xfId="8654" xr:uid="{00000000-0005-0000-0000-0000CE210000}"/>
    <cellStyle name="Currency 2 7 3" xfId="8655" xr:uid="{00000000-0005-0000-0000-0000CF210000}"/>
    <cellStyle name="Currency 2 7 3 10" xfId="8656" xr:uid="{00000000-0005-0000-0000-0000D0210000}"/>
    <cellStyle name="Currency 2 7 3 10 2" xfId="8657" xr:uid="{00000000-0005-0000-0000-0000D1210000}"/>
    <cellStyle name="Currency 2 7 3 10 2 2" xfId="8658" xr:uid="{00000000-0005-0000-0000-0000D2210000}"/>
    <cellStyle name="Currency 2 7 3 10 3" xfId="8659" xr:uid="{00000000-0005-0000-0000-0000D3210000}"/>
    <cellStyle name="Currency 2 7 3 11" xfId="8660" xr:uid="{00000000-0005-0000-0000-0000D4210000}"/>
    <cellStyle name="Currency 2 7 3 11 2" xfId="8661" xr:uid="{00000000-0005-0000-0000-0000D5210000}"/>
    <cellStyle name="Currency 2 7 3 12" xfId="8662" xr:uid="{00000000-0005-0000-0000-0000D6210000}"/>
    <cellStyle name="Currency 2 7 3 12 2" xfId="8663" xr:uid="{00000000-0005-0000-0000-0000D7210000}"/>
    <cellStyle name="Currency 2 7 3 13" xfId="8664" xr:uid="{00000000-0005-0000-0000-0000D8210000}"/>
    <cellStyle name="Currency 2 7 3 14" xfId="8665" xr:uid="{00000000-0005-0000-0000-0000D9210000}"/>
    <cellStyle name="Currency 2 7 3 15" xfId="8666" xr:uid="{00000000-0005-0000-0000-0000DA210000}"/>
    <cellStyle name="Currency 2 7 3 2" xfId="8667" xr:uid="{00000000-0005-0000-0000-0000DB210000}"/>
    <cellStyle name="Currency 2 7 3 2 2" xfId="8668" xr:uid="{00000000-0005-0000-0000-0000DC210000}"/>
    <cellStyle name="Currency 2 7 3 2 2 2" xfId="8669" xr:uid="{00000000-0005-0000-0000-0000DD210000}"/>
    <cellStyle name="Currency 2 7 3 2 2 3" xfId="8670" xr:uid="{00000000-0005-0000-0000-0000DE210000}"/>
    <cellStyle name="Currency 2 7 3 2 2 3 2" xfId="8671" xr:uid="{00000000-0005-0000-0000-0000DF210000}"/>
    <cellStyle name="Currency 2 7 3 2 2 3 3" xfId="8672" xr:uid="{00000000-0005-0000-0000-0000E0210000}"/>
    <cellStyle name="Currency 2 7 3 2 2 4" xfId="8673" xr:uid="{00000000-0005-0000-0000-0000E1210000}"/>
    <cellStyle name="Currency 2 7 3 2 2 4 2" xfId="8674" xr:uid="{00000000-0005-0000-0000-0000E2210000}"/>
    <cellStyle name="Currency 2 7 3 2 2 4 2 2" xfId="8675" xr:uid="{00000000-0005-0000-0000-0000E3210000}"/>
    <cellStyle name="Currency 2 7 3 2 2 4 3" xfId="8676" xr:uid="{00000000-0005-0000-0000-0000E4210000}"/>
    <cellStyle name="Currency 2 7 3 2 2 5" xfId="8677" xr:uid="{00000000-0005-0000-0000-0000E5210000}"/>
    <cellStyle name="Currency 2 7 3 2 2 5 2" xfId="8678" xr:uid="{00000000-0005-0000-0000-0000E6210000}"/>
    <cellStyle name="Currency 2 7 3 2 2 5 2 2" xfId="8679" xr:uid="{00000000-0005-0000-0000-0000E7210000}"/>
    <cellStyle name="Currency 2 7 3 2 2 5 3" xfId="8680" xr:uid="{00000000-0005-0000-0000-0000E8210000}"/>
    <cellStyle name="Currency 2 7 3 2 2 6" xfId="8681" xr:uid="{00000000-0005-0000-0000-0000E9210000}"/>
    <cellStyle name="Currency 2 7 3 2 2 6 2" xfId="8682" xr:uid="{00000000-0005-0000-0000-0000EA210000}"/>
    <cellStyle name="Currency 2 7 3 2 2 6 2 2" xfId="8683" xr:uid="{00000000-0005-0000-0000-0000EB210000}"/>
    <cellStyle name="Currency 2 7 3 2 2 6 3" xfId="8684" xr:uid="{00000000-0005-0000-0000-0000EC210000}"/>
    <cellStyle name="Currency 2 7 3 2 2 7" xfId="8685" xr:uid="{00000000-0005-0000-0000-0000ED210000}"/>
    <cellStyle name="Currency 2 7 3 2 2 7 2" xfId="8686" xr:uid="{00000000-0005-0000-0000-0000EE210000}"/>
    <cellStyle name="Currency 2 7 3 2 2 8" xfId="8687" xr:uid="{00000000-0005-0000-0000-0000EF210000}"/>
    <cellStyle name="Currency 2 7 3 2 2 8 2" xfId="8688" xr:uid="{00000000-0005-0000-0000-0000F0210000}"/>
    <cellStyle name="Currency 2 7 3 2 2 9" xfId="8689" xr:uid="{00000000-0005-0000-0000-0000F1210000}"/>
    <cellStyle name="Currency 2 7 3 2 3" xfId="8690" xr:uid="{00000000-0005-0000-0000-0000F2210000}"/>
    <cellStyle name="Currency 2 7 3 2 3 2" xfId="8691" xr:uid="{00000000-0005-0000-0000-0000F3210000}"/>
    <cellStyle name="Currency 2 7 3 2 3 3" xfId="8692" xr:uid="{00000000-0005-0000-0000-0000F4210000}"/>
    <cellStyle name="Currency 2 7 3 2 3 3 2" xfId="8693" xr:uid="{00000000-0005-0000-0000-0000F5210000}"/>
    <cellStyle name="Currency 2 7 3 2 3 3 3" xfId="8694" xr:uid="{00000000-0005-0000-0000-0000F6210000}"/>
    <cellStyle name="Currency 2 7 3 2 3 4" xfId="8695" xr:uid="{00000000-0005-0000-0000-0000F7210000}"/>
    <cellStyle name="Currency 2 7 3 2 3 4 2" xfId="8696" xr:uid="{00000000-0005-0000-0000-0000F8210000}"/>
    <cellStyle name="Currency 2 7 3 2 3 4 2 2" xfId="8697" xr:uid="{00000000-0005-0000-0000-0000F9210000}"/>
    <cellStyle name="Currency 2 7 3 2 3 4 3" xfId="8698" xr:uid="{00000000-0005-0000-0000-0000FA210000}"/>
    <cellStyle name="Currency 2 7 3 2 3 5" xfId="8699" xr:uid="{00000000-0005-0000-0000-0000FB210000}"/>
    <cellStyle name="Currency 2 7 3 2 3 5 2" xfId="8700" xr:uid="{00000000-0005-0000-0000-0000FC210000}"/>
    <cellStyle name="Currency 2 7 3 2 3 5 2 2" xfId="8701" xr:uid="{00000000-0005-0000-0000-0000FD210000}"/>
    <cellStyle name="Currency 2 7 3 2 3 5 3" xfId="8702" xr:uid="{00000000-0005-0000-0000-0000FE210000}"/>
    <cellStyle name="Currency 2 7 3 2 3 6" xfId="8703" xr:uid="{00000000-0005-0000-0000-0000FF210000}"/>
    <cellStyle name="Currency 2 7 3 2 3 6 2" xfId="8704" xr:uid="{00000000-0005-0000-0000-000000220000}"/>
    <cellStyle name="Currency 2 7 3 2 3 6 2 2" xfId="8705" xr:uid="{00000000-0005-0000-0000-000001220000}"/>
    <cellStyle name="Currency 2 7 3 2 3 6 3" xfId="8706" xr:uid="{00000000-0005-0000-0000-000002220000}"/>
    <cellStyle name="Currency 2 7 3 2 3 7" xfId="8707" xr:uid="{00000000-0005-0000-0000-000003220000}"/>
    <cellStyle name="Currency 2 7 3 2 3 7 2" xfId="8708" xr:uid="{00000000-0005-0000-0000-000004220000}"/>
    <cellStyle name="Currency 2 7 3 2 3 8" xfId="8709" xr:uid="{00000000-0005-0000-0000-000005220000}"/>
    <cellStyle name="Currency 2 7 3 2 3 8 2" xfId="8710" xr:uid="{00000000-0005-0000-0000-000006220000}"/>
    <cellStyle name="Currency 2 7 3 2 3 9" xfId="8711" xr:uid="{00000000-0005-0000-0000-000007220000}"/>
    <cellStyle name="Currency 2 7 3 2 4" xfId="8712" xr:uid="{00000000-0005-0000-0000-000008220000}"/>
    <cellStyle name="Currency 2 7 3 2 4 2" xfId="8713" xr:uid="{00000000-0005-0000-0000-000009220000}"/>
    <cellStyle name="Currency 2 7 3 2 4 3" xfId="8714" xr:uid="{00000000-0005-0000-0000-00000A220000}"/>
    <cellStyle name="Currency 2 7 3 2 4 3 2" xfId="8715" xr:uid="{00000000-0005-0000-0000-00000B220000}"/>
    <cellStyle name="Currency 2 7 3 2 4 3 2 2" xfId="8716" xr:uid="{00000000-0005-0000-0000-00000C220000}"/>
    <cellStyle name="Currency 2 7 3 2 4 3 3" xfId="8717" xr:uid="{00000000-0005-0000-0000-00000D220000}"/>
    <cellStyle name="Currency 2 7 3 2 4 4" xfId="8718" xr:uid="{00000000-0005-0000-0000-00000E220000}"/>
    <cellStyle name="Currency 2 7 3 2 4 4 2" xfId="8719" xr:uid="{00000000-0005-0000-0000-00000F220000}"/>
    <cellStyle name="Currency 2 7 3 2 4 4 2 2" xfId="8720" xr:uid="{00000000-0005-0000-0000-000010220000}"/>
    <cellStyle name="Currency 2 7 3 2 4 4 3" xfId="8721" xr:uid="{00000000-0005-0000-0000-000011220000}"/>
    <cellStyle name="Currency 2 7 3 2 4 5" xfId="8722" xr:uid="{00000000-0005-0000-0000-000012220000}"/>
    <cellStyle name="Currency 2 7 3 2 4 5 2" xfId="8723" xr:uid="{00000000-0005-0000-0000-000013220000}"/>
    <cellStyle name="Currency 2 7 3 2 4 5 2 2" xfId="8724" xr:uid="{00000000-0005-0000-0000-000014220000}"/>
    <cellStyle name="Currency 2 7 3 2 4 5 3" xfId="8725" xr:uid="{00000000-0005-0000-0000-000015220000}"/>
    <cellStyle name="Currency 2 7 3 2 4 6" xfId="8726" xr:uid="{00000000-0005-0000-0000-000016220000}"/>
    <cellStyle name="Currency 2 7 3 2 4 6 2" xfId="8727" xr:uid="{00000000-0005-0000-0000-000017220000}"/>
    <cellStyle name="Currency 2 7 3 2 4 7" xfId="8728" xr:uid="{00000000-0005-0000-0000-000018220000}"/>
    <cellStyle name="Currency 2 7 3 2 4 7 2" xfId="8729" xr:uid="{00000000-0005-0000-0000-000019220000}"/>
    <cellStyle name="Currency 2 7 3 2 4 8" xfId="8730" xr:uid="{00000000-0005-0000-0000-00001A220000}"/>
    <cellStyle name="Currency 2 7 3 2 4 9" xfId="8731" xr:uid="{00000000-0005-0000-0000-00001B220000}"/>
    <cellStyle name="Currency 2 7 3 2 5" xfId="8732" xr:uid="{00000000-0005-0000-0000-00001C220000}"/>
    <cellStyle name="Currency 2 7 3 2 5 2" xfId="8733" xr:uid="{00000000-0005-0000-0000-00001D220000}"/>
    <cellStyle name="Currency 2 7 3 2 5 3" xfId="8734" xr:uid="{00000000-0005-0000-0000-00001E220000}"/>
    <cellStyle name="Currency 2 7 3 2 6" xfId="8735" xr:uid="{00000000-0005-0000-0000-00001F220000}"/>
    <cellStyle name="Currency 2 7 3 2 6 2" xfId="8736" xr:uid="{00000000-0005-0000-0000-000020220000}"/>
    <cellStyle name="Currency 2 7 3 2 6 2 2" xfId="8737" xr:uid="{00000000-0005-0000-0000-000021220000}"/>
    <cellStyle name="Currency 2 7 3 2 6 2 2 2" xfId="8738" xr:uid="{00000000-0005-0000-0000-000022220000}"/>
    <cellStyle name="Currency 2 7 3 2 6 2 3" xfId="8739" xr:uid="{00000000-0005-0000-0000-000023220000}"/>
    <cellStyle name="Currency 2 7 3 2 6 3" xfId="8740" xr:uid="{00000000-0005-0000-0000-000024220000}"/>
    <cellStyle name="Currency 2 7 3 2 6 3 2" xfId="8741" xr:uid="{00000000-0005-0000-0000-000025220000}"/>
    <cellStyle name="Currency 2 7 3 2 6 3 2 2" xfId="8742" xr:uid="{00000000-0005-0000-0000-000026220000}"/>
    <cellStyle name="Currency 2 7 3 2 6 3 3" xfId="8743" xr:uid="{00000000-0005-0000-0000-000027220000}"/>
    <cellStyle name="Currency 2 7 3 2 6 4" xfId="8744" xr:uid="{00000000-0005-0000-0000-000028220000}"/>
    <cellStyle name="Currency 2 7 3 2 6 4 2" xfId="8745" xr:uid="{00000000-0005-0000-0000-000029220000}"/>
    <cellStyle name="Currency 2 7 3 2 6 4 2 2" xfId="8746" xr:uid="{00000000-0005-0000-0000-00002A220000}"/>
    <cellStyle name="Currency 2 7 3 2 6 4 3" xfId="8747" xr:uid="{00000000-0005-0000-0000-00002B220000}"/>
    <cellStyle name="Currency 2 7 3 2 6 5" xfId="8748" xr:uid="{00000000-0005-0000-0000-00002C220000}"/>
    <cellStyle name="Currency 2 7 3 2 6 5 2" xfId="8749" xr:uid="{00000000-0005-0000-0000-00002D220000}"/>
    <cellStyle name="Currency 2 7 3 2 6 6" xfId="8750" xr:uid="{00000000-0005-0000-0000-00002E220000}"/>
    <cellStyle name="Currency 2 7 3 2 6 6 2" xfId="8751" xr:uid="{00000000-0005-0000-0000-00002F220000}"/>
    <cellStyle name="Currency 2 7 3 2 6 7" xfId="8752" xr:uid="{00000000-0005-0000-0000-000030220000}"/>
    <cellStyle name="Currency 2 7 3 2 7" xfId="8753" xr:uid="{00000000-0005-0000-0000-000031220000}"/>
    <cellStyle name="Currency 2 7 3 2 7 2" xfId="8754" xr:uid="{00000000-0005-0000-0000-000032220000}"/>
    <cellStyle name="Currency 2 7 3 2 7 2 2" xfId="8755" xr:uid="{00000000-0005-0000-0000-000033220000}"/>
    <cellStyle name="Currency 2 7 3 2 7 3" xfId="8756" xr:uid="{00000000-0005-0000-0000-000034220000}"/>
    <cellStyle name="Currency 2 7 3 2 8" xfId="8757" xr:uid="{00000000-0005-0000-0000-000035220000}"/>
    <cellStyle name="Currency 2 7 3 2 8 2" xfId="8758" xr:uid="{00000000-0005-0000-0000-000036220000}"/>
    <cellStyle name="Currency 2 7 3 2 8 2 2" xfId="8759" xr:uid="{00000000-0005-0000-0000-000037220000}"/>
    <cellStyle name="Currency 2 7 3 2 8 3" xfId="8760" xr:uid="{00000000-0005-0000-0000-000038220000}"/>
    <cellStyle name="Currency 2 7 3 3" xfId="8761" xr:uid="{00000000-0005-0000-0000-000039220000}"/>
    <cellStyle name="Currency 2 7 3 3 10" xfId="8762" xr:uid="{00000000-0005-0000-0000-00003A220000}"/>
    <cellStyle name="Currency 2 7 3 3 2" xfId="8763" xr:uid="{00000000-0005-0000-0000-00003B220000}"/>
    <cellStyle name="Currency 2 7 3 3 2 2" xfId="8764" xr:uid="{00000000-0005-0000-0000-00003C220000}"/>
    <cellStyle name="Currency 2 7 3 3 2 3" xfId="8765" xr:uid="{00000000-0005-0000-0000-00003D220000}"/>
    <cellStyle name="Currency 2 7 3 3 2 3 2" xfId="8766" xr:uid="{00000000-0005-0000-0000-00003E220000}"/>
    <cellStyle name="Currency 2 7 3 3 2 3 3" xfId="8767" xr:uid="{00000000-0005-0000-0000-00003F220000}"/>
    <cellStyle name="Currency 2 7 3 3 2 4" xfId="8768" xr:uid="{00000000-0005-0000-0000-000040220000}"/>
    <cellStyle name="Currency 2 7 3 3 2 4 2" xfId="8769" xr:uid="{00000000-0005-0000-0000-000041220000}"/>
    <cellStyle name="Currency 2 7 3 3 2 4 2 2" xfId="8770" xr:uid="{00000000-0005-0000-0000-000042220000}"/>
    <cellStyle name="Currency 2 7 3 3 2 4 3" xfId="8771" xr:uid="{00000000-0005-0000-0000-000043220000}"/>
    <cellStyle name="Currency 2 7 3 3 2 5" xfId="8772" xr:uid="{00000000-0005-0000-0000-000044220000}"/>
    <cellStyle name="Currency 2 7 3 3 2 5 2" xfId="8773" xr:uid="{00000000-0005-0000-0000-000045220000}"/>
    <cellStyle name="Currency 2 7 3 3 2 5 2 2" xfId="8774" xr:uid="{00000000-0005-0000-0000-000046220000}"/>
    <cellStyle name="Currency 2 7 3 3 2 5 3" xfId="8775" xr:uid="{00000000-0005-0000-0000-000047220000}"/>
    <cellStyle name="Currency 2 7 3 3 2 6" xfId="8776" xr:uid="{00000000-0005-0000-0000-000048220000}"/>
    <cellStyle name="Currency 2 7 3 3 2 6 2" xfId="8777" xr:uid="{00000000-0005-0000-0000-000049220000}"/>
    <cellStyle name="Currency 2 7 3 3 2 6 2 2" xfId="8778" xr:uid="{00000000-0005-0000-0000-00004A220000}"/>
    <cellStyle name="Currency 2 7 3 3 2 6 3" xfId="8779" xr:uid="{00000000-0005-0000-0000-00004B220000}"/>
    <cellStyle name="Currency 2 7 3 3 2 7" xfId="8780" xr:uid="{00000000-0005-0000-0000-00004C220000}"/>
    <cellStyle name="Currency 2 7 3 3 2 7 2" xfId="8781" xr:uid="{00000000-0005-0000-0000-00004D220000}"/>
    <cellStyle name="Currency 2 7 3 3 2 8" xfId="8782" xr:uid="{00000000-0005-0000-0000-00004E220000}"/>
    <cellStyle name="Currency 2 7 3 3 2 8 2" xfId="8783" xr:uid="{00000000-0005-0000-0000-00004F220000}"/>
    <cellStyle name="Currency 2 7 3 3 2 9" xfId="8784" xr:uid="{00000000-0005-0000-0000-000050220000}"/>
    <cellStyle name="Currency 2 7 3 3 3" xfId="8785" xr:uid="{00000000-0005-0000-0000-000051220000}"/>
    <cellStyle name="Currency 2 7 3 3 4" xfId="8786" xr:uid="{00000000-0005-0000-0000-000052220000}"/>
    <cellStyle name="Currency 2 7 3 3 4 2" xfId="8787" xr:uid="{00000000-0005-0000-0000-000053220000}"/>
    <cellStyle name="Currency 2 7 3 3 4 3" xfId="8788" xr:uid="{00000000-0005-0000-0000-000054220000}"/>
    <cellStyle name="Currency 2 7 3 3 5" xfId="8789" xr:uid="{00000000-0005-0000-0000-000055220000}"/>
    <cellStyle name="Currency 2 7 3 3 5 2" xfId="8790" xr:uid="{00000000-0005-0000-0000-000056220000}"/>
    <cellStyle name="Currency 2 7 3 3 5 2 2" xfId="8791" xr:uid="{00000000-0005-0000-0000-000057220000}"/>
    <cellStyle name="Currency 2 7 3 3 5 3" xfId="8792" xr:uid="{00000000-0005-0000-0000-000058220000}"/>
    <cellStyle name="Currency 2 7 3 3 6" xfId="8793" xr:uid="{00000000-0005-0000-0000-000059220000}"/>
    <cellStyle name="Currency 2 7 3 3 6 2" xfId="8794" xr:uid="{00000000-0005-0000-0000-00005A220000}"/>
    <cellStyle name="Currency 2 7 3 3 6 2 2" xfId="8795" xr:uid="{00000000-0005-0000-0000-00005B220000}"/>
    <cellStyle name="Currency 2 7 3 3 6 3" xfId="8796" xr:uid="{00000000-0005-0000-0000-00005C220000}"/>
    <cellStyle name="Currency 2 7 3 3 7" xfId="8797" xr:uid="{00000000-0005-0000-0000-00005D220000}"/>
    <cellStyle name="Currency 2 7 3 3 7 2" xfId="8798" xr:uid="{00000000-0005-0000-0000-00005E220000}"/>
    <cellStyle name="Currency 2 7 3 3 7 2 2" xfId="8799" xr:uid="{00000000-0005-0000-0000-00005F220000}"/>
    <cellStyle name="Currency 2 7 3 3 7 3" xfId="8800" xr:uid="{00000000-0005-0000-0000-000060220000}"/>
    <cellStyle name="Currency 2 7 3 3 8" xfId="8801" xr:uid="{00000000-0005-0000-0000-000061220000}"/>
    <cellStyle name="Currency 2 7 3 3 8 2" xfId="8802" xr:uid="{00000000-0005-0000-0000-000062220000}"/>
    <cellStyle name="Currency 2 7 3 3 9" xfId="8803" xr:uid="{00000000-0005-0000-0000-000063220000}"/>
    <cellStyle name="Currency 2 7 3 3 9 2" xfId="8804" xr:uid="{00000000-0005-0000-0000-000064220000}"/>
    <cellStyle name="Currency 2 7 3 4" xfId="8805" xr:uid="{00000000-0005-0000-0000-000065220000}"/>
    <cellStyle name="Currency 2 7 3 4 2" xfId="8806" xr:uid="{00000000-0005-0000-0000-000066220000}"/>
    <cellStyle name="Currency 2 7 3 4 2 10" xfId="8807" xr:uid="{00000000-0005-0000-0000-000067220000}"/>
    <cellStyle name="Currency 2 7 3 4 2 2" xfId="8808" xr:uid="{00000000-0005-0000-0000-000068220000}"/>
    <cellStyle name="Currency 2 7 3 4 2 3" xfId="8809" xr:uid="{00000000-0005-0000-0000-000069220000}"/>
    <cellStyle name="Currency 2 7 3 4 2 4" xfId="8810" xr:uid="{00000000-0005-0000-0000-00006A220000}"/>
    <cellStyle name="Currency 2 7 3 4 2 4 2" xfId="8811" xr:uid="{00000000-0005-0000-0000-00006B220000}"/>
    <cellStyle name="Currency 2 7 3 4 2 4 2 2" xfId="8812" xr:uid="{00000000-0005-0000-0000-00006C220000}"/>
    <cellStyle name="Currency 2 7 3 4 2 4 3" xfId="8813" xr:uid="{00000000-0005-0000-0000-00006D220000}"/>
    <cellStyle name="Currency 2 7 3 4 2 5" xfId="8814" xr:uid="{00000000-0005-0000-0000-00006E220000}"/>
    <cellStyle name="Currency 2 7 3 4 2 5 2" xfId="8815" xr:uid="{00000000-0005-0000-0000-00006F220000}"/>
    <cellStyle name="Currency 2 7 3 4 2 5 2 2" xfId="8816" xr:uid="{00000000-0005-0000-0000-000070220000}"/>
    <cellStyle name="Currency 2 7 3 4 2 5 3" xfId="8817" xr:uid="{00000000-0005-0000-0000-000071220000}"/>
    <cellStyle name="Currency 2 7 3 4 2 6" xfId="8818" xr:uid="{00000000-0005-0000-0000-000072220000}"/>
    <cellStyle name="Currency 2 7 3 4 2 6 2" xfId="8819" xr:uid="{00000000-0005-0000-0000-000073220000}"/>
    <cellStyle name="Currency 2 7 3 4 2 6 2 2" xfId="8820" xr:uid="{00000000-0005-0000-0000-000074220000}"/>
    <cellStyle name="Currency 2 7 3 4 2 6 3" xfId="8821" xr:uid="{00000000-0005-0000-0000-000075220000}"/>
    <cellStyle name="Currency 2 7 3 4 2 7" xfId="8822" xr:uid="{00000000-0005-0000-0000-000076220000}"/>
    <cellStyle name="Currency 2 7 3 4 2 7 2" xfId="8823" xr:uid="{00000000-0005-0000-0000-000077220000}"/>
    <cellStyle name="Currency 2 7 3 4 2 8" xfId="8824" xr:uid="{00000000-0005-0000-0000-000078220000}"/>
    <cellStyle name="Currency 2 7 3 4 2 8 2" xfId="8825" xr:uid="{00000000-0005-0000-0000-000079220000}"/>
    <cellStyle name="Currency 2 7 3 4 2 9" xfId="8826" xr:uid="{00000000-0005-0000-0000-00007A220000}"/>
    <cellStyle name="Currency 2 7 3 4 3" xfId="8827" xr:uid="{00000000-0005-0000-0000-00007B220000}"/>
    <cellStyle name="Currency 2 7 3 4 4" xfId="8828" xr:uid="{00000000-0005-0000-0000-00007C220000}"/>
    <cellStyle name="Currency 2 7 3 4 4 2" xfId="8829" xr:uid="{00000000-0005-0000-0000-00007D220000}"/>
    <cellStyle name="Currency 2 7 3 4 4 2 2" xfId="8830" xr:uid="{00000000-0005-0000-0000-00007E220000}"/>
    <cellStyle name="Currency 2 7 3 4 4 3" xfId="8831" xr:uid="{00000000-0005-0000-0000-00007F220000}"/>
    <cellStyle name="Currency 2 7 3 4 5" xfId="8832" xr:uid="{00000000-0005-0000-0000-000080220000}"/>
    <cellStyle name="Currency 2 7 3 4 5 2" xfId="8833" xr:uid="{00000000-0005-0000-0000-000081220000}"/>
    <cellStyle name="Currency 2 7 3 4 5 2 2" xfId="8834" xr:uid="{00000000-0005-0000-0000-000082220000}"/>
    <cellStyle name="Currency 2 7 3 4 5 3" xfId="8835" xr:uid="{00000000-0005-0000-0000-000083220000}"/>
    <cellStyle name="Currency 2 7 3 5" xfId="8836" xr:uid="{00000000-0005-0000-0000-000084220000}"/>
    <cellStyle name="Currency 2 7 3 5 2" xfId="8837" xr:uid="{00000000-0005-0000-0000-000085220000}"/>
    <cellStyle name="Currency 2 7 3 5 3" xfId="8838" xr:uid="{00000000-0005-0000-0000-000086220000}"/>
    <cellStyle name="Currency 2 7 3 5 3 2" xfId="8839" xr:uid="{00000000-0005-0000-0000-000087220000}"/>
    <cellStyle name="Currency 2 7 3 5 3 3" xfId="8840" xr:uid="{00000000-0005-0000-0000-000088220000}"/>
    <cellStyle name="Currency 2 7 3 5 4" xfId="8841" xr:uid="{00000000-0005-0000-0000-000089220000}"/>
    <cellStyle name="Currency 2 7 3 5 4 2" xfId="8842" xr:uid="{00000000-0005-0000-0000-00008A220000}"/>
    <cellStyle name="Currency 2 7 3 5 4 2 2" xfId="8843" xr:uid="{00000000-0005-0000-0000-00008B220000}"/>
    <cellStyle name="Currency 2 7 3 5 4 3" xfId="8844" xr:uid="{00000000-0005-0000-0000-00008C220000}"/>
    <cellStyle name="Currency 2 7 3 5 5" xfId="8845" xr:uid="{00000000-0005-0000-0000-00008D220000}"/>
    <cellStyle name="Currency 2 7 3 5 5 2" xfId="8846" xr:uid="{00000000-0005-0000-0000-00008E220000}"/>
    <cellStyle name="Currency 2 7 3 5 5 2 2" xfId="8847" xr:uid="{00000000-0005-0000-0000-00008F220000}"/>
    <cellStyle name="Currency 2 7 3 5 5 3" xfId="8848" xr:uid="{00000000-0005-0000-0000-000090220000}"/>
    <cellStyle name="Currency 2 7 3 5 6" xfId="8849" xr:uid="{00000000-0005-0000-0000-000091220000}"/>
    <cellStyle name="Currency 2 7 3 5 6 2" xfId="8850" xr:uid="{00000000-0005-0000-0000-000092220000}"/>
    <cellStyle name="Currency 2 7 3 5 6 2 2" xfId="8851" xr:uid="{00000000-0005-0000-0000-000093220000}"/>
    <cellStyle name="Currency 2 7 3 5 6 3" xfId="8852" xr:uid="{00000000-0005-0000-0000-000094220000}"/>
    <cellStyle name="Currency 2 7 3 5 7" xfId="8853" xr:uid="{00000000-0005-0000-0000-000095220000}"/>
    <cellStyle name="Currency 2 7 3 5 7 2" xfId="8854" xr:uid="{00000000-0005-0000-0000-000096220000}"/>
    <cellStyle name="Currency 2 7 3 5 8" xfId="8855" xr:uid="{00000000-0005-0000-0000-000097220000}"/>
    <cellStyle name="Currency 2 7 3 5 8 2" xfId="8856" xr:uid="{00000000-0005-0000-0000-000098220000}"/>
    <cellStyle name="Currency 2 7 3 5 9" xfId="8857" xr:uid="{00000000-0005-0000-0000-000099220000}"/>
    <cellStyle name="Currency 2 7 3 6" xfId="8858" xr:uid="{00000000-0005-0000-0000-00009A220000}"/>
    <cellStyle name="Currency 2 7 3 6 2" xfId="8859" xr:uid="{00000000-0005-0000-0000-00009B220000}"/>
    <cellStyle name="Currency 2 7 3 6 3" xfId="8860" xr:uid="{00000000-0005-0000-0000-00009C220000}"/>
    <cellStyle name="Currency 2 7 3 7" xfId="8861" xr:uid="{00000000-0005-0000-0000-00009D220000}"/>
    <cellStyle name="Currency 2 7 3 8" xfId="8862" xr:uid="{00000000-0005-0000-0000-00009E220000}"/>
    <cellStyle name="Currency 2 7 3 8 2" xfId="8863" xr:uid="{00000000-0005-0000-0000-00009F220000}"/>
    <cellStyle name="Currency 2 7 3 8 2 2" xfId="8864" xr:uid="{00000000-0005-0000-0000-0000A0220000}"/>
    <cellStyle name="Currency 2 7 3 8 3" xfId="8865" xr:uid="{00000000-0005-0000-0000-0000A1220000}"/>
    <cellStyle name="Currency 2 7 3 8 4" xfId="8866" xr:uid="{00000000-0005-0000-0000-0000A2220000}"/>
    <cellStyle name="Currency 2 7 3 9" xfId="8867" xr:uid="{00000000-0005-0000-0000-0000A3220000}"/>
    <cellStyle name="Currency 2 7 3 9 2" xfId="8868" xr:uid="{00000000-0005-0000-0000-0000A4220000}"/>
    <cellStyle name="Currency 2 7 3 9 2 2" xfId="8869" xr:uid="{00000000-0005-0000-0000-0000A5220000}"/>
    <cellStyle name="Currency 2 7 3 9 3" xfId="8870" xr:uid="{00000000-0005-0000-0000-0000A6220000}"/>
    <cellStyle name="Currency 2 7 4" xfId="8871" xr:uid="{00000000-0005-0000-0000-0000A7220000}"/>
    <cellStyle name="Currency 2 7 4 2" xfId="8872" xr:uid="{00000000-0005-0000-0000-0000A8220000}"/>
    <cellStyle name="Currency 2 7 4 2 2" xfId="8873" xr:uid="{00000000-0005-0000-0000-0000A9220000}"/>
    <cellStyle name="Currency 2 7 4 2 3" xfId="8874" xr:uid="{00000000-0005-0000-0000-0000AA220000}"/>
    <cellStyle name="Currency 2 7 4 2 3 2" xfId="8875" xr:uid="{00000000-0005-0000-0000-0000AB220000}"/>
    <cellStyle name="Currency 2 7 4 2 3 3" xfId="8876" xr:uid="{00000000-0005-0000-0000-0000AC220000}"/>
    <cellStyle name="Currency 2 7 4 2 4" xfId="8877" xr:uid="{00000000-0005-0000-0000-0000AD220000}"/>
    <cellStyle name="Currency 2 7 4 2 4 2" xfId="8878" xr:uid="{00000000-0005-0000-0000-0000AE220000}"/>
    <cellStyle name="Currency 2 7 4 2 4 2 2" xfId="8879" xr:uid="{00000000-0005-0000-0000-0000AF220000}"/>
    <cellStyle name="Currency 2 7 4 2 4 3" xfId="8880" xr:uid="{00000000-0005-0000-0000-0000B0220000}"/>
    <cellStyle name="Currency 2 7 4 2 5" xfId="8881" xr:uid="{00000000-0005-0000-0000-0000B1220000}"/>
    <cellStyle name="Currency 2 7 4 2 5 2" xfId="8882" xr:uid="{00000000-0005-0000-0000-0000B2220000}"/>
    <cellStyle name="Currency 2 7 4 2 5 2 2" xfId="8883" xr:uid="{00000000-0005-0000-0000-0000B3220000}"/>
    <cellStyle name="Currency 2 7 4 2 5 3" xfId="8884" xr:uid="{00000000-0005-0000-0000-0000B4220000}"/>
    <cellStyle name="Currency 2 7 4 2 6" xfId="8885" xr:uid="{00000000-0005-0000-0000-0000B5220000}"/>
    <cellStyle name="Currency 2 7 4 2 6 2" xfId="8886" xr:uid="{00000000-0005-0000-0000-0000B6220000}"/>
    <cellStyle name="Currency 2 7 4 2 6 2 2" xfId="8887" xr:uid="{00000000-0005-0000-0000-0000B7220000}"/>
    <cellStyle name="Currency 2 7 4 2 6 3" xfId="8888" xr:uid="{00000000-0005-0000-0000-0000B8220000}"/>
    <cellStyle name="Currency 2 7 4 2 7" xfId="8889" xr:uid="{00000000-0005-0000-0000-0000B9220000}"/>
    <cellStyle name="Currency 2 7 4 2 7 2" xfId="8890" xr:uid="{00000000-0005-0000-0000-0000BA220000}"/>
    <cellStyle name="Currency 2 7 4 2 8" xfId="8891" xr:uid="{00000000-0005-0000-0000-0000BB220000}"/>
    <cellStyle name="Currency 2 7 4 2 8 2" xfId="8892" xr:uid="{00000000-0005-0000-0000-0000BC220000}"/>
    <cellStyle name="Currency 2 7 4 2 9" xfId="8893" xr:uid="{00000000-0005-0000-0000-0000BD220000}"/>
    <cellStyle name="Currency 2 7 4 3" xfId="8894" xr:uid="{00000000-0005-0000-0000-0000BE220000}"/>
    <cellStyle name="Currency 2 7 4 3 2" xfId="8895" xr:uid="{00000000-0005-0000-0000-0000BF220000}"/>
    <cellStyle name="Currency 2 7 4 3 3" xfId="8896" xr:uid="{00000000-0005-0000-0000-0000C0220000}"/>
    <cellStyle name="Currency 2 7 4 3 3 2" xfId="8897" xr:uid="{00000000-0005-0000-0000-0000C1220000}"/>
    <cellStyle name="Currency 2 7 4 3 3 3" xfId="8898" xr:uid="{00000000-0005-0000-0000-0000C2220000}"/>
    <cellStyle name="Currency 2 7 4 3 4" xfId="8899" xr:uid="{00000000-0005-0000-0000-0000C3220000}"/>
    <cellStyle name="Currency 2 7 4 3 4 2" xfId="8900" xr:uid="{00000000-0005-0000-0000-0000C4220000}"/>
    <cellStyle name="Currency 2 7 4 3 4 2 2" xfId="8901" xr:uid="{00000000-0005-0000-0000-0000C5220000}"/>
    <cellStyle name="Currency 2 7 4 3 4 3" xfId="8902" xr:uid="{00000000-0005-0000-0000-0000C6220000}"/>
    <cellStyle name="Currency 2 7 4 3 5" xfId="8903" xr:uid="{00000000-0005-0000-0000-0000C7220000}"/>
    <cellStyle name="Currency 2 7 4 3 5 2" xfId="8904" xr:uid="{00000000-0005-0000-0000-0000C8220000}"/>
    <cellStyle name="Currency 2 7 4 3 5 2 2" xfId="8905" xr:uid="{00000000-0005-0000-0000-0000C9220000}"/>
    <cellStyle name="Currency 2 7 4 3 5 3" xfId="8906" xr:uid="{00000000-0005-0000-0000-0000CA220000}"/>
    <cellStyle name="Currency 2 7 4 3 6" xfId="8907" xr:uid="{00000000-0005-0000-0000-0000CB220000}"/>
    <cellStyle name="Currency 2 7 4 3 6 2" xfId="8908" xr:uid="{00000000-0005-0000-0000-0000CC220000}"/>
    <cellStyle name="Currency 2 7 4 3 6 2 2" xfId="8909" xr:uid="{00000000-0005-0000-0000-0000CD220000}"/>
    <cellStyle name="Currency 2 7 4 3 6 3" xfId="8910" xr:uid="{00000000-0005-0000-0000-0000CE220000}"/>
    <cellStyle name="Currency 2 7 4 3 7" xfId="8911" xr:uid="{00000000-0005-0000-0000-0000CF220000}"/>
    <cellStyle name="Currency 2 7 4 3 7 2" xfId="8912" xr:uid="{00000000-0005-0000-0000-0000D0220000}"/>
    <cellStyle name="Currency 2 7 4 3 8" xfId="8913" xr:uid="{00000000-0005-0000-0000-0000D1220000}"/>
    <cellStyle name="Currency 2 7 4 3 8 2" xfId="8914" xr:uid="{00000000-0005-0000-0000-0000D2220000}"/>
    <cellStyle name="Currency 2 7 4 3 9" xfId="8915" xr:uid="{00000000-0005-0000-0000-0000D3220000}"/>
    <cellStyle name="Currency 2 7 4 4" xfId="8916" xr:uid="{00000000-0005-0000-0000-0000D4220000}"/>
    <cellStyle name="Currency 2 7 4 4 2" xfId="8917" xr:uid="{00000000-0005-0000-0000-0000D5220000}"/>
    <cellStyle name="Currency 2 7 4 4 3" xfId="8918" xr:uid="{00000000-0005-0000-0000-0000D6220000}"/>
    <cellStyle name="Currency 2 7 4 4 3 2" xfId="8919" xr:uid="{00000000-0005-0000-0000-0000D7220000}"/>
    <cellStyle name="Currency 2 7 4 4 3 2 2" xfId="8920" xr:uid="{00000000-0005-0000-0000-0000D8220000}"/>
    <cellStyle name="Currency 2 7 4 4 3 3" xfId="8921" xr:uid="{00000000-0005-0000-0000-0000D9220000}"/>
    <cellStyle name="Currency 2 7 4 4 4" xfId="8922" xr:uid="{00000000-0005-0000-0000-0000DA220000}"/>
    <cellStyle name="Currency 2 7 4 4 4 2" xfId="8923" xr:uid="{00000000-0005-0000-0000-0000DB220000}"/>
    <cellStyle name="Currency 2 7 4 4 4 2 2" xfId="8924" xr:uid="{00000000-0005-0000-0000-0000DC220000}"/>
    <cellStyle name="Currency 2 7 4 4 4 3" xfId="8925" xr:uid="{00000000-0005-0000-0000-0000DD220000}"/>
    <cellStyle name="Currency 2 7 4 4 5" xfId="8926" xr:uid="{00000000-0005-0000-0000-0000DE220000}"/>
    <cellStyle name="Currency 2 7 4 4 5 2" xfId="8927" xr:uid="{00000000-0005-0000-0000-0000DF220000}"/>
    <cellStyle name="Currency 2 7 4 4 5 2 2" xfId="8928" xr:uid="{00000000-0005-0000-0000-0000E0220000}"/>
    <cellStyle name="Currency 2 7 4 4 5 3" xfId="8929" xr:uid="{00000000-0005-0000-0000-0000E1220000}"/>
    <cellStyle name="Currency 2 7 4 4 6" xfId="8930" xr:uid="{00000000-0005-0000-0000-0000E2220000}"/>
    <cellStyle name="Currency 2 7 4 4 6 2" xfId="8931" xr:uid="{00000000-0005-0000-0000-0000E3220000}"/>
    <cellStyle name="Currency 2 7 4 4 7" xfId="8932" xr:uid="{00000000-0005-0000-0000-0000E4220000}"/>
    <cellStyle name="Currency 2 7 4 4 7 2" xfId="8933" xr:uid="{00000000-0005-0000-0000-0000E5220000}"/>
    <cellStyle name="Currency 2 7 4 4 8" xfId="8934" xr:uid="{00000000-0005-0000-0000-0000E6220000}"/>
    <cellStyle name="Currency 2 7 4 4 9" xfId="8935" xr:uid="{00000000-0005-0000-0000-0000E7220000}"/>
    <cellStyle name="Currency 2 7 4 5" xfId="8936" xr:uid="{00000000-0005-0000-0000-0000E8220000}"/>
    <cellStyle name="Currency 2 7 4 5 2" xfId="8937" xr:uid="{00000000-0005-0000-0000-0000E9220000}"/>
    <cellStyle name="Currency 2 7 4 5 3" xfId="8938" xr:uid="{00000000-0005-0000-0000-0000EA220000}"/>
    <cellStyle name="Currency 2 7 4 6" xfId="8939" xr:uid="{00000000-0005-0000-0000-0000EB220000}"/>
    <cellStyle name="Currency 2 7 4 6 2" xfId="8940" xr:uid="{00000000-0005-0000-0000-0000EC220000}"/>
    <cellStyle name="Currency 2 7 4 6 2 2" xfId="8941" xr:uid="{00000000-0005-0000-0000-0000ED220000}"/>
    <cellStyle name="Currency 2 7 4 6 2 2 2" xfId="8942" xr:uid="{00000000-0005-0000-0000-0000EE220000}"/>
    <cellStyle name="Currency 2 7 4 6 2 3" xfId="8943" xr:uid="{00000000-0005-0000-0000-0000EF220000}"/>
    <cellStyle name="Currency 2 7 4 6 3" xfId="8944" xr:uid="{00000000-0005-0000-0000-0000F0220000}"/>
    <cellStyle name="Currency 2 7 4 6 3 2" xfId="8945" xr:uid="{00000000-0005-0000-0000-0000F1220000}"/>
    <cellStyle name="Currency 2 7 4 6 3 2 2" xfId="8946" xr:uid="{00000000-0005-0000-0000-0000F2220000}"/>
    <cellStyle name="Currency 2 7 4 6 3 3" xfId="8947" xr:uid="{00000000-0005-0000-0000-0000F3220000}"/>
    <cellStyle name="Currency 2 7 4 6 4" xfId="8948" xr:uid="{00000000-0005-0000-0000-0000F4220000}"/>
    <cellStyle name="Currency 2 7 4 6 4 2" xfId="8949" xr:uid="{00000000-0005-0000-0000-0000F5220000}"/>
    <cellStyle name="Currency 2 7 4 6 4 2 2" xfId="8950" xr:uid="{00000000-0005-0000-0000-0000F6220000}"/>
    <cellStyle name="Currency 2 7 4 6 4 3" xfId="8951" xr:uid="{00000000-0005-0000-0000-0000F7220000}"/>
    <cellStyle name="Currency 2 7 4 6 5" xfId="8952" xr:uid="{00000000-0005-0000-0000-0000F8220000}"/>
    <cellStyle name="Currency 2 7 4 6 5 2" xfId="8953" xr:uid="{00000000-0005-0000-0000-0000F9220000}"/>
    <cellStyle name="Currency 2 7 4 6 6" xfId="8954" xr:uid="{00000000-0005-0000-0000-0000FA220000}"/>
    <cellStyle name="Currency 2 7 4 6 6 2" xfId="8955" xr:uid="{00000000-0005-0000-0000-0000FB220000}"/>
    <cellStyle name="Currency 2 7 4 6 7" xfId="8956" xr:uid="{00000000-0005-0000-0000-0000FC220000}"/>
    <cellStyle name="Currency 2 7 4 7" xfId="8957" xr:uid="{00000000-0005-0000-0000-0000FD220000}"/>
    <cellStyle name="Currency 2 7 4 7 2" xfId="8958" xr:uid="{00000000-0005-0000-0000-0000FE220000}"/>
    <cellStyle name="Currency 2 7 4 7 2 2" xfId="8959" xr:uid="{00000000-0005-0000-0000-0000FF220000}"/>
    <cellStyle name="Currency 2 7 4 7 3" xfId="8960" xr:uid="{00000000-0005-0000-0000-000000230000}"/>
    <cellStyle name="Currency 2 7 4 8" xfId="8961" xr:uid="{00000000-0005-0000-0000-000001230000}"/>
    <cellStyle name="Currency 2 7 4 8 2" xfId="8962" xr:uid="{00000000-0005-0000-0000-000002230000}"/>
    <cellStyle name="Currency 2 7 4 8 2 2" xfId="8963" xr:uid="{00000000-0005-0000-0000-000003230000}"/>
    <cellStyle name="Currency 2 7 4 8 3" xfId="8964" xr:uid="{00000000-0005-0000-0000-000004230000}"/>
    <cellStyle name="Currency 2 7 5" xfId="8965" xr:uid="{00000000-0005-0000-0000-000005230000}"/>
    <cellStyle name="Currency 2 7 5 10" xfId="8966" xr:uid="{00000000-0005-0000-0000-000006230000}"/>
    <cellStyle name="Currency 2 7 5 2" xfId="8967" xr:uid="{00000000-0005-0000-0000-000007230000}"/>
    <cellStyle name="Currency 2 7 5 2 2" xfId="8968" xr:uid="{00000000-0005-0000-0000-000008230000}"/>
    <cellStyle name="Currency 2 7 5 2 3" xfId="8969" xr:uid="{00000000-0005-0000-0000-000009230000}"/>
    <cellStyle name="Currency 2 7 5 2 3 2" xfId="8970" xr:uid="{00000000-0005-0000-0000-00000A230000}"/>
    <cellStyle name="Currency 2 7 5 2 3 3" xfId="8971" xr:uid="{00000000-0005-0000-0000-00000B230000}"/>
    <cellStyle name="Currency 2 7 5 2 4" xfId="8972" xr:uid="{00000000-0005-0000-0000-00000C230000}"/>
    <cellStyle name="Currency 2 7 5 2 4 2" xfId="8973" xr:uid="{00000000-0005-0000-0000-00000D230000}"/>
    <cellStyle name="Currency 2 7 5 2 4 2 2" xfId="8974" xr:uid="{00000000-0005-0000-0000-00000E230000}"/>
    <cellStyle name="Currency 2 7 5 2 4 3" xfId="8975" xr:uid="{00000000-0005-0000-0000-00000F230000}"/>
    <cellStyle name="Currency 2 7 5 2 5" xfId="8976" xr:uid="{00000000-0005-0000-0000-000010230000}"/>
    <cellStyle name="Currency 2 7 5 2 5 2" xfId="8977" xr:uid="{00000000-0005-0000-0000-000011230000}"/>
    <cellStyle name="Currency 2 7 5 2 5 2 2" xfId="8978" xr:uid="{00000000-0005-0000-0000-000012230000}"/>
    <cellStyle name="Currency 2 7 5 2 5 3" xfId="8979" xr:uid="{00000000-0005-0000-0000-000013230000}"/>
    <cellStyle name="Currency 2 7 5 2 6" xfId="8980" xr:uid="{00000000-0005-0000-0000-000014230000}"/>
    <cellStyle name="Currency 2 7 5 2 6 2" xfId="8981" xr:uid="{00000000-0005-0000-0000-000015230000}"/>
    <cellStyle name="Currency 2 7 5 2 6 2 2" xfId="8982" xr:uid="{00000000-0005-0000-0000-000016230000}"/>
    <cellStyle name="Currency 2 7 5 2 6 3" xfId="8983" xr:uid="{00000000-0005-0000-0000-000017230000}"/>
    <cellStyle name="Currency 2 7 5 2 7" xfId="8984" xr:uid="{00000000-0005-0000-0000-000018230000}"/>
    <cellStyle name="Currency 2 7 5 2 7 2" xfId="8985" xr:uid="{00000000-0005-0000-0000-000019230000}"/>
    <cellStyle name="Currency 2 7 5 2 8" xfId="8986" xr:uid="{00000000-0005-0000-0000-00001A230000}"/>
    <cellStyle name="Currency 2 7 5 2 8 2" xfId="8987" xr:uid="{00000000-0005-0000-0000-00001B230000}"/>
    <cellStyle name="Currency 2 7 5 2 9" xfId="8988" xr:uid="{00000000-0005-0000-0000-00001C230000}"/>
    <cellStyle name="Currency 2 7 5 3" xfId="8989" xr:uid="{00000000-0005-0000-0000-00001D230000}"/>
    <cellStyle name="Currency 2 7 5 4" xfId="8990" xr:uid="{00000000-0005-0000-0000-00001E230000}"/>
    <cellStyle name="Currency 2 7 5 4 2" xfId="8991" xr:uid="{00000000-0005-0000-0000-00001F230000}"/>
    <cellStyle name="Currency 2 7 5 4 3" xfId="8992" xr:uid="{00000000-0005-0000-0000-000020230000}"/>
    <cellStyle name="Currency 2 7 5 5" xfId="8993" xr:uid="{00000000-0005-0000-0000-000021230000}"/>
    <cellStyle name="Currency 2 7 5 5 2" xfId="8994" xr:uid="{00000000-0005-0000-0000-000022230000}"/>
    <cellStyle name="Currency 2 7 5 5 2 2" xfId="8995" xr:uid="{00000000-0005-0000-0000-000023230000}"/>
    <cellStyle name="Currency 2 7 5 5 3" xfId="8996" xr:uid="{00000000-0005-0000-0000-000024230000}"/>
    <cellStyle name="Currency 2 7 5 6" xfId="8997" xr:uid="{00000000-0005-0000-0000-000025230000}"/>
    <cellStyle name="Currency 2 7 5 6 2" xfId="8998" xr:uid="{00000000-0005-0000-0000-000026230000}"/>
    <cellStyle name="Currency 2 7 5 6 2 2" xfId="8999" xr:uid="{00000000-0005-0000-0000-000027230000}"/>
    <cellStyle name="Currency 2 7 5 6 3" xfId="9000" xr:uid="{00000000-0005-0000-0000-000028230000}"/>
    <cellStyle name="Currency 2 7 5 7" xfId="9001" xr:uid="{00000000-0005-0000-0000-000029230000}"/>
    <cellStyle name="Currency 2 7 5 7 2" xfId="9002" xr:uid="{00000000-0005-0000-0000-00002A230000}"/>
    <cellStyle name="Currency 2 7 5 7 2 2" xfId="9003" xr:uid="{00000000-0005-0000-0000-00002B230000}"/>
    <cellStyle name="Currency 2 7 5 7 3" xfId="9004" xr:uid="{00000000-0005-0000-0000-00002C230000}"/>
    <cellStyle name="Currency 2 7 5 8" xfId="9005" xr:uid="{00000000-0005-0000-0000-00002D230000}"/>
    <cellStyle name="Currency 2 7 5 8 2" xfId="9006" xr:uid="{00000000-0005-0000-0000-00002E230000}"/>
    <cellStyle name="Currency 2 7 5 9" xfId="9007" xr:uid="{00000000-0005-0000-0000-00002F230000}"/>
    <cellStyle name="Currency 2 7 5 9 2" xfId="9008" xr:uid="{00000000-0005-0000-0000-000030230000}"/>
    <cellStyle name="Currency 2 7 6" xfId="9009" xr:uid="{00000000-0005-0000-0000-000031230000}"/>
    <cellStyle name="Currency 2 7 6 2" xfId="9010" xr:uid="{00000000-0005-0000-0000-000032230000}"/>
    <cellStyle name="Currency 2 7 6 2 10" xfId="9011" xr:uid="{00000000-0005-0000-0000-000033230000}"/>
    <cellStyle name="Currency 2 7 6 2 2" xfId="9012" xr:uid="{00000000-0005-0000-0000-000034230000}"/>
    <cellStyle name="Currency 2 7 6 2 3" xfId="9013" xr:uid="{00000000-0005-0000-0000-000035230000}"/>
    <cellStyle name="Currency 2 7 6 2 4" xfId="9014" xr:uid="{00000000-0005-0000-0000-000036230000}"/>
    <cellStyle name="Currency 2 7 6 2 4 2" xfId="9015" xr:uid="{00000000-0005-0000-0000-000037230000}"/>
    <cellStyle name="Currency 2 7 6 2 4 2 2" xfId="9016" xr:uid="{00000000-0005-0000-0000-000038230000}"/>
    <cellStyle name="Currency 2 7 6 2 4 3" xfId="9017" xr:uid="{00000000-0005-0000-0000-000039230000}"/>
    <cellStyle name="Currency 2 7 6 2 5" xfId="9018" xr:uid="{00000000-0005-0000-0000-00003A230000}"/>
    <cellStyle name="Currency 2 7 6 2 5 2" xfId="9019" xr:uid="{00000000-0005-0000-0000-00003B230000}"/>
    <cellStyle name="Currency 2 7 6 2 5 2 2" xfId="9020" xr:uid="{00000000-0005-0000-0000-00003C230000}"/>
    <cellStyle name="Currency 2 7 6 2 5 3" xfId="9021" xr:uid="{00000000-0005-0000-0000-00003D230000}"/>
    <cellStyle name="Currency 2 7 6 2 6" xfId="9022" xr:uid="{00000000-0005-0000-0000-00003E230000}"/>
    <cellStyle name="Currency 2 7 6 2 6 2" xfId="9023" xr:uid="{00000000-0005-0000-0000-00003F230000}"/>
    <cellStyle name="Currency 2 7 6 2 6 2 2" xfId="9024" xr:uid="{00000000-0005-0000-0000-000040230000}"/>
    <cellStyle name="Currency 2 7 6 2 6 3" xfId="9025" xr:uid="{00000000-0005-0000-0000-000041230000}"/>
    <cellStyle name="Currency 2 7 6 2 7" xfId="9026" xr:uid="{00000000-0005-0000-0000-000042230000}"/>
    <cellStyle name="Currency 2 7 6 2 7 2" xfId="9027" xr:uid="{00000000-0005-0000-0000-000043230000}"/>
    <cellStyle name="Currency 2 7 6 2 8" xfId="9028" xr:uid="{00000000-0005-0000-0000-000044230000}"/>
    <cellStyle name="Currency 2 7 6 2 8 2" xfId="9029" xr:uid="{00000000-0005-0000-0000-000045230000}"/>
    <cellStyle name="Currency 2 7 6 2 9" xfId="9030" xr:uid="{00000000-0005-0000-0000-000046230000}"/>
    <cellStyle name="Currency 2 7 6 3" xfId="9031" xr:uid="{00000000-0005-0000-0000-000047230000}"/>
    <cellStyle name="Currency 2 7 6 4" xfId="9032" xr:uid="{00000000-0005-0000-0000-000048230000}"/>
    <cellStyle name="Currency 2 7 6 4 2" xfId="9033" xr:uid="{00000000-0005-0000-0000-000049230000}"/>
    <cellStyle name="Currency 2 7 6 4 2 2" xfId="9034" xr:uid="{00000000-0005-0000-0000-00004A230000}"/>
    <cellStyle name="Currency 2 7 6 4 3" xfId="9035" xr:uid="{00000000-0005-0000-0000-00004B230000}"/>
    <cellStyle name="Currency 2 7 6 5" xfId="9036" xr:uid="{00000000-0005-0000-0000-00004C230000}"/>
    <cellStyle name="Currency 2 7 6 5 2" xfId="9037" xr:uid="{00000000-0005-0000-0000-00004D230000}"/>
    <cellStyle name="Currency 2 7 6 5 2 2" xfId="9038" xr:uid="{00000000-0005-0000-0000-00004E230000}"/>
    <cellStyle name="Currency 2 7 6 5 3" xfId="9039" xr:uid="{00000000-0005-0000-0000-00004F230000}"/>
    <cellStyle name="Currency 2 7 7" xfId="9040" xr:uid="{00000000-0005-0000-0000-000050230000}"/>
    <cellStyle name="Currency 2 7 7 2" xfId="9041" xr:uid="{00000000-0005-0000-0000-000051230000}"/>
    <cellStyle name="Currency 2 7 7 3" xfId="9042" xr:uid="{00000000-0005-0000-0000-000052230000}"/>
    <cellStyle name="Currency 2 7 7 3 2" xfId="9043" xr:uid="{00000000-0005-0000-0000-000053230000}"/>
    <cellStyle name="Currency 2 7 7 3 3" xfId="9044" xr:uid="{00000000-0005-0000-0000-000054230000}"/>
    <cellStyle name="Currency 2 7 7 4" xfId="9045" xr:uid="{00000000-0005-0000-0000-000055230000}"/>
    <cellStyle name="Currency 2 7 7 4 2" xfId="9046" xr:uid="{00000000-0005-0000-0000-000056230000}"/>
    <cellStyle name="Currency 2 7 7 4 2 2" xfId="9047" xr:uid="{00000000-0005-0000-0000-000057230000}"/>
    <cellStyle name="Currency 2 7 7 4 3" xfId="9048" xr:uid="{00000000-0005-0000-0000-000058230000}"/>
    <cellStyle name="Currency 2 7 7 5" xfId="9049" xr:uid="{00000000-0005-0000-0000-000059230000}"/>
    <cellStyle name="Currency 2 7 7 5 2" xfId="9050" xr:uid="{00000000-0005-0000-0000-00005A230000}"/>
    <cellStyle name="Currency 2 7 7 5 2 2" xfId="9051" xr:uid="{00000000-0005-0000-0000-00005B230000}"/>
    <cellStyle name="Currency 2 7 7 5 3" xfId="9052" xr:uid="{00000000-0005-0000-0000-00005C230000}"/>
    <cellStyle name="Currency 2 7 7 6" xfId="9053" xr:uid="{00000000-0005-0000-0000-00005D230000}"/>
    <cellStyle name="Currency 2 7 7 6 2" xfId="9054" xr:uid="{00000000-0005-0000-0000-00005E230000}"/>
    <cellStyle name="Currency 2 7 7 6 2 2" xfId="9055" xr:uid="{00000000-0005-0000-0000-00005F230000}"/>
    <cellStyle name="Currency 2 7 7 6 3" xfId="9056" xr:uid="{00000000-0005-0000-0000-000060230000}"/>
    <cellStyle name="Currency 2 7 7 7" xfId="9057" xr:uid="{00000000-0005-0000-0000-000061230000}"/>
    <cellStyle name="Currency 2 7 7 7 2" xfId="9058" xr:uid="{00000000-0005-0000-0000-000062230000}"/>
    <cellStyle name="Currency 2 7 7 8" xfId="9059" xr:uid="{00000000-0005-0000-0000-000063230000}"/>
    <cellStyle name="Currency 2 7 7 8 2" xfId="9060" xr:uid="{00000000-0005-0000-0000-000064230000}"/>
    <cellStyle name="Currency 2 7 7 9" xfId="9061" xr:uid="{00000000-0005-0000-0000-000065230000}"/>
    <cellStyle name="Currency 2 7 8" xfId="9062" xr:uid="{00000000-0005-0000-0000-000066230000}"/>
    <cellStyle name="Currency 2 7 8 2" xfId="9063" xr:uid="{00000000-0005-0000-0000-000067230000}"/>
    <cellStyle name="Currency 2 7 8 3" xfId="9064" xr:uid="{00000000-0005-0000-0000-000068230000}"/>
    <cellStyle name="Currency 2 7 9" xfId="9065" xr:uid="{00000000-0005-0000-0000-000069230000}"/>
    <cellStyle name="Currency 2 8" xfId="9066" xr:uid="{00000000-0005-0000-0000-00006A230000}"/>
    <cellStyle name="Currency 2 8 2" xfId="9067" xr:uid="{00000000-0005-0000-0000-00006B230000}"/>
    <cellStyle name="Currency 2 8 2 2" xfId="9068" xr:uid="{00000000-0005-0000-0000-00006C230000}"/>
    <cellStyle name="Currency 2 8 2 2 2" xfId="9069" xr:uid="{00000000-0005-0000-0000-00006D230000}"/>
    <cellStyle name="Currency 2 8 2 3" xfId="9070" xr:uid="{00000000-0005-0000-0000-00006E230000}"/>
    <cellStyle name="Currency 2 8 2 4" xfId="9071" xr:uid="{00000000-0005-0000-0000-00006F230000}"/>
    <cellStyle name="Currency 2 8 3" xfId="9072" xr:uid="{00000000-0005-0000-0000-000070230000}"/>
    <cellStyle name="Currency 2 8 3 2" xfId="9073" xr:uid="{00000000-0005-0000-0000-000071230000}"/>
    <cellStyle name="Currency 2 8 3 2 2" xfId="9074" xr:uid="{00000000-0005-0000-0000-000072230000}"/>
    <cellStyle name="Currency 2 8 3 3" xfId="9075" xr:uid="{00000000-0005-0000-0000-000073230000}"/>
    <cellStyle name="Currency 2 8 3 3 2" xfId="9076" xr:uid="{00000000-0005-0000-0000-000074230000}"/>
    <cellStyle name="Currency 2 8 3 4" xfId="9077" xr:uid="{00000000-0005-0000-0000-000075230000}"/>
    <cellStyle name="Currency 2 8 3 5" xfId="9078" xr:uid="{00000000-0005-0000-0000-000076230000}"/>
    <cellStyle name="Currency 2 8 4" xfId="9079" xr:uid="{00000000-0005-0000-0000-000077230000}"/>
    <cellStyle name="Currency 2 8 4 2" xfId="9080" xr:uid="{00000000-0005-0000-0000-000078230000}"/>
    <cellStyle name="Currency 2 8 4 3" xfId="9081" xr:uid="{00000000-0005-0000-0000-000079230000}"/>
    <cellStyle name="Currency 2 8 5" xfId="9082" xr:uid="{00000000-0005-0000-0000-00007A230000}"/>
    <cellStyle name="Currency 2 8 5 2" xfId="9083" xr:uid="{00000000-0005-0000-0000-00007B230000}"/>
    <cellStyle name="Currency 2 8 6" xfId="9084" xr:uid="{00000000-0005-0000-0000-00007C230000}"/>
    <cellStyle name="Currency 2 8 6 2" xfId="9085" xr:uid="{00000000-0005-0000-0000-00007D230000}"/>
    <cellStyle name="Currency 2 9" xfId="9086" xr:uid="{00000000-0005-0000-0000-00007E230000}"/>
    <cellStyle name="Currency 2 9 10" xfId="9087" xr:uid="{00000000-0005-0000-0000-00007F230000}"/>
    <cellStyle name="Currency 2 9 10 2" xfId="9088" xr:uid="{00000000-0005-0000-0000-000080230000}"/>
    <cellStyle name="Currency 2 9 10 2 2" xfId="9089" xr:uid="{00000000-0005-0000-0000-000081230000}"/>
    <cellStyle name="Currency 2 9 10 3" xfId="9090" xr:uid="{00000000-0005-0000-0000-000082230000}"/>
    <cellStyle name="Currency 2 9 11" xfId="9091" xr:uid="{00000000-0005-0000-0000-000083230000}"/>
    <cellStyle name="Currency 2 9 11 2" xfId="9092" xr:uid="{00000000-0005-0000-0000-000084230000}"/>
    <cellStyle name="Currency 2 9 12" xfId="9093" xr:uid="{00000000-0005-0000-0000-000085230000}"/>
    <cellStyle name="Currency 2 9 12 2" xfId="9094" xr:uid="{00000000-0005-0000-0000-000086230000}"/>
    <cellStyle name="Currency 2 9 13" xfId="9095" xr:uid="{00000000-0005-0000-0000-000087230000}"/>
    <cellStyle name="Currency 2 9 14" xfId="9096" xr:uid="{00000000-0005-0000-0000-000088230000}"/>
    <cellStyle name="Currency 2 9 15" xfId="9097" xr:uid="{00000000-0005-0000-0000-000089230000}"/>
    <cellStyle name="Currency 2 9 2" xfId="9098" xr:uid="{00000000-0005-0000-0000-00008A230000}"/>
    <cellStyle name="Currency 2 9 2 2" xfId="9099" xr:uid="{00000000-0005-0000-0000-00008B230000}"/>
    <cellStyle name="Currency 2 9 2 2 2" xfId="9100" xr:uid="{00000000-0005-0000-0000-00008C230000}"/>
    <cellStyle name="Currency 2 9 2 2 3" xfId="9101" xr:uid="{00000000-0005-0000-0000-00008D230000}"/>
    <cellStyle name="Currency 2 9 2 2 3 2" xfId="9102" xr:uid="{00000000-0005-0000-0000-00008E230000}"/>
    <cellStyle name="Currency 2 9 2 2 3 3" xfId="9103" xr:uid="{00000000-0005-0000-0000-00008F230000}"/>
    <cellStyle name="Currency 2 9 2 2 4" xfId="9104" xr:uid="{00000000-0005-0000-0000-000090230000}"/>
    <cellStyle name="Currency 2 9 2 2 4 2" xfId="9105" xr:uid="{00000000-0005-0000-0000-000091230000}"/>
    <cellStyle name="Currency 2 9 2 2 4 2 2" xfId="9106" xr:uid="{00000000-0005-0000-0000-000092230000}"/>
    <cellStyle name="Currency 2 9 2 2 4 3" xfId="9107" xr:uid="{00000000-0005-0000-0000-000093230000}"/>
    <cellStyle name="Currency 2 9 2 2 5" xfId="9108" xr:uid="{00000000-0005-0000-0000-000094230000}"/>
    <cellStyle name="Currency 2 9 2 2 5 2" xfId="9109" xr:uid="{00000000-0005-0000-0000-000095230000}"/>
    <cellStyle name="Currency 2 9 2 2 5 2 2" xfId="9110" xr:uid="{00000000-0005-0000-0000-000096230000}"/>
    <cellStyle name="Currency 2 9 2 2 5 3" xfId="9111" xr:uid="{00000000-0005-0000-0000-000097230000}"/>
    <cellStyle name="Currency 2 9 2 2 6" xfId="9112" xr:uid="{00000000-0005-0000-0000-000098230000}"/>
    <cellStyle name="Currency 2 9 2 2 6 2" xfId="9113" xr:uid="{00000000-0005-0000-0000-000099230000}"/>
    <cellStyle name="Currency 2 9 2 2 6 2 2" xfId="9114" xr:uid="{00000000-0005-0000-0000-00009A230000}"/>
    <cellStyle name="Currency 2 9 2 2 6 3" xfId="9115" xr:uid="{00000000-0005-0000-0000-00009B230000}"/>
    <cellStyle name="Currency 2 9 2 2 7" xfId="9116" xr:uid="{00000000-0005-0000-0000-00009C230000}"/>
    <cellStyle name="Currency 2 9 2 2 7 2" xfId="9117" xr:uid="{00000000-0005-0000-0000-00009D230000}"/>
    <cellStyle name="Currency 2 9 2 2 8" xfId="9118" xr:uid="{00000000-0005-0000-0000-00009E230000}"/>
    <cellStyle name="Currency 2 9 2 2 8 2" xfId="9119" xr:uid="{00000000-0005-0000-0000-00009F230000}"/>
    <cellStyle name="Currency 2 9 2 2 9" xfId="9120" xr:uid="{00000000-0005-0000-0000-0000A0230000}"/>
    <cellStyle name="Currency 2 9 2 3" xfId="9121" xr:uid="{00000000-0005-0000-0000-0000A1230000}"/>
    <cellStyle name="Currency 2 9 2 3 2" xfId="9122" xr:uid="{00000000-0005-0000-0000-0000A2230000}"/>
    <cellStyle name="Currency 2 9 2 3 3" xfId="9123" xr:uid="{00000000-0005-0000-0000-0000A3230000}"/>
    <cellStyle name="Currency 2 9 2 3 3 2" xfId="9124" xr:uid="{00000000-0005-0000-0000-0000A4230000}"/>
    <cellStyle name="Currency 2 9 2 3 3 3" xfId="9125" xr:uid="{00000000-0005-0000-0000-0000A5230000}"/>
    <cellStyle name="Currency 2 9 2 3 4" xfId="9126" xr:uid="{00000000-0005-0000-0000-0000A6230000}"/>
    <cellStyle name="Currency 2 9 2 3 4 2" xfId="9127" xr:uid="{00000000-0005-0000-0000-0000A7230000}"/>
    <cellStyle name="Currency 2 9 2 3 4 2 2" xfId="9128" xr:uid="{00000000-0005-0000-0000-0000A8230000}"/>
    <cellStyle name="Currency 2 9 2 3 4 3" xfId="9129" xr:uid="{00000000-0005-0000-0000-0000A9230000}"/>
    <cellStyle name="Currency 2 9 2 3 5" xfId="9130" xr:uid="{00000000-0005-0000-0000-0000AA230000}"/>
    <cellStyle name="Currency 2 9 2 3 5 2" xfId="9131" xr:uid="{00000000-0005-0000-0000-0000AB230000}"/>
    <cellStyle name="Currency 2 9 2 3 5 2 2" xfId="9132" xr:uid="{00000000-0005-0000-0000-0000AC230000}"/>
    <cellStyle name="Currency 2 9 2 3 5 3" xfId="9133" xr:uid="{00000000-0005-0000-0000-0000AD230000}"/>
    <cellStyle name="Currency 2 9 2 3 6" xfId="9134" xr:uid="{00000000-0005-0000-0000-0000AE230000}"/>
    <cellStyle name="Currency 2 9 2 3 6 2" xfId="9135" xr:uid="{00000000-0005-0000-0000-0000AF230000}"/>
    <cellStyle name="Currency 2 9 2 3 6 2 2" xfId="9136" xr:uid="{00000000-0005-0000-0000-0000B0230000}"/>
    <cellStyle name="Currency 2 9 2 3 6 3" xfId="9137" xr:uid="{00000000-0005-0000-0000-0000B1230000}"/>
    <cellStyle name="Currency 2 9 2 3 7" xfId="9138" xr:uid="{00000000-0005-0000-0000-0000B2230000}"/>
    <cellStyle name="Currency 2 9 2 3 7 2" xfId="9139" xr:uid="{00000000-0005-0000-0000-0000B3230000}"/>
    <cellStyle name="Currency 2 9 2 3 8" xfId="9140" xr:uid="{00000000-0005-0000-0000-0000B4230000}"/>
    <cellStyle name="Currency 2 9 2 3 8 2" xfId="9141" xr:uid="{00000000-0005-0000-0000-0000B5230000}"/>
    <cellStyle name="Currency 2 9 2 3 9" xfId="9142" xr:uid="{00000000-0005-0000-0000-0000B6230000}"/>
    <cellStyle name="Currency 2 9 2 4" xfId="9143" xr:uid="{00000000-0005-0000-0000-0000B7230000}"/>
    <cellStyle name="Currency 2 9 2 4 2" xfId="9144" xr:uid="{00000000-0005-0000-0000-0000B8230000}"/>
    <cellStyle name="Currency 2 9 2 4 3" xfId="9145" xr:uid="{00000000-0005-0000-0000-0000B9230000}"/>
    <cellStyle name="Currency 2 9 2 4 3 2" xfId="9146" xr:uid="{00000000-0005-0000-0000-0000BA230000}"/>
    <cellStyle name="Currency 2 9 2 4 3 2 2" xfId="9147" xr:uid="{00000000-0005-0000-0000-0000BB230000}"/>
    <cellStyle name="Currency 2 9 2 4 3 3" xfId="9148" xr:uid="{00000000-0005-0000-0000-0000BC230000}"/>
    <cellStyle name="Currency 2 9 2 4 4" xfId="9149" xr:uid="{00000000-0005-0000-0000-0000BD230000}"/>
    <cellStyle name="Currency 2 9 2 4 4 2" xfId="9150" xr:uid="{00000000-0005-0000-0000-0000BE230000}"/>
    <cellStyle name="Currency 2 9 2 4 4 2 2" xfId="9151" xr:uid="{00000000-0005-0000-0000-0000BF230000}"/>
    <cellStyle name="Currency 2 9 2 4 4 3" xfId="9152" xr:uid="{00000000-0005-0000-0000-0000C0230000}"/>
    <cellStyle name="Currency 2 9 2 4 5" xfId="9153" xr:uid="{00000000-0005-0000-0000-0000C1230000}"/>
    <cellStyle name="Currency 2 9 2 4 5 2" xfId="9154" xr:uid="{00000000-0005-0000-0000-0000C2230000}"/>
    <cellStyle name="Currency 2 9 2 4 5 2 2" xfId="9155" xr:uid="{00000000-0005-0000-0000-0000C3230000}"/>
    <cellStyle name="Currency 2 9 2 4 5 3" xfId="9156" xr:uid="{00000000-0005-0000-0000-0000C4230000}"/>
    <cellStyle name="Currency 2 9 2 4 6" xfId="9157" xr:uid="{00000000-0005-0000-0000-0000C5230000}"/>
    <cellStyle name="Currency 2 9 2 4 6 2" xfId="9158" xr:uid="{00000000-0005-0000-0000-0000C6230000}"/>
    <cellStyle name="Currency 2 9 2 4 7" xfId="9159" xr:uid="{00000000-0005-0000-0000-0000C7230000}"/>
    <cellStyle name="Currency 2 9 2 4 7 2" xfId="9160" xr:uid="{00000000-0005-0000-0000-0000C8230000}"/>
    <cellStyle name="Currency 2 9 2 4 8" xfId="9161" xr:uid="{00000000-0005-0000-0000-0000C9230000}"/>
    <cellStyle name="Currency 2 9 2 4 9" xfId="9162" xr:uid="{00000000-0005-0000-0000-0000CA230000}"/>
    <cellStyle name="Currency 2 9 2 5" xfId="9163" xr:uid="{00000000-0005-0000-0000-0000CB230000}"/>
    <cellStyle name="Currency 2 9 2 5 2" xfId="9164" xr:uid="{00000000-0005-0000-0000-0000CC230000}"/>
    <cellStyle name="Currency 2 9 2 5 3" xfId="9165" xr:uid="{00000000-0005-0000-0000-0000CD230000}"/>
    <cellStyle name="Currency 2 9 2 6" xfId="9166" xr:uid="{00000000-0005-0000-0000-0000CE230000}"/>
    <cellStyle name="Currency 2 9 2 6 2" xfId="9167" xr:uid="{00000000-0005-0000-0000-0000CF230000}"/>
    <cellStyle name="Currency 2 9 2 6 2 2" xfId="9168" xr:uid="{00000000-0005-0000-0000-0000D0230000}"/>
    <cellStyle name="Currency 2 9 2 6 2 2 2" xfId="9169" xr:uid="{00000000-0005-0000-0000-0000D1230000}"/>
    <cellStyle name="Currency 2 9 2 6 2 3" xfId="9170" xr:uid="{00000000-0005-0000-0000-0000D2230000}"/>
    <cellStyle name="Currency 2 9 2 6 3" xfId="9171" xr:uid="{00000000-0005-0000-0000-0000D3230000}"/>
    <cellStyle name="Currency 2 9 2 6 3 2" xfId="9172" xr:uid="{00000000-0005-0000-0000-0000D4230000}"/>
    <cellStyle name="Currency 2 9 2 6 3 2 2" xfId="9173" xr:uid="{00000000-0005-0000-0000-0000D5230000}"/>
    <cellStyle name="Currency 2 9 2 6 3 3" xfId="9174" xr:uid="{00000000-0005-0000-0000-0000D6230000}"/>
    <cellStyle name="Currency 2 9 2 6 4" xfId="9175" xr:uid="{00000000-0005-0000-0000-0000D7230000}"/>
    <cellStyle name="Currency 2 9 2 6 4 2" xfId="9176" xr:uid="{00000000-0005-0000-0000-0000D8230000}"/>
    <cellStyle name="Currency 2 9 2 6 4 2 2" xfId="9177" xr:uid="{00000000-0005-0000-0000-0000D9230000}"/>
    <cellStyle name="Currency 2 9 2 6 4 3" xfId="9178" xr:uid="{00000000-0005-0000-0000-0000DA230000}"/>
    <cellStyle name="Currency 2 9 2 6 5" xfId="9179" xr:uid="{00000000-0005-0000-0000-0000DB230000}"/>
    <cellStyle name="Currency 2 9 2 6 5 2" xfId="9180" xr:uid="{00000000-0005-0000-0000-0000DC230000}"/>
    <cellStyle name="Currency 2 9 2 6 6" xfId="9181" xr:uid="{00000000-0005-0000-0000-0000DD230000}"/>
    <cellStyle name="Currency 2 9 2 6 6 2" xfId="9182" xr:uid="{00000000-0005-0000-0000-0000DE230000}"/>
    <cellStyle name="Currency 2 9 2 6 7" xfId="9183" xr:uid="{00000000-0005-0000-0000-0000DF230000}"/>
    <cellStyle name="Currency 2 9 2 7" xfId="9184" xr:uid="{00000000-0005-0000-0000-0000E0230000}"/>
    <cellStyle name="Currency 2 9 2 7 2" xfId="9185" xr:uid="{00000000-0005-0000-0000-0000E1230000}"/>
    <cellStyle name="Currency 2 9 2 7 2 2" xfId="9186" xr:uid="{00000000-0005-0000-0000-0000E2230000}"/>
    <cellStyle name="Currency 2 9 2 7 3" xfId="9187" xr:uid="{00000000-0005-0000-0000-0000E3230000}"/>
    <cellStyle name="Currency 2 9 2 8" xfId="9188" xr:uid="{00000000-0005-0000-0000-0000E4230000}"/>
    <cellStyle name="Currency 2 9 2 8 2" xfId="9189" xr:uid="{00000000-0005-0000-0000-0000E5230000}"/>
    <cellStyle name="Currency 2 9 2 8 2 2" xfId="9190" xr:uid="{00000000-0005-0000-0000-0000E6230000}"/>
    <cellStyle name="Currency 2 9 2 8 3" xfId="9191" xr:uid="{00000000-0005-0000-0000-0000E7230000}"/>
    <cellStyle name="Currency 2 9 3" xfId="9192" xr:uid="{00000000-0005-0000-0000-0000E8230000}"/>
    <cellStyle name="Currency 2 9 3 10" xfId="9193" xr:uid="{00000000-0005-0000-0000-0000E9230000}"/>
    <cellStyle name="Currency 2 9 3 2" xfId="9194" xr:uid="{00000000-0005-0000-0000-0000EA230000}"/>
    <cellStyle name="Currency 2 9 3 2 2" xfId="9195" xr:uid="{00000000-0005-0000-0000-0000EB230000}"/>
    <cellStyle name="Currency 2 9 3 2 3" xfId="9196" xr:uid="{00000000-0005-0000-0000-0000EC230000}"/>
    <cellStyle name="Currency 2 9 3 2 3 2" xfId="9197" xr:uid="{00000000-0005-0000-0000-0000ED230000}"/>
    <cellStyle name="Currency 2 9 3 2 3 3" xfId="9198" xr:uid="{00000000-0005-0000-0000-0000EE230000}"/>
    <cellStyle name="Currency 2 9 3 2 4" xfId="9199" xr:uid="{00000000-0005-0000-0000-0000EF230000}"/>
    <cellStyle name="Currency 2 9 3 2 4 2" xfId="9200" xr:uid="{00000000-0005-0000-0000-0000F0230000}"/>
    <cellStyle name="Currency 2 9 3 2 4 2 2" xfId="9201" xr:uid="{00000000-0005-0000-0000-0000F1230000}"/>
    <cellStyle name="Currency 2 9 3 2 4 3" xfId="9202" xr:uid="{00000000-0005-0000-0000-0000F2230000}"/>
    <cellStyle name="Currency 2 9 3 2 5" xfId="9203" xr:uid="{00000000-0005-0000-0000-0000F3230000}"/>
    <cellStyle name="Currency 2 9 3 2 5 2" xfId="9204" xr:uid="{00000000-0005-0000-0000-0000F4230000}"/>
    <cellStyle name="Currency 2 9 3 2 5 2 2" xfId="9205" xr:uid="{00000000-0005-0000-0000-0000F5230000}"/>
    <cellStyle name="Currency 2 9 3 2 5 3" xfId="9206" xr:uid="{00000000-0005-0000-0000-0000F6230000}"/>
    <cellStyle name="Currency 2 9 3 2 6" xfId="9207" xr:uid="{00000000-0005-0000-0000-0000F7230000}"/>
    <cellStyle name="Currency 2 9 3 2 6 2" xfId="9208" xr:uid="{00000000-0005-0000-0000-0000F8230000}"/>
    <cellStyle name="Currency 2 9 3 2 6 2 2" xfId="9209" xr:uid="{00000000-0005-0000-0000-0000F9230000}"/>
    <cellStyle name="Currency 2 9 3 2 6 3" xfId="9210" xr:uid="{00000000-0005-0000-0000-0000FA230000}"/>
    <cellStyle name="Currency 2 9 3 2 7" xfId="9211" xr:uid="{00000000-0005-0000-0000-0000FB230000}"/>
    <cellStyle name="Currency 2 9 3 2 7 2" xfId="9212" xr:uid="{00000000-0005-0000-0000-0000FC230000}"/>
    <cellStyle name="Currency 2 9 3 2 8" xfId="9213" xr:uid="{00000000-0005-0000-0000-0000FD230000}"/>
    <cellStyle name="Currency 2 9 3 2 8 2" xfId="9214" xr:uid="{00000000-0005-0000-0000-0000FE230000}"/>
    <cellStyle name="Currency 2 9 3 2 9" xfId="9215" xr:uid="{00000000-0005-0000-0000-0000FF230000}"/>
    <cellStyle name="Currency 2 9 3 3" xfId="9216" xr:uid="{00000000-0005-0000-0000-000000240000}"/>
    <cellStyle name="Currency 2 9 3 4" xfId="9217" xr:uid="{00000000-0005-0000-0000-000001240000}"/>
    <cellStyle name="Currency 2 9 3 4 2" xfId="9218" xr:uid="{00000000-0005-0000-0000-000002240000}"/>
    <cellStyle name="Currency 2 9 3 4 3" xfId="9219" xr:uid="{00000000-0005-0000-0000-000003240000}"/>
    <cellStyle name="Currency 2 9 3 5" xfId="9220" xr:uid="{00000000-0005-0000-0000-000004240000}"/>
    <cellStyle name="Currency 2 9 3 5 2" xfId="9221" xr:uid="{00000000-0005-0000-0000-000005240000}"/>
    <cellStyle name="Currency 2 9 3 5 2 2" xfId="9222" xr:uid="{00000000-0005-0000-0000-000006240000}"/>
    <cellStyle name="Currency 2 9 3 5 3" xfId="9223" xr:uid="{00000000-0005-0000-0000-000007240000}"/>
    <cellStyle name="Currency 2 9 3 6" xfId="9224" xr:uid="{00000000-0005-0000-0000-000008240000}"/>
    <cellStyle name="Currency 2 9 3 6 2" xfId="9225" xr:uid="{00000000-0005-0000-0000-000009240000}"/>
    <cellStyle name="Currency 2 9 3 6 2 2" xfId="9226" xr:uid="{00000000-0005-0000-0000-00000A240000}"/>
    <cellStyle name="Currency 2 9 3 6 3" xfId="9227" xr:uid="{00000000-0005-0000-0000-00000B240000}"/>
    <cellStyle name="Currency 2 9 3 7" xfId="9228" xr:uid="{00000000-0005-0000-0000-00000C240000}"/>
    <cellStyle name="Currency 2 9 3 7 2" xfId="9229" xr:uid="{00000000-0005-0000-0000-00000D240000}"/>
    <cellStyle name="Currency 2 9 3 7 2 2" xfId="9230" xr:uid="{00000000-0005-0000-0000-00000E240000}"/>
    <cellStyle name="Currency 2 9 3 7 3" xfId="9231" xr:uid="{00000000-0005-0000-0000-00000F240000}"/>
    <cellStyle name="Currency 2 9 3 8" xfId="9232" xr:uid="{00000000-0005-0000-0000-000010240000}"/>
    <cellStyle name="Currency 2 9 3 8 2" xfId="9233" xr:uid="{00000000-0005-0000-0000-000011240000}"/>
    <cellStyle name="Currency 2 9 3 9" xfId="9234" xr:uid="{00000000-0005-0000-0000-000012240000}"/>
    <cellStyle name="Currency 2 9 3 9 2" xfId="9235" xr:uid="{00000000-0005-0000-0000-000013240000}"/>
    <cellStyle name="Currency 2 9 4" xfId="9236" xr:uid="{00000000-0005-0000-0000-000014240000}"/>
    <cellStyle name="Currency 2 9 4 2" xfId="9237" xr:uid="{00000000-0005-0000-0000-000015240000}"/>
    <cellStyle name="Currency 2 9 4 2 10" xfId="9238" xr:uid="{00000000-0005-0000-0000-000016240000}"/>
    <cellStyle name="Currency 2 9 4 2 2" xfId="9239" xr:uid="{00000000-0005-0000-0000-000017240000}"/>
    <cellStyle name="Currency 2 9 4 2 3" xfId="9240" xr:uid="{00000000-0005-0000-0000-000018240000}"/>
    <cellStyle name="Currency 2 9 4 2 4" xfId="9241" xr:uid="{00000000-0005-0000-0000-000019240000}"/>
    <cellStyle name="Currency 2 9 4 2 4 2" xfId="9242" xr:uid="{00000000-0005-0000-0000-00001A240000}"/>
    <cellStyle name="Currency 2 9 4 2 4 2 2" xfId="9243" xr:uid="{00000000-0005-0000-0000-00001B240000}"/>
    <cellStyle name="Currency 2 9 4 2 4 3" xfId="9244" xr:uid="{00000000-0005-0000-0000-00001C240000}"/>
    <cellStyle name="Currency 2 9 4 2 5" xfId="9245" xr:uid="{00000000-0005-0000-0000-00001D240000}"/>
    <cellStyle name="Currency 2 9 4 2 5 2" xfId="9246" xr:uid="{00000000-0005-0000-0000-00001E240000}"/>
    <cellStyle name="Currency 2 9 4 2 5 2 2" xfId="9247" xr:uid="{00000000-0005-0000-0000-00001F240000}"/>
    <cellStyle name="Currency 2 9 4 2 5 3" xfId="9248" xr:uid="{00000000-0005-0000-0000-000020240000}"/>
    <cellStyle name="Currency 2 9 4 2 6" xfId="9249" xr:uid="{00000000-0005-0000-0000-000021240000}"/>
    <cellStyle name="Currency 2 9 4 2 6 2" xfId="9250" xr:uid="{00000000-0005-0000-0000-000022240000}"/>
    <cellStyle name="Currency 2 9 4 2 6 2 2" xfId="9251" xr:uid="{00000000-0005-0000-0000-000023240000}"/>
    <cellStyle name="Currency 2 9 4 2 6 3" xfId="9252" xr:uid="{00000000-0005-0000-0000-000024240000}"/>
    <cellStyle name="Currency 2 9 4 2 7" xfId="9253" xr:uid="{00000000-0005-0000-0000-000025240000}"/>
    <cellStyle name="Currency 2 9 4 2 7 2" xfId="9254" xr:uid="{00000000-0005-0000-0000-000026240000}"/>
    <cellStyle name="Currency 2 9 4 2 8" xfId="9255" xr:uid="{00000000-0005-0000-0000-000027240000}"/>
    <cellStyle name="Currency 2 9 4 2 8 2" xfId="9256" xr:uid="{00000000-0005-0000-0000-000028240000}"/>
    <cellStyle name="Currency 2 9 4 2 9" xfId="9257" xr:uid="{00000000-0005-0000-0000-000029240000}"/>
    <cellStyle name="Currency 2 9 4 3" xfId="9258" xr:uid="{00000000-0005-0000-0000-00002A240000}"/>
    <cellStyle name="Currency 2 9 4 4" xfId="9259" xr:uid="{00000000-0005-0000-0000-00002B240000}"/>
    <cellStyle name="Currency 2 9 4 4 2" xfId="9260" xr:uid="{00000000-0005-0000-0000-00002C240000}"/>
    <cellStyle name="Currency 2 9 4 4 2 2" xfId="9261" xr:uid="{00000000-0005-0000-0000-00002D240000}"/>
    <cellStyle name="Currency 2 9 4 4 3" xfId="9262" xr:uid="{00000000-0005-0000-0000-00002E240000}"/>
    <cellStyle name="Currency 2 9 4 5" xfId="9263" xr:uid="{00000000-0005-0000-0000-00002F240000}"/>
    <cellStyle name="Currency 2 9 4 5 2" xfId="9264" xr:uid="{00000000-0005-0000-0000-000030240000}"/>
    <cellStyle name="Currency 2 9 4 5 2 2" xfId="9265" xr:uid="{00000000-0005-0000-0000-000031240000}"/>
    <cellStyle name="Currency 2 9 4 5 3" xfId="9266" xr:uid="{00000000-0005-0000-0000-000032240000}"/>
    <cellStyle name="Currency 2 9 5" xfId="9267" xr:uid="{00000000-0005-0000-0000-000033240000}"/>
    <cellStyle name="Currency 2 9 5 2" xfId="9268" xr:uid="{00000000-0005-0000-0000-000034240000}"/>
    <cellStyle name="Currency 2 9 5 3" xfId="9269" xr:uid="{00000000-0005-0000-0000-000035240000}"/>
    <cellStyle name="Currency 2 9 5 3 2" xfId="9270" xr:uid="{00000000-0005-0000-0000-000036240000}"/>
    <cellStyle name="Currency 2 9 5 3 3" xfId="9271" xr:uid="{00000000-0005-0000-0000-000037240000}"/>
    <cellStyle name="Currency 2 9 5 4" xfId="9272" xr:uid="{00000000-0005-0000-0000-000038240000}"/>
    <cellStyle name="Currency 2 9 5 4 2" xfId="9273" xr:uid="{00000000-0005-0000-0000-000039240000}"/>
    <cellStyle name="Currency 2 9 5 4 2 2" xfId="9274" xr:uid="{00000000-0005-0000-0000-00003A240000}"/>
    <cellStyle name="Currency 2 9 5 4 3" xfId="9275" xr:uid="{00000000-0005-0000-0000-00003B240000}"/>
    <cellStyle name="Currency 2 9 5 5" xfId="9276" xr:uid="{00000000-0005-0000-0000-00003C240000}"/>
    <cellStyle name="Currency 2 9 5 5 2" xfId="9277" xr:uid="{00000000-0005-0000-0000-00003D240000}"/>
    <cellStyle name="Currency 2 9 5 5 2 2" xfId="9278" xr:uid="{00000000-0005-0000-0000-00003E240000}"/>
    <cellStyle name="Currency 2 9 5 5 3" xfId="9279" xr:uid="{00000000-0005-0000-0000-00003F240000}"/>
    <cellStyle name="Currency 2 9 5 6" xfId="9280" xr:uid="{00000000-0005-0000-0000-000040240000}"/>
    <cellStyle name="Currency 2 9 5 6 2" xfId="9281" xr:uid="{00000000-0005-0000-0000-000041240000}"/>
    <cellStyle name="Currency 2 9 5 6 2 2" xfId="9282" xr:uid="{00000000-0005-0000-0000-000042240000}"/>
    <cellStyle name="Currency 2 9 5 6 3" xfId="9283" xr:uid="{00000000-0005-0000-0000-000043240000}"/>
    <cellStyle name="Currency 2 9 5 7" xfId="9284" xr:uid="{00000000-0005-0000-0000-000044240000}"/>
    <cellStyle name="Currency 2 9 5 7 2" xfId="9285" xr:uid="{00000000-0005-0000-0000-000045240000}"/>
    <cellStyle name="Currency 2 9 5 8" xfId="9286" xr:uid="{00000000-0005-0000-0000-000046240000}"/>
    <cellStyle name="Currency 2 9 5 8 2" xfId="9287" xr:uid="{00000000-0005-0000-0000-000047240000}"/>
    <cellStyle name="Currency 2 9 5 9" xfId="9288" xr:uid="{00000000-0005-0000-0000-000048240000}"/>
    <cellStyle name="Currency 2 9 6" xfId="9289" xr:uid="{00000000-0005-0000-0000-000049240000}"/>
    <cellStyle name="Currency 2 9 6 2" xfId="9290" xr:uid="{00000000-0005-0000-0000-00004A240000}"/>
    <cellStyle name="Currency 2 9 6 3" xfId="9291" xr:uid="{00000000-0005-0000-0000-00004B240000}"/>
    <cellStyle name="Currency 2 9 7" xfId="9292" xr:uid="{00000000-0005-0000-0000-00004C240000}"/>
    <cellStyle name="Currency 2 9 8" xfId="9293" xr:uid="{00000000-0005-0000-0000-00004D240000}"/>
    <cellStyle name="Currency 2 9 8 2" xfId="9294" xr:uid="{00000000-0005-0000-0000-00004E240000}"/>
    <cellStyle name="Currency 2 9 8 2 2" xfId="9295" xr:uid="{00000000-0005-0000-0000-00004F240000}"/>
    <cellStyle name="Currency 2 9 8 3" xfId="9296" xr:uid="{00000000-0005-0000-0000-000050240000}"/>
    <cellStyle name="Currency 2 9 8 4" xfId="9297" xr:uid="{00000000-0005-0000-0000-000051240000}"/>
    <cellStyle name="Currency 2 9 9" xfId="9298" xr:uid="{00000000-0005-0000-0000-000052240000}"/>
    <cellStyle name="Currency 2 9 9 2" xfId="9299" xr:uid="{00000000-0005-0000-0000-000053240000}"/>
    <cellStyle name="Currency 2 9 9 2 2" xfId="9300" xr:uid="{00000000-0005-0000-0000-000054240000}"/>
    <cellStyle name="Currency 2 9 9 3" xfId="9301" xr:uid="{00000000-0005-0000-0000-000055240000}"/>
    <cellStyle name="Currency 3" xfId="9302" xr:uid="{00000000-0005-0000-0000-000056240000}"/>
    <cellStyle name="Currency 3 2" xfId="9303" xr:uid="{00000000-0005-0000-0000-000057240000}"/>
    <cellStyle name="Currency 3 2 2" xfId="9304" xr:uid="{00000000-0005-0000-0000-000058240000}"/>
    <cellStyle name="Currency 3 2 2 2" xfId="9305" xr:uid="{00000000-0005-0000-0000-000059240000}"/>
    <cellStyle name="Currency 3 2 2 2 2" xfId="9306" xr:uid="{00000000-0005-0000-0000-00005A240000}"/>
    <cellStyle name="Currency 3 2 2 2 2 2" xfId="9307" xr:uid="{00000000-0005-0000-0000-00005B240000}"/>
    <cellStyle name="Currency 3 2 2 2 2 3" xfId="9308" xr:uid="{00000000-0005-0000-0000-00005C240000}"/>
    <cellStyle name="Currency 3 2 2 2 3" xfId="9309" xr:uid="{00000000-0005-0000-0000-00005D240000}"/>
    <cellStyle name="Currency 3 2 2 2 4" xfId="9310" xr:uid="{00000000-0005-0000-0000-00005E240000}"/>
    <cellStyle name="Currency 3 2 2 3" xfId="9311" xr:uid="{00000000-0005-0000-0000-00005F240000}"/>
    <cellStyle name="Currency 3 2 2 3 2" xfId="9312" xr:uid="{00000000-0005-0000-0000-000060240000}"/>
    <cellStyle name="Currency 3 2 2 3 3" xfId="9313" xr:uid="{00000000-0005-0000-0000-000061240000}"/>
    <cellStyle name="Currency 3 2 2 4" xfId="9314" xr:uid="{00000000-0005-0000-0000-000062240000}"/>
    <cellStyle name="Currency 3 2 2 4 2" xfId="9315" xr:uid="{00000000-0005-0000-0000-000063240000}"/>
    <cellStyle name="Currency 3 2 2 4 3" xfId="9316" xr:uid="{00000000-0005-0000-0000-000064240000}"/>
    <cellStyle name="Currency 3 2 2 4 4" xfId="9317" xr:uid="{00000000-0005-0000-0000-000065240000}"/>
    <cellStyle name="Currency 3 2 3" xfId="9318" xr:uid="{00000000-0005-0000-0000-000066240000}"/>
    <cellStyle name="Currency 3 2 3 2" xfId="9319" xr:uid="{00000000-0005-0000-0000-000067240000}"/>
    <cellStyle name="Currency 3 2 3 2 2" xfId="9320" xr:uid="{00000000-0005-0000-0000-000068240000}"/>
    <cellStyle name="Currency 3 2 3 2 2 2" xfId="9321" xr:uid="{00000000-0005-0000-0000-000069240000}"/>
    <cellStyle name="Currency 3 2 3 2 2 3" xfId="9322" xr:uid="{00000000-0005-0000-0000-00006A240000}"/>
    <cellStyle name="Currency 3 2 3 2 3" xfId="9323" xr:uid="{00000000-0005-0000-0000-00006B240000}"/>
    <cellStyle name="Currency 3 2 3 3" xfId="9324" xr:uid="{00000000-0005-0000-0000-00006C240000}"/>
    <cellStyle name="Currency 3 2 3 3 2" xfId="9325" xr:uid="{00000000-0005-0000-0000-00006D240000}"/>
    <cellStyle name="Currency 3 2 3 3 2 2" xfId="9326" xr:uid="{00000000-0005-0000-0000-00006E240000}"/>
    <cellStyle name="Currency 3 2 3 3 2 3" xfId="9327" xr:uid="{00000000-0005-0000-0000-00006F240000}"/>
    <cellStyle name="Currency 3 2 3 3 3" xfId="9328" xr:uid="{00000000-0005-0000-0000-000070240000}"/>
    <cellStyle name="Currency 3 2 3 3 3 2" xfId="9329" xr:uid="{00000000-0005-0000-0000-000071240000}"/>
    <cellStyle name="Currency 3 2 3 3 3 3" xfId="9330" xr:uid="{00000000-0005-0000-0000-000072240000}"/>
    <cellStyle name="Currency 3 2 3 3 4" xfId="9331" xr:uid="{00000000-0005-0000-0000-000073240000}"/>
    <cellStyle name="Currency 3 2 3 4" xfId="9332" xr:uid="{00000000-0005-0000-0000-000074240000}"/>
    <cellStyle name="Currency 3 2 3 4 2" xfId="9333" xr:uid="{00000000-0005-0000-0000-000075240000}"/>
    <cellStyle name="Currency 3 2 3 4 3" xfId="9334" xr:uid="{00000000-0005-0000-0000-000076240000}"/>
    <cellStyle name="Currency 3 2 3 5" xfId="9335" xr:uid="{00000000-0005-0000-0000-000077240000}"/>
    <cellStyle name="Currency 3 2 3 6" xfId="9336" xr:uid="{00000000-0005-0000-0000-000078240000}"/>
    <cellStyle name="Currency 3 2 3 7" xfId="9337" xr:uid="{00000000-0005-0000-0000-000079240000}"/>
    <cellStyle name="Currency 3 2 4" xfId="9338" xr:uid="{00000000-0005-0000-0000-00007A240000}"/>
    <cellStyle name="Currency 3 2 4 2" xfId="9339" xr:uid="{00000000-0005-0000-0000-00007B240000}"/>
    <cellStyle name="Currency 3 2 4 3" xfId="9340" xr:uid="{00000000-0005-0000-0000-00007C240000}"/>
    <cellStyle name="Currency 3 2 4 4" xfId="9341" xr:uid="{00000000-0005-0000-0000-00007D240000}"/>
    <cellStyle name="Currency 3 2 5" xfId="9342" xr:uid="{00000000-0005-0000-0000-00007E240000}"/>
    <cellStyle name="Currency 3 2 5 2" xfId="9343" xr:uid="{00000000-0005-0000-0000-00007F240000}"/>
    <cellStyle name="Currency 3 2 5 3" xfId="9344" xr:uid="{00000000-0005-0000-0000-000080240000}"/>
    <cellStyle name="Currency 3 2 5 4" xfId="9345" xr:uid="{00000000-0005-0000-0000-000081240000}"/>
    <cellStyle name="Currency 3 2 6" xfId="9346" xr:uid="{00000000-0005-0000-0000-000082240000}"/>
    <cellStyle name="Currency 3 2 7" xfId="9347" xr:uid="{00000000-0005-0000-0000-000083240000}"/>
    <cellStyle name="Currency 3 2 8" xfId="9348" xr:uid="{00000000-0005-0000-0000-000084240000}"/>
    <cellStyle name="Currency 3 3" xfId="9349" xr:uid="{00000000-0005-0000-0000-000085240000}"/>
    <cellStyle name="Currency 3 3 2" xfId="9350" xr:uid="{00000000-0005-0000-0000-000086240000}"/>
    <cellStyle name="Currency 3 4" xfId="9351" xr:uid="{00000000-0005-0000-0000-000087240000}"/>
    <cellStyle name="Currency 4" xfId="9352" xr:uid="{00000000-0005-0000-0000-000088240000}"/>
    <cellStyle name="Currency 4 2" xfId="9353" xr:uid="{00000000-0005-0000-0000-000089240000}"/>
    <cellStyle name="Currency 4 2 2" xfId="9354" xr:uid="{00000000-0005-0000-0000-00008A240000}"/>
    <cellStyle name="Currency 4 3" xfId="9355" xr:uid="{00000000-0005-0000-0000-00008B240000}"/>
    <cellStyle name="Currency 5" xfId="9356" xr:uid="{00000000-0005-0000-0000-00008C240000}"/>
    <cellStyle name="Currency 5 2" xfId="9357" xr:uid="{00000000-0005-0000-0000-00008D240000}"/>
    <cellStyle name="Currency 6" xfId="9358" xr:uid="{00000000-0005-0000-0000-00008E240000}"/>
    <cellStyle name="Currency 6 2" xfId="9359" xr:uid="{00000000-0005-0000-0000-00008F240000}"/>
    <cellStyle name="Currency 6 2 2" xfId="9360" xr:uid="{00000000-0005-0000-0000-000090240000}"/>
    <cellStyle name="Currency 6 3" xfId="9361" xr:uid="{00000000-0005-0000-0000-000091240000}"/>
    <cellStyle name="Currency 7" xfId="9362" xr:uid="{00000000-0005-0000-0000-000092240000}"/>
    <cellStyle name="Currency 7 2" xfId="9363" xr:uid="{00000000-0005-0000-0000-000093240000}"/>
    <cellStyle name="Currency 7 2 2" xfId="9364" xr:uid="{00000000-0005-0000-0000-000094240000}"/>
    <cellStyle name="Currency 7 2 2 2" xfId="9365" xr:uid="{00000000-0005-0000-0000-000095240000}"/>
    <cellStyle name="Currency 7 2 2 2 2" xfId="9366" xr:uid="{00000000-0005-0000-0000-000096240000}"/>
    <cellStyle name="Currency 7 2 2 2 3" xfId="9367" xr:uid="{00000000-0005-0000-0000-000097240000}"/>
    <cellStyle name="Currency 7 2 2 3" xfId="9368" xr:uid="{00000000-0005-0000-0000-000098240000}"/>
    <cellStyle name="Currency 7 2 2 4" xfId="9369" xr:uid="{00000000-0005-0000-0000-000099240000}"/>
    <cellStyle name="Currency 7 2 3" xfId="9370" xr:uid="{00000000-0005-0000-0000-00009A240000}"/>
    <cellStyle name="Currency 7 2 3 2" xfId="9371" xr:uid="{00000000-0005-0000-0000-00009B240000}"/>
    <cellStyle name="Currency 7 2 3 3" xfId="9372" xr:uid="{00000000-0005-0000-0000-00009C240000}"/>
    <cellStyle name="Currency 7 2 4" xfId="9373" xr:uid="{00000000-0005-0000-0000-00009D240000}"/>
    <cellStyle name="Currency 7 2 5" xfId="9374" xr:uid="{00000000-0005-0000-0000-00009E240000}"/>
    <cellStyle name="Currency 7 3" xfId="9375" xr:uid="{00000000-0005-0000-0000-00009F240000}"/>
    <cellStyle name="Currency 7 3 2" xfId="9376" xr:uid="{00000000-0005-0000-0000-0000A0240000}"/>
    <cellStyle name="Currency 7 3 3" xfId="9377" xr:uid="{00000000-0005-0000-0000-0000A1240000}"/>
    <cellStyle name="Currency 7 4" xfId="9378" xr:uid="{00000000-0005-0000-0000-0000A2240000}"/>
    <cellStyle name="Currency 7 5" xfId="9379" xr:uid="{00000000-0005-0000-0000-0000A3240000}"/>
    <cellStyle name="Currency 8" xfId="9380" xr:uid="{00000000-0005-0000-0000-0000A4240000}"/>
    <cellStyle name="Currency 8 2" xfId="9381" xr:uid="{00000000-0005-0000-0000-0000A5240000}"/>
    <cellStyle name="Currency 8 2 2" xfId="9382" xr:uid="{00000000-0005-0000-0000-0000A6240000}"/>
    <cellStyle name="Currency 8 3" xfId="9383" xr:uid="{00000000-0005-0000-0000-0000A7240000}"/>
    <cellStyle name="Currency 9" xfId="9384" xr:uid="{00000000-0005-0000-0000-0000A8240000}"/>
    <cellStyle name="Currency 9 2" xfId="9385" xr:uid="{00000000-0005-0000-0000-0000A9240000}"/>
    <cellStyle name="Currency 9 2 2" xfId="9386" xr:uid="{00000000-0005-0000-0000-0000AA240000}"/>
    <cellStyle name="Currency 9 2 3" xfId="9387" xr:uid="{00000000-0005-0000-0000-0000AB240000}"/>
    <cellStyle name="Currency 9 3" xfId="9388" xr:uid="{00000000-0005-0000-0000-0000AC240000}"/>
    <cellStyle name="Currency 9 4" xfId="9389" xr:uid="{00000000-0005-0000-0000-0000AD240000}"/>
    <cellStyle name="Explanatory Text 2" xfId="9390" xr:uid="{00000000-0005-0000-0000-0000AE240000}"/>
    <cellStyle name="Good 2" xfId="9391" xr:uid="{00000000-0005-0000-0000-0000AF240000}"/>
    <cellStyle name="hl tb" xfId="9392" xr:uid="{00000000-0005-0000-0000-0000B0240000}"/>
    <cellStyle name="hl tb 2" xfId="9393" xr:uid="{00000000-0005-0000-0000-0000B1240000}"/>
    <cellStyle name="hl tl" xfId="9394" xr:uid="{00000000-0005-0000-0000-0000B2240000}"/>
    <cellStyle name="hl tl 2" xfId="9395" xr:uid="{00000000-0005-0000-0000-0000B3240000}"/>
    <cellStyle name="Input 2" xfId="9396" xr:uid="{00000000-0005-0000-0000-0000B4240000}"/>
    <cellStyle name="Linked Cell 2" xfId="9397" xr:uid="{00000000-0005-0000-0000-0000B5240000}"/>
    <cellStyle name="Milliers 2" xfId="9398" xr:uid="{00000000-0005-0000-0000-0000B6240000}"/>
    <cellStyle name="Milliers 2 2" xfId="9399" xr:uid="{00000000-0005-0000-0000-0000B7240000}"/>
    <cellStyle name="Milliers 2 2 2" xfId="9400" xr:uid="{00000000-0005-0000-0000-0000B8240000}"/>
    <cellStyle name="Milliers 2 3" xfId="9401" xr:uid="{00000000-0005-0000-0000-0000B9240000}"/>
    <cellStyle name="Neutral 2" xfId="9402" xr:uid="{00000000-0005-0000-0000-0000BA240000}"/>
    <cellStyle name="Normal" xfId="0" builtinId="0"/>
    <cellStyle name="Normal 10" xfId="9403" xr:uid="{00000000-0005-0000-0000-0000BC240000}"/>
    <cellStyle name="Normal 10 2" xfId="9404" xr:uid="{00000000-0005-0000-0000-0000BD240000}"/>
    <cellStyle name="Normal 10 4" xfId="9405" xr:uid="{00000000-0005-0000-0000-0000BE240000}"/>
    <cellStyle name="Normal 100" xfId="9406" xr:uid="{00000000-0005-0000-0000-0000BF240000}"/>
    <cellStyle name="Normal 100 2" xfId="9407" xr:uid="{00000000-0005-0000-0000-0000C0240000}"/>
    <cellStyle name="Normal 100 2 2" xfId="9408" xr:uid="{00000000-0005-0000-0000-0000C1240000}"/>
    <cellStyle name="Normal 100 3" xfId="9409" xr:uid="{00000000-0005-0000-0000-0000C2240000}"/>
    <cellStyle name="Normal 101" xfId="9410" xr:uid="{00000000-0005-0000-0000-0000C3240000}"/>
    <cellStyle name="Normal 101 2" xfId="9411" xr:uid="{00000000-0005-0000-0000-0000C4240000}"/>
    <cellStyle name="Normal 101 2 2" xfId="9412" xr:uid="{00000000-0005-0000-0000-0000C5240000}"/>
    <cellStyle name="Normal 101 3" xfId="9413" xr:uid="{00000000-0005-0000-0000-0000C6240000}"/>
    <cellStyle name="Normal 102" xfId="9414" xr:uid="{00000000-0005-0000-0000-0000C7240000}"/>
    <cellStyle name="Normal 102 2" xfId="9415" xr:uid="{00000000-0005-0000-0000-0000C8240000}"/>
    <cellStyle name="Normal 103" xfId="9416" xr:uid="{00000000-0005-0000-0000-0000C9240000}"/>
    <cellStyle name="Normal 103 2" xfId="9417" xr:uid="{00000000-0005-0000-0000-0000CA240000}"/>
    <cellStyle name="Normal 104" xfId="9418" xr:uid="{00000000-0005-0000-0000-0000CB240000}"/>
    <cellStyle name="Normal 105" xfId="9419" xr:uid="{00000000-0005-0000-0000-0000CC240000}"/>
    <cellStyle name="Normal 106" xfId="9420" xr:uid="{00000000-0005-0000-0000-0000CD240000}"/>
    <cellStyle name="Normal 107" xfId="9421" xr:uid="{00000000-0005-0000-0000-0000CE240000}"/>
    <cellStyle name="Normal 11" xfId="9422" xr:uid="{00000000-0005-0000-0000-0000CF240000}"/>
    <cellStyle name="Normal 11 2" xfId="9423" xr:uid="{00000000-0005-0000-0000-0000D0240000}"/>
    <cellStyle name="Normal 12" xfId="9424" xr:uid="{00000000-0005-0000-0000-0000D1240000}"/>
    <cellStyle name="Normal 13" xfId="9425" xr:uid="{00000000-0005-0000-0000-0000D2240000}"/>
    <cellStyle name="Normal 14" xfId="9426" xr:uid="{00000000-0005-0000-0000-0000D3240000}"/>
    <cellStyle name="Normal 15" xfId="9427" xr:uid="{00000000-0005-0000-0000-0000D4240000}"/>
    <cellStyle name="Normal 15 10" xfId="9428" xr:uid="{00000000-0005-0000-0000-0000D5240000}"/>
    <cellStyle name="Normal 15 10 2" xfId="9429" xr:uid="{00000000-0005-0000-0000-0000D6240000}"/>
    <cellStyle name="Normal 15 10 2 2" xfId="9430" xr:uid="{00000000-0005-0000-0000-0000D7240000}"/>
    <cellStyle name="Normal 15 10 2 2 2" xfId="9431" xr:uid="{00000000-0005-0000-0000-0000D8240000}"/>
    <cellStyle name="Normal 15 10 2 3" xfId="9432" xr:uid="{00000000-0005-0000-0000-0000D9240000}"/>
    <cellStyle name="Normal 15 10 3" xfId="9433" xr:uid="{00000000-0005-0000-0000-0000DA240000}"/>
    <cellStyle name="Normal 15 10 3 2" xfId="9434" xr:uid="{00000000-0005-0000-0000-0000DB240000}"/>
    <cellStyle name="Normal 15 10 3 2 2" xfId="9435" xr:uid="{00000000-0005-0000-0000-0000DC240000}"/>
    <cellStyle name="Normal 15 10 3 3" xfId="9436" xr:uid="{00000000-0005-0000-0000-0000DD240000}"/>
    <cellStyle name="Normal 15 10 4" xfId="9437" xr:uid="{00000000-0005-0000-0000-0000DE240000}"/>
    <cellStyle name="Normal 15 10 4 2" xfId="9438" xr:uid="{00000000-0005-0000-0000-0000DF240000}"/>
    <cellStyle name="Normal 15 10 4 2 2" xfId="9439" xr:uid="{00000000-0005-0000-0000-0000E0240000}"/>
    <cellStyle name="Normal 15 10 4 3" xfId="9440" xr:uid="{00000000-0005-0000-0000-0000E1240000}"/>
    <cellStyle name="Normal 15 10 5" xfId="9441" xr:uid="{00000000-0005-0000-0000-0000E2240000}"/>
    <cellStyle name="Normal 15 10 5 2" xfId="9442" xr:uid="{00000000-0005-0000-0000-0000E3240000}"/>
    <cellStyle name="Normal 15 10 6" xfId="9443" xr:uid="{00000000-0005-0000-0000-0000E4240000}"/>
    <cellStyle name="Normal 15 10 6 2" xfId="9444" xr:uid="{00000000-0005-0000-0000-0000E5240000}"/>
    <cellStyle name="Normal 15 10 7" xfId="9445" xr:uid="{00000000-0005-0000-0000-0000E6240000}"/>
    <cellStyle name="Normal 15 11" xfId="9446" xr:uid="{00000000-0005-0000-0000-0000E7240000}"/>
    <cellStyle name="Normal 15 11 2" xfId="9447" xr:uid="{00000000-0005-0000-0000-0000E8240000}"/>
    <cellStyle name="Normal 15 11 2 2" xfId="9448" xr:uid="{00000000-0005-0000-0000-0000E9240000}"/>
    <cellStyle name="Normal 15 11 3" xfId="9449" xr:uid="{00000000-0005-0000-0000-0000EA240000}"/>
    <cellStyle name="Normal 15 12" xfId="9450" xr:uid="{00000000-0005-0000-0000-0000EB240000}"/>
    <cellStyle name="Normal 15 12 2" xfId="9451" xr:uid="{00000000-0005-0000-0000-0000EC240000}"/>
    <cellStyle name="Normal 15 12 2 2" xfId="9452" xr:uid="{00000000-0005-0000-0000-0000ED240000}"/>
    <cellStyle name="Normal 15 12 3" xfId="9453" xr:uid="{00000000-0005-0000-0000-0000EE240000}"/>
    <cellStyle name="Normal 15 13" xfId="9454" xr:uid="{00000000-0005-0000-0000-0000EF240000}"/>
    <cellStyle name="Normal 15 13 2" xfId="9455" xr:uid="{00000000-0005-0000-0000-0000F0240000}"/>
    <cellStyle name="Normal 15 13 2 2" xfId="9456" xr:uid="{00000000-0005-0000-0000-0000F1240000}"/>
    <cellStyle name="Normal 15 13 3" xfId="9457" xr:uid="{00000000-0005-0000-0000-0000F2240000}"/>
    <cellStyle name="Normal 15 14" xfId="9458" xr:uid="{00000000-0005-0000-0000-0000F3240000}"/>
    <cellStyle name="Normal 15 14 2" xfId="9459" xr:uid="{00000000-0005-0000-0000-0000F4240000}"/>
    <cellStyle name="Normal 15 15" xfId="9460" xr:uid="{00000000-0005-0000-0000-0000F5240000}"/>
    <cellStyle name="Normal 15 15 2" xfId="9461" xr:uid="{00000000-0005-0000-0000-0000F6240000}"/>
    <cellStyle name="Normal 15 16" xfId="9462" xr:uid="{00000000-0005-0000-0000-0000F7240000}"/>
    <cellStyle name="Normal 15 2" xfId="9463" xr:uid="{00000000-0005-0000-0000-0000F8240000}"/>
    <cellStyle name="Normal 15 2 10" xfId="9464" xr:uid="{00000000-0005-0000-0000-0000F9240000}"/>
    <cellStyle name="Normal 15 2 10 2" xfId="9465" xr:uid="{00000000-0005-0000-0000-0000FA240000}"/>
    <cellStyle name="Normal 15 2 10 2 2" xfId="9466" xr:uid="{00000000-0005-0000-0000-0000FB240000}"/>
    <cellStyle name="Normal 15 2 10 3" xfId="9467" xr:uid="{00000000-0005-0000-0000-0000FC240000}"/>
    <cellStyle name="Normal 15 2 11" xfId="9468" xr:uid="{00000000-0005-0000-0000-0000FD240000}"/>
    <cellStyle name="Normal 15 2 11 2" xfId="9469" xr:uid="{00000000-0005-0000-0000-0000FE240000}"/>
    <cellStyle name="Normal 15 2 11 2 2" xfId="9470" xr:uid="{00000000-0005-0000-0000-0000FF240000}"/>
    <cellStyle name="Normal 15 2 11 3" xfId="9471" xr:uid="{00000000-0005-0000-0000-000000250000}"/>
    <cellStyle name="Normal 15 2 12" xfId="9472" xr:uid="{00000000-0005-0000-0000-000001250000}"/>
    <cellStyle name="Normal 15 2 12 2" xfId="9473" xr:uid="{00000000-0005-0000-0000-000002250000}"/>
    <cellStyle name="Normal 15 2 13" xfId="9474" xr:uid="{00000000-0005-0000-0000-000003250000}"/>
    <cellStyle name="Normal 15 2 13 2" xfId="9475" xr:uid="{00000000-0005-0000-0000-000004250000}"/>
    <cellStyle name="Normal 15 2 14" xfId="9476" xr:uid="{00000000-0005-0000-0000-000005250000}"/>
    <cellStyle name="Normal 15 2 2" xfId="9477" xr:uid="{00000000-0005-0000-0000-000006250000}"/>
    <cellStyle name="Normal 15 2 2 10" xfId="9478" xr:uid="{00000000-0005-0000-0000-000007250000}"/>
    <cellStyle name="Normal 15 2 2 10 2" xfId="9479" xr:uid="{00000000-0005-0000-0000-000008250000}"/>
    <cellStyle name="Normal 15 2 2 11" xfId="9480" xr:uid="{00000000-0005-0000-0000-000009250000}"/>
    <cellStyle name="Normal 15 2 2 11 2" xfId="9481" xr:uid="{00000000-0005-0000-0000-00000A250000}"/>
    <cellStyle name="Normal 15 2 2 12" xfId="9482" xr:uid="{00000000-0005-0000-0000-00000B250000}"/>
    <cellStyle name="Normal 15 2 2 2" xfId="9483" xr:uid="{00000000-0005-0000-0000-00000C250000}"/>
    <cellStyle name="Normal 15 2 2 2 10" xfId="9484" xr:uid="{00000000-0005-0000-0000-00000D250000}"/>
    <cellStyle name="Normal 15 2 2 2 2" xfId="9485" xr:uid="{00000000-0005-0000-0000-00000E250000}"/>
    <cellStyle name="Normal 15 2 2 2 2 2" xfId="9486" xr:uid="{00000000-0005-0000-0000-00000F250000}"/>
    <cellStyle name="Normal 15 2 2 2 2 2 2" xfId="9487" xr:uid="{00000000-0005-0000-0000-000010250000}"/>
    <cellStyle name="Normal 15 2 2 2 2 2 2 2" xfId="9488" xr:uid="{00000000-0005-0000-0000-000011250000}"/>
    <cellStyle name="Normal 15 2 2 2 2 2 2 2 2" xfId="9489" xr:uid="{00000000-0005-0000-0000-000012250000}"/>
    <cellStyle name="Normal 15 2 2 2 2 2 2 3" xfId="9490" xr:uid="{00000000-0005-0000-0000-000013250000}"/>
    <cellStyle name="Normal 15 2 2 2 2 2 3" xfId="9491" xr:uid="{00000000-0005-0000-0000-000014250000}"/>
    <cellStyle name="Normal 15 2 2 2 2 2 3 2" xfId="9492" xr:uid="{00000000-0005-0000-0000-000015250000}"/>
    <cellStyle name="Normal 15 2 2 2 2 2 3 2 2" xfId="9493" xr:uid="{00000000-0005-0000-0000-000016250000}"/>
    <cellStyle name="Normal 15 2 2 2 2 2 3 3" xfId="9494" xr:uid="{00000000-0005-0000-0000-000017250000}"/>
    <cellStyle name="Normal 15 2 2 2 2 2 4" xfId="9495" xr:uid="{00000000-0005-0000-0000-000018250000}"/>
    <cellStyle name="Normal 15 2 2 2 2 2 4 2" xfId="9496" xr:uid="{00000000-0005-0000-0000-000019250000}"/>
    <cellStyle name="Normal 15 2 2 2 2 2 4 2 2" xfId="9497" xr:uid="{00000000-0005-0000-0000-00001A250000}"/>
    <cellStyle name="Normal 15 2 2 2 2 2 4 3" xfId="9498" xr:uid="{00000000-0005-0000-0000-00001B250000}"/>
    <cellStyle name="Normal 15 2 2 2 2 2 5" xfId="9499" xr:uid="{00000000-0005-0000-0000-00001C250000}"/>
    <cellStyle name="Normal 15 2 2 2 2 2 5 2" xfId="9500" xr:uid="{00000000-0005-0000-0000-00001D250000}"/>
    <cellStyle name="Normal 15 2 2 2 2 2 6" xfId="9501" xr:uid="{00000000-0005-0000-0000-00001E250000}"/>
    <cellStyle name="Normal 15 2 2 2 2 2 6 2" xfId="9502" xr:uid="{00000000-0005-0000-0000-00001F250000}"/>
    <cellStyle name="Normal 15 2 2 2 2 2 7" xfId="9503" xr:uid="{00000000-0005-0000-0000-000020250000}"/>
    <cellStyle name="Normal 15 2 2 2 2 3" xfId="9504" xr:uid="{00000000-0005-0000-0000-000021250000}"/>
    <cellStyle name="Normal 15 2 2 2 2 3 2" xfId="9505" xr:uid="{00000000-0005-0000-0000-000022250000}"/>
    <cellStyle name="Normal 15 2 2 2 2 3 2 2" xfId="9506" xr:uid="{00000000-0005-0000-0000-000023250000}"/>
    <cellStyle name="Normal 15 2 2 2 2 3 2 2 2" xfId="9507" xr:uid="{00000000-0005-0000-0000-000024250000}"/>
    <cellStyle name="Normal 15 2 2 2 2 3 2 3" xfId="9508" xr:uid="{00000000-0005-0000-0000-000025250000}"/>
    <cellStyle name="Normal 15 2 2 2 2 3 3" xfId="9509" xr:uid="{00000000-0005-0000-0000-000026250000}"/>
    <cellStyle name="Normal 15 2 2 2 2 3 3 2" xfId="9510" xr:uid="{00000000-0005-0000-0000-000027250000}"/>
    <cellStyle name="Normal 15 2 2 2 2 3 3 2 2" xfId="9511" xr:uid="{00000000-0005-0000-0000-000028250000}"/>
    <cellStyle name="Normal 15 2 2 2 2 3 3 3" xfId="9512" xr:uid="{00000000-0005-0000-0000-000029250000}"/>
    <cellStyle name="Normal 15 2 2 2 2 3 4" xfId="9513" xr:uid="{00000000-0005-0000-0000-00002A250000}"/>
    <cellStyle name="Normal 15 2 2 2 2 3 4 2" xfId="9514" xr:uid="{00000000-0005-0000-0000-00002B250000}"/>
    <cellStyle name="Normal 15 2 2 2 2 3 4 2 2" xfId="9515" xr:uid="{00000000-0005-0000-0000-00002C250000}"/>
    <cellStyle name="Normal 15 2 2 2 2 3 4 3" xfId="9516" xr:uid="{00000000-0005-0000-0000-00002D250000}"/>
    <cellStyle name="Normal 15 2 2 2 2 3 5" xfId="9517" xr:uid="{00000000-0005-0000-0000-00002E250000}"/>
    <cellStyle name="Normal 15 2 2 2 2 3 5 2" xfId="9518" xr:uid="{00000000-0005-0000-0000-00002F250000}"/>
    <cellStyle name="Normal 15 2 2 2 2 3 6" xfId="9519" xr:uid="{00000000-0005-0000-0000-000030250000}"/>
    <cellStyle name="Normal 15 2 2 2 2 3 6 2" xfId="9520" xr:uid="{00000000-0005-0000-0000-000031250000}"/>
    <cellStyle name="Normal 15 2 2 2 2 3 7" xfId="9521" xr:uid="{00000000-0005-0000-0000-000032250000}"/>
    <cellStyle name="Normal 15 2 2 2 2 4" xfId="9522" xr:uid="{00000000-0005-0000-0000-000033250000}"/>
    <cellStyle name="Normal 15 2 2 2 2 4 2" xfId="9523" xr:uid="{00000000-0005-0000-0000-000034250000}"/>
    <cellStyle name="Normal 15 2 2 2 2 4 2 2" xfId="9524" xr:uid="{00000000-0005-0000-0000-000035250000}"/>
    <cellStyle name="Normal 15 2 2 2 2 4 3" xfId="9525" xr:uid="{00000000-0005-0000-0000-000036250000}"/>
    <cellStyle name="Normal 15 2 2 2 2 5" xfId="9526" xr:uid="{00000000-0005-0000-0000-000037250000}"/>
    <cellStyle name="Normal 15 2 2 2 2 5 2" xfId="9527" xr:uid="{00000000-0005-0000-0000-000038250000}"/>
    <cellStyle name="Normal 15 2 2 2 2 5 2 2" xfId="9528" xr:uid="{00000000-0005-0000-0000-000039250000}"/>
    <cellStyle name="Normal 15 2 2 2 2 5 3" xfId="9529" xr:uid="{00000000-0005-0000-0000-00003A250000}"/>
    <cellStyle name="Normal 15 2 2 2 2 6" xfId="9530" xr:uid="{00000000-0005-0000-0000-00003B250000}"/>
    <cellStyle name="Normal 15 2 2 2 2 6 2" xfId="9531" xr:uid="{00000000-0005-0000-0000-00003C250000}"/>
    <cellStyle name="Normal 15 2 2 2 2 6 2 2" xfId="9532" xr:uid="{00000000-0005-0000-0000-00003D250000}"/>
    <cellStyle name="Normal 15 2 2 2 2 6 3" xfId="9533" xr:uid="{00000000-0005-0000-0000-00003E250000}"/>
    <cellStyle name="Normal 15 2 2 2 2 7" xfId="9534" xr:uid="{00000000-0005-0000-0000-00003F250000}"/>
    <cellStyle name="Normal 15 2 2 2 2 7 2" xfId="9535" xr:uid="{00000000-0005-0000-0000-000040250000}"/>
    <cellStyle name="Normal 15 2 2 2 2 8" xfId="9536" xr:uid="{00000000-0005-0000-0000-000041250000}"/>
    <cellStyle name="Normal 15 2 2 2 2 8 2" xfId="9537" xr:uid="{00000000-0005-0000-0000-000042250000}"/>
    <cellStyle name="Normal 15 2 2 2 2 9" xfId="9538" xr:uid="{00000000-0005-0000-0000-000043250000}"/>
    <cellStyle name="Normal 15 2 2 2 3" xfId="9539" xr:uid="{00000000-0005-0000-0000-000044250000}"/>
    <cellStyle name="Normal 15 2 2 2 3 2" xfId="9540" xr:uid="{00000000-0005-0000-0000-000045250000}"/>
    <cellStyle name="Normal 15 2 2 2 3 2 2" xfId="9541" xr:uid="{00000000-0005-0000-0000-000046250000}"/>
    <cellStyle name="Normal 15 2 2 2 3 2 2 2" xfId="9542" xr:uid="{00000000-0005-0000-0000-000047250000}"/>
    <cellStyle name="Normal 15 2 2 2 3 2 3" xfId="9543" xr:uid="{00000000-0005-0000-0000-000048250000}"/>
    <cellStyle name="Normal 15 2 2 2 3 3" xfId="9544" xr:uid="{00000000-0005-0000-0000-000049250000}"/>
    <cellStyle name="Normal 15 2 2 2 3 3 2" xfId="9545" xr:uid="{00000000-0005-0000-0000-00004A250000}"/>
    <cellStyle name="Normal 15 2 2 2 3 3 2 2" xfId="9546" xr:uid="{00000000-0005-0000-0000-00004B250000}"/>
    <cellStyle name="Normal 15 2 2 2 3 3 3" xfId="9547" xr:uid="{00000000-0005-0000-0000-00004C250000}"/>
    <cellStyle name="Normal 15 2 2 2 3 4" xfId="9548" xr:uid="{00000000-0005-0000-0000-00004D250000}"/>
    <cellStyle name="Normal 15 2 2 2 3 4 2" xfId="9549" xr:uid="{00000000-0005-0000-0000-00004E250000}"/>
    <cellStyle name="Normal 15 2 2 2 3 4 2 2" xfId="9550" xr:uid="{00000000-0005-0000-0000-00004F250000}"/>
    <cellStyle name="Normal 15 2 2 2 3 4 3" xfId="9551" xr:uid="{00000000-0005-0000-0000-000050250000}"/>
    <cellStyle name="Normal 15 2 2 2 3 5" xfId="9552" xr:uid="{00000000-0005-0000-0000-000051250000}"/>
    <cellStyle name="Normal 15 2 2 2 3 5 2" xfId="9553" xr:uid="{00000000-0005-0000-0000-000052250000}"/>
    <cellStyle name="Normal 15 2 2 2 3 6" xfId="9554" xr:uid="{00000000-0005-0000-0000-000053250000}"/>
    <cellStyle name="Normal 15 2 2 2 3 6 2" xfId="9555" xr:uid="{00000000-0005-0000-0000-000054250000}"/>
    <cellStyle name="Normal 15 2 2 2 3 7" xfId="9556" xr:uid="{00000000-0005-0000-0000-000055250000}"/>
    <cellStyle name="Normal 15 2 2 2 4" xfId="9557" xr:uid="{00000000-0005-0000-0000-000056250000}"/>
    <cellStyle name="Normal 15 2 2 2 4 2" xfId="9558" xr:uid="{00000000-0005-0000-0000-000057250000}"/>
    <cellStyle name="Normal 15 2 2 2 4 2 2" xfId="9559" xr:uid="{00000000-0005-0000-0000-000058250000}"/>
    <cellStyle name="Normal 15 2 2 2 4 2 2 2" xfId="9560" xr:uid="{00000000-0005-0000-0000-000059250000}"/>
    <cellStyle name="Normal 15 2 2 2 4 2 3" xfId="9561" xr:uid="{00000000-0005-0000-0000-00005A250000}"/>
    <cellStyle name="Normal 15 2 2 2 4 3" xfId="9562" xr:uid="{00000000-0005-0000-0000-00005B250000}"/>
    <cellStyle name="Normal 15 2 2 2 4 3 2" xfId="9563" xr:uid="{00000000-0005-0000-0000-00005C250000}"/>
    <cellStyle name="Normal 15 2 2 2 4 3 2 2" xfId="9564" xr:uid="{00000000-0005-0000-0000-00005D250000}"/>
    <cellStyle name="Normal 15 2 2 2 4 3 3" xfId="9565" xr:uid="{00000000-0005-0000-0000-00005E250000}"/>
    <cellStyle name="Normal 15 2 2 2 4 4" xfId="9566" xr:uid="{00000000-0005-0000-0000-00005F250000}"/>
    <cellStyle name="Normal 15 2 2 2 4 4 2" xfId="9567" xr:uid="{00000000-0005-0000-0000-000060250000}"/>
    <cellStyle name="Normal 15 2 2 2 4 4 2 2" xfId="9568" xr:uid="{00000000-0005-0000-0000-000061250000}"/>
    <cellStyle name="Normal 15 2 2 2 4 4 3" xfId="9569" xr:uid="{00000000-0005-0000-0000-000062250000}"/>
    <cellStyle name="Normal 15 2 2 2 4 5" xfId="9570" xr:uid="{00000000-0005-0000-0000-000063250000}"/>
    <cellStyle name="Normal 15 2 2 2 4 5 2" xfId="9571" xr:uid="{00000000-0005-0000-0000-000064250000}"/>
    <cellStyle name="Normal 15 2 2 2 4 6" xfId="9572" xr:uid="{00000000-0005-0000-0000-000065250000}"/>
    <cellStyle name="Normal 15 2 2 2 4 6 2" xfId="9573" xr:uid="{00000000-0005-0000-0000-000066250000}"/>
    <cellStyle name="Normal 15 2 2 2 4 7" xfId="9574" xr:uid="{00000000-0005-0000-0000-000067250000}"/>
    <cellStyle name="Normal 15 2 2 2 5" xfId="9575" xr:uid="{00000000-0005-0000-0000-000068250000}"/>
    <cellStyle name="Normal 15 2 2 2 5 2" xfId="9576" xr:uid="{00000000-0005-0000-0000-000069250000}"/>
    <cellStyle name="Normal 15 2 2 2 5 2 2" xfId="9577" xr:uid="{00000000-0005-0000-0000-00006A250000}"/>
    <cellStyle name="Normal 15 2 2 2 5 3" xfId="9578" xr:uid="{00000000-0005-0000-0000-00006B250000}"/>
    <cellStyle name="Normal 15 2 2 2 6" xfId="9579" xr:uid="{00000000-0005-0000-0000-00006C250000}"/>
    <cellStyle name="Normal 15 2 2 2 6 2" xfId="9580" xr:uid="{00000000-0005-0000-0000-00006D250000}"/>
    <cellStyle name="Normal 15 2 2 2 6 2 2" xfId="9581" xr:uid="{00000000-0005-0000-0000-00006E250000}"/>
    <cellStyle name="Normal 15 2 2 2 6 3" xfId="9582" xr:uid="{00000000-0005-0000-0000-00006F250000}"/>
    <cellStyle name="Normal 15 2 2 2 7" xfId="9583" xr:uid="{00000000-0005-0000-0000-000070250000}"/>
    <cellStyle name="Normal 15 2 2 2 7 2" xfId="9584" xr:uid="{00000000-0005-0000-0000-000071250000}"/>
    <cellStyle name="Normal 15 2 2 2 7 2 2" xfId="9585" xr:uid="{00000000-0005-0000-0000-000072250000}"/>
    <cellStyle name="Normal 15 2 2 2 7 3" xfId="9586" xr:uid="{00000000-0005-0000-0000-000073250000}"/>
    <cellStyle name="Normal 15 2 2 2 8" xfId="9587" xr:uid="{00000000-0005-0000-0000-000074250000}"/>
    <cellStyle name="Normal 15 2 2 2 8 2" xfId="9588" xr:uid="{00000000-0005-0000-0000-000075250000}"/>
    <cellStyle name="Normal 15 2 2 2 9" xfId="9589" xr:uid="{00000000-0005-0000-0000-000076250000}"/>
    <cellStyle name="Normal 15 2 2 2 9 2" xfId="9590" xr:uid="{00000000-0005-0000-0000-000077250000}"/>
    <cellStyle name="Normal 15 2 2 3" xfId="9591" xr:uid="{00000000-0005-0000-0000-000078250000}"/>
    <cellStyle name="Normal 15 2 2 3 10" xfId="9592" xr:uid="{00000000-0005-0000-0000-000079250000}"/>
    <cellStyle name="Normal 15 2 2 3 10 2" xfId="9593" xr:uid="{00000000-0005-0000-0000-00007A250000}"/>
    <cellStyle name="Normal 15 2 2 3 11" xfId="9594" xr:uid="{00000000-0005-0000-0000-00007B250000}"/>
    <cellStyle name="Normal 15 2 2 3 2" xfId="9595" xr:uid="{00000000-0005-0000-0000-00007C250000}"/>
    <cellStyle name="Normal 15 2 2 3 2 2" xfId="9596" xr:uid="{00000000-0005-0000-0000-00007D250000}"/>
    <cellStyle name="Normal 15 2 2 3 2 2 2" xfId="9597" xr:uid="{00000000-0005-0000-0000-00007E250000}"/>
    <cellStyle name="Normal 15 2 2 3 2 2 2 2" xfId="9598" xr:uid="{00000000-0005-0000-0000-00007F250000}"/>
    <cellStyle name="Normal 15 2 2 3 2 2 2 2 2" xfId="9599" xr:uid="{00000000-0005-0000-0000-000080250000}"/>
    <cellStyle name="Normal 15 2 2 3 2 2 2 3" xfId="9600" xr:uid="{00000000-0005-0000-0000-000081250000}"/>
    <cellStyle name="Normal 15 2 2 3 2 2 3" xfId="9601" xr:uid="{00000000-0005-0000-0000-000082250000}"/>
    <cellStyle name="Normal 15 2 2 3 2 2 3 2" xfId="9602" xr:uid="{00000000-0005-0000-0000-000083250000}"/>
    <cellStyle name="Normal 15 2 2 3 2 2 3 2 2" xfId="9603" xr:uid="{00000000-0005-0000-0000-000084250000}"/>
    <cellStyle name="Normal 15 2 2 3 2 2 3 3" xfId="9604" xr:uid="{00000000-0005-0000-0000-000085250000}"/>
    <cellStyle name="Normal 15 2 2 3 2 2 4" xfId="9605" xr:uid="{00000000-0005-0000-0000-000086250000}"/>
    <cellStyle name="Normal 15 2 2 3 2 2 4 2" xfId="9606" xr:uid="{00000000-0005-0000-0000-000087250000}"/>
    <cellStyle name="Normal 15 2 2 3 2 2 4 2 2" xfId="9607" xr:uid="{00000000-0005-0000-0000-000088250000}"/>
    <cellStyle name="Normal 15 2 2 3 2 2 4 3" xfId="9608" xr:uid="{00000000-0005-0000-0000-000089250000}"/>
    <cellStyle name="Normal 15 2 2 3 2 2 5" xfId="9609" xr:uid="{00000000-0005-0000-0000-00008A250000}"/>
    <cellStyle name="Normal 15 2 2 3 2 2 5 2" xfId="9610" xr:uid="{00000000-0005-0000-0000-00008B250000}"/>
    <cellStyle name="Normal 15 2 2 3 2 2 6" xfId="9611" xr:uid="{00000000-0005-0000-0000-00008C250000}"/>
    <cellStyle name="Normal 15 2 2 3 2 2 6 2" xfId="9612" xr:uid="{00000000-0005-0000-0000-00008D250000}"/>
    <cellStyle name="Normal 15 2 2 3 2 2 7" xfId="9613" xr:uid="{00000000-0005-0000-0000-00008E250000}"/>
    <cellStyle name="Normal 15 2 2 3 2 3" xfId="9614" xr:uid="{00000000-0005-0000-0000-00008F250000}"/>
    <cellStyle name="Normal 15 2 2 3 2 3 2" xfId="9615" xr:uid="{00000000-0005-0000-0000-000090250000}"/>
    <cellStyle name="Normal 15 2 2 3 2 3 2 2" xfId="9616" xr:uid="{00000000-0005-0000-0000-000091250000}"/>
    <cellStyle name="Normal 15 2 2 3 2 3 2 2 2" xfId="9617" xr:uid="{00000000-0005-0000-0000-000092250000}"/>
    <cellStyle name="Normal 15 2 2 3 2 3 2 3" xfId="9618" xr:uid="{00000000-0005-0000-0000-000093250000}"/>
    <cellStyle name="Normal 15 2 2 3 2 3 3" xfId="9619" xr:uid="{00000000-0005-0000-0000-000094250000}"/>
    <cellStyle name="Normal 15 2 2 3 2 3 3 2" xfId="9620" xr:uid="{00000000-0005-0000-0000-000095250000}"/>
    <cellStyle name="Normal 15 2 2 3 2 3 3 2 2" xfId="9621" xr:uid="{00000000-0005-0000-0000-000096250000}"/>
    <cellStyle name="Normal 15 2 2 3 2 3 3 3" xfId="9622" xr:uid="{00000000-0005-0000-0000-000097250000}"/>
    <cellStyle name="Normal 15 2 2 3 2 3 4" xfId="9623" xr:uid="{00000000-0005-0000-0000-000098250000}"/>
    <cellStyle name="Normal 15 2 2 3 2 3 4 2" xfId="9624" xr:uid="{00000000-0005-0000-0000-000099250000}"/>
    <cellStyle name="Normal 15 2 2 3 2 3 4 2 2" xfId="9625" xr:uid="{00000000-0005-0000-0000-00009A250000}"/>
    <cellStyle name="Normal 15 2 2 3 2 3 4 3" xfId="9626" xr:uid="{00000000-0005-0000-0000-00009B250000}"/>
    <cellStyle name="Normal 15 2 2 3 2 3 5" xfId="9627" xr:uid="{00000000-0005-0000-0000-00009C250000}"/>
    <cellStyle name="Normal 15 2 2 3 2 3 5 2" xfId="9628" xr:uid="{00000000-0005-0000-0000-00009D250000}"/>
    <cellStyle name="Normal 15 2 2 3 2 3 6" xfId="9629" xr:uid="{00000000-0005-0000-0000-00009E250000}"/>
    <cellStyle name="Normal 15 2 2 3 2 3 6 2" xfId="9630" xr:uid="{00000000-0005-0000-0000-00009F250000}"/>
    <cellStyle name="Normal 15 2 2 3 2 3 7" xfId="9631" xr:uid="{00000000-0005-0000-0000-0000A0250000}"/>
    <cellStyle name="Normal 15 2 2 3 2 4" xfId="9632" xr:uid="{00000000-0005-0000-0000-0000A1250000}"/>
    <cellStyle name="Normal 15 2 2 3 2 4 2" xfId="9633" xr:uid="{00000000-0005-0000-0000-0000A2250000}"/>
    <cellStyle name="Normal 15 2 2 3 2 4 2 2" xfId="9634" xr:uid="{00000000-0005-0000-0000-0000A3250000}"/>
    <cellStyle name="Normal 15 2 2 3 2 4 3" xfId="9635" xr:uid="{00000000-0005-0000-0000-0000A4250000}"/>
    <cellStyle name="Normal 15 2 2 3 2 5" xfId="9636" xr:uid="{00000000-0005-0000-0000-0000A5250000}"/>
    <cellStyle name="Normal 15 2 2 3 2 5 2" xfId="9637" xr:uid="{00000000-0005-0000-0000-0000A6250000}"/>
    <cellStyle name="Normal 15 2 2 3 2 5 2 2" xfId="9638" xr:uid="{00000000-0005-0000-0000-0000A7250000}"/>
    <cellStyle name="Normal 15 2 2 3 2 5 3" xfId="9639" xr:uid="{00000000-0005-0000-0000-0000A8250000}"/>
    <cellStyle name="Normal 15 2 2 3 2 6" xfId="9640" xr:uid="{00000000-0005-0000-0000-0000A9250000}"/>
    <cellStyle name="Normal 15 2 2 3 2 6 2" xfId="9641" xr:uid="{00000000-0005-0000-0000-0000AA250000}"/>
    <cellStyle name="Normal 15 2 2 3 2 6 2 2" xfId="9642" xr:uid="{00000000-0005-0000-0000-0000AB250000}"/>
    <cellStyle name="Normal 15 2 2 3 2 6 3" xfId="9643" xr:uid="{00000000-0005-0000-0000-0000AC250000}"/>
    <cellStyle name="Normal 15 2 2 3 2 7" xfId="9644" xr:uid="{00000000-0005-0000-0000-0000AD250000}"/>
    <cellStyle name="Normal 15 2 2 3 2 7 2" xfId="9645" xr:uid="{00000000-0005-0000-0000-0000AE250000}"/>
    <cellStyle name="Normal 15 2 2 3 2 8" xfId="9646" xr:uid="{00000000-0005-0000-0000-0000AF250000}"/>
    <cellStyle name="Normal 15 2 2 3 2 8 2" xfId="9647" xr:uid="{00000000-0005-0000-0000-0000B0250000}"/>
    <cellStyle name="Normal 15 2 2 3 2 9" xfId="9648" xr:uid="{00000000-0005-0000-0000-0000B1250000}"/>
    <cellStyle name="Normal 15 2 2 3 3" xfId="9649" xr:uid="{00000000-0005-0000-0000-0000B2250000}"/>
    <cellStyle name="Normal 15 2 2 3 3 2" xfId="9650" xr:uid="{00000000-0005-0000-0000-0000B3250000}"/>
    <cellStyle name="Normal 15 2 2 3 3 2 2" xfId="9651" xr:uid="{00000000-0005-0000-0000-0000B4250000}"/>
    <cellStyle name="Normal 15 2 2 3 3 2 2 2" xfId="9652" xr:uid="{00000000-0005-0000-0000-0000B5250000}"/>
    <cellStyle name="Normal 15 2 2 3 3 2 2 2 2" xfId="9653" xr:uid="{00000000-0005-0000-0000-0000B6250000}"/>
    <cellStyle name="Normal 15 2 2 3 3 2 2 3" xfId="9654" xr:uid="{00000000-0005-0000-0000-0000B7250000}"/>
    <cellStyle name="Normal 15 2 2 3 3 2 3" xfId="9655" xr:uid="{00000000-0005-0000-0000-0000B8250000}"/>
    <cellStyle name="Normal 15 2 2 3 3 2 3 2" xfId="9656" xr:uid="{00000000-0005-0000-0000-0000B9250000}"/>
    <cellStyle name="Normal 15 2 2 3 3 2 3 2 2" xfId="9657" xr:uid="{00000000-0005-0000-0000-0000BA250000}"/>
    <cellStyle name="Normal 15 2 2 3 3 2 3 3" xfId="9658" xr:uid="{00000000-0005-0000-0000-0000BB250000}"/>
    <cellStyle name="Normal 15 2 2 3 3 2 4" xfId="9659" xr:uid="{00000000-0005-0000-0000-0000BC250000}"/>
    <cellStyle name="Normal 15 2 2 3 3 2 4 2" xfId="9660" xr:uid="{00000000-0005-0000-0000-0000BD250000}"/>
    <cellStyle name="Normal 15 2 2 3 3 2 4 2 2" xfId="9661" xr:uid="{00000000-0005-0000-0000-0000BE250000}"/>
    <cellStyle name="Normal 15 2 2 3 3 2 4 3" xfId="9662" xr:uid="{00000000-0005-0000-0000-0000BF250000}"/>
    <cellStyle name="Normal 15 2 2 3 3 2 5" xfId="9663" xr:uid="{00000000-0005-0000-0000-0000C0250000}"/>
    <cellStyle name="Normal 15 2 2 3 3 2 5 2" xfId="9664" xr:uid="{00000000-0005-0000-0000-0000C1250000}"/>
    <cellStyle name="Normal 15 2 2 3 3 2 6" xfId="9665" xr:uid="{00000000-0005-0000-0000-0000C2250000}"/>
    <cellStyle name="Normal 15 2 2 3 3 2 6 2" xfId="9666" xr:uid="{00000000-0005-0000-0000-0000C3250000}"/>
    <cellStyle name="Normal 15 2 2 3 3 2 7" xfId="9667" xr:uid="{00000000-0005-0000-0000-0000C4250000}"/>
    <cellStyle name="Normal 15 2 2 3 3 3" xfId="9668" xr:uid="{00000000-0005-0000-0000-0000C5250000}"/>
    <cellStyle name="Normal 15 2 2 3 3 3 2" xfId="9669" xr:uid="{00000000-0005-0000-0000-0000C6250000}"/>
    <cellStyle name="Normal 15 2 2 3 3 3 2 2" xfId="9670" xr:uid="{00000000-0005-0000-0000-0000C7250000}"/>
    <cellStyle name="Normal 15 2 2 3 3 3 3" xfId="9671" xr:uid="{00000000-0005-0000-0000-0000C8250000}"/>
    <cellStyle name="Normal 15 2 2 3 3 4" xfId="9672" xr:uid="{00000000-0005-0000-0000-0000C9250000}"/>
    <cellStyle name="Normal 15 2 2 3 3 4 2" xfId="9673" xr:uid="{00000000-0005-0000-0000-0000CA250000}"/>
    <cellStyle name="Normal 15 2 2 3 3 4 2 2" xfId="9674" xr:uid="{00000000-0005-0000-0000-0000CB250000}"/>
    <cellStyle name="Normal 15 2 2 3 3 4 3" xfId="9675" xr:uid="{00000000-0005-0000-0000-0000CC250000}"/>
    <cellStyle name="Normal 15 2 2 3 3 5" xfId="9676" xr:uid="{00000000-0005-0000-0000-0000CD250000}"/>
    <cellStyle name="Normal 15 2 2 3 3 5 2" xfId="9677" xr:uid="{00000000-0005-0000-0000-0000CE250000}"/>
    <cellStyle name="Normal 15 2 2 3 3 5 2 2" xfId="9678" xr:uid="{00000000-0005-0000-0000-0000CF250000}"/>
    <cellStyle name="Normal 15 2 2 3 3 5 3" xfId="9679" xr:uid="{00000000-0005-0000-0000-0000D0250000}"/>
    <cellStyle name="Normal 15 2 2 3 3 6" xfId="9680" xr:uid="{00000000-0005-0000-0000-0000D1250000}"/>
    <cellStyle name="Normal 15 2 2 3 3 6 2" xfId="9681" xr:uid="{00000000-0005-0000-0000-0000D2250000}"/>
    <cellStyle name="Normal 15 2 2 3 3 7" xfId="9682" xr:uid="{00000000-0005-0000-0000-0000D3250000}"/>
    <cellStyle name="Normal 15 2 2 3 3 7 2" xfId="9683" xr:uid="{00000000-0005-0000-0000-0000D4250000}"/>
    <cellStyle name="Normal 15 2 2 3 3 8" xfId="9684" xr:uid="{00000000-0005-0000-0000-0000D5250000}"/>
    <cellStyle name="Normal 15 2 2 3 4" xfId="9685" xr:uid="{00000000-0005-0000-0000-0000D6250000}"/>
    <cellStyle name="Normal 15 2 2 3 4 2" xfId="9686" xr:uid="{00000000-0005-0000-0000-0000D7250000}"/>
    <cellStyle name="Normal 15 2 2 3 4 2 2" xfId="9687" xr:uid="{00000000-0005-0000-0000-0000D8250000}"/>
    <cellStyle name="Normal 15 2 2 3 4 2 2 2" xfId="9688" xr:uid="{00000000-0005-0000-0000-0000D9250000}"/>
    <cellStyle name="Normal 15 2 2 3 4 2 3" xfId="9689" xr:uid="{00000000-0005-0000-0000-0000DA250000}"/>
    <cellStyle name="Normal 15 2 2 3 4 3" xfId="9690" xr:uid="{00000000-0005-0000-0000-0000DB250000}"/>
    <cellStyle name="Normal 15 2 2 3 4 3 2" xfId="9691" xr:uid="{00000000-0005-0000-0000-0000DC250000}"/>
    <cellStyle name="Normal 15 2 2 3 4 3 2 2" xfId="9692" xr:uid="{00000000-0005-0000-0000-0000DD250000}"/>
    <cellStyle name="Normal 15 2 2 3 4 3 3" xfId="9693" xr:uid="{00000000-0005-0000-0000-0000DE250000}"/>
    <cellStyle name="Normal 15 2 2 3 4 4" xfId="9694" xr:uid="{00000000-0005-0000-0000-0000DF250000}"/>
    <cellStyle name="Normal 15 2 2 3 4 4 2" xfId="9695" xr:uid="{00000000-0005-0000-0000-0000E0250000}"/>
    <cellStyle name="Normal 15 2 2 3 4 4 2 2" xfId="9696" xr:uid="{00000000-0005-0000-0000-0000E1250000}"/>
    <cellStyle name="Normal 15 2 2 3 4 4 3" xfId="9697" xr:uid="{00000000-0005-0000-0000-0000E2250000}"/>
    <cellStyle name="Normal 15 2 2 3 4 5" xfId="9698" xr:uid="{00000000-0005-0000-0000-0000E3250000}"/>
    <cellStyle name="Normal 15 2 2 3 4 5 2" xfId="9699" xr:uid="{00000000-0005-0000-0000-0000E4250000}"/>
    <cellStyle name="Normal 15 2 2 3 4 6" xfId="9700" xr:uid="{00000000-0005-0000-0000-0000E5250000}"/>
    <cellStyle name="Normal 15 2 2 3 4 6 2" xfId="9701" xr:uid="{00000000-0005-0000-0000-0000E6250000}"/>
    <cellStyle name="Normal 15 2 2 3 4 7" xfId="9702" xr:uid="{00000000-0005-0000-0000-0000E7250000}"/>
    <cellStyle name="Normal 15 2 2 3 5" xfId="9703" xr:uid="{00000000-0005-0000-0000-0000E8250000}"/>
    <cellStyle name="Normal 15 2 2 3 5 2" xfId="9704" xr:uid="{00000000-0005-0000-0000-0000E9250000}"/>
    <cellStyle name="Normal 15 2 2 3 5 2 2" xfId="9705" xr:uid="{00000000-0005-0000-0000-0000EA250000}"/>
    <cellStyle name="Normal 15 2 2 3 5 2 2 2" xfId="9706" xr:uid="{00000000-0005-0000-0000-0000EB250000}"/>
    <cellStyle name="Normal 15 2 2 3 5 2 3" xfId="9707" xr:uid="{00000000-0005-0000-0000-0000EC250000}"/>
    <cellStyle name="Normal 15 2 2 3 5 3" xfId="9708" xr:uid="{00000000-0005-0000-0000-0000ED250000}"/>
    <cellStyle name="Normal 15 2 2 3 5 3 2" xfId="9709" xr:uid="{00000000-0005-0000-0000-0000EE250000}"/>
    <cellStyle name="Normal 15 2 2 3 5 3 2 2" xfId="9710" xr:uid="{00000000-0005-0000-0000-0000EF250000}"/>
    <cellStyle name="Normal 15 2 2 3 5 3 3" xfId="9711" xr:uid="{00000000-0005-0000-0000-0000F0250000}"/>
    <cellStyle name="Normal 15 2 2 3 5 4" xfId="9712" xr:uid="{00000000-0005-0000-0000-0000F1250000}"/>
    <cellStyle name="Normal 15 2 2 3 5 4 2" xfId="9713" xr:uid="{00000000-0005-0000-0000-0000F2250000}"/>
    <cellStyle name="Normal 15 2 2 3 5 4 2 2" xfId="9714" xr:uid="{00000000-0005-0000-0000-0000F3250000}"/>
    <cellStyle name="Normal 15 2 2 3 5 4 3" xfId="9715" xr:uid="{00000000-0005-0000-0000-0000F4250000}"/>
    <cellStyle name="Normal 15 2 2 3 5 5" xfId="9716" xr:uid="{00000000-0005-0000-0000-0000F5250000}"/>
    <cellStyle name="Normal 15 2 2 3 5 5 2" xfId="9717" xr:uid="{00000000-0005-0000-0000-0000F6250000}"/>
    <cellStyle name="Normal 15 2 2 3 5 6" xfId="9718" xr:uid="{00000000-0005-0000-0000-0000F7250000}"/>
    <cellStyle name="Normal 15 2 2 3 5 6 2" xfId="9719" xr:uid="{00000000-0005-0000-0000-0000F8250000}"/>
    <cellStyle name="Normal 15 2 2 3 5 7" xfId="9720" xr:uid="{00000000-0005-0000-0000-0000F9250000}"/>
    <cellStyle name="Normal 15 2 2 3 6" xfId="9721" xr:uid="{00000000-0005-0000-0000-0000FA250000}"/>
    <cellStyle name="Normal 15 2 2 3 6 2" xfId="9722" xr:uid="{00000000-0005-0000-0000-0000FB250000}"/>
    <cellStyle name="Normal 15 2 2 3 6 2 2" xfId="9723" xr:uid="{00000000-0005-0000-0000-0000FC250000}"/>
    <cellStyle name="Normal 15 2 2 3 6 3" xfId="9724" xr:uid="{00000000-0005-0000-0000-0000FD250000}"/>
    <cellStyle name="Normal 15 2 2 3 7" xfId="9725" xr:uid="{00000000-0005-0000-0000-0000FE250000}"/>
    <cellStyle name="Normal 15 2 2 3 7 2" xfId="9726" xr:uid="{00000000-0005-0000-0000-0000FF250000}"/>
    <cellStyle name="Normal 15 2 2 3 7 2 2" xfId="9727" xr:uid="{00000000-0005-0000-0000-000000260000}"/>
    <cellStyle name="Normal 15 2 2 3 7 3" xfId="9728" xr:uid="{00000000-0005-0000-0000-000001260000}"/>
    <cellStyle name="Normal 15 2 2 3 8" xfId="9729" xr:uid="{00000000-0005-0000-0000-000002260000}"/>
    <cellStyle name="Normal 15 2 2 3 8 2" xfId="9730" xr:uid="{00000000-0005-0000-0000-000003260000}"/>
    <cellStyle name="Normal 15 2 2 3 8 2 2" xfId="9731" xr:uid="{00000000-0005-0000-0000-000004260000}"/>
    <cellStyle name="Normal 15 2 2 3 8 3" xfId="9732" xr:uid="{00000000-0005-0000-0000-000005260000}"/>
    <cellStyle name="Normal 15 2 2 3 9" xfId="9733" xr:uid="{00000000-0005-0000-0000-000006260000}"/>
    <cellStyle name="Normal 15 2 2 3 9 2" xfId="9734" xr:uid="{00000000-0005-0000-0000-000007260000}"/>
    <cellStyle name="Normal 15 2 2 4" xfId="9735" xr:uid="{00000000-0005-0000-0000-000008260000}"/>
    <cellStyle name="Normal 15 2 2 4 2" xfId="9736" xr:uid="{00000000-0005-0000-0000-000009260000}"/>
    <cellStyle name="Normal 15 2 2 4 2 2" xfId="9737" xr:uid="{00000000-0005-0000-0000-00000A260000}"/>
    <cellStyle name="Normal 15 2 2 4 2 2 2" xfId="9738" xr:uid="{00000000-0005-0000-0000-00000B260000}"/>
    <cellStyle name="Normal 15 2 2 4 2 2 2 2" xfId="9739" xr:uid="{00000000-0005-0000-0000-00000C260000}"/>
    <cellStyle name="Normal 15 2 2 4 2 2 3" xfId="9740" xr:uid="{00000000-0005-0000-0000-00000D260000}"/>
    <cellStyle name="Normal 15 2 2 4 2 3" xfId="9741" xr:uid="{00000000-0005-0000-0000-00000E260000}"/>
    <cellStyle name="Normal 15 2 2 4 2 3 2" xfId="9742" xr:uid="{00000000-0005-0000-0000-00000F260000}"/>
    <cellStyle name="Normal 15 2 2 4 2 3 2 2" xfId="9743" xr:uid="{00000000-0005-0000-0000-000010260000}"/>
    <cellStyle name="Normal 15 2 2 4 2 3 3" xfId="9744" xr:uid="{00000000-0005-0000-0000-000011260000}"/>
    <cellStyle name="Normal 15 2 2 4 2 4" xfId="9745" xr:uid="{00000000-0005-0000-0000-000012260000}"/>
    <cellStyle name="Normal 15 2 2 4 2 4 2" xfId="9746" xr:uid="{00000000-0005-0000-0000-000013260000}"/>
    <cellStyle name="Normal 15 2 2 4 2 4 2 2" xfId="9747" xr:uid="{00000000-0005-0000-0000-000014260000}"/>
    <cellStyle name="Normal 15 2 2 4 2 4 3" xfId="9748" xr:uid="{00000000-0005-0000-0000-000015260000}"/>
    <cellStyle name="Normal 15 2 2 4 2 5" xfId="9749" xr:uid="{00000000-0005-0000-0000-000016260000}"/>
    <cellStyle name="Normal 15 2 2 4 2 5 2" xfId="9750" xr:uid="{00000000-0005-0000-0000-000017260000}"/>
    <cellStyle name="Normal 15 2 2 4 2 6" xfId="9751" xr:uid="{00000000-0005-0000-0000-000018260000}"/>
    <cellStyle name="Normal 15 2 2 4 2 6 2" xfId="9752" xr:uid="{00000000-0005-0000-0000-000019260000}"/>
    <cellStyle name="Normal 15 2 2 4 2 7" xfId="9753" xr:uid="{00000000-0005-0000-0000-00001A260000}"/>
    <cellStyle name="Normal 15 2 2 4 3" xfId="9754" xr:uid="{00000000-0005-0000-0000-00001B260000}"/>
    <cellStyle name="Normal 15 2 2 4 3 2" xfId="9755" xr:uid="{00000000-0005-0000-0000-00001C260000}"/>
    <cellStyle name="Normal 15 2 2 4 3 2 2" xfId="9756" xr:uid="{00000000-0005-0000-0000-00001D260000}"/>
    <cellStyle name="Normal 15 2 2 4 3 2 2 2" xfId="9757" xr:uid="{00000000-0005-0000-0000-00001E260000}"/>
    <cellStyle name="Normal 15 2 2 4 3 2 3" xfId="9758" xr:uid="{00000000-0005-0000-0000-00001F260000}"/>
    <cellStyle name="Normal 15 2 2 4 3 3" xfId="9759" xr:uid="{00000000-0005-0000-0000-000020260000}"/>
    <cellStyle name="Normal 15 2 2 4 3 3 2" xfId="9760" xr:uid="{00000000-0005-0000-0000-000021260000}"/>
    <cellStyle name="Normal 15 2 2 4 3 3 2 2" xfId="9761" xr:uid="{00000000-0005-0000-0000-000022260000}"/>
    <cellStyle name="Normal 15 2 2 4 3 3 3" xfId="9762" xr:uid="{00000000-0005-0000-0000-000023260000}"/>
    <cellStyle name="Normal 15 2 2 4 3 4" xfId="9763" xr:uid="{00000000-0005-0000-0000-000024260000}"/>
    <cellStyle name="Normal 15 2 2 4 3 4 2" xfId="9764" xr:uid="{00000000-0005-0000-0000-000025260000}"/>
    <cellStyle name="Normal 15 2 2 4 3 4 2 2" xfId="9765" xr:uid="{00000000-0005-0000-0000-000026260000}"/>
    <cellStyle name="Normal 15 2 2 4 3 4 3" xfId="9766" xr:uid="{00000000-0005-0000-0000-000027260000}"/>
    <cellStyle name="Normal 15 2 2 4 3 5" xfId="9767" xr:uid="{00000000-0005-0000-0000-000028260000}"/>
    <cellStyle name="Normal 15 2 2 4 3 5 2" xfId="9768" xr:uid="{00000000-0005-0000-0000-000029260000}"/>
    <cellStyle name="Normal 15 2 2 4 3 6" xfId="9769" xr:uid="{00000000-0005-0000-0000-00002A260000}"/>
    <cellStyle name="Normal 15 2 2 4 3 6 2" xfId="9770" xr:uid="{00000000-0005-0000-0000-00002B260000}"/>
    <cellStyle name="Normal 15 2 2 4 3 7" xfId="9771" xr:uid="{00000000-0005-0000-0000-00002C260000}"/>
    <cellStyle name="Normal 15 2 2 4 4" xfId="9772" xr:uid="{00000000-0005-0000-0000-00002D260000}"/>
    <cellStyle name="Normal 15 2 2 4 4 2" xfId="9773" xr:uid="{00000000-0005-0000-0000-00002E260000}"/>
    <cellStyle name="Normal 15 2 2 4 4 2 2" xfId="9774" xr:uid="{00000000-0005-0000-0000-00002F260000}"/>
    <cellStyle name="Normal 15 2 2 4 4 3" xfId="9775" xr:uid="{00000000-0005-0000-0000-000030260000}"/>
    <cellStyle name="Normal 15 2 2 4 5" xfId="9776" xr:uid="{00000000-0005-0000-0000-000031260000}"/>
    <cellStyle name="Normal 15 2 2 4 5 2" xfId="9777" xr:uid="{00000000-0005-0000-0000-000032260000}"/>
    <cellStyle name="Normal 15 2 2 4 5 2 2" xfId="9778" xr:uid="{00000000-0005-0000-0000-000033260000}"/>
    <cellStyle name="Normal 15 2 2 4 5 3" xfId="9779" xr:uid="{00000000-0005-0000-0000-000034260000}"/>
    <cellStyle name="Normal 15 2 2 4 6" xfId="9780" xr:uid="{00000000-0005-0000-0000-000035260000}"/>
    <cellStyle name="Normal 15 2 2 4 6 2" xfId="9781" xr:uid="{00000000-0005-0000-0000-000036260000}"/>
    <cellStyle name="Normal 15 2 2 4 6 2 2" xfId="9782" xr:uid="{00000000-0005-0000-0000-000037260000}"/>
    <cellStyle name="Normal 15 2 2 4 6 3" xfId="9783" xr:uid="{00000000-0005-0000-0000-000038260000}"/>
    <cellStyle name="Normal 15 2 2 4 7" xfId="9784" xr:uid="{00000000-0005-0000-0000-000039260000}"/>
    <cellStyle name="Normal 15 2 2 4 7 2" xfId="9785" xr:uid="{00000000-0005-0000-0000-00003A260000}"/>
    <cellStyle name="Normal 15 2 2 4 8" xfId="9786" xr:uid="{00000000-0005-0000-0000-00003B260000}"/>
    <cellStyle name="Normal 15 2 2 4 8 2" xfId="9787" xr:uid="{00000000-0005-0000-0000-00003C260000}"/>
    <cellStyle name="Normal 15 2 2 4 9" xfId="9788" xr:uid="{00000000-0005-0000-0000-00003D260000}"/>
    <cellStyle name="Normal 15 2 2 5" xfId="9789" xr:uid="{00000000-0005-0000-0000-00003E260000}"/>
    <cellStyle name="Normal 15 2 2 5 2" xfId="9790" xr:uid="{00000000-0005-0000-0000-00003F260000}"/>
    <cellStyle name="Normal 15 2 2 5 2 2" xfId="9791" xr:uid="{00000000-0005-0000-0000-000040260000}"/>
    <cellStyle name="Normal 15 2 2 5 2 2 2" xfId="9792" xr:uid="{00000000-0005-0000-0000-000041260000}"/>
    <cellStyle name="Normal 15 2 2 5 2 3" xfId="9793" xr:uid="{00000000-0005-0000-0000-000042260000}"/>
    <cellStyle name="Normal 15 2 2 5 3" xfId="9794" xr:uid="{00000000-0005-0000-0000-000043260000}"/>
    <cellStyle name="Normal 15 2 2 5 3 2" xfId="9795" xr:uid="{00000000-0005-0000-0000-000044260000}"/>
    <cellStyle name="Normal 15 2 2 5 3 2 2" xfId="9796" xr:uid="{00000000-0005-0000-0000-000045260000}"/>
    <cellStyle name="Normal 15 2 2 5 3 3" xfId="9797" xr:uid="{00000000-0005-0000-0000-000046260000}"/>
    <cellStyle name="Normal 15 2 2 5 4" xfId="9798" xr:uid="{00000000-0005-0000-0000-000047260000}"/>
    <cellStyle name="Normal 15 2 2 5 4 2" xfId="9799" xr:uid="{00000000-0005-0000-0000-000048260000}"/>
    <cellStyle name="Normal 15 2 2 5 4 2 2" xfId="9800" xr:uid="{00000000-0005-0000-0000-000049260000}"/>
    <cellStyle name="Normal 15 2 2 5 4 3" xfId="9801" xr:uid="{00000000-0005-0000-0000-00004A260000}"/>
    <cellStyle name="Normal 15 2 2 5 5" xfId="9802" xr:uid="{00000000-0005-0000-0000-00004B260000}"/>
    <cellStyle name="Normal 15 2 2 5 5 2" xfId="9803" xr:uid="{00000000-0005-0000-0000-00004C260000}"/>
    <cellStyle name="Normal 15 2 2 5 6" xfId="9804" xr:uid="{00000000-0005-0000-0000-00004D260000}"/>
    <cellStyle name="Normal 15 2 2 5 6 2" xfId="9805" xr:uid="{00000000-0005-0000-0000-00004E260000}"/>
    <cellStyle name="Normal 15 2 2 5 7" xfId="9806" xr:uid="{00000000-0005-0000-0000-00004F260000}"/>
    <cellStyle name="Normal 15 2 2 6" xfId="9807" xr:uid="{00000000-0005-0000-0000-000050260000}"/>
    <cellStyle name="Normal 15 2 2 6 2" xfId="9808" xr:uid="{00000000-0005-0000-0000-000051260000}"/>
    <cellStyle name="Normal 15 2 2 6 2 2" xfId="9809" xr:uid="{00000000-0005-0000-0000-000052260000}"/>
    <cellStyle name="Normal 15 2 2 6 2 2 2" xfId="9810" xr:uid="{00000000-0005-0000-0000-000053260000}"/>
    <cellStyle name="Normal 15 2 2 6 2 3" xfId="9811" xr:uid="{00000000-0005-0000-0000-000054260000}"/>
    <cellStyle name="Normal 15 2 2 6 3" xfId="9812" xr:uid="{00000000-0005-0000-0000-000055260000}"/>
    <cellStyle name="Normal 15 2 2 6 3 2" xfId="9813" xr:uid="{00000000-0005-0000-0000-000056260000}"/>
    <cellStyle name="Normal 15 2 2 6 3 2 2" xfId="9814" xr:uid="{00000000-0005-0000-0000-000057260000}"/>
    <cellStyle name="Normal 15 2 2 6 3 3" xfId="9815" xr:uid="{00000000-0005-0000-0000-000058260000}"/>
    <cellStyle name="Normal 15 2 2 6 4" xfId="9816" xr:uid="{00000000-0005-0000-0000-000059260000}"/>
    <cellStyle name="Normal 15 2 2 6 4 2" xfId="9817" xr:uid="{00000000-0005-0000-0000-00005A260000}"/>
    <cellStyle name="Normal 15 2 2 6 4 2 2" xfId="9818" xr:uid="{00000000-0005-0000-0000-00005B260000}"/>
    <cellStyle name="Normal 15 2 2 6 4 3" xfId="9819" xr:uid="{00000000-0005-0000-0000-00005C260000}"/>
    <cellStyle name="Normal 15 2 2 6 5" xfId="9820" xr:uid="{00000000-0005-0000-0000-00005D260000}"/>
    <cellStyle name="Normal 15 2 2 6 5 2" xfId="9821" xr:uid="{00000000-0005-0000-0000-00005E260000}"/>
    <cellStyle name="Normal 15 2 2 6 6" xfId="9822" xr:uid="{00000000-0005-0000-0000-00005F260000}"/>
    <cellStyle name="Normal 15 2 2 6 6 2" xfId="9823" xr:uid="{00000000-0005-0000-0000-000060260000}"/>
    <cellStyle name="Normal 15 2 2 6 7" xfId="9824" xr:uid="{00000000-0005-0000-0000-000061260000}"/>
    <cellStyle name="Normal 15 2 2 7" xfId="9825" xr:uid="{00000000-0005-0000-0000-000062260000}"/>
    <cellStyle name="Normal 15 2 2 7 2" xfId="9826" xr:uid="{00000000-0005-0000-0000-000063260000}"/>
    <cellStyle name="Normal 15 2 2 7 2 2" xfId="9827" xr:uid="{00000000-0005-0000-0000-000064260000}"/>
    <cellStyle name="Normal 15 2 2 7 3" xfId="9828" xr:uid="{00000000-0005-0000-0000-000065260000}"/>
    <cellStyle name="Normal 15 2 2 8" xfId="9829" xr:uid="{00000000-0005-0000-0000-000066260000}"/>
    <cellStyle name="Normal 15 2 2 8 2" xfId="9830" xr:uid="{00000000-0005-0000-0000-000067260000}"/>
    <cellStyle name="Normal 15 2 2 8 2 2" xfId="9831" xr:uid="{00000000-0005-0000-0000-000068260000}"/>
    <cellStyle name="Normal 15 2 2 8 3" xfId="9832" xr:uid="{00000000-0005-0000-0000-000069260000}"/>
    <cellStyle name="Normal 15 2 2 9" xfId="9833" xr:uid="{00000000-0005-0000-0000-00006A260000}"/>
    <cellStyle name="Normal 15 2 2 9 2" xfId="9834" xr:uid="{00000000-0005-0000-0000-00006B260000}"/>
    <cellStyle name="Normal 15 2 2 9 2 2" xfId="9835" xr:uid="{00000000-0005-0000-0000-00006C260000}"/>
    <cellStyle name="Normal 15 2 2 9 3" xfId="9836" xr:uid="{00000000-0005-0000-0000-00006D260000}"/>
    <cellStyle name="Normal 15 2 2_Confidential Information" xfId="9837" xr:uid="{00000000-0005-0000-0000-00006E260000}"/>
    <cellStyle name="Normal 15 2 3" xfId="9838" xr:uid="{00000000-0005-0000-0000-00006F260000}"/>
    <cellStyle name="Normal 15 2 3 10" xfId="9839" xr:uid="{00000000-0005-0000-0000-000070260000}"/>
    <cellStyle name="Normal 15 2 3 10 2" xfId="9840" xr:uid="{00000000-0005-0000-0000-000071260000}"/>
    <cellStyle name="Normal 15 2 3 10 2 2" xfId="9841" xr:uid="{00000000-0005-0000-0000-000072260000}"/>
    <cellStyle name="Normal 15 2 3 10 3" xfId="9842" xr:uid="{00000000-0005-0000-0000-000073260000}"/>
    <cellStyle name="Normal 15 2 3 11" xfId="9843" xr:uid="{00000000-0005-0000-0000-000074260000}"/>
    <cellStyle name="Normal 15 2 3 11 2" xfId="9844" xr:uid="{00000000-0005-0000-0000-000075260000}"/>
    <cellStyle name="Normal 15 2 3 12" xfId="9845" xr:uid="{00000000-0005-0000-0000-000076260000}"/>
    <cellStyle name="Normal 15 2 3 12 2" xfId="9846" xr:uid="{00000000-0005-0000-0000-000077260000}"/>
    <cellStyle name="Normal 15 2 3 13" xfId="9847" xr:uid="{00000000-0005-0000-0000-000078260000}"/>
    <cellStyle name="Normal 15 2 3 2" xfId="9848" xr:uid="{00000000-0005-0000-0000-000079260000}"/>
    <cellStyle name="Normal 15 2 3 2 10" xfId="9849" xr:uid="{00000000-0005-0000-0000-00007A260000}"/>
    <cellStyle name="Normal 15 2 3 2 10 2" xfId="9850" xr:uid="{00000000-0005-0000-0000-00007B260000}"/>
    <cellStyle name="Normal 15 2 3 2 11" xfId="9851" xr:uid="{00000000-0005-0000-0000-00007C260000}"/>
    <cellStyle name="Normal 15 2 3 2 2" xfId="9852" xr:uid="{00000000-0005-0000-0000-00007D260000}"/>
    <cellStyle name="Normal 15 2 3 2 2 2" xfId="9853" xr:uid="{00000000-0005-0000-0000-00007E260000}"/>
    <cellStyle name="Normal 15 2 3 2 2 2 2" xfId="9854" xr:uid="{00000000-0005-0000-0000-00007F260000}"/>
    <cellStyle name="Normal 15 2 3 2 2 2 2 2" xfId="9855" xr:uid="{00000000-0005-0000-0000-000080260000}"/>
    <cellStyle name="Normal 15 2 3 2 2 2 2 2 2" xfId="9856" xr:uid="{00000000-0005-0000-0000-000081260000}"/>
    <cellStyle name="Normal 15 2 3 2 2 2 2 3" xfId="9857" xr:uid="{00000000-0005-0000-0000-000082260000}"/>
    <cellStyle name="Normal 15 2 3 2 2 2 3" xfId="9858" xr:uid="{00000000-0005-0000-0000-000083260000}"/>
    <cellStyle name="Normal 15 2 3 2 2 2 3 2" xfId="9859" xr:uid="{00000000-0005-0000-0000-000084260000}"/>
    <cellStyle name="Normal 15 2 3 2 2 2 3 2 2" xfId="9860" xr:uid="{00000000-0005-0000-0000-000085260000}"/>
    <cellStyle name="Normal 15 2 3 2 2 2 3 3" xfId="9861" xr:uid="{00000000-0005-0000-0000-000086260000}"/>
    <cellStyle name="Normal 15 2 3 2 2 2 4" xfId="9862" xr:uid="{00000000-0005-0000-0000-000087260000}"/>
    <cellStyle name="Normal 15 2 3 2 2 2 4 2" xfId="9863" xr:uid="{00000000-0005-0000-0000-000088260000}"/>
    <cellStyle name="Normal 15 2 3 2 2 2 4 2 2" xfId="9864" xr:uid="{00000000-0005-0000-0000-000089260000}"/>
    <cellStyle name="Normal 15 2 3 2 2 2 4 3" xfId="9865" xr:uid="{00000000-0005-0000-0000-00008A260000}"/>
    <cellStyle name="Normal 15 2 3 2 2 2 5" xfId="9866" xr:uid="{00000000-0005-0000-0000-00008B260000}"/>
    <cellStyle name="Normal 15 2 3 2 2 2 5 2" xfId="9867" xr:uid="{00000000-0005-0000-0000-00008C260000}"/>
    <cellStyle name="Normal 15 2 3 2 2 2 6" xfId="9868" xr:uid="{00000000-0005-0000-0000-00008D260000}"/>
    <cellStyle name="Normal 15 2 3 2 2 2 6 2" xfId="9869" xr:uid="{00000000-0005-0000-0000-00008E260000}"/>
    <cellStyle name="Normal 15 2 3 2 2 2 7" xfId="9870" xr:uid="{00000000-0005-0000-0000-00008F260000}"/>
    <cellStyle name="Normal 15 2 3 2 2 3" xfId="9871" xr:uid="{00000000-0005-0000-0000-000090260000}"/>
    <cellStyle name="Normal 15 2 3 2 2 3 2" xfId="9872" xr:uid="{00000000-0005-0000-0000-000091260000}"/>
    <cellStyle name="Normal 15 2 3 2 2 3 2 2" xfId="9873" xr:uid="{00000000-0005-0000-0000-000092260000}"/>
    <cellStyle name="Normal 15 2 3 2 2 3 2 2 2" xfId="9874" xr:uid="{00000000-0005-0000-0000-000093260000}"/>
    <cellStyle name="Normal 15 2 3 2 2 3 2 3" xfId="9875" xr:uid="{00000000-0005-0000-0000-000094260000}"/>
    <cellStyle name="Normal 15 2 3 2 2 3 3" xfId="9876" xr:uid="{00000000-0005-0000-0000-000095260000}"/>
    <cellStyle name="Normal 15 2 3 2 2 3 3 2" xfId="9877" xr:uid="{00000000-0005-0000-0000-000096260000}"/>
    <cellStyle name="Normal 15 2 3 2 2 3 3 2 2" xfId="9878" xr:uid="{00000000-0005-0000-0000-000097260000}"/>
    <cellStyle name="Normal 15 2 3 2 2 3 3 3" xfId="9879" xr:uid="{00000000-0005-0000-0000-000098260000}"/>
    <cellStyle name="Normal 15 2 3 2 2 3 4" xfId="9880" xr:uid="{00000000-0005-0000-0000-000099260000}"/>
    <cellStyle name="Normal 15 2 3 2 2 3 4 2" xfId="9881" xr:uid="{00000000-0005-0000-0000-00009A260000}"/>
    <cellStyle name="Normal 15 2 3 2 2 3 4 2 2" xfId="9882" xr:uid="{00000000-0005-0000-0000-00009B260000}"/>
    <cellStyle name="Normal 15 2 3 2 2 3 4 3" xfId="9883" xr:uid="{00000000-0005-0000-0000-00009C260000}"/>
    <cellStyle name="Normal 15 2 3 2 2 3 5" xfId="9884" xr:uid="{00000000-0005-0000-0000-00009D260000}"/>
    <cellStyle name="Normal 15 2 3 2 2 3 5 2" xfId="9885" xr:uid="{00000000-0005-0000-0000-00009E260000}"/>
    <cellStyle name="Normal 15 2 3 2 2 3 6" xfId="9886" xr:uid="{00000000-0005-0000-0000-00009F260000}"/>
    <cellStyle name="Normal 15 2 3 2 2 3 6 2" xfId="9887" xr:uid="{00000000-0005-0000-0000-0000A0260000}"/>
    <cellStyle name="Normal 15 2 3 2 2 3 7" xfId="9888" xr:uid="{00000000-0005-0000-0000-0000A1260000}"/>
    <cellStyle name="Normal 15 2 3 2 2 4" xfId="9889" xr:uid="{00000000-0005-0000-0000-0000A2260000}"/>
    <cellStyle name="Normal 15 2 3 2 2 4 2" xfId="9890" xr:uid="{00000000-0005-0000-0000-0000A3260000}"/>
    <cellStyle name="Normal 15 2 3 2 2 4 2 2" xfId="9891" xr:uid="{00000000-0005-0000-0000-0000A4260000}"/>
    <cellStyle name="Normal 15 2 3 2 2 4 3" xfId="9892" xr:uid="{00000000-0005-0000-0000-0000A5260000}"/>
    <cellStyle name="Normal 15 2 3 2 2 5" xfId="9893" xr:uid="{00000000-0005-0000-0000-0000A6260000}"/>
    <cellStyle name="Normal 15 2 3 2 2 5 2" xfId="9894" xr:uid="{00000000-0005-0000-0000-0000A7260000}"/>
    <cellStyle name="Normal 15 2 3 2 2 5 2 2" xfId="9895" xr:uid="{00000000-0005-0000-0000-0000A8260000}"/>
    <cellStyle name="Normal 15 2 3 2 2 5 3" xfId="9896" xr:uid="{00000000-0005-0000-0000-0000A9260000}"/>
    <cellStyle name="Normal 15 2 3 2 2 6" xfId="9897" xr:uid="{00000000-0005-0000-0000-0000AA260000}"/>
    <cellStyle name="Normal 15 2 3 2 2 6 2" xfId="9898" xr:uid="{00000000-0005-0000-0000-0000AB260000}"/>
    <cellStyle name="Normal 15 2 3 2 2 6 2 2" xfId="9899" xr:uid="{00000000-0005-0000-0000-0000AC260000}"/>
    <cellStyle name="Normal 15 2 3 2 2 6 3" xfId="9900" xr:uid="{00000000-0005-0000-0000-0000AD260000}"/>
    <cellStyle name="Normal 15 2 3 2 2 7" xfId="9901" xr:uid="{00000000-0005-0000-0000-0000AE260000}"/>
    <cellStyle name="Normal 15 2 3 2 2 7 2" xfId="9902" xr:uid="{00000000-0005-0000-0000-0000AF260000}"/>
    <cellStyle name="Normal 15 2 3 2 2 8" xfId="9903" xr:uid="{00000000-0005-0000-0000-0000B0260000}"/>
    <cellStyle name="Normal 15 2 3 2 2 8 2" xfId="9904" xr:uid="{00000000-0005-0000-0000-0000B1260000}"/>
    <cellStyle name="Normal 15 2 3 2 2 9" xfId="9905" xr:uid="{00000000-0005-0000-0000-0000B2260000}"/>
    <cellStyle name="Normal 15 2 3 2 3" xfId="9906" xr:uid="{00000000-0005-0000-0000-0000B3260000}"/>
    <cellStyle name="Normal 15 2 3 2 3 2" xfId="9907" xr:uid="{00000000-0005-0000-0000-0000B4260000}"/>
    <cellStyle name="Normal 15 2 3 2 3 2 2" xfId="9908" xr:uid="{00000000-0005-0000-0000-0000B5260000}"/>
    <cellStyle name="Normal 15 2 3 2 3 2 2 2" xfId="9909" xr:uid="{00000000-0005-0000-0000-0000B6260000}"/>
    <cellStyle name="Normal 15 2 3 2 3 2 2 2 2" xfId="9910" xr:uid="{00000000-0005-0000-0000-0000B7260000}"/>
    <cellStyle name="Normal 15 2 3 2 3 2 2 3" xfId="9911" xr:uid="{00000000-0005-0000-0000-0000B8260000}"/>
    <cellStyle name="Normal 15 2 3 2 3 2 3" xfId="9912" xr:uid="{00000000-0005-0000-0000-0000B9260000}"/>
    <cellStyle name="Normal 15 2 3 2 3 2 3 2" xfId="9913" xr:uid="{00000000-0005-0000-0000-0000BA260000}"/>
    <cellStyle name="Normal 15 2 3 2 3 2 3 2 2" xfId="9914" xr:uid="{00000000-0005-0000-0000-0000BB260000}"/>
    <cellStyle name="Normal 15 2 3 2 3 2 3 3" xfId="9915" xr:uid="{00000000-0005-0000-0000-0000BC260000}"/>
    <cellStyle name="Normal 15 2 3 2 3 2 4" xfId="9916" xr:uid="{00000000-0005-0000-0000-0000BD260000}"/>
    <cellStyle name="Normal 15 2 3 2 3 2 4 2" xfId="9917" xr:uid="{00000000-0005-0000-0000-0000BE260000}"/>
    <cellStyle name="Normal 15 2 3 2 3 2 4 2 2" xfId="9918" xr:uid="{00000000-0005-0000-0000-0000BF260000}"/>
    <cellStyle name="Normal 15 2 3 2 3 2 4 3" xfId="9919" xr:uid="{00000000-0005-0000-0000-0000C0260000}"/>
    <cellStyle name="Normal 15 2 3 2 3 2 5" xfId="9920" xr:uid="{00000000-0005-0000-0000-0000C1260000}"/>
    <cellStyle name="Normal 15 2 3 2 3 2 5 2" xfId="9921" xr:uid="{00000000-0005-0000-0000-0000C2260000}"/>
    <cellStyle name="Normal 15 2 3 2 3 2 6" xfId="9922" xr:uid="{00000000-0005-0000-0000-0000C3260000}"/>
    <cellStyle name="Normal 15 2 3 2 3 2 6 2" xfId="9923" xr:uid="{00000000-0005-0000-0000-0000C4260000}"/>
    <cellStyle name="Normal 15 2 3 2 3 2 7" xfId="9924" xr:uid="{00000000-0005-0000-0000-0000C5260000}"/>
    <cellStyle name="Normal 15 2 3 2 3 3" xfId="9925" xr:uid="{00000000-0005-0000-0000-0000C6260000}"/>
    <cellStyle name="Normal 15 2 3 2 3 3 2" xfId="9926" xr:uid="{00000000-0005-0000-0000-0000C7260000}"/>
    <cellStyle name="Normal 15 2 3 2 3 3 2 2" xfId="9927" xr:uid="{00000000-0005-0000-0000-0000C8260000}"/>
    <cellStyle name="Normal 15 2 3 2 3 3 3" xfId="9928" xr:uid="{00000000-0005-0000-0000-0000C9260000}"/>
    <cellStyle name="Normal 15 2 3 2 3 4" xfId="9929" xr:uid="{00000000-0005-0000-0000-0000CA260000}"/>
    <cellStyle name="Normal 15 2 3 2 3 4 2" xfId="9930" xr:uid="{00000000-0005-0000-0000-0000CB260000}"/>
    <cellStyle name="Normal 15 2 3 2 3 4 2 2" xfId="9931" xr:uid="{00000000-0005-0000-0000-0000CC260000}"/>
    <cellStyle name="Normal 15 2 3 2 3 4 3" xfId="9932" xr:uid="{00000000-0005-0000-0000-0000CD260000}"/>
    <cellStyle name="Normal 15 2 3 2 3 5" xfId="9933" xr:uid="{00000000-0005-0000-0000-0000CE260000}"/>
    <cellStyle name="Normal 15 2 3 2 3 5 2" xfId="9934" xr:uid="{00000000-0005-0000-0000-0000CF260000}"/>
    <cellStyle name="Normal 15 2 3 2 3 5 2 2" xfId="9935" xr:uid="{00000000-0005-0000-0000-0000D0260000}"/>
    <cellStyle name="Normal 15 2 3 2 3 5 3" xfId="9936" xr:uid="{00000000-0005-0000-0000-0000D1260000}"/>
    <cellStyle name="Normal 15 2 3 2 3 6" xfId="9937" xr:uid="{00000000-0005-0000-0000-0000D2260000}"/>
    <cellStyle name="Normal 15 2 3 2 3 6 2" xfId="9938" xr:uid="{00000000-0005-0000-0000-0000D3260000}"/>
    <cellStyle name="Normal 15 2 3 2 3 7" xfId="9939" xr:uid="{00000000-0005-0000-0000-0000D4260000}"/>
    <cellStyle name="Normal 15 2 3 2 3 7 2" xfId="9940" xr:uid="{00000000-0005-0000-0000-0000D5260000}"/>
    <cellStyle name="Normal 15 2 3 2 3 8" xfId="9941" xr:uid="{00000000-0005-0000-0000-0000D6260000}"/>
    <cellStyle name="Normal 15 2 3 2 4" xfId="9942" xr:uid="{00000000-0005-0000-0000-0000D7260000}"/>
    <cellStyle name="Normal 15 2 3 2 4 2" xfId="9943" xr:uid="{00000000-0005-0000-0000-0000D8260000}"/>
    <cellStyle name="Normal 15 2 3 2 4 2 2" xfId="9944" xr:uid="{00000000-0005-0000-0000-0000D9260000}"/>
    <cellStyle name="Normal 15 2 3 2 4 2 2 2" xfId="9945" xr:uid="{00000000-0005-0000-0000-0000DA260000}"/>
    <cellStyle name="Normal 15 2 3 2 4 2 3" xfId="9946" xr:uid="{00000000-0005-0000-0000-0000DB260000}"/>
    <cellStyle name="Normal 15 2 3 2 4 3" xfId="9947" xr:uid="{00000000-0005-0000-0000-0000DC260000}"/>
    <cellStyle name="Normal 15 2 3 2 4 3 2" xfId="9948" xr:uid="{00000000-0005-0000-0000-0000DD260000}"/>
    <cellStyle name="Normal 15 2 3 2 4 3 2 2" xfId="9949" xr:uid="{00000000-0005-0000-0000-0000DE260000}"/>
    <cellStyle name="Normal 15 2 3 2 4 3 3" xfId="9950" xr:uid="{00000000-0005-0000-0000-0000DF260000}"/>
    <cellStyle name="Normal 15 2 3 2 4 4" xfId="9951" xr:uid="{00000000-0005-0000-0000-0000E0260000}"/>
    <cellStyle name="Normal 15 2 3 2 4 4 2" xfId="9952" xr:uid="{00000000-0005-0000-0000-0000E1260000}"/>
    <cellStyle name="Normal 15 2 3 2 4 4 2 2" xfId="9953" xr:uid="{00000000-0005-0000-0000-0000E2260000}"/>
    <cellStyle name="Normal 15 2 3 2 4 4 3" xfId="9954" xr:uid="{00000000-0005-0000-0000-0000E3260000}"/>
    <cellStyle name="Normal 15 2 3 2 4 5" xfId="9955" xr:uid="{00000000-0005-0000-0000-0000E4260000}"/>
    <cellStyle name="Normal 15 2 3 2 4 5 2" xfId="9956" xr:uid="{00000000-0005-0000-0000-0000E5260000}"/>
    <cellStyle name="Normal 15 2 3 2 4 6" xfId="9957" xr:uid="{00000000-0005-0000-0000-0000E6260000}"/>
    <cellStyle name="Normal 15 2 3 2 4 6 2" xfId="9958" xr:uid="{00000000-0005-0000-0000-0000E7260000}"/>
    <cellStyle name="Normal 15 2 3 2 4 7" xfId="9959" xr:uid="{00000000-0005-0000-0000-0000E8260000}"/>
    <cellStyle name="Normal 15 2 3 2 5" xfId="9960" xr:uid="{00000000-0005-0000-0000-0000E9260000}"/>
    <cellStyle name="Normal 15 2 3 2 5 2" xfId="9961" xr:uid="{00000000-0005-0000-0000-0000EA260000}"/>
    <cellStyle name="Normal 15 2 3 2 5 2 2" xfId="9962" xr:uid="{00000000-0005-0000-0000-0000EB260000}"/>
    <cellStyle name="Normal 15 2 3 2 5 2 2 2" xfId="9963" xr:uid="{00000000-0005-0000-0000-0000EC260000}"/>
    <cellStyle name="Normal 15 2 3 2 5 2 3" xfId="9964" xr:uid="{00000000-0005-0000-0000-0000ED260000}"/>
    <cellStyle name="Normal 15 2 3 2 5 3" xfId="9965" xr:uid="{00000000-0005-0000-0000-0000EE260000}"/>
    <cellStyle name="Normal 15 2 3 2 5 3 2" xfId="9966" xr:uid="{00000000-0005-0000-0000-0000EF260000}"/>
    <cellStyle name="Normal 15 2 3 2 5 3 2 2" xfId="9967" xr:uid="{00000000-0005-0000-0000-0000F0260000}"/>
    <cellStyle name="Normal 15 2 3 2 5 3 3" xfId="9968" xr:uid="{00000000-0005-0000-0000-0000F1260000}"/>
    <cellStyle name="Normal 15 2 3 2 5 4" xfId="9969" xr:uid="{00000000-0005-0000-0000-0000F2260000}"/>
    <cellStyle name="Normal 15 2 3 2 5 4 2" xfId="9970" xr:uid="{00000000-0005-0000-0000-0000F3260000}"/>
    <cellStyle name="Normal 15 2 3 2 5 4 2 2" xfId="9971" xr:uid="{00000000-0005-0000-0000-0000F4260000}"/>
    <cellStyle name="Normal 15 2 3 2 5 4 3" xfId="9972" xr:uid="{00000000-0005-0000-0000-0000F5260000}"/>
    <cellStyle name="Normal 15 2 3 2 5 5" xfId="9973" xr:uid="{00000000-0005-0000-0000-0000F6260000}"/>
    <cellStyle name="Normal 15 2 3 2 5 5 2" xfId="9974" xr:uid="{00000000-0005-0000-0000-0000F7260000}"/>
    <cellStyle name="Normal 15 2 3 2 5 6" xfId="9975" xr:uid="{00000000-0005-0000-0000-0000F8260000}"/>
    <cellStyle name="Normal 15 2 3 2 5 6 2" xfId="9976" xr:uid="{00000000-0005-0000-0000-0000F9260000}"/>
    <cellStyle name="Normal 15 2 3 2 5 7" xfId="9977" xr:uid="{00000000-0005-0000-0000-0000FA260000}"/>
    <cellStyle name="Normal 15 2 3 2 6" xfId="9978" xr:uid="{00000000-0005-0000-0000-0000FB260000}"/>
    <cellStyle name="Normal 15 2 3 2 6 2" xfId="9979" xr:uid="{00000000-0005-0000-0000-0000FC260000}"/>
    <cellStyle name="Normal 15 2 3 2 6 2 2" xfId="9980" xr:uid="{00000000-0005-0000-0000-0000FD260000}"/>
    <cellStyle name="Normal 15 2 3 2 6 3" xfId="9981" xr:uid="{00000000-0005-0000-0000-0000FE260000}"/>
    <cellStyle name="Normal 15 2 3 2 7" xfId="9982" xr:uid="{00000000-0005-0000-0000-0000FF260000}"/>
    <cellStyle name="Normal 15 2 3 2 7 2" xfId="9983" xr:uid="{00000000-0005-0000-0000-000000270000}"/>
    <cellStyle name="Normal 15 2 3 2 7 2 2" xfId="9984" xr:uid="{00000000-0005-0000-0000-000001270000}"/>
    <cellStyle name="Normal 15 2 3 2 7 3" xfId="9985" xr:uid="{00000000-0005-0000-0000-000002270000}"/>
    <cellStyle name="Normal 15 2 3 2 8" xfId="9986" xr:uid="{00000000-0005-0000-0000-000003270000}"/>
    <cellStyle name="Normal 15 2 3 2 8 2" xfId="9987" xr:uid="{00000000-0005-0000-0000-000004270000}"/>
    <cellStyle name="Normal 15 2 3 2 8 2 2" xfId="9988" xr:uid="{00000000-0005-0000-0000-000005270000}"/>
    <cellStyle name="Normal 15 2 3 2 8 3" xfId="9989" xr:uid="{00000000-0005-0000-0000-000006270000}"/>
    <cellStyle name="Normal 15 2 3 2 9" xfId="9990" xr:uid="{00000000-0005-0000-0000-000007270000}"/>
    <cellStyle name="Normal 15 2 3 2 9 2" xfId="9991" xr:uid="{00000000-0005-0000-0000-000008270000}"/>
    <cellStyle name="Normal 15 2 3 3" xfId="9992" xr:uid="{00000000-0005-0000-0000-000009270000}"/>
    <cellStyle name="Normal 15 2 3 3 10" xfId="9993" xr:uid="{00000000-0005-0000-0000-00000A270000}"/>
    <cellStyle name="Normal 15 2 3 3 10 2" xfId="9994" xr:uid="{00000000-0005-0000-0000-00000B270000}"/>
    <cellStyle name="Normal 15 2 3 3 11" xfId="9995" xr:uid="{00000000-0005-0000-0000-00000C270000}"/>
    <cellStyle name="Normal 15 2 3 3 2" xfId="9996" xr:uid="{00000000-0005-0000-0000-00000D270000}"/>
    <cellStyle name="Normal 15 2 3 3 2 2" xfId="9997" xr:uid="{00000000-0005-0000-0000-00000E270000}"/>
    <cellStyle name="Normal 15 2 3 3 2 2 2" xfId="9998" xr:uid="{00000000-0005-0000-0000-00000F270000}"/>
    <cellStyle name="Normal 15 2 3 3 2 2 2 2" xfId="9999" xr:uid="{00000000-0005-0000-0000-000010270000}"/>
    <cellStyle name="Normal 15 2 3 3 2 2 2 2 2" xfId="10000" xr:uid="{00000000-0005-0000-0000-000011270000}"/>
    <cellStyle name="Normal 15 2 3 3 2 2 2 3" xfId="10001" xr:uid="{00000000-0005-0000-0000-000012270000}"/>
    <cellStyle name="Normal 15 2 3 3 2 2 3" xfId="10002" xr:uid="{00000000-0005-0000-0000-000013270000}"/>
    <cellStyle name="Normal 15 2 3 3 2 2 3 2" xfId="10003" xr:uid="{00000000-0005-0000-0000-000014270000}"/>
    <cellStyle name="Normal 15 2 3 3 2 2 3 2 2" xfId="10004" xr:uid="{00000000-0005-0000-0000-000015270000}"/>
    <cellStyle name="Normal 15 2 3 3 2 2 3 3" xfId="10005" xr:uid="{00000000-0005-0000-0000-000016270000}"/>
    <cellStyle name="Normal 15 2 3 3 2 2 4" xfId="10006" xr:uid="{00000000-0005-0000-0000-000017270000}"/>
    <cellStyle name="Normal 15 2 3 3 2 2 4 2" xfId="10007" xr:uid="{00000000-0005-0000-0000-000018270000}"/>
    <cellStyle name="Normal 15 2 3 3 2 2 4 2 2" xfId="10008" xr:uid="{00000000-0005-0000-0000-000019270000}"/>
    <cellStyle name="Normal 15 2 3 3 2 2 4 3" xfId="10009" xr:uid="{00000000-0005-0000-0000-00001A270000}"/>
    <cellStyle name="Normal 15 2 3 3 2 2 5" xfId="10010" xr:uid="{00000000-0005-0000-0000-00001B270000}"/>
    <cellStyle name="Normal 15 2 3 3 2 2 5 2" xfId="10011" xr:uid="{00000000-0005-0000-0000-00001C270000}"/>
    <cellStyle name="Normal 15 2 3 3 2 2 6" xfId="10012" xr:uid="{00000000-0005-0000-0000-00001D270000}"/>
    <cellStyle name="Normal 15 2 3 3 2 2 6 2" xfId="10013" xr:uid="{00000000-0005-0000-0000-00001E270000}"/>
    <cellStyle name="Normal 15 2 3 3 2 2 7" xfId="10014" xr:uid="{00000000-0005-0000-0000-00001F270000}"/>
    <cellStyle name="Normal 15 2 3 3 2 3" xfId="10015" xr:uid="{00000000-0005-0000-0000-000020270000}"/>
    <cellStyle name="Normal 15 2 3 3 2 3 2" xfId="10016" xr:uid="{00000000-0005-0000-0000-000021270000}"/>
    <cellStyle name="Normal 15 2 3 3 2 3 2 2" xfId="10017" xr:uid="{00000000-0005-0000-0000-000022270000}"/>
    <cellStyle name="Normal 15 2 3 3 2 3 2 2 2" xfId="10018" xr:uid="{00000000-0005-0000-0000-000023270000}"/>
    <cellStyle name="Normal 15 2 3 3 2 3 2 3" xfId="10019" xr:uid="{00000000-0005-0000-0000-000024270000}"/>
    <cellStyle name="Normal 15 2 3 3 2 3 3" xfId="10020" xr:uid="{00000000-0005-0000-0000-000025270000}"/>
    <cellStyle name="Normal 15 2 3 3 2 3 3 2" xfId="10021" xr:uid="{00000000-0005-0000-0000-000026270000}"/>
    <cellStyle name="Normal 15 2 3 3 2 3 3 2 2" xfId="10022" xr:uid="{00000000-0005-0000-0000-000027270000}"/>
    <cellStyle name="Normal 15 2 3 3 2 3 3 3" xfId="10023" xr:uid="{00000000-0005-0000-0000-000028270000}"/>
    <cellStyle name="Normal 15 2 3 3 2 3 4" xfId="10024" xr:uid="{00000000-0005-0000-0000-000029270000}"/>
    <cellStyle name="Normal 15 2 3 3 2 3 4 2" xfId="10025" xr:uid="{00000000-0005-0000-0000-00002A270000}"/>
    <cellStyle name="Normal 15 2 3 3 2 3 4 2 2" xfId="10026" xr:uid="{00000000-0005-0000-0000-00002B270000}"/>
    <cellStyle name="Normal 15 2 3 3 2 3 4 3" xfId="10027" xr:uid="{00000000-0005-0000-0000-00002C270000}"/>
    <cellStyle name="Normal 15 2 3 3 2 3 5" xfId="10028" xr:uid="{00000000-0005-0000-0000-00002D270000}"/>
    <cellStyle name="Normal 15 2 3 3 2 3 5 2" xfId="10029" xr:uid="{00000000-0005-0000-0000-00002E270000}"/>
    <cellStyle name="Normal 15 2 3 3 2 3 6" xfId="10030" xr:uid="{00000000-0005-0000-0000-00002F270000}"/>
    <cellStyle name="Normal 15 2 3 3 2 3 6 2" xfId="10031" xr:uid="{00000000-0005-0000-0000-000030270000}"/>
    <cellStyle name="Normal 15 2 3 3 2 3 7" xfId="10032" xr:uid="{00000000-0005-0000-0000-000031270000}"/>
    <cellStyle name="Normal 15 2 3 3 2 4" xfId="10033" xr:uid="{00000000-0005-0000-0000-000032270000}"/>
    <cellStyle name="Normal 15 2 3 3 2 4 2" xfId="10034" xr:uid="{00000000-0005-0000-0000-000033270000}"/>
    <cellStyle name="Normal 15 2 3 3 2 4 2 2" xfId="10035" xr:uid="{00000000-0005-0000-0000-000034270000}"/>
    <cellStyle name="Normal 15 2 3 3 2 4 3" xfId="10036" xr:uid="{00000000-0005-0000-0000-000035270000}"/>
    <cellStyle name="Normal 15 2 3 3 2 5" xfId="10037" xr:uid="{00000000-0005-0000-0000-000036270000}"/>
    <cellStyle name="Normal 15 2 3 3 2 5 2" xfId="10038" xr:uid="{00000000-0005-0000-0000-000037270000}"/>
    <cellStyle name="Normal 15 2 3 3 2 5 2 2" xfId="10039" xr:uid="{00000000-0005-0000-0000-000038270000}"/>
    <cellStyle name="Normal 15 2 3 3 2 5 3" xfId="10040" xr:uid="{00000000-0005-0000-0000-000039270000}"/>
    <cellStyle name="Normal 15 2 3 3 2 6" xfId="10041" xr:uid="{00000000-0005-0000-0000-00003A270000}"/>
    <cellStyle name="Normal 15 2 3 3 2 6 2" xfId="10042" xr:uid="{00000000-0005-0000-0000-00003B270000}"/>
    <cellStyle name="Normal 15 2 3 3 2 6 2 2" xfId="10043" xr:uid="{00000000-0005-0000-0000-00003C270000}"/>
    <cellStyle name="Normal 15 2 3 3 2 6 3" xfId="10044" xr:uid="{00000000-0005-0000-0000-00003D270000}"/>
    <cellStyle name="Normal 15 2 3 3 2 7" xfId="10045" xr:uid="{00000000-0005-0000-0000-00003E270000}"/>
    <cellStyle name="Normal 15 2 3 3 2 7 2" xfId="10046" xr:uid="{00000000-0005-0000-0000-00003F270000}"/>
    <cellStyle name="Normal 15 2 3 3 2 8" xfId="10047" xr:uid="{00000000-0005-0000-0000-000040270000}"/>
    <cellStyle name="Normal 15 2 3 3 2 8 2" xfId="10048" xr:uid="{00000000-0005-0000-0000-000041270000}"/>
    <cellStyle name="Normal 15 2 3 3 2 9" xfId="10049" xr:uid="{00000000-0005-0000-0000-000042270000}"/>
    <cellStyle name="Normal 15 2 3 3 3" xfId="10050" xr:uid="{00000000-0005-0000-0000-000043270000}"/>
    <cellStyle name="Normal 15 2 3 3 3 2" xfId="10051" xr:uid="{00000000-0005-0000-0000-000044270000}"/>
    <cellStyle name="Normal 15 2 3 3 3 2 2" xfId="10052" xr:uid="{00000000-0005-0000-0000-000045270000}"/>
    <cellStyle name="Normal 15 2 3 3 3 2 2 2" xfId="10053" xr:uid="{00000000-0005-0000-0000-000046270000}"/>
    <cellStyle name="Normal 15 2 3 3 3 2 2 2 2" xfId="10054" xr:uid="{00000000-0005-0000-0000-000047270000}"/>
    <cellStyle name="Normal 15 2 3 3 3 2 2 3" xfId="10055" xr:uid="{00000000-0005-0000-0000-000048270000}"/>
    <cellStyle name="Normal 15 2 3 3 3 2 3" xfId="10056" xr:uid="{00000000-0005-0000-0000-000049270000}"/>
    <cellStyle name="Normal 15 2 3 3 3 2 3 2" xfId="10057" xr:uid="{00000000-0005-0000-0000-00004A270000}"/>
    <cellStyle name="Normal 15 2 3 3 3 2 3 2 2" xfId="10058" xr:uid="{00000000-0005-0000-0000-00004B270000}"/>
    <cellStyle name="Normal 15 2 3 3 3 2 3 3" xfId="10059" xr:uid="{00000000-0005-0000-0000-00004C270000}"/>
    <cellStyle name="Normal 15 2 3 3 3 2 4" xfId="10060" xr:uid="{00000000-0005-0000-0000-00004D270000}"/>
    <cellStyle name="Normal 15 2 3 3 3 2 4 2" xfId="10061" xr:uid="{00000000-0005-0000-0000-00004E270000}"/>
    <cellStyle name="Normal 15 2 3 3 3 2 4 2 2" xfId="10062" xr:uid="{00000000-0005-0000-0000-00004F270000}"/>
    <cellStyle name="Normal 15 2 3 3 3 2 4 3" xfId="10063" xr:uid="{00000000-0005-0000-0000-000050270000}"/>
    <cellStyle name="Normal 15 2 3 3 3 2 5" xfId="10064" xr:uid="{00000000-0005-0000-0000-000051270000}"/>
    <cellStyle name="Normal 15 2 3 3 3 2 5 2" xfId="10065" xr:uid="{00000000-0005-0000-0000-000052270000}"/>
    <cellStyle name="Normal 15 2 3 3 3 2 6" xfId="10066" xr:uid="{00000000-0005-0000-0000-000053270000}"/>
    <cellStyle name="Normal 15 2 3 3 3 2 6 2" xfId="10067" xr:uid="{00000000-0005-0000-0000-000054270000}"/>
    <cellStyle name="Normal 15 2 3 3 3 2 7" xfId="10068" xr:uid="{00000000-0005-0000-0000-000055270000}"/>
    <cellStyle name="Normal 15 2 3 3 3 3" xfId="10069" xr:uid="{00000000-0005-0000-0000-000056270000}"/>
    <cellStyle name="Normal 15 2 3 3 3 3 2" xfId="10070" xr:uid="{00000000-0005-0000-0000-000057270000}"/>
    <cellStyle name="Normal 15 2 3 3 3 3 2 2" xfId="10071" xr:uid="{00000000-0005-0000-0000-000058270000}"/>
    <cellStyle name="Normal 15 2 3 3 3 3 3" xfId="10072" xr:uid="{00000000-0005-0000-0000-000059270000}"/>
    <cellStyle name="Normal 15 2 3 3 3 4" xfId="10073" xr:uid="{00000000-0005-0000-0000-00005A270000}"/>
    <cellStyle name="Normal 15 2 3 3 3 4 2" xfId="10074" xr:uid="{00000000-0005-0000-0000-00005B270000}"/>
    <cellStyle name="Normal 15 2 3 3 3 4 2 2" xfId="10075" xr:uid="{00000000-0005-0000-0000-00005C270000}"/>
    <cellStyle name="Normal 15 2 3 3 3 4 3" xfId="10076" xr:uid="{00000000-0005-0000-0000-00005D270000}"/>
    <cellStyle name="Normal 15 2 3 3 3 5" xfId="10077" xr:uid="{00000000-0005-0000-0000-00005E270000}"/>
    <cellStyle name="Normal 15 2 3 3 3 5 2" xfId="10078" xr:uid="{00000000-0005-0000-0000-00005F270000}"/>
    <cellStyle name="Normal 15 2 3 3 3 5 2 2" xfId="10079" xr:uid="{00000000-0005-0000-0000-000060270000}"/>
    <cellStyle name="Normal 15 2 3 3 3 5 3" xfId="10080" xr:uid="{00000000-0005-0000-0000-000061270000}"/>
    <cellStyle name="Normal 15 2 3 3 3 6" xfId="10081" xr:uid="{00000000-0005-0000-0000-000062270000}"/>
    <cellStyle name="Normal 15 2 3 3 3 6 2" xfId="10082" xr:uid="{00000000-0005-0000-0000-000063270000}"/>
    <cellStyle name="Normal 15 2 3 3 3 7" xfId="10083" xr:uid="{00000000-0005-0000-0000-000064270000}"/>
    <cellStyle name="Normal 15 2 3 3 3 7 2" xfId="10084" xr:uid="{00000000-0005-0000-0000-000065270000}"/>
    <cellStyle name="Normal 15 2 3 3 3 8" xfId="10085" xr:uid="{00000000-0005-0000-0000-000066270000}"/>
    <cellStyle name="Normal 15 2 3 3 4" xfId="10086" xr:uid="{00000000-0005-0000-0000-000067270000}"/>
    <cellStyle name="Normal 15 2 3 3 4 2" xfId="10087" xr:uid="{00000000-0005-0000-0000-000068270000}"/>
    <cellStyle name="Normal 15 2 3 3 4 2 2" xfId="10088" xr:uid="{00000000-0005-0000-0000-000069270000}"/>
    <cellStyle name="Normal 15 2 3 3 4 2 2 2" xfId="10089" xr:uid="{00000000-0005-0000-0000-00006A270000}"/>
    <cellStyle name="Normal 15 2 3 3 4 2 3" xfId="10090" xr:uid="{00000000-0005-0000-0000-00006B270000}"/>
    <cellStyle name="Normal 15 2 3 3 4 3" xfId="10091" xr:uid="{00000000-0005-0000-0000-00006C270000}"/>
    <cellStyle name="Normal 15 2 3 3 4 3 2" xfId="10092" xr:uid="{00000000-0005-0000-0000-00006D270000}"/>
    <cellStyle name="Normal 15 2 3 3 4 3 2 2" xfId="10093" xr:uid="{00000000-0005-0000-0000-00006E270000}"/>
    <cellStyle name="Normal 15 2 3 3 4 3 3" xfId="10094" xr:uid="{00000000-0005-0000-0000-00006F270000}"/>
    <cellStyle name="Normal 15 2 3 3 4 4" xfId="10095" xr:uid="{00000000-0005-0000-0000-000070270000}"/>
    <cellStyle name="Normal 15 2 3 3 4 4 2" xfId="10096" xr:uid="{00000000-0005-0000-0000-000071270000}"/>
    <cellStyle name="Normal 15 2 3 3 4 4 2 2" xfId="10097" xr:uid="{00000000-0005-0000-0000-000072270000}"/>
    <cellStyle name="Normal 15 2 3 3 4 4 3" xfId="10098" xr:uid="{00000000-0005-0000-0000-000073270000}"/>
    <cellStyle name="Normal 15 2 3 3 4 5" xfId="10099" xr:uid="{00000000-0005-0000-0000-000074270000}"/>
    <cellStyle name="Normal 15 2 3 3 4 5 2" xfId="10100" xr:uid="{00000000-0005-0000-0000-000075270000}"/>
    <cellStyle name="Normal 15 2 3 3 4 6" xfId="10101" xr:uid="{00000000-0005-0000-0000-000076270000}"/>
    <cellStyle name="Normal 15 2 3 3 4 6 2" xfId="10102" xr:uid="{00000000-0005-0000-0000-000077270000}"/>
    <cellStyle name="Normal 15 2 3 3 4 7" xfId="10103" xr:uid="{00000000-0005-0000-0000-000078270000}"/>
    <cellStyle name="Normal 15 2 3 3 5" xfId="10104" xr:uid="{00000000-0005-0000-0000-000079270000}"/>
    <cellStyle name="Normal 15 2 3 3 5 2" xfId="10105" xr:uid="{00000000-0005-0000-0000-00007A270000}"/>
    <cellStyle name="Normal 15 2 3 3 5 2 2" xfId="10106" xr:uid="{00000000-0005-0000-0000-00007B270000}"/>
    <cellStyle name="Normal 15 2 3 3 5 2 2 2" xfId="10107" xr:uid="{00000000-0005-0000-0000-00007C270000}"/>
    <cellStyle name="Normal 15 2 3 3 5 2 3" xfId="10108" xr:uid="{00000000-0005-0000-0000-00007D270000}"/>
    <cellStyle name="Normal 15 2 3 3 5 3" xfId="10109" xr:uid="{00000000-0005-0000-0000-00007E270000}"/>
    <cellStyle name="Normal 15 2 3 3 5 3 2" xfId="10110" xr:uid="{00000000-0005-0000-0000-00007F270000}"/>
    <cellStyle name="Normal 15 2 3 3 5 3 2 2" xfId="10111" xr:uid="{00000000-0005-0000-0000-000080270000}"/>
    <cellStyle name="Normal 15 2 3 3 5 3 3" xfId="10112" xr:uid="{00000000-0005-0000-0000-000081270000}"/>
    <cellStyle name="Normal 15 2 3 3 5 4" xfId="10113" xr:uid="{00000000-0005-0000-0000-000082270000}"/>
    <cellStyle name="Normal 15 2 3 3 5 4 2" xfId="10114" xr:uid="{00000000-0005-0000-0000-000083270000}"/>
    <cellStyle name="Normal 15 2 3 3 5 4 2 2" xfId="10115" xr:uid="{00000000-0005-0000-0000-000084270000}"/>
    <cellStyle name="Normal 15 2 3 3 5 4 3" xfId="10116" xr:uid="{00000000-0005-0000-0000-000085270000}"/>
    <cellStyle name="Normal 15 2 3 3 5 5" xfId="10117" xr:uid="{00000000-0005-0000-0000-000086270000}"/>
    <cellStyle name="Normal 15 2 3 3 5 5 2" xfId="10118" xr:uid="{00000000-0005-0000-0000-000087270000}"/>
    <cellStyle name="Normal 15 2 3 3 5 6" xfId="10119" xr:uid="{00000000-0005-0000-0000-000088270000}"/>
    <cellStyle name="Normal 15 2 3 3 5 6 2" xfId="10120" xr:uid="{00000000-0005-0000-0000-000089270000}"/>
    <cellStyle name="Normal 15 2 3 3 5 7" xfId="10121" xr:uid="{00000000-0005-0000-0000-00008A270000}"/>
    <cellStyle name="Normal 15 2 3 3 6" xfId="10122" xr:uid="{00000000-0005-0000-0000-00008B270000}"/>
    <cellStyle name="Normal 15 2 3 3 6 2" xfId="10123" xr:uid="{00000000-0005-0000-0000-00008C270000}"/>
    <cellStyle name="Normal 15 2 3 3 6 2 2" xfId="10124" xr:uid="{00000000-0005-0000-0000-00008D270000}"/>
    <cellStyle name="Normal 15 2 3 3 6 3" xfId="10125" xr:uid="{00000000-0005-0000-0000-00008E270000}"/>
    <cellStyle name="Normal 15 2 3 3 7" xfId="10126" xr:uid="{00000000-0005-0000-0000-00008F270000}"/>
    <cellStyle name="Normal 15 2 3 3 7 2" xfId="10127" xr:uid="{00000000-0005-0000-0000-000090270000}"/>
    <cellStyle name="Normal 15 2 3 3 7 2 2" xfId="10128" xr:uid="{00000000-0005-0000-0000-000091270000}"/>
    <cellStyle name="Normal 15 2 3 3 7 3" xfId="10129" xr:uid="{00000000-0005-0000-0000-000092270000}"/>
    <cellStyle name="Normal 15 2 3 3 8" xfId="10130" xr:uid="{00000000-0005-0000-0000-000093270000}"/>
    <cellStyle name="Normal 15 2 3 3 8 2" xfId="10131" xr:uid="{00000000-0005-0000-0000-000094270000}"/>
    <cellStyle name="Normal 15 2 3 3 8 2 2" xfId="10132" xr:uid="{00000000-0005-0000-0000-000095270000}"/>
    <cellStyle name="Normal 15 2 3 3 8 3" xfId="10133" xr:uid="{00000000-0005-0000-0000-000096270000}"/>
    <cellStyle name="Normal 15 2 3 3 9" xfId="10134" xr:uid="{00000000-0005-0000-0000-000097270000}"/>
    <cellStyle name="Normal 15 2 3 3 9 2" xfId="10135" xr:uid="{00000000-0005-0000-0000-000098270000}"/>
    <cellStyle name="Normal 15 2 3 4" xfId="10136" xr:uid="{00000000-0005-0000-0000-000099270000}"/>
    <cellStyle name="Normal 15 2 3 4 2" xfId="10137" xr:uid="{00000000-0005-0000-0000-00009A270000}"/>
    <cellStyle name="Normal 15 2 3 4 2 2" xfId="10138" xr:uid="{00000000-0005-0000-0000-00009B270000}"/>
    <cellStyle name="Normal 15 2 3 4 2 2 2" xfId="10139" xr:uid="{00000000-0005-0000-0000-00009C270000}"/>
    <cellStyle name="Normal 15 2 3 4 2 2 2 2" xfId="10140" xr:uid="{00000000-0005-0000-0000-00009D270000}"/>
    <cellStyle name="Normal 15 2 3 4 2 2 3" xfId="10141" xr:uid="{00000000-0005-0000-0000-00009E270000}"/>
    <cellStyle name="Normal 15 2 3 4 2 3" xfId="10142" xr:uid="{00000000-0005-0000-0000-00009F270000}"/>
    <cellStyle name="Normal 15 2 3 4 2 3 2" xfId="10143" xr:uid="{00000000-0005-0000-0000-0000A0270000}"/>
    <cellStyle name="Normal 15 2 3 4 2 3 2 2" xfId="10144" xr:uid="{00000000-0005-0000-0000-0000A1270000}"/>
    <cellStyle name="Normal 15 2 3 4 2 3 3" xfId="10145" xr:uid="{00000000-0005-0000-0000-0000A2270000}"/>
    <cellStyle name="Normal 15 2 3 4 2 4" xfId="10146" xr:uid="{00000000-0005-0000-0000-0000A3270000}"/>
    <cellStyle name="Normal 15 2 3 4 2 4 2" xfId="10147" xr:uid="{00000000-0005-0000-0000-0000A4270000}"/>
    <cellStyle name="Normal 15 2 3 4 2 4 2 2" xfId="10148" xr:uid="{00000000-0005-0000-0000-0000A5270000}"/>
    <cellStyle name="Normal 15 2 3 4 2 4 3" xfId="10149" xr:uid="{00000000-0005-0000-0000-0000A6270000}"/>
    <cellStyle name="Normal 15 2 3 4 2 5" xfId="10150" xr:uid="{00000000-0005-0000-0000-0000A7270000}"/>
    <cellStyle name="Normal 15 2 3 4 2 5 2" xfId="10151" xr:uid="{00000000-0005-0000-0000-0000A8270000}"/>
    <cellStyle name="Normal 15 2 3 4 2 6" xfId="10152" xr:uid="{00000000-0005-0000-0000-0000A9270000}"/>
    <cellStyle name="Normal 15 2 3 4 2 6 2" xfId="10153" xr:uid="{00000000-0005-0000-0000-0000AA270000}"/>
    <cellStyle name="Normal 15 2 3 4 2 7" xfId="10154" xr:uid="{00000000-0005-0000-0000-0000AB270000}"/>
    <cellStyle name="Normal 15 2 3 4 3" xfId="10155" xr:uid="{00000000-0005-0000-0000-0000AC270000}"/>
    <cellStyle name="Normal 15 2 3 4 3 2" xfId="10156" xr:uid="{00000000-0005-0000-0000-0000AD270000}"/>
    <cellStyle name="Normal 15 2 3 4 3 2 2" xfId="10157" xr:uid="{00000000-0005-0000-0000-0000AE270000}"/>
    <cellStyle name="Normal 15 2 3 4 3 2 2 2" xfId="10158" xr:uid="{00000000-0005-0000-0000-0000AF270000}"/>
    <cellStyle name="Normal 15 2 3 4 3 2 3" xfId="10159" xr:uid="{00000000-0005-0000-0000-0000B0270000}"/>
    <cellStyle name="Normal 15 2 3 4 3 3" xfId="10160" xr:uid="{00000000-0005-0000-0000-0000B1270000}"/>
    <cellStyle name="Normal 15 2 3 4 3 3 2" xfId="10161" xr:uid="{00000000-0005-0000-0000-0000B2270000}"/>
    <cellStyle name="Normal 15 2 3 4 3 3 2 2" xfId="10162" xr:uid="{00000000-0005-0000-0000-0000B3270000}"/>
    <cellStyle name="Normal 15 2 3 4 3 3 3" xfId="10163" xr:uid="{00000000-0005-0000-0000-0000B4270000}"/>
    <cellStyle name="Normal 15 2 3 4 3 4" xfId="10164" xr:uid="{00000000-0005-0000-0000-0000B5270000}"/>
    <cellStyle name="Normal 15 2 3 4 3 4 2" xfId="10165" xr:uid="{00000000-0005-0000-0000-0000B6270000}"/>
    <cellStyle name="Normal 15 2 3 4 3 4 2 2" xfId="10166" xr:uid="{00000000-0005-0000-0000-0000B7270000}"/>
    <cellStyle name="Normal 15 2 3 4 3 4 3" xfId="10167" xr:uid="{00000000-0005-0000-0000-0000B8270000}"/>
    <cellStyle name="Normal 15 2 3 4 3 5" xfId="10168" xr:uid="{00000000-0005-0000-0000-0000B9270000}"/>
    <cellStyle name="Normal 15 2 3 4 3 5 2" xfId="10169" xr:uid="{00000000-0005-0000-0000-0000BA270000}"/>
    <cellStyle name="Normal 15 2 3 4 3 6" xfId="10170" xr:uid="{00000000-0005-0000-0000-0000BB270000}"/>
    <cellStyle name="Normal 15 2 3 4 3 6 2" xfId="10171" xr:uid="{00000000-0005-0000-0000-0000BC270000}"/>
    <cellStyle name="Normal 15 2 3 4 3 7" xfId="10172" xr:uid="{00000000-0005-0000-0000-0000BD270000}"/>
    <cellStyle name="Normal 15 2 3 4 4" xfId="10173" xr:uid="{00000000-0005-0000-0000-0000BE270000}"/>
    <cellStyle name="Normal 15 2 3 4 4 2" xfId="10174" xr:uid="{00000000-0005-0000-0000-0000BF270000}"/>
    <cellStyle name="Normal 15 2 3 4 4 2 2" xfId="10175" xr:uid="{00000000-0005-0000-0000-0000C0270000}"/>
    <cellStyle name="Normal 15 2 3 4 4 3" xfId="10176" xr:uid="{00000000-0005-0000-0000-0000C1270000}"/>
    <cellStyle name="Normal 15 2 3 4 5" xfId="10177" xr:uid="{00000000-0005-0000-0000-0000C2270000}"/>
    <cellStyle name="Normal 15 2 3 4 5 2" xfId="10178" xr:uid="{00000000-0005-0000-0000-0000C3270000}"/>
    <cellStyle name="Normal 15 2 3 4 5 2 2" xfId="10179" xr:uid="{00000000-0005-0000-0000-0000C4270000}"/>
    <cellStyle name="Normal 15 2 3 4 5 3" xfId="10180" xr:uid="{00000000-0005-0000-0000-0000C5270000}"/>
    <cellStyle name="Normal 15 2 3 4 6" xfId="10181" xr:uid="{00000000-0005-0000-0000-0000C6270000}"/>
    <cellStyle name="Normal 15 2 3 4 6 2" xfId="10182" xr:uid="{00000000-0005-0000-0000-0000C7270000}"/>
    <cellStyle name="Normal 15 2 3 4 6 2 2" xfId="10183" xr:uid="{00000000-0005-0000-0000-0000C8270000}"/>
    <cellStyle name="Normal 15 2 3 4 6 3" xfId="10184" xr:uid="{00000000-0005-0000-0000-0000C9270000}"/>
    <cellStyle name="Normal 15 2 3 4 7" xfId="10185" xr:uid="{00000000-0005-0000-0000-0000CA270000}"/>
    <cellStyle name="Normal 15 2 3 4 7 2" xfId="10186" xr:uid="{00000000-0005-0000-0000-0000CB270000}"/>
    <cellStyle name="Normal 15 2 3 4 8" xfId="10187" xr:uid="{00000000-0005-0000-0000-0000CC270000}"/>
    <cellStyle name="Normal 15 2 3 4 8 2" xfId="10188" xr:uid="{00000000-0005-0000-0000-0000CD270000}"/>
    <cellStyle name="Normal 15 2 3 4 9" xfId="10189" xr:uid="{00000000-0005-0000-0000-0000CE270000}"/>
    <cellStyle name="Normal 15 2 3 5" xfId="10190" xr:uid="{00000000-0005-0000-0000-0000CF270000}"/>
    <cellStyle name="Normal 15 2 3 5 2" xfId="10191" xr:uid="{00000000-0005-0000-0000-0000D0270000}"/>
    <cellStyle name="Normal 15 2 3 5 2 2" xfId="10192" xr:uid="{00000000-0005-0000-0000-0000D1270000}"/>
    <cellStyle name="Normal 15 2 3 5 2 2 2" xfId="10193" xr:uid="{00000000-0005-0000-0000-0000D2270000}"/>
    <cellStyle name="Normal 15 2 3 5 2 2 2 2" xfId="10194" xr:uid="{00000000-0005-0000-0000-0000D3270000}"/>
    <cellStyle name="Normal 15 2 3 5 2 2 3" xfId="10195" xr:uid="{00000000-0005-0000-0000-0000D4270000}"/>
    <cellStyle name="Normal 15 2 3 5 2 3" xfId="10196" xr:uid="{00000000-0005-0000-0000-0000D5270000}"/>
    <cellStyle name="Normal 15 2 3 5 2 3 2" xfId="10197" xr:uid="{00000000-0005-0000-0000-0000D6270000}"/>
    <cellStyle name="Normal 15 2 3 5 2 3 2 2" xfId="10198" xr:uid="{00000000-0005-0000-0000-0000D7270000}"/>
    <cellStyle name="Normal 15 2 3 5 2 3 3" xfId="10199" xr:uid="{00000000-0005-0000-0000-0000D8270000}"/>
    <cellStyle name="Normal 15 2 3 5 2 4" xfId="10200" xr:uid="{00000000-0005-0000-0000-0000D9270000}"/>
    <cellStyle name="Normal 15 2 3 5 2 4 2" xfId="10201" xr:uid="{00000000-0005-0000-0000-0000DA270000}"/>
    <cellStyle name="Normal 15 2 3 5 2 4 2 2" xfId="10202" xr:uid="{00000000-0005-0000-0000-0000DB270000}"/>
    <cellStyle name="Normal 15 2 3 5 2 4 3" xfId="10203" xr:uid="{00000000-0005-0000-0000-0000DC270000}"/>
    <cellStyle name="Normal 15 2 3 5 2 5" xfId="10204" xr:uid="{00000000-0005-0000-0000-0000DD270000}"/>
    <cellStyle name="Normal 15 2 3 5 2 5 2" xfId="10205" xr:uid="{00000000-0005-0000-0000-0000DE270000}"/>
    <cellStyle name="Normal 15 2 3 5 2 6" xfId="10206" xr:uid="{00000000-0005-0000-0000-0000DF270000}"/>
    <cellStyle name="Normal 15 2 3 5 2 6 2" xfId="10207" xr:uid="{00000000-0005-0000-0000-0000E0270000}"/>
    <cellStyle name="Normal 15 2 3 5 2 7" xfId="10208" xr:uid="{00000000-0005-0000-0000-0000E1270000}"/>
    <cellStyle name="Normal 15 2 3 5 3" xfId="10209" xr:uid="{00000000-0005-0000-0000-0000E2270000}"/>
    <cellStyle name="Normal 15 2 3 5 3 2" xfId="10210" xr:uid="{00000000-0005-0000-0000-0000E3270000}"/>
    <cellStyle name="Normal 15 2 3 5 3 2 2" xfId="10211" xr:uid="{00000000-0005-0000-0000-0000E4270000}"/>
    <cellStyle name="Normal 15 2 3 5 3 3" xfId="10212" xr:uid="{00000000-0005-0000-0000-0000E5270000}"/>
    <cellStyle name="Normal 15 2 3 5 4" xfId="10213" xr:uid="{00000000-0005-0000-0000-0000E6270000}"/>
    <cellStyle name="Normal 15 2 3 5 4 2" xfId="10214" xr:uid="{00000000-0005-0000-0000-0000E7270000}"/>
    <cellStyle name="Normal 15 2 3 5 4 2 2" xfId="10215" xr:uid="{00000000-0005-0000-0000-0000E8270000}"/>
    <cellStyle name="Normal 15 2 3 5 4 3" xfId="10216" xr:uid="{00000000-0005-0000-0000-0000E9270000}"/>
    <cellStyle name="Normal 15 2 3 5 5" xfId="10217" xr:uid="{00000000-0005-0000-0000-0000EA270000}"/>
    <cellStyle name="Normal 15 2 3 5 5 2" xfId="10218" xr:uid="{00000000-0005-0000-0000-0000EB270000}"/>
    <cellStyle name="Normal 15 2 3 5 5 2 2" xfId="10219" xr:uid="{00000000-0005-0000-0000-0000EC270000}"/>
    <cellStyle name="Normal 15 2 3 5 5 3" xfId="10220" xr:uid="{00000000-0005-0000-0000-0000ED270000}"/>
    <cellStyle name="Normal 15 2 3 5 6" xfId="10221" xr:uid="{00000000-0005-0000-0000-0000EE270000}"/>
    <cellStyle name="Normal 15 2 3 5 6 2" xfId="10222" xr:uid="{00000000-0005-0000-0000-0000EF270000}"/>
    <cellStyle name="Normal 15 2 3 5 7" xfId="10223" xr:uid="{00000000-0005-0000-0000-0000F0270000}"/>
    <cellStyle name="Normal 15 2 3 5 7 2" xfId="10224" xr:uid="{00000000-0005-0000-0000-0000F1270000}"/>
    <cellStyle name="Normal 15 2 3 5 8" xfId="10225" xr:uid="{00000000-0005-0000-0000-0000F2270000}"/>
    <cellStyle name="Normal 15 2 3 6" xfId="10226" xr:uid="{00000000-0005-0000-0000-0000F3270000}"/>
    <cellStyle name="Normal 15 2 3 6 2" xfId="10227" xr:uid="{00000000-0005-0000-0000-0000F4270000}"/>
    <cellStyle name="Normal 15 2 3 6 2 2" xfId="10228" xr:uid="{00000000-0005-0000-0000-0000F5270000}"/>
    <cellStyle name="Normal 15 2 3 6 2 2 2" xfId="10229" xr:uid="{00000000-0005-0000-0000-0000F6270000}"/>
    <cellStyle name="Normal 15 2 3 6 2 3" xfId="10230" xr:uid="{00000000-0005-0000-0000-0000F7270000}"/>
    <cellStyle name="Normal 15 2 3 6 3" xfId="10231" xr:uid="{00000000-0005-0000-0000-0000F8270000}"/>
    <cellStyle name="Normal 15 2 3 6 3 2" xfId="10232" xr:uid="{00000000-0005-0000-0000-0000F9270000}"/>
    <cellStyle name="Normal 15 2 3 6 3 2 2" xfId="10233" xr:uid="{00000000-0005-0000-0000-0000FA270000}"/>
    <cellStyle name="Normal 15 2 3 6 3 3" xfId="10234" xr:uid="{00000000-0005-0000-0000-0000FB270000}"/>
    <cellStyle name="Normal 15 2 3 6 4" xfId="10235" xr:uid="{00000000-0005-0000-0000-0000FC270000}"/>
    <cellStyle name="Normal 15 2 3 6 4 2" xfId="10236" xr:uid="{00000000-0005-0000-0000-0000FD270000}"/>
    <cellStyle name="Normal 15 2 3 6 4 2 2" xfId="10237" xr:uid="{00000000-0005-0000-0000-0000FE270000}"/>
    <cellStyle name="Normal 15 2 3 6 4 3" xfId="10238" xr:uid="{00000000-0005-0000-0000-0000FF270000}"/>
    <cellStyle name="Normal 15 2 3 6 5" xfId="10239" xr:uid="{00000000-0005-0000-0000-000000280000}"/>
    <cellStyle name="Normal 15 2 3 6 5 2" xfId="10240" xr:uid="{00000000-0005-0000-0000-000001280000}"/>
    <cellStyle name="Normal 15 2 3 6 6" xfId="10241" xr:uid="{00000000-0005-0000-0000-000002280000}"/>
    <cellStyle name="Normal 15 2 3 6 6 2" xfId="10242" xr:uid="{00000000-0005-0000-0000-000003280000}"/>
    <cellStyle name="Normal 15 2 3 6 7" xfId="10243" xr:uid="{00000000-0005-0000-0000-000004280000}"/>
    <cellStyle name="Normal 15 2 3 7" xfId="10244" xr:uid="{00000000-0005-0000-0000-000005280000}"/>
    <cellStyle name="Normal 15 2 3 7 2" xfId="10245" xr:uid="{00000000-0005-0000-0000-000006280000}"/>
    <cellStyle name="Normal 15 2 3 7 2 2" xfId="10246" xr:uid="{00000000-0005-0000-0000-000007280000}"/>
    <cellStyle name="Normal 15 2 3 7 2 2 2" xfId="10247" xr:uid="{00000000-0005-0000-0000-000008280000}"/>
    <cellStyle name="Normal 15 2 3 7 2 3" xfId="10248" xr:uid="{00000000-0005-0000-0000-000009280000}"/>
    <cellStyle name="Normal 15 2 3 7 3" xfId="10249" xr:uid="{00000000-0005-0000-0000-00000A280000}"/>
    <cellStyle name="Normal 15 2 3 7 3 2" xfId="10250" xr:uid="{00000000-0005-0000-0000-00000B280000}"/>
    <cellStyle name="Normal 15 2 3 7 3 2 2" xfId="10251" xr:uid="{00000000-0005-0000-0000-00000C280000}"/>
    <cellStyle name="Normal 15 2 3 7 3 3" xfId="10252" xr:uid="{00000000-0005-0000-0000-00000D280000}"/>
    <cellStyle name="Normal 15 2 3 7 4" xfId="10253" xr:uid="{00000000-0005-0000-0000-00000E280000}"/>
    <cellStyle name="Normal 15 2 3 7 4 2" xfId="10254" xr:uid="{00000000-0005-0000-0000-00000F280000}"/>
    <cellStyle name="Normal 15 2 3 7 4 2 2" xfId="10255" xr:uid="{00000000-0005-0000-0000-000010280000}"/>
    <cellStyle name="Normal 15 2 3 7 4 3" xfId="10256" xr:uid="{00000000-0005-0000-0000-000011280000}"/>
    <cellStyle name="Normal 15 2 3 7 5" xfId="10257" xr:uid="{00000000-0005-0000-0000-000012280000}"/>
    <cellStyle name="Normal 15 2 3 7 5 2" xfId="10258" xr:uid="{00000000-0005-0000-0000-000013280000}"/>
    <cellStyle name="Normal 15 2 3 7 6" xfId="10259" xr:uid="{00000000-0005-0000-0000-000014280000}"/>
    <cellStyle name="Normal 15 2 3 7 6 2" xfId="10260" xr:uid="{00000000-0005-0000-0000-000015280000}"/>
    <cellStyle name="Normal 15 2 3 7 7" xfId="10261" xr:uid="{00000000-0005-0000-0000-000016280000}"/>
    <cellStyle name="Normal 15 2 3 8" xfId="10262" xr:uid="{00000000-0005-0000-0000-000017280000}"/>
    <cellStyle name="Normal 15 2 3 8 2" xfId="10263" xr:uid="{00000000-0005-0000-0000-000018280000}"/>
    <cellStyle name="Normal 15 2 3 8 2 2" xfId="10264" xr:uid="{00000000-0005-0000-0000-000019280000}"/>
    <cellStyle name="Normal 15 2 3 8 3" xfId="10265" xr:uid="{00000000-0005-0000-0000-00001A280000}"/>
    <cellStyle name="Normal 15 2 3 9" xfId="10266" xr:uid="{00000000-0005-0000-0000-00001B280000}"/>
    <cellStyle name="Normal 15 2 3 9 2" xfId="10267" xr:uid="{00000000-0005-0000-0000-00001C280000}"/>
    <cellStyle name="Normal 15 2 3 9 2 2" xfId="10268" xr:uid="{00000000-0005-0000-0000-00001D280000}"/>
    <cellStyle name="Normal 15 2 3 9 3" xfId="10269" xr:uid="{00000000-0005-0000-0000-00001E280000}"/>
    <cellStyle name="Normal 15 2 3_Confidential Information" xfId="10270" xr:uid="{00000000-0005-0000-0000-00001F280000}"/>
    <cellStyle name="Normal 15 2 4" xfId="10271" xr:uid="{00000000-0005-0000-0000-000020280000}"/>
    <cellStyle name="Normal 15 2 4 10" xfId="10272" xr:uid="{00000000-0005-0000-0000-000021280000}"/>
    <cellStyle name="Normal 15 2 4 10 2" xfId="10273" xr:uid="{00000000-0005-0000-0000-000022280000}"/>
    <cellStyle name="Normal 15 2 4 11" xfId="10274" xr:uid="{00000000-0005-0000-0000-000023280000}"/>
    <cellStyle name="Normal 15 2 4 2" xfId="10275" xr:uid="{00000000-0005-0000-0000-000024280000}"/>
    <cellStyle name="Normal 15 2 4 2 2" xfId="10276" xr:uid="{00000000-0005-0000-0000-000025280000}"/>
    <cellStyle name="Normal 15 2 4 2 2 2" xfId="10277" xr:uid="{00000000-0005-0000-0000-000026280000}"/>
    <cellStyle name="Normal 15 2 4 2 2 2 2" xfId="10278" xr:uid="{00000000-0005-0000-0000-000027280000}"/>
    <cellStyle name="Normal 15 2 4 2 2 2 2 2" xfId="10279" xr:uid="{00000000-0005-0000-0000-000028280000}"/>
    <cellStyle name="Normal 15 2 4 2 2 2 3" xfId="10280" xr:uid="{00000000-0005-0000-0000-000029280000}"/>
    <cellStyle name="Normal 15 2 4 2 2 3" xfId="10281" xr:uid="{00000000-0005-0000-0000-00002A280000}"/>
    <cellStyle name="Normal 15 2 4 2 2 3 2" xfId="10282" xr:uid="{00000000-0005-0000-0000-00002B280000}"/>
    <cellStyle name="Normal 15 2 4 2 2 3 2 2" xfId="10283" xr:uid="{00000000-0005-0000-0000-00002C280000}"/>
    <cellStyle name="Normal 15 2 4 2 2 3 3" xfId="10284" xr:uid="{00000000-0005-0000-0000-00002D280000}"/>
    <cellStyle name="Normal 15 2 4 2 2 4" xfId="10285" xr:uid="{00000000-0005-0000-0000-00002E280000}"/>
    <cellStyle name="Normal 15 2 4 2 2 4 2" xfId="10286" xr:uid="{00000000-0005-0000-0000-00002F280000}"/>
    <cellStyle name="Normal 15 2 4 2 2 4 2 2" xfId="10287" xr:uid="{00000000-0005-0000-0000-000030280000}"/>
    <cellStyle name="Normal 15 2 4 2 2 4 3" xfId="10288" xr:uid="{00000000-0005-0000-0000-000031280000}"/>
    <cellStyle name="Normal 15 2 4 2 2 5" xfId="10289" xr:uid="{00000000-0005-0000-0000-000032280000}"/>
    <cellStyle name="Normal 15 2 4 2 2 5 2" xfId="10290" xr:uid="{00000000-0005-0000-0000-000033280000}"/>
    <cellStyle name="Normal 15 2 4 2 2 6" xfId="10291" xr:uid="{00000000-0005-0000-0000-000034280000}"/>
    <cellStyle name="Normal 15 2 4 2 2 6 2" xfId="10292" xr:uid="{00000000-0005-0000-0000-000035280000}"/>
    <cellStyle name="Normal 15 2 4 2 2 7" xfId="10293" xr:uid="{00000000-0005-0000-0000-000036280000}"/>
    <cellStyle name="Normal 15 2 4 2 3" xfId="10294" xr:uid="{00000000-0005-0000-0000-000037280000}"/>
    <cellStyle name="Normal 15 2 4 2 3 2" xfId="10295" xr:uid="{00000000-0005-0000-0000-000038280000}"/>
    <cellStyle name="Normal 15 2 4 2 3 2 2" xfId="10296" xr:uid="{00000000-0005-0000-0000-000039280000}"/>
    <cellStyle name="Normal 15 2 4 2 3 2 2 2" xfId="10297" xr:uid="{00000000-0005-0000-0000-00003A280000}"/>
    <cellStyle name="Normal 15 2 4 2 3 2 3" xfId="10298" xr:uid="{00000000-0005-0000-0000-00003B280000}"/>
    <cellStyle name="Normal 15 2 4 2 3 3" xfId="10299" xr:uid="{00000000-0005-0000-0000-00003C280000}"/>
    <cellStyle name="Normal 15 2 4 2 3 3 2" xfId="10300" xr:uid="{00000000-0005-0000-0000-00003D280000}"/>
    <cellStyle name="Normal 15 2 4 2 3 3 2 2" xfId="10301" xr:uid="{00000000-0005-0000-0000-00003E280000}"/>
    <cellStyle name="Normal 15 2 4 2 3 3 3" xfId="10302" xr:uid="{00000000-0005-0000-0000-00003F280000}"/>
    <cellStyle name="Normal 15 2 4 2 3 4" xfId="10303" xr:uid="{00000000-0005-0000-0000-000040280000}"/>
    <cellStyle name="Normal 15 2 4 2 3 4 2" xfId="10304" xr:uid="{00000000-0005-0000-0000-000041280000}"/>
    <cellStyle name="Normal 15 2 4 2 3 4 2 2" xfId="10305" xr:uid="{00000000-0005-0000-0000-000042280000}"/>
    <cellStyle name="Normal 15 2 4 2 3 4 3" xfId="10306" xr:uid="{00000000-0005-0000-0000-000043280000}"/>
    <cellStyle name="Normal 15 2 4 2 3 5" xfId="10307" xr:uid="{00000000-0005-0000-0000-000044280000}"/>
    <cellStyle name="Normal 15 2 4 2 3 5 2" xfId="10308" xr:uid="{00000000-0005-0000-0000-000045280000}"/>
    <cellStyle name="Normal 15 2 4 2 3 6" xfId="10309" xr:uid="{00000000-0005-0000-0000-000046280000}"/>
    <cellStyle name="Normal 15 2 4 2 3 6 2" xfId="10310" xr:uid="{00000000-0005-0000-0000-000047280000}"/>
    <cellStyle name="Normal 15 2 4 2 3 7" xfId="10311" xr:uid="{00000000-0005-0000-0000-000048280000}"/>
    <cellStyle name="Normal 15 2 4 2 4" xfId="10312" xr:uid="{00000000-0005-0000-0000-000049280000}"/>
    <cellStyle name="Normal 15 2 4 2 4 2" xfId="10313" xr:uid="{00000000-0005-0000-0000-00004A280000}"/>
    <cellStyle name="Normal 15 2 4 2 4 2 2" xfId="10314" xr:uid="{00000000-0005-0000-0000-00004B280000}"/>
    <cellStyle name="Normal 15 2 4 2 4 3" xfId="10315" xr:uid="{00000000-0005-0000-0000-00004C280000}"/>
    <cellStyle name="Normal 15 2 4 2 5" xfId="10316" xr:uid="{00000000-0005-0000-0000-00004D280000}"/>
    <cellStyle name="Normal 15 2 4 2 5 2" xfId="10317" xr:uid="{00000000-0005-0000-0000-00004E280000}"/>
    <cellStyle name="Normal 15 2 4 2 5 2 2" xfId="10318" xr:uid="{00000000-0005-0000-0000-00004F280000}"/>
    <cellStyle name="Normal 15 2 4 2 5 3" xfId="10319" xr:uid="{00000000-0005-0000-0000-000050280000}"/>
    <cellStyle name="Normal 15 2 4 2 6" xfId="10320" xr:uid="{00000000-0005-0000-0000-000051280000}"/>
    <cellStyle name="Normal 15 2 4 2 6 2" xfId="10321" xr:uid="{00000000-0005-0000-0000-000052280000}"/>
    <cellStyle name="Normal 15 2 4 2 6 2 2" xfId="10322" xr:uid="{00000000-0005-0000-0000-000053280000}"/>
    <cellStyle name="Normal 15 2 4 2 6 3" xfId="10323" xr:uid="{00000000-0005-0000-0000-000054280000}"/>
    <cellStyle name="Normal 15 2 4 2 7" xfId="10324" xr:uid="{00000000-0005-0000-0000-000055280000}"/>
    <cellStyle name="Normal 15 2 4 2 7 2" xfId="10325" xr:uid="{00000000-0005-0000-0000-000056280000}"/>
    <cellStyle name="Normal 15 2 4 2 8" xfId="10326" xr:uid="{00000000-0005-0000-0000-000057280000}"/>
    <cellStyle name="Normal 15 2 4 2 8 2" xfId="10327" xr:uid="{00000000-0005-0000-0000-000058280000}"/>
    <cellStyle name="Normal 15 2 4 2 9" xfId="10328" xr:uid="{00000000-0005-0000-0000-000059280000}"/>
    <cellStyle name="Normal 15 2 4 3" xfId="10329" xr:uid="{00000000-0005-0000-0000-00005A280000}"/>
    <cellStyle name="Normal 15 2 4 3 2" xfId="10330" xr:uid="{00000000-0005-0000-0000-00005B280000}"/>
    <cellStyle name="Normal 15 2 4 3 2 2" xfId="10331" xr:uid="{00000000-0005-0000-0000-00005C280000}"/>
    <cellStyle name="Normal 15 2 4 3 2 2 2" xfId="10332" xr:uid="{00000000-0005-0000-0000-00005D280000}"/>
    <cellStyle name="Normal 15 2 4 3 2 2 2 2" xfId="10333" xr:uid="{00000000-0005-0000-0000-00005E280000}"/>
    <cellStyle name="Normal 15 2 4 3 2 2 3" xfId="10334" xr:uid="{00000000-0005-0000-0000-00005F280000}"/>
    <cellStyle name="Normal 15 2 4 3 2 3" xfId="10335" xr:uid="{00000000-0005-0000-0000-000060280000}"/>
    <cellStyle name="Normal 15 2 4 3 2 3 2" xfId="10336" xr:uid="{00000000-0005-0000-0000-000061280000}"/>
    <cellStyle name="Normal 15 2 4 3 2 3 2 2" xfId="10337" xr:uid="{00000000-0005-0000-0000-000062280000}"/>
    <cellStyle name="Normal 15 2 4 3 2 3 3" xfId="10338" xr:uid="{00000000-0005-0000-0000-000063280000}"/>
    <cellStyle name="Normal 15 2 4 3 2 4" xfId="10339" xr:uid="{00000000-0005-0000-0000-000064280000}"/>
    <cellStyle name="Normal 15 2 4 3 2 4 2" xfId="10340" xr:uid="{00000000-0005-0000-0000-000065280000}"/>
    <cellStyle name="Normal 15 2 4 3 2 4 2 2" xfId="10341" xr:uid="{00000000-0005-0000-0000-000066280000}"/>
    <cellStyle name="Normal 15 2 4 3 2 4 3" xfId="10342" xr:uid="{00000000-0005-0000-0000-000067280000}"/>
    <cellStyle name="Normal 15 2 4 3 2 5" xfId="10343" xr:uid="{00000000-0005-0000-0000-000068280000}"/>
    <cellStyle name="Normal 15 2 4 3 2 5 2" xfId="10344" xr:uid="{00000000-0005-0000-0000-000069280000}"/>
    <cellStyle name="Normal 15 2 4 3 2 6" xfId="10345" xr:uid="{00000000-0005-0000-0000-00006A280000}"/>
    <cellStyle name="Normal 15 2 4 3 2 6 2" xfId="10346" xr:uid="{00000000-0005-0000-0000-00006B280000}"/>
    <cellStyle name="Normal 15 2 4 3 2 7" xfId="10347" xr:uid="{00000000-0005-0000-0000-00006C280000}"/>
    <cellStyle name="Normal 15 2 4 3 3" xfId="10348" xr:uid="{00000000-0005-0000-0000-00006D280000}"/>
    <cellStyle name="Normal 15 2 4 3 3 2" xfId="10349" xr:uid="{00000000-0005-0000-0000-00006E280000}"/>
    <cellStyle name="Normal 15 2 4 3 3 2 2" xfId="10350" xr:uid="{00000000-0005-0000-0000-00006F280000}"/>
    <cellStyle name="Normal 15 2 4 3 3 3" xfId="10351" xr:uid="{00000000-0005-0000-0000-000070280000}"/>
    <cellStyle name="Normal 15 2 4 3 4" xfId="10352" xr:uid="{00000000-0005-0000-0000-000071280000}"/>
    <cellStyle name="Normal 15 2 4 3 4 2" xfId="10353" xr:uid="{00000000-0005-0000-0000-000072280000}"/>
    <cellStyle name="Normal 15 2 4 3 4 2 2" xfId="10354" xr:uid="{00000000-0005-0000-0000-000073280000}"/>
    <cellStyle name="Normal 15 2 4 3 4 3" xfId="10355" xr:uid="{00000000-0005-0000-0000-000074280000}"/>
    <cellStyle name="Normal 15 2 4 3 5" xfId="10356" xr:uid="{00000000-0005-0000-0000-000075280000}"/>
    <cellStyle name="Normal 15 2 4 3 5 2" xfId="10357" xr:uid="{00000000-0005-0000-0000-000076280000}"/>
    <cellStyle name="Normal 15 2 4 3 5 2 2" xfId="10358" xr:uid="{00000000-0005-0000-0000-000077280000}"/>
    <cellStyle name="Normal 15 2 4 3 5 3" xfId="10359" xr:uid="{00000000-0005-0000-0000-000078280000}"/>
    <cellStyle name="Normal 15 2 4 3 6" xfId="10360" xr:uid="{00000000-0005-0000-0000-000079280000}"/>
    <cellStyle name="Normal 15 2 4 3 6 2" xfId="10361" xr:uid="{00000000-0005-0000-0000-00007A280000}"/>
    <cellStyle name="Normal 15 2 4 3 7" xfId="10362" xr:uid="{00000000-0005-0000-0000-00007B280000}"/>
    <cellStyle name="Normal 15 2 4 3 7 2" xfId="10363" xr:uid="{00000000-0005-0000-0000-00007C280000}"/>
    <cellStyle name="Normal 15 2 4 3 8" xfId="10364" xr:uid="{00000000-0005-0000-0000-00007D280000}"/>
    <cellStyle name="Normal 15 2 4 4" xfId="10365" xr:uid="{00000000-0005-0000-0000-00007E280000}"/>
    <cellStyle name="Normal 15 2 4 4 2" xfId="10366" xr:uid="{00000000-0005-0000-0000-00007F280000}"/>
    <cellStyle name="Normal 15 2 4 4 2 2" xfId="10367" xr:uid="{00000000-0005-0000-0000-000080280000}"/>
    <cellStyle name="Normal 15 2 4 4 2 2 2" xfId="10368" xr:uid="{00000000-0005-0000-0000-000081280000}"/>
    <cellStyle name="Normal 15 2 4 4 2 3" xfId="10369" xr:uid="{00000000-0005-0000-0000-000082280000}"/>
    <cellStyle name="Normal 15 2 4 4 3" xfId="10370" xr:uid="{00000000-0005-0000-0000-000083280000}"/>
    <cellStyle name="Normal 15 2 4 4 3 2" xfId="10371" xr:uid="{00000000-0005-0000-0000-000084280000}"/>
    <cellStyle name="Normal 15 2 4 4 3 2 2" xfId="10372" xr:uid="{00000000-0005-0000-0000-000085280000}"/>
    <cellStyle name="Normal 15 2 4 4 3 3" xfId="10373" xr:uid="{00000000-0005-0000-0000-000086280000}"/>
    <cellStyle name="Normal 15 2 4 4 4" xfId="10374" xr:uid="{00000000-0005-0000-0000-000087280000}"/>
    <cellStyle name="Normal 15 2 4 4 4 2" xfId="10375" xr:uid="{00000000-0005-0000-0000-000088280000}"/>
    <cellStyle name="Normal 15 2 4 4 4 2 2" xfId="10376" xr:uid="{00000000-0005-0000-0000-000089280000}"/>
    <cellStyle name="Normal 15 2 4 4 4 3" xfId="10377" xr:uid="{00000000-0005-0000-0000-00008A280000}"/>
    <cellStyle name="Normal 15 2 4 4 5" xfId="10378" xr:uid="{00000000-0005-0000-0000-00008B280000}"/>
    <cellStyle name="Normal 15 2 4 4 5 2" xfId="10379" xr:uid="{00000000-0005-0000-0000-00008C280000}"/>
    <cellStyle name="Normal 15 2 4 4 6" xfId="10380" xr:uid="{00000000-0005-0000-0000-00008D280000}"/>
    <cellStyle name="Normal 15 2 4 4 6 2" xfId="10381" xr:uid="{00000000-0005-0000-0000-00008E280000}"/>
    <cellStyle name="Normal 15 2 4 4 7" xfId="10382" xr:uid="{00000000-0005-0000-0000-00008F280000}"/>
    <cellStyle name="Normal 15 2 4 5" xfId="10383" xr:uid="{00000000-0005-0000-0000-000090280000}"/>
    <cellStyle name="Normal 15 2 4 5 2" xfId="10384" xr:uid="{00000000-0005-0000-0000-000091280000}"/>
    <cellStyle name="Normal 15 2 4 5 2 2" xfId="10385" xr:uid="{00000000-0005-0000-0000-000092280000}"/>
    <cellStyle name="Normal 15 2 4 5 2 2 2" xfId="10386" xr:uid="{00000000-0005-0000-0000-000093280000}"/>
    <cellStyle name="Normal 15 2 4 5 2 3" xfId="10387" xr:uid="{00000000-0005-0000-0000-000094280000}"/>
    <cellStyle name="Normal 15 2 4 5 3" xfId="10388" xr:uid="{00000000-0005-0000-0000-000095280000}"/>
    <cellStyle name="Normal 15 2 4 5 3 2" xfId="10389" xr:uid="{00000000-0005-0000-0000-000096280000}"/>
    <cellStyle name="Normal 15 2 4 5 3 2 2" xfId="10390" xr:uid="{00000000-0005-0000-0000-000097280000}"/>
    <cellStyle name="Normal 15 2 4 5 3 3" xfId="10391" xr:uid="{00000000-0005-0000-0000-000098280000}"/>
    <cellStyle name="Normal 15 2 4 5 4" xfId="10392" xr:uid="{00000000-0005-0000-0000-000099280000}"/>
    <cellStyle name="Normal 15 2 4 5 4 2" xfId="10393" xr:uid="{00000000-0005-0000-0000-00009A280000}"/>
    <cellStyle name="Normal 15 2 4 5 4 2 2" xfId="10394" xr:uid="{00000000-0005-0000-0000-00009B280000}"/>
    <cellStyle name="Normal 15 2 4 5 4 3" xfId="10395" xr:uid="{00000000-0005-0000-0000-00009C280000}"/>
    <cellStyle name="Normal 15 2 4 5 5" xfId="10396" xr:uid="{00000000-0005-0000-0000-00009D280000}"/>
    <cellStyle name="Normal 15 2 4 5 5 2" xfId="10397" xr:uid="{00000000-0005-0000-0000-00009E280000}"/>
    <cellStyle name="Normal 15 2 4 5 6" xfId="10398" xr:uid="{00000000-0005-0000-0000-00009F280000}"/>
    <cellStyle name="Normal 15 2 4 5 6 2" xfId="10399" xr:uid="{00000000-0005-0000-0000-0000A0280000}"/>
    <cellStyle name="Normal 15 2 4 5 7" xfId="10400" xr:uid="{00000000-0005-0000-0000-0000A1280000}"/>
    <cellStyle name="Normal 15 2 4 6" xfId="10401" xr:uid="{00000000-0005-0000-0000-0000A2280000}"/>
    <cellStyle name="Normal 15 2 4 6 2" xfId="10402" xr:uid="{00000000-0005-0000-0000-0000A3280000}"/>
    <cellStyle name="Normal 15 2 4 6 2 2" xfId="10403" xr:uid="{00000000-0005-0000-0000-0000A4280000}"/>
    <cellStyle name="Normal 15 2 4 6 3" xfId="10404" xr:uid="{00000000-0005-0000-0000-0000A5280000}"/>
    <cellStyle name="Normal 15 2 4 7" xfId="10405" xr:uid="{00000000-0005-0000-0000-0000A6280000}"/>
    <cellStyle name="Normal 15 2 4 7 2" xfId="10406" xr:uid="{00000000-0005-0000-0000-0000A7280000}"/>
    <cellStyle name="Normal 15 2 4 7 2 2" xfId="10407" xr:uid="{00000000-0005-0000-0000-0000A8280000}"/>
    <cellStyle name="Normal 15 2 4 7 3" xfId="10408" xr:uid="{00000000-0005-0000-0000-0000A9280000}"/>
    <cellStyle name="Normal 15 2 4 8" xfId="10409" xr:uid="{00000000-0005-0000-0000-0000AA280000}"/>
    <cellStyle name="Normal 15 2 4 8 2" xfId="10410" xr:uid="{00000000-0005-0000-0000-0000AB280000}"/>
    <cellStyle name="Normal 15 2 4 8 2 2" xfId="10411" xr:uid="{00000000-0005-0000-0000-0000AC280000}"/>
    <cellStyle name="Normal 15 2 4 8 3" xfId="10412" xr:uid="{00000000-0005-0000-0000-0000AD280000}"/>
    <cellStyle name="Normal 15 2 4 9" xfId="10413" xr:uid="{00000000-0005-0000-0000-0000AE280000}"/>
    <cellStyle name="Normal 15 2 4 9 2" xfId="10414" xr:uid="{00000000-0005-0000-0000-0000AF280000}"/>
    <cellStyle name="Normal 15 2 5" xfId="10415" xr:uid="{00000000-0005-0000-0000-0000B0280000}"/>
    <cellStyle name="Normal 15 2 5 10" xfId="10416" xr:uid="{00000000-0005-0000-0000-0000B1280000}"/>
    <cellStyle name="Normal 15 2 5 10 2" xfId="10417" xr:uid="{00000000-0005-0000-0000-0000B2280000}"/>
    <cellStyle name="Normal 15 2 5 11" xfId="10418" xr:uid="{00000000-0005-0000-0000-0000B3280000}"/>
    <cellStyle name="Normal 15 2 5 2" xfId="10419" xr:uid="{00000000-0005-0000-0000-0000B4280000}"/>
    <cellStyle name="Normal 15 2 5 2 2" xfId="10420" xr:uid="{00000000-0005-0000-0000-0000B5280000}"/>
    <cellStyle name="Normal 15 2 5 2 2 2" xfId="10421" xr:uid="{00000000-0005-0000-0000-0000B6280000}"/>
    <cellStyle name="Normal 15 2 5 2 2 2 2" xfId="10422" xr:uid="{00000000-0005-0000-0000-0000B7280000}"/>
    <cellStyle name="Normal 15 2 5 2 2 2 2 2" xfId="10423" xr:uid="{00000000-0005-0000-0000-0000B8280000}"/>
    <cellStyle name="Normal 15 2 5 2 2 2 3" xfId="10424" xr:uid="{00000000-0005-0000-0000-0000B9280000}"/>
    <cellStyle name="Normal 15 2 5 2 2 3" xfId="10425" xr:uid="{00000000-0005-0000-0000-0000BA280000}"/>
    <cellStyle name="Normal 15 2 5 2 2 3 2" xfId="10426" xr:uid="{00000000-0005-0000-0000-0000BB280000}"/>
    <cellStyle name="Normal 15 2 5 2 2 3 2 2" xfId="10427" xr:uid="{00000000-0005-0000-0000-0000BC280000}"/>
    <cellStyle name="Normal 15 2 5 2 2 3 3" xfId="10428" xr:uid="{00000000-0005-0000-0000-0000BD280000}"/>
    <cellStyle name="Normal 15 2 5 2 2 4" xfId="10429" xr:uid="{00000000-0005-0000-0000-0000BE280000}"/>
    <cellStyle name="Normal 15 2 5 2 2 4 2" xfId="10430" xr:uid="{00000000-0005-0000-0000-0000BF280000}"/>
    <cellStyle name="Normal 15 2 5 2 2 4 2 2" xfId="10431" xr:uid="{00000000-0005-0000-0000-0000C0280000}"/>
    <cellStyle name="Normal 15 2 5 2 2 4 3" xfId="10432" xr:uid="{00000000-0005-0000-0000-0000C1280000}"/>
    <cellStyle name="Normal 15 2 5 2 2 5" xfId="10433" xr:uid="{00000000-0005-0000-0000-0000C2280000}"/>
    <cellStyle name="Normal 15 2 5 2 2 5 2" xfId="10434" xr:uid="{00000000-0005-0000-0000-0000C3280000}"/>
    <cellStyle name="Normal 15 2 5 2 2 6" xfId="10435" xr:uid="{00000000-0005-0000-0000-0000C4280000}"/>
    <cellStyle name="Normal 15 2 5 2 2 6 2" xfId="10436" xr:uid="{00000000-0005-0000-0000-0000C5280000}"/>
    <cellStyle name="Normal 15 2 5 2 2 7" xfId="10437" xr:uid="{00000000-0005-0000-0000-0000C6280000}"/>
    <cellStyle name="Normal 15 2 5 2 3" xfId="10438" xr:uid="{00000000-0005-0000-0000-0000C7280000}"/>
    <cellStyle name="Normal 15 2 5 2 3 2" xfId="10439" xr:uid="{00000000-0005-0000-0000-0000C8280000}"/>
    <cellStyle name="Normal 15 2 5 2 3 2 2" xfId="10440" xr:uid="{00000000-0005-0000-0000-0000C9280000}"/>
    <cellStyle name="Normal 15 2 5 2 3 2 2 2" xfId="10441" xr:uid="{00000000-0005-0000-0000-0000CA280000}"/>
    <cellStyle name="Normal 15 2 5 2 3 2 3" xfId="10442" xr:uid="{00000000-0005-0000-0000-0000CB280000}"/>
    <cellStyle name="Normal 15 2 5 2 3 3" xfId="10443" xr:uid="{00000000-0005-0000-0000-0000CC280000}"/>
    <cellStyle name="Normal 15 2 5 2 3 3 2" xfId="10444" xr:uid="{00000000-0005-0000-0000-0000CD280000}"/>
    <cellStyle name="Normal 15 2 5 2 3 3 2 2" xfId="10445" xr:uid="{00000000-0005-0000-0000-0000CE280000}"/>
    <cellStyle name="Normal 15 2 5 2 3 3 3" xfId="10446" xr:uid="{00000000-0005-0000-0000-0000CF280000}"/>
    <cellStyle name="Normal 15 2 5 2 3 4" xfId="10447" xr:uid="{00000000-0005-0000-0000-0000D0280000}"/>
    <cellStyle name="Normal 15 2 5 2 3 4 2" xfId="10448" xr:uid="{00000000-0005-0000-0000-0000D1280000}"/>
    <cellStyle name="Normal 15 2 5 2 3 4 2 2" xfId="10449" xr:uid="{00000000-0005-0000-0000-0000D2280000}"/>
    <cellStyle name="Normal 15 2 5 2 3 4 3" xfId="10450" xr:uid="{00000000-0005-0000-0000-0000D3280000}"/>
    <cellStyle name="Normal 15 2 5 2 3 5" xfId="10451" xr:uid="{00000000-0005-0000-0000-0000D4280000}"/>
    <cellStyle name="Normal 15 2 5 2 3 5 2" xfId="10452" xr:uid="{00000000-0005-0000-0000-0000D5280000}"/>
    <cellStyle name="Normal 15 2 5 2 3 6" xfId="10453" xr:uid="{00000000-0005-0000-0000-0000D6280000}"/>
    <cellStyle name="Normal 15 2 5 2 3 6 2" xfId="10454" xr:uid="{00000000-0005-0000-0000-0000D7280000}"/>
    <cellStyle name="Normal 15 2 5 2 3 7" xfId="10455" xr:uid="{00000000-0005-0000-0000-0000D8280000}"/>
    <cellStyle name="Normal 15 2 5 2 4" xfId="10456" xr:uid="{00000000-0005-0000-0000-0000D9280000}"/>
    <cellStyle name="Normal 15 2 5 2 4 2" xfId="10457" xr:uid="{00000000-0005-0000-0000-0000DA280000}"/>
    <cellStyle name="Normal 15 2 5 2 4 2 2" xfId="10458" xr:uid="{00000000-0005-0000-0000-0000DB280000}"/>
    <cellStyle name="Normal 15 2 5 2 4 3" xfId="10459" xr:uid="{00000000-0005-0000-0000-0000DC280000}"/>
    <cellStyle name="Normal 15 2 5 2 5" xfId="10460" xr:uid="{00000000-0005-0000-0000-0000DD280000}"/>
    <cellStyle name="Normal 15 2 5 2 5 2" xfId="10461" xr:uid="{00000000-0005-0000-0000-0000DE280000}"/>
    <cellStyle name="Normal 15 2 5 2 5 2 2" xfId="10462" xr:uid="{00000000-0005-0000-0000-0000DF280000}"/>
    <cellStyle name="Normal 15 2 5 2 5 3" xfId="10463" xr:uid="{00000000-0005-0000-0000-0000E0280000}"/>
    <cellStyle name="Normal 15 2 5 2 6" xfId="10464" xr:uid="{00000000-0005-0000-0000-0000E1280000}"/>
    <cellStyle name="Normal 15 2 5 2 6 2" xfId="10465" xr:uid="{00000000-0005-0000-0000-0000E2280000}"/>
    <cellStyle name="Normal 15 2 5 2 6 2 2" xfId="10466" xr:uid="{00000000-0005-0000-0000-0000E3280000}"/>
    <cellStyle name="Normal 15 2 5 2 6 3" xfId="10467" xr:uid="{00000000-0005-0000-0000-0000E4280000}"/>
    <cellStyle name="Normal 15 2 5 2 7" xfId="10468" xr:uid="{00000000-0005-0000-0000-0000E5280000}"/>
    <cellStyle name="Normal 15 2 5 2 7 2" xfId="10469" xr:uid="{00000000-0005-0000-0000-0000E6280000}"/>
    <cellStyle name="Normal 15 2 5 2 8" xfId="10470" xr:uid="{00000000-0005-0000-0000-0000E7280000}"/>
    <cellStyle name="Normal 15 2 5 2 8 2" xfId="10471" xr:uid="{00000000-0005-0000-0000-0000E8280000}"/>
    <cellStyle name="Normal 15 2 5 2 9" xfId="10472" xr:uid="{00000000-0005-0000-0000-0000E9280000}"/>
    <cellStyle name="Normal 15 2 5 3" xfId="10473" xr:uid="{00000000-0005-0000-0000-0000EA280000}"/>
    <cellStyle name="Normal 15 2 5 3 2" xfId="10474" xr:uid="{00000000-0005-0000-0000-0000EB280000}"/>
    <cellStyle name="Normal 15 2 5 3 2 2" xfId="10475" xr:uid="{00000000-0005-0000-0000-0000EC280000}"/>
    <cellStyle name="Normal 15 2 5 3 2 2 2" xfId="10476" xr:uid="{00000000-0005-0000-0000-0000ED280000}"/>
    <cellStyle name="Normal 15 2 5 3 2 2 2 2" xfId="10477" xr:uid="{00000000-0005-0000-0000-0000EE280000}"/>
    <cellStyle name="Normal 15 2 5 3 2 2 3" xfId="10478" xr:uid="{00000000-0005-0000-0000-0000EF280000}"/>
    <cellStyle name="Normal 15 2 5 3 2 3" xfId="10479" xr:uid="{00000000-0005-0000-0000-0000F0280000}"/>
    <cellStyle name="Normal 15 2 5 3 2 3 2" xfId="10480" xr:uid="{00000000-0005-0000-0000-0000F1280000}"/>
    <cellStyle name="Normal 15 2 5 3 2 3 2 2" xfId="10481" xr:uid="{00000000-0005-0000-0000-0000F2280000}"/>
    <cellStyle name="Normal 15 2 5 3 2 3 3" xfId="10482" xr:uid="{00000000-0005-0000-0000-0000F3280000}"/>
    <cellStyle name="Normal 15 2 5 3 2 4" xfId="10483" xr:uid="{00000000-0005-0000-0000-0000F4280000}"/>
    <cellStyle name="Normal 15 2 5 3 2 4 2" xfId="10484" xr:uid="{00000000-0005-0000-0000-0000F5280000}"/>
    <cellStyle name="Normal 15 2 5 3 2 4 2 2" xfId="10485" xr:uid="{00000000-0005-0000-0000-0000F6280000}"/>
    <cellStyle name="Normal 15 2 5 3 2 4 3" xfId="10486" xr:uid="{00000000-0005-0000-0000-0000F7280000}"/>
    <cellStyle name="Normal 15 2 5 3 2 5" xfId="10487" xr:uid="{00000000-0005-0000-0000-0000F8280000}"/>
    <cellStyle name="Normal 15 2 5 3 2 5 2" xfId="10488" xr:uid="{00000000-0005-0000-0000-0000F9280000}"/>
    <cellStyle name="Normal 15 2 5 3 2 6" xfId="10489" xr:uid="{00000000-0005-0000-0000-0000FA280000}"/>
    <cellStyle name="Normal 15 2 5 3 2 6 2" xfId="10490" xr:uid="{00000000-0005-0000-0000-0000FB280000}"/>
    <cellStyle name="Normal 15 2 5 3 2 7" xfId="10491" xr:uid="{00000000-0005-0000-0000-0000FC280000}"/>
    <cellStyle name="Normal 15 2 5 3 3" xfId="10492" xr:uid="{00000000-0005-0000-0000-0000FD280000}"/>
    <cellStyle name="Normal 15 2 5 3 3 2" xfId="10493" xr:uid="{00000000-0005-0000-0000-0000FE280000}"/>
    <cellStyle name="Normal 15 2 5 3 3 2 2" xfId="10494" xr:uid="{00000000-0005-0000-0000-0000FF280000}"/>
    <cellStyle name="Normal 15 2 5 3 3 3" xfId="10495" xr:uid="{00000000-0005-0000-0000-000000290000}"/>
    <cellStyle name="Normal 15 2 5 3 4" xfId="10496" xr:uid="{00000000-0005-0000-0000-000001290000}"/>
    <cellStyle name="Normal 15 2 5 3 4 2" xfId="10497" xr:uid="{00000000-0005-0000-0000-000002290000}"/>
    <cellStyle name="Normal 15 2 5 3 4 2 2" xfId="10498" xr:uid="{00000000-0005-0000-0000-000003290000}"/>
    <cellStyle name="Normal 15 2 5 3 4 3" xfId="10499" xr:uid="{00000000-0005-0000-0000-000004290000}"/>
    <cellStyle name="Normal 15 2 5 3 5" xfId="10500" xr:uid="{00000000-0005-0000-0000-000005290000}"/>
    <cellStyle name="Normal 15 2 5 3 5 2" xfId="10501" xr:uid="{00000000-0005-0000-0000-000006290000}"/>
    <cellStyle name="Normal 15 2 5 3 5 2 2" xfId="10502" xr:uid="{00000000-0005-0000-0000-000007290000}"/>
    <cellStyle name="Normal 15 2 5 3 5 3" xfId="10503" xr:uid="{00000000-0005-0000-0000-000008290000}"/>
    <cellStyle name="Normal 15 2 5 3 6" xfId="10504" xr:uid="{00000000-0005-0000-0000-000009290000}"/>
    <cellStyle name="Normal 15 2 5 3 6 2" xfId="10505" xr:uid="{00000000-0005-0000-0000-00000A290000}"/>
    <cellStyle name="Normal 15 2 5 3 7" xfId="10506" xr:uid="{00000000-0005-0000-0000-00000B290000}"/>
    <cellStyle name="Normal 15 2 5 3 7 2" xfId="10507" xr:uid="{00000000-0005-0000-0000-00000C290000}"/>
    <cellStyle name="Normal 15 2 5 3 8" xfId="10508" xr:uid="{00000000-0005-0000-0000-00000D290000}"/>
    <cellStyle name="Normal 15 2 5 4" xfId="10509" xr:uid="{00000000-0005-0000-0000-00000E290000}"/>
    <cellStyle name="Normal 15 2 5 4 2" xfId="10510" xr:uid="{00000000-0005-0000-0000-00000F290000}"/>
    <cellStyle name="Normal 15 2 5 4 2 2" xfId="10511" xr:uid="{00000000-0005-0000-0000-000010290000}"/>
    <cellStyle name="Normal 15 2 5 4 2 2 2" xfId="10512" xr:uid="{00000000-0005-0000-0000-000011290000}"/>
    <cellStyle name="Normal 15 2 5 4 2 3" xfId="10513" xr:uid="{00000000-0005-0000-0000-000012290000}"/>
    <cellStyle name="Normal 15 2 5 4 3" xfId="10514" xr:uid="{00000000-0005-0000-0000-000013290000}"/>
    <cellStyle name="Normal 15 2 5 4 3 2" xfId="10515" xr:uid="{00000000-0005-0000-0000-000014290000}"/>
    <cellStyle name="Normal 15 2 5 4 3 2 2" xfId="10516" xr:uid="{00000000-0005-0000-0000-000015290000}"/>
    <cellStyle name="Normal 15 2 5 4 3 3" xfId="10517" xr:uid="{00000000-0005-0000-0000-000016290000}"/>
    <cellStyle name="Normal 15 2 5 4 4" xfId="10518" xr:uid="{00000000-0005-0000-0000-000017290000}"/>
    <cellStyle name="Normal 15 2 5 4 4 2" xfId="10519" xr:uid="{00000000-0005-0000-0000-000018290000}"/>
    <cellStyle name="Normal 15 2 5 4 4 2 2" xfId="10520" xr:uid="{00000000-0005-0000-0000-000019290000}"/>
    <cellStyle name="Normal 15 2 5 4 4 3" xfId="10521" xr:uid="{00000000-0005-0000-0000-00001A290000}"/>
    <cellStyle name="Normal 15 2 5 4 5" xfId="10522" xr:uid="{00000000-0005-0000-0000-00001B290000}"/>
    <cellStyle name="Normal 15 2 5 4 5 2" xfId="10523" xr:uid="{00000000-0005-0000-0000-00001C290000}"/>
    <cellStyle name="Normal 15 2 5 4 6" xfId="10524" xr:uid="{00000000-0005-0000-0000-00001D290000}"/>
    <cellStyle name="Normal 15 2 5 4 6 2" xfId="10525" xr:uid="{00000000-0005-0000-0000-00001E290000}"/>
    <cellStyle name="Normal 15 2 5 4 7" xfId="10526" xr:uid="{00000000-0005-0000-0000-00001F290000}"/>
    <cellStyle name="Normal 15 2 5 5" xfId="10527" xr:uid="{00000000-0005-0000-0000-000020290000}"/>
    <cellStyle name="Normal 15 2 5 5 2" xfId="10528" xr:uid="{00000000-0005-0000-0000-000021290000}"/>
    <cellStyle name="Normal 15 2 5 5 2 2" xfId="10529" xr:uid="{00000000-0005-0000-0000-000022290000}"/>
    <cellStyle name="Normal 15 2 5 5 2 2 2" xfId="10530" xr:uid="{00000000-0005-0000-0000-000023290000}"/>
    <cellStyle name="Normal 15 2 5 5 2 3" xfId="10531" xr:uid="{00000000-0005-0000-0000-000024290000}"/>
    <cellStyle name="Normal 15 2 5 5 3" xfId="10532" xr:uid="{00000000-0005-0000-0000-000025290000}"/>
    <cellStyle name="Normal 15 2 5 5 3 2" xfId="10533" xr:uid="{00000000-0005-0000-0000-000026290000}"/>
    <cellStyle name="Normal 15 2 5 5 3 2 2" xfId="10534" xr:uid="{00000000-0005-0000-0000-000027290000}"/>
    <cellStyle name="Normal 15 2 5 5 3 3" xfId="10535" xr:uid="{00000000-0005-0000-0000-000028290000}"/>
    <cellStyle name="Normal 15 2 5 5 4" xfId="10536" xr:uid="{00000000-0005-0000-0000-000029290000}"/>
    <cellStyle name="Normal 15 2 5 5 4 2" xfId="10537" xr:uid="{00000000-0005-0000-0000-00002A290000}"/>
    <cellStyle name="Normal 15 2 5 5 4 2 2" xfId="10538" xr:uid="{00000000-0005-0000-0000-00002B290000}"/>
    <cellStyle name="Normal 15 2 5 5 4 3" xfId="10539" xr:uid="{00000000-0005-0000-0000-00002C290000}"/>
    <cellStyle name="Normal 15 2 5 5 5" xfId="10540" xr:uid="{00000000-0005-0000-0000-00002D290000}"/>
    <cellStyle name="Normal 15 2 5 5 5 2" xfId="10541" xr:uid="{00000000-0005-0000-0000-00002E290000}"/>
    <cellStyle name="Normal 15 2 5 5 6" xfId="10542" xr:uid="{00000000-0005-0000-0000-00002F290000}"/>
    <cellStyle name="Normal 15 2 5 5 6 2" xfId="10543" xr:uid="{00000000-0005-0000-0000-000030290000}"/>
    <cellStyle name="Normal 15 2 5 5 7" xfId="10544" xr:uid="{00000000-0005-0000-0000-000031290000}"/>
    <cellStyle name="Normal 15 2 5 6" xfId="10545" xr:uid="{00000000-0005-0000-0000-000032290000}"/>
    <cellStyle name="Normal 15 2 5 6 2" xfId="10546" xr:uid="{00000000-0005-0000-0000-000033290000}"/>
    <cellStyle name="Normal 15 2 5 6 2 2" xfId="10547" xr:uid="{00000000-0005-0000-0000-000034290000}"/>
    <cellStyle name="Normal 15 2 5 6 3" xfId="10548" xr:uid="{00000000-0005-0000-0000-000035290000}"/>
    <cellStyle name="Normal 15 2 5 7" xfId="10549" xr:uid="{00000000-0005-0000-0000-000036290000}"/>
    <cellStyle name="Normal 15 2 5 7 2" xfId="10550" xr:uid="{00000000-0005-0000-0000-000037290000}"/>
    <cellStyle name="Normal 15 2 5 7 2 2" xfId="10551" xr:uid="{00000000-0005-0000-0000-000038290000}"/>
    <cellStyle name="Normal 15 2 5 7 3" xfId="10552" xr:uid="{00000000-0005-0000-0000-000039290000}"/>
    <cellStyle name="Normal 15 2 5 8" xfId="10553" xr:uid="{00000000-0005-0000-0000-00003A290000}"/>
    <cellStyle name="Normal 15 2 5 8 2" xfId="10554" xr:uid="{00000000-0005-0000-0000-00003B290000}"/>
    <cellStyle name="Normal 15 2 5 8 2 2" xfId="10555" xr:uid="{00000000-0005-0000-0000-00003C290000}"/>
    <cellStyle name="Normal 15 2 5 8 3" xfId="10556" xr:uid="{00000000-0005-0000-0000-00003D290000}"/>
    <cellStyle name="Normal 15 2 5 9" xfId="10557" xr:uid="{00000000-0005-0000-0000-00003E290000}"/>
    <cellStyle name="Normal 15 2 5 9 2" xfId="10558" xr:uid="{00000000-0005-0000-0000-00003F290000}"/>
    <cellStyle name="Normal 15 2 6" xfId="10559" xr:uid="{00000000-0005-0000-0000-000040290000}"/>
    <cellStyle name="Normal 15 2 6 2" xfId="10560" xr:uid="{00000000-0005-0000-0000-000041290000}"/>
    <cellStyle name="Normal 15 2 6 2 2" xfId="10561" xr:uid="{00000000-0005-0000-0000-000042290000}"/>
    <cellStyle name="Normal 15 2 6 2 2 2" xfId="10562" xr:uid="{00000000-0005-0000-0000-000043290000}"/>
    <cellStyle name="Normal 15 2 6 2 2 2 2" xfId="10563" xr:uid="{00000000-0005-0000-0000-000044290000}"/>
    <cellStyle name="Normal 15 2 6 2 2 3" xfId="10564" xr:uid="{00000000-0005-0000-0000-000045290000}"/>
    <cellStyle name="Normal 15 2 6 2 3" xfId="10565" xr:uid="{00000000-0005-0000-0000-000046290000}"/>
    <cellStyle name="Normal 15 2 6 2 3 2" xfId="10566" xr:uid="{00000000-0005-0000-0000-000047290000}"/>
    <cellStyle name="Normal 15 2 6 2 3 2 2" xfId="10567" xr:uid="{00000000-0005-0000-0000-000048290000}"/>
    <cellStyle name="Normal 15 2 6 2 3 3" xfId="10568" xr:uid="{00000000-0005-0000-0000-000049290000}"/>
    <cellStyle name="Normal 15 2 6 2 4" xfId="10569" xr:uid="{00000000-0005-0000-0000-00004A290000}"/>
    <cellStyle name="Normal 15 2 6 2 4 2" xfId="10570" xr:uid="{00000000-0005-0000-0000-00004B290000}"/>
    <cellStyle name="Normal 15 2 6 2 4 2 2" xfId="10571" xr:uid="{00000000-0005-0000-0000-00004C290000}"/>
    <cellStyle name="Normal 15 2 6 2 4 3" xfId="10572" xr:uid="{00000000-0005-0000-0000-00004D290000}"/>
    <cellStyle name="Normal 15 2 6 2 5" xfId="10573" xr:uid="{00000000-0005-0000-0000-00004E290000}"/>
    <cellStyle name="Normal 15 2 6 2 5 2" xfId="10574" xr:uid="{00000000-0005-0000-0000-00004F290000}"/>
    <cellStyle name="Normal 15 2 6 2 6" xfId="10575" xr:uid="{00000000-0005-0000-0000-000050290000}"/>
    <cellStyle name="Normal 15 2 6 2 6 2" xfId="10576" xr:uid="{00000000-0005-0000-0000-000051290000}"/>
    <cellStyle name="Normal 15 2 6 2 7" xfId="10577" xr:uid="{00000000-0005-0000-0000-000052290000}"/>
    <cellStyle name="Normal 15 2 6 3" xfId="10578" xr:uid="{00000000-0005-0000-0000-000053290000}"/>
    <cellStyle name="Normal 15 2 6 3 2" xfId="10579" xr:uid="{00000000-0005-0000-0000-000054290000}"/>
    <cellStyle name="Normal 15 2 6 3 2 2" xfId="10580" xr:uid="{00000000-0005-0000-0000-000055290000}"/>
    <cellStyle name="Normal 15 2 6 3 2 2 2" xfId="10581" xr:uid="{00000000-0005-0000-0000-000056290000}"/>
    <cellStyle name="Normal 15 2 6 3 2 3" xfId="10582" xr:uid="{00000000-0005-0000-0000-000057290000}"/>
    <cellStyle name="Normal 15 2 6 3 3" xfId="10583" xr:uid="{00000000-0005-0000-0000-000058290000}"/>
    <cellStyle name="Normal 15 2 6 3 3 2" xfId="10584" xr:uid="{00000000-0005-0000-0000-000059290000}"/>
    <cellStyle name="Normal 15 2 6 3 3 2 2" xfId="10585" xr:uid="{00000000-0005-0000-0000-00005A290000}"/>
    <cellStyle name="Normal 15 2 6 3 3 3" xfId="10586" xr:uid="{00000000-0005-0000-0000-00005B290000}"/>
    <cellStyle name="Normal 15 2 6 3 4" xfId="10587" xr:uid="{00000000-0005-0000-0000-00005C290000}"/>
    <cellStyle name="Normal 15 2 6 3 4 2" xfId="10588" xr:uid="{00000000-0005-0000-0000-00005D290000}"/>
    <cellStyle name="Normal 15 2 6 3 4 2 2" xfId="10589" xr:uid="{00000000-0005-0000-0000-00005E290000}"/>
    <cellStyle name="Normal 15 2 6 3 4 3" xfId="10590" xr:uid="{00000000-0005-0000-0000-00005F290000}"/>
    <cellStyle name="Normal 15 2 6 3 5" xfId="10591" xr:uid="{00000000-0005-0000-0000-000060290000}"/>
    <cellStyle name="Normal 15 2 6 3 5 2" xfId="10592" xr:uid="{00000000-0005-0000-0000-000061290000}"/>
    <cellStyle name="Normal 15 2 6 3 6" xfId="10593" xr:uid="{00000000-0005-0000-0000-000062290000}"/>
    <cellStyle name="Normal 15 2 6 3 6 2" xfId="10594" xr:uid="{00000000-0005-0000-0000-000063290000}"/>
    <cellStyle name="Normal 15 2 6 3 7" xfId="10595" xr:uid="{00000000-0005-0000-0000-000064290000}"/>
    <cellStyle name="Normal 15 2 6 4" xfId="10596" xr:uid="{00000000-0005-0000-0000-000065290000}"/>
    <cellStyle name="Normal 15 2 6 4 2" xfId="10597" xr:uid="{00000000-0005-0000-0000-000066290000}"/>
    <cellStyle name="Normal 15 2 6 4 2 2" xfId="10598" xr:uid="{00000000-0005-0000-0000-000067290000}"/>
    <cellStyle name="Normal 15 2 6 4 3" xfId="10599" xr:uid="{00000000-0005-0000-0000-000068290000}"/>
    <cellStyle name="Normal 15 2 6 5" xfId="10600" xr:uid="{00000000-0005-0000-0000-000069290000}"/>
    <cellStyle name="Normal 15 2 6 5 2" xfId="10601" xr:uid="{00000000-0005-0000-0000-00006A290000}"/>
    <cellStyle name="Normal 15 2 6 5 2 2" xfId="10602" xr:uid="{00000000-0005-0000-0000-00006B290000}"/>
    <cellStyle name="Normal 15 2 6 5 3" xfId="10603" xr:uid="{00000000-0005-0000-0000-00006C290000}"/>
    <cellStyle name="Normal 15 2 6 6" xfId="10604" xr:uid="{00000000-0005-0000-0000-00006D290000}"/>
    <cellStyle name="Normal 15 2 6 6 2" xfId="10605" xr:uid="{00000000-0005-0000-0000-00006E290000}"/>
    <cellStyle name="Normal 15 2 6 6 2 2" xfId="10606" xr:uid="{00000000-0005-0000-0000-00006F290000}"/>
    <cellStyle name="Normal 15 2 6 6 3" xfId="10607" xr:uid="{00000000-0005-0000-0000-000070290000}"/>
    <cellStyle name="Normal 15 2 6 7" xfId="10608" xr:uid="{00000000-0005-0000-0000-000071290000}"/>
    <cellStyle name="Normal 15 2 6 7 2" xfId="10609" xr:uid="{00000000-0005-0000-0000-000072290000}"/>
    <cellStyle name="Normal 15 2 6 8" xfId="10610" xr:uid="{00000000-0005-0000-0000-000073290000}"/>
    <cellStyle name="Normal 15 2 6 8 2" xfId="10611" xr:uid="{00000000-0005-0000-0000-000074290000}"/>
    <cellStyle name="Normal 15 2 6 9" xfId="10612" xr:uid="{00000000-0005-0000-0000-000075290000}"/>
    <cellStyle name="Normal 15 2 7" xfId="10613" xr:uid="{00000000-0005-0000-0000-000076290000}"/>
    <cellStyle name="Normal 15 2 7 2" xfId="10614" xr:uid="{00000000-0005-0000-0000-000077290000}"/>
    <cellStyle name="Normal 15 2 7 2 2" xfId="10615" xr:uid="{00000000-0005-0000-0000-000078290000}"/>
    <cellStyle name="Normal 15 2 7 2 2 2" xfId="10616" xr:uid="{00000000-0005-0000-0000-000079290000}"/>
    <cellStyle name="Normal 15 2 7 2 3" xfId="10617" xr:uid="{00000000-0005-0000-0000-00007A290000}"/>
    <cellStyle name="Normal 15 2 7 3" xfId="10618" xr:uid="{00000000-0005-0000-0000-00007B290000}"/>
    <cellStyle name="Normal 15 2 7 3 2" xfId="10619" xr:uid="{00000000-0005-0000-0000-00007C290000}"/>
    <cellStyle name="Normal 15 2 7 3 2 2" xfId="10620" xr:uid="{00000000-0005-0000-0000-00007D290000}"/>
    <cellStyle name="Normal 15 2 7 3 3" xfId="10621" xr:uid="{00000000-0005-0000-0000-00007E290000}"/>
    <cellStyle name="Normal 15 2 7 4" xfId="10622" xr:uid="{00000000-0005-0000-0000-00007F290000}"/>
    <cellStyle name="Normal 15 2 7 4 2" xfId="10623" xr:uid="{00000000-0005-0000-0000-000080290000}"/>
    <cellStyle name="Normal 15 2 7 4 2 2" xfId="10624" xr:uid="{00000000-0005-0000-0000-000081290000}"/>
    <cellStyle name="Normal 15 2 7 4 3" xfId="10625" xr:uid="{00000000-0005-0000-0000-000082290000}"/>
    <cellStyle name="Normal 15 2 7 5" xfId="10626" xr:uid="{00000000-0005-0000-0000-000083290000}"/>
    <cellStyle name="Normal 15 2 7 5 2" xfId="10627" xr:uid="{00000000-0005-0000-0000-000084290000}"/>
    <cellStyle name="Normal 15 2 7 6" xfId="10628" xr:uid="{00000000-0005-0000-0000-000085290000}"/>
    <cellStyle name="Normal 15 2 7 6 2" xfId="10629" xr:uid="{00000000-0005-0000-0000-000086290000}"/>
    <cellStyle name="Normal 15 2 7 7" xfId="10630" xr:uid="{00000000-0005-0000-0000-000087290000}"/>
    <cellStyle name="Normal 15 2 8" xfId="10631" xr:uid="{00000000-0005-0000-0000-000088290000}"/>
    <cellStyle name="Normal 15 2 8 2" xfId="10632" xr:uid="{00000000-0005-0000-0000-000089290000}"/>
    <cellStyle name="Normal 15 2 8 2 2" xfId="10633" xr:uid="{00000000-0005-0000-0000-00008A290000}"/>
    <cellStyle name="Normal 15 2 8 2 2 2" xfId="10634" xr:uid="{00000000-0005-0000-0000-00008B290000}"/>
    <cellStyle name="Normal 15 2 8 2 3" xfId="10635" xr:uid="{00000000-0005-0000-0000-00008C290000}"/>
    <cellStyle name="Normal 15 2 8 3" xfId="10636" xr:uid="{00000000-0005-0000-0000-00008D290000}"/>
    <cellStyle name="Normal 15 2 8 3 2" xfId="10637" xr:uid="{00000000-0005-0000-0000-00008E290000}"/>
    <cellStyle name="Normal 15 2 8 3 2 2" xfId="10638" xr:uid="{00000000-0005-0000-0000-00008F290000}"/>
    <cellStyle name="Normal 15 2 8 3 3" xfId="10639" xr:uid="{00000000-0005-0000-0000-000090290000}"/>
    <cellStyle name="Normal 15 2 8 4" xfId="10640" xr:uid="{00000000-0005-0000-0000-000091290000}"/>
    <cellStyle name="Normal 15 2 8 4 2" xfId="10641" xr:uid="{00000000-0005-0000-0000-000092290000}"/>
    <cellStyle name="Normal 15 2 8 4 2 2" xfId="10642" xr:uid="{00000000-0005-0000-0000-000093290000}"/>
    <cellStyle name="Normal 15 2 8 4 3" xfId="10643" xr:uid="{00000000-0005-0000-0000-000094290000}"/>
    <cellStyle name="Normal 15 2 8 5" xfId="10644" xr:uid="{00000000-0005-0000-0000-000095290000}"/>
    <cellStyle name="Normal 15 2 8 5 2" xfId="10645" xr:uid="{00000000-0005-0000-0000-000096290000}"/>
    <cellStyle name="Normal 15 2 8 6" xfId="10646" xr:uid="{00000000-0005-0000-0000-000097290000}"/>
    <cellStyle name="Normal 15 2 8 6 2" xfId="10647" xr:uid="{00000000-0005-0000-0000-000098290000}"/>
    <cellStyle name="Normal 15 2 8 7" xfId="10648" xr:uid="{00000000-0005-0000-0000-000099290000}"/>
    <cellStyle name="Normal 15 2 9" xfId="10649" xr:uid="{00000000-0005-0000-0000-00009A290000}"/>
    <cellStyle name="Normal 15 2 9 2" xfId="10650" xr:uid="{00000000-0005-0000-0000-00009B290000}"/>
    <cellStyle name="Normal 15 2 9 2 2" xfId="10651" xr:uid="{00000000-0005-0000-0000-00009C290000}"/>
    <cellStyle name="Normal 15 2 9 3" xfId="10652" xr:uid="{00000000-0005-0000-0000-00009D290000}"/>
    <cellStyle name="Normal 15 2_Confidential Information" xfId="10653" xr:uid="{00000000-0005-0000-0000-00009E290000}"/>
    <cellStyle name="Normal 15 3" xfId="10654" xr:uid="{00000000-0005-0000-0000-00009F290000}"/>
    <cellStyle name="Normal 15 3 10" xfId="10655" xr:uid="{00000000-0005-0000-0000-0000A0290000}"/>
    <cellStyle name="Normal 15 3 10 2" xfId="10656" xr:uid="{00000000-0005-0000-0000-0000A1290000}"/>
    <cellStyle name="Normal 15 3 10 2 2" xfId="10657" xr:uid="{00000000-0005-0000-0000-0000A2290000}"/>
    <cellStyle name="Normal 15 3 10 3" xfId="10658" xr:uid="{00000000-0005-0000-0000-0000A3290000}"/>
    <cellStyle name="Normal 15 3 11" xfId="10659" xr:uid="{00000000-0005-0000-0000-0000A4290000}"/>
    <cellStyle name="Normal 15 3 11 2" xfId="10660" xr:uid="{00000000-0005-0000-0000-0000A5290000}"/>
    <cellStyle name="Normal 15 3 12" xfId="10661" xr:uid="{00000000-0005-0000-0000-0000A6290000}"/>
    <cellStyle name="Normal 15 3 12 2" xfId="10662" xr:uid="{00000000-0005-0000-0000-0000A7290000}"/>
    <cellStyle name="Normal 15 3 13" xfId="10663" xr:uid="{00000000-0005-0000-0000-0000A8290000}"/>
    <cellStyle name="Normal 15 3 2" xfId="10664" xr:uid="{00000000-0005-0000-0000-0000A9290000}"/>
    <cellStyle name="Normal 15 3 2 10" xfId="10665" xr:uid="{00000000-0005-0000-0000-0000AA290000}"/>
    <cellStyle name="Normal 15 3 2 10 2" xfId="10666" xr:uid="{00000000-0005-0000-0000-0000AB290000}"/>
    <cellStyle name="Normal 15 3 2 11" xfId="10667" xr:uid="{00000000-0005-0000-0000-0000AC290000}"/>
    <cellStyle name="Normal 15 3 2 2" xfId="10668" xr:uid="{00000000-0005-0000-0000-0000AD290000}"/>
    <cellStyle name="Normal 15 3 2 2 2" xfId="10669" xr:uid="{00000000-0005-0000-0000-0000AE290000}"/>
    <cellStyle name="Normal 15 3 2 2 2 2" xfId="10670" xr:uid="{00000000-0005-0000-0000-0000AF290000}"/>
    <cellStyle name="Normal 15 3 2 2 2 2 2" xfId="10671" xr:uid="{00000000-0005-0000-0000-0000B0290000}"/>
    <cellStyle name="Normal 15 3 2 2 2 2 2 2" xfId="10672" xr:uid="{00000000-0005-0000-0000-0000B1290000}"/>
    <cellStyle name="Normal 15 3 2 2 2 2 3" xfId="10673" xr:uid="{00000000-0005-0000-0000-0000B2290000}"/>
    <cellStyle name="Normal 15 3 2 2 2 3" xfId="10674" xr:uid="{00000000-0005-0000-0000-0000B3290000}"/>
    <cellStyle name="Normal 15 3 2 2 2 3 2" xfId="10675" xr:uid="{00000000-0005-0000-0000-0000B4290000}"/>
    <cellStyle name="Normal 15 3 2 2 2 3 2 2" xfId="10676" xr:uid="{00000000-0005-0000-0000-0000B5290000}"/>
    <cellStyle name="Normal 15 3 2 2 2 3 3" xfId="10677" xr:uid="{00000000-0005-0000-0000-0000B6290000}"/>
    <cellStyle name="Normal 15 3 2 2 2 4" xfId="10678" xr:uid="{00000000-0005-0000-0000-0000B7290000}"/>
    <cellStyle name="Normal 15 3 2 2 2 4 2" xfId="10679" xr:uid="{00000000-0005-0000-0000-0000B8290000}"/>
    <cellStyle name="Normal 15 3 2 2 2 4 2 2" xfId="10680" xr:uid="{00000000-0005-0000-0000-0000B9290000}"/>
    <cellStyle name="Normal 15 3 2 2 2 4 3" xfId="10681" xr:uid="{00000000-0005-0000-0000-0000BA290000}"/>
    <cellStyle name="Normal 15 3 2 2 2 5" xfId="10682" xr:uid="{00000000-0005-0000-0000-0000BB290000}"/>
    <cellStyle name="Normal 15 3 2 2 2 5 2" xfId="10683" xr:uid="{00000000-0005-0000-0000-0000BC290000}"/>
    <cellStyle name="Normal 15 3 2 2 2 6" xfId="10684" xr:uid="{00000000-0005-0000-0000-0000BD290000}"/>
    <cellStyle name="Normal 15 3 2 2 2 6 2" xfId="10685" xr:uid="{00000000-0005-0000-0000-0000BE290000}"/>
    <cellStyle name="Normal 15 3 2 2 2 7" xfId="10686" xr:uid="{00000000-0005-0000-0000-0000BF290000}"/>
    <cellStyle name="Normal 15 3 2 2 3" xfId="10687" xr:uid="{00000000-0005-0000-0000-0000C0290000}"/>
    <cellStyle name="Normal 15 3 2 2 3 2" xfId="10688" xr:uid="{00000000-0005-0000-0000-0000C1290000}"/>
    <cellStyle name="Normal 15 3 2 2 3 2 2" xfId="10689" xr:uid="{00000000-0005-0000-0000-0000C2290000}"/>
    <cellStyle name="Normal 15 3 2 2 3 2 2 2" xfId="10690" xr:uid="{00000000-0005-0000-0000-0000C3290000}"/>
    <cellStyle name="Normal 15 3 2 2 3 2 3" xfId="10691" xr:uid="{00000000-0005-0000-0000-0000C4290000}"/>
    <cellStyle name="Normal 15 3 2 2 3 3" xfId="10692" xr:uid="{00000000-0005-0000-0000-0000C5290000}"/>
    <cellStyle name="Normal 15 3 2 2 3 3 2" xfId="10693" xr:uid="{00000000-0005-0000-0000-0000C6290000}"/>
    <cellStyle name="Normal 15 3 2 2 3 3 2 2" xfId="10694" xr:uid="{00000000-0005-0000-0000-0000C7290000}"/>
    <cellStyle name="Normal 15 3 2 2 3 3 3" xfId="10695" xr:uid="{00000000-0005-0000-0000-0000C8290000}"/>
    <cellStyle name="Normal 15 3 2 2 3 4" xfId="10696" xr:uid="{00000000-0005-0000-0000-0000C9290000}"/>
    <cellStyle name="Normal 15 3 2 2 3 4 2" xfId="10697" xr:uid="{00000000-0005-0000-0000-0000CA290000}"/>
    <cellStyle name="Normal 15 3 2 2 3 4 2 2" xfId="10698" xr:uid="{00000000-0005-0000-0000-0000CB290000}"/>
    <cellStyle name="Normal 15 3 2 2 3 4 3" xfId="10699" xr:uid="{00000000-0005-0000-0000-0000CC290000}"/>
    <cellStyle name="Normal 15 3 2 2 3 5" xfId="10700" xr:uid="{00000000-0005-0000-0000-0000CD290000}"/>
    <cellStyle name="Normal 15 3 2 2 3 5 2" xfId="10701" xr:uid="{00000000-0005-0000-0000-0000CE290000}"/>
    <cellStyle name="Normal 15 3 2 2 3 6" xfId="10702" xr:uid="{00000000-0005-0000-0000-0000CF290000}"/>
    <cellStyle name="Normal 15 3 2 2 3 6 2" xfId="10703" xr:uid="{00000000-0005-0000-0000-0000D0290000}"/>
    <cellStyle name="Normal 15 3 2 2 3 7" xfId="10704" xr:uid="{00000000-0005-0000-0000-0000D1290000}"/>
    <cellStyle name="Normal 15 3 2 2 4" xfId="10705" xr:uid="{00000000-0005-0000-0000-0000D2290000}"/>
    <cellStyle name="Normal 15 3 2 2 4 2" xfId="10706" xr:uid="{00000000-0005-0000-0000-0000D3290000}"/>
    <cellStyle name="Normal 15 3 2 2 4 2 2" xfId="10707" xr:uid="{00000000-0005-0000-0000-0000D4290000}"/>
    <cellStyle name="Normal 15 3 2 2 4 3" xfId="10708" xr:uid="{00000000-0005-0000-0000-0000D5290000}"/>
    <cellStyle name="Normal 15 3 2 2 5" xfId="10709" xr:uid="{00000000-0005-0000-0000-0000D6290000}"/>
    <cellStyle name="Normal 15 3 2 2 5 2" xfId="10710" xr:uid="{00000000-0005-0000-0000-0000D7290000}"/>
    <cellStyle name="Normal 15 3 2 2 5 2 2" xfId="10711" xr:uid="{00000000-0005-0000-0000-0000D8290000}"/>
    <cellStyle name="Normal 15 3 2 2 5 3" xfId="10712" xr:uid="{00000000-0005-0000-0000-0000D9290000}"/>
    <cellStyle name="Normal 15 3 2 2 6" xfId="10713" xr:uid="{00000000-0005-0000-0000-0000DA290000}"/>
    <cellStyle name="Normal 15 3 2 2 6 2" xfId="10714" xr:uid="{00000000-0005-0000-0000-0000DB290000}"/>
    <cellStyle name="Normal 15 3 2 2 6 2 2" xfId="10715" xr:uid="{00000000-0005-0000-0000-0000DC290000}"/>
    <cellStyle name="Normal 15 3 2 2 6 3" xfId="10716" xr:uid="{00000000-0005-0000-0000-0000DD290000}"/>
    <cellStyle name="Normal 15 3 2 2 7" xfId="10717" xr:uid="{00000000-0005-0000-0000-0000DE290000}"/>
    <cellStyle name="Normal 15 3 2 2 7 2" xfId="10718" xr:uid="{00000000-0005-0000-0000-0000DF290000}"/>
    <cellStyle name="Normal 15 3 2 2 8" xfId="10719" xr:uid="{00000000-0005-0000-0000-0000E0290000}"/>
    <cellStyle name="Normal 15 3 2 2 8 2" xfId="10720" xr:uid="{00000000-0005-0000-0000-0000E1290000}"/>
    <cellStyle name="Normal 15 3 2 2 9" xfId="10721" xr:uid="{00000000-0005-0000-0000-0000E2290000}"/>
    <cellStyle name="Normal 15 3 2 3" xfId="10722" xr:uid="{00000000-0005-0000-0000-0000E3290000}"/>
    <cellStyle name="Normal 15 3 2 3 2" xfId="10723" xr:uid="{00000000-0005-0000-0000-0000E4290000}"/>
    <cellStyle name="Normal 15 3 2 3 2 2" xfId="10724" xr:uid="{00000000-0005-0000-0000-0000E5290000}"/>
    <cellStyle name="Normal 15 3 2 3 2 2 2" xfId="10725" xr:uid="{00000000-0005-0000-0000-0000E6290000}"/>
    <cellStyle name="Normal 15 3 2 3 2 2 2 2" xfId="10726" xr:uid="{00000000-0005-0000-0000-0000E7290000}"/>
    <cellStyle name="Normal 15 3 2 3 2 2 3" xfId="10727" xr:uid="{00000000-0005-0000-0000-0000E8290000}"/>
    <cellStyle name="Normal 15 3 2 3 2 3" xfId="10728" xr:uid="{00000000-0005-0000-0000-0000E9290000}"/>
    <cellStyle name="Normal 15 3 2 3 2 3 2" xfId="10729" xr:uid="{00000000-0005-0000-0000-0000EA290000}"/>
    <cellStyle name="Normal 15 3 2 3 2 3 2 2" xfId="10730" xr:uid="{00000000-0005-0000-0000-0000EB290000}"/>
    <cellStyle name="Normal 15 3 2 3 2 3 3" xfId="10731" xr:uid="{00000000-0005-0000-0000-0000EC290000}"/>
    <cellStyle name="Normal 15 3 2 3 2 4" xfId="10732" xr:uid="{00000000-0005-0000-0000-0000ED290000}"/>
    <cellStyle name="Normal 15 3 2 3 2 4 2" xfId="10733" xr:uid="{00000000-0005-0000-0000-0000EE290000}"/>
    <cellStyle name="Normal 15 3 2 3 2 4 2 2" xfId="10734" xr:uid="{00000000-0005-0000-0000-0000EF290000}"/>
    <cellStyle name="Normal 15 3 2 3 2 4 3" xfId="10735" xr:uid="{00000000-0005-0000-0000-0000F0290000}"/>
    <cellStyle name="Normal 15 3 2 3 2 5" xfId="10736" xr:uid="{00000000-0005-0000-0000-0000F1290000}"/>
    <cellStyle name="Normal 15 3 2 3 2 5 2" xfId="10737" xr:uid="{00000000-0005-0000-0000-0000F2290000}"/>
    <cellStyle name="Normal 15 3 2 3 2 6" xfId="10738" xr:uid="{00000000-0005-0000-0000-0000F3290000}"/>
    <cellStyle name="Normal 15 3 2 3 2 6 2" xfId="10739" xr:uid="{00000000-0005-0000-0000-0000F4290000}"/>
    <cellStyle name="Normal 15 3 2 3 2 7" xfId="10740" xr:uid="{00000000-0005-0000-0000-0000F5290000}"/>
    <cellStyle name="Normal 15 3 2 3 3" xfId="10741" xr:uid="{00000000-0005-0000-0000-0000F6290000}"/>
    <cellStyle name="Normal 15 3 2 3 3 2" xfId="10742" xr:uid="{00000000-0005-0000-0000-0000F7290000}"/>
    <cellStyle name="Normal 15 3 2 3 3 2 2" xfId="10743" xr:uid="{00000000-0005-0000-0000-0000F8290000}"/>
    <cellStyle name="Normal 15 3 2 3 3 3" xfId="10744" xr:uid="{00000000-0005-0000-0000-0000F9290000}"/>
    <cellStyle name="Normal 15 3 2 3 4" xfId="10745" xr:uid="{00000000-0005-0000-0000-0000FA290000}"/>
    <cellStyle name="Normal 15 3 2 3 4 2" xfId="10746" xr:uid="{00000000-0005-0000-0000-0000FB290000}"/>
    <cellStyle name="Normal 15 3 2 3 4 2 2" xfId="10747" xr:uid="{00000000-0005-0000-0000-0000FC290000}"/>
    <cellStyle name="Normal 15 3 2 3 4 3" xfId="10748" xr:uid="{00000000-0005-0000-0000-0000FD290000}"/>
    <cellStyle name="Normal 15 3 2 3 5" xfId="10749" xr:uid="{00000000-0005-0000-0000-0000FE290000}"/>
    <cellStyle name="Normal 15 3 2 3 5 2" xfId="10750" xr:uid="{00000000-0005-0000-0000-0000FF290000}"/>
    <cellStyle name="Normal 15 3 2 3 5 2 2" xfId="10751" xr:uid="{00000000-0005-0000-0000-0000002A0000}"/>
    <cellStyle name="Normal 15 3 2 3 5 3" xfId="10752" xr:uid="{00000000-0005-0000-0000-0000012A0000}"/>
    <cellStyle name="Normal 15 3 2 3 6" xfId="10753" xr:uid="{00000000-0005-0000-0000-0000022A0000}"/>
    <cellStyle name="Normal 15 3 2 3 6 2" xfId="10754" xr:uid="{00000000-0005-0000-0000-0000032A0000}"/>
    <cellStyle name="Normal 15 3 2 3 7" xfId="10755" xr:uid="{00000000-0005-0000-0000-0000042A0000}"/>
    <cellStyle name="Normal 15 3 2 3 7 2" xfId="10756" xr:uid="{00000000-0005-0000-0000-0000052A0000}"/>
    <cellStyle name="Normal 15 3 2 3 8" xfId="10757" xr:uid="{00000000-0005-0000-0000-0000062A0000}"/>
    <cellStyle name="Normal 15 3 2 4" xfId="10758" xr:uid="{00000000-0005-0000-0000-0000072A0000}"/>
    <cellStyle name="Normal 15 3 2 4 2" xfId="10759" xr:uid="{00000000-0005-0000-0000-0000082A0000}"/>
    <cellStyle name="Normal 15 3 2 4 2 2" xfId="10760" xr:uid="{00000000-0005-0000-0000-0000092A0000}"/>
    <cellStyle name="Normal 15 3 2 4 2 2 2" xfId="10761" xr:uid="{00000000-0005-0000-0000-00000A2A0000}"/>
    <cellStyle name="Normal 15 3 2 4 2 3" xfId="10762" xr:uid="{00000000-0005-0000-0000-00000B2A0000}"/>
    <cellStyle name="Normal 15 3 2 4 3" xfId="10763" xr:uid="{00000000-0005-0000-0000-00000C2A0000}"/>
    <cellStyle name="Normal 15 3 2 4 3 2" xfId="10764" xr:uid="{00000000-0005-0000-0000-00000D2A0000}"/>
    <cellStyle name="Normal 15 3 2 4 3 2 2" xfId="10765" xr:uid="{00000000-0005-0000-0000-00000E2A0000}"/>
    <cellStyle name="Normal 15 3 2 4 3 3" xfId="10766" xr:uid="{00000000-0005-0000-0000-00000F2A0000}"/>
    <cellStyle name="Normal 15 3 2 4 4" xfId="10767" xr:uid="{00000000-0005-0000-0000-0000102A0000}"/>
    <cellStyle name="Normal 15 3 2 4 4 2" xfId="10768" xr:uid="{00000000-0005-0000-0000-0000112A0000}"/>
    <cellStyle name="Normal 15 3 2 4 4 2 2" xfId="10769" xr:uid="{00000000-0005-0000-0000-0000122A0000}"/>
    <cellStyle name="Normal 15 3 2 4 4 3" xfId="10770" xr:uid="{00000000-0005-0000-0000-0000132A0000}"/>
    <cellStyle name="Normal 15 3 2 4 5" xfId="10771" xr:uid="{00000000-0005-0000-0000-0000142A0000}"/>
    <cellStyle name="Normal 15 3 2 4 5 2" xfId="10772" xr:uid="{00000000-0005-0000-0000-0000152A0000}"/>
    <cellStyle name="Normal 15 3 2 4 6" xfId="10773" xr:uid="{00000000-0005-0000-0000-0000162A0000}"/>
    <cellStyle name="Normal 15 3 2 4 6 2" xfId="10774" xr:uid="{00000000-0005-0000-0000-0000172A0000}"/>
    <cellStyle name="Normal 15 3 2 4 7" xfId="10775" xr:uid="{00000000-0005-0000-0000-0000182A0000}"/>
    <cellStyle name="Normal 15 3 2 5" xfId="10776" xr:uid="{00000000-0005-0000-0000-0000192A0000}"/>
    <cellStyle name="Normal 15 3 2 5 2" xfId="10777" xr:uid="{00000000-0005-0000-0000-00001A2A0000}"/>
    <cellStyle name="Normal 15 3 2 5 2 2" xfId="10778" xr:uid="{00000000-0005-0000-0000-00001B2A0000}"/>
    <cellStyle name="Normal 15 3 2 5 2 2 2" xfId="10779" xr:uid="{00000000-0005-0000-0000-00001C2A0000}"/>
    <cellStyle name="Normal 15 3 2 5 2 3" xfId="10780" xr:uid="{00000000-0005-0000-0000-00001D2A0000}"/>
    <cellStyle name="Normal 15 3 2 5 3" xfId="10781" xr:uid="{00000000-0005-0000-0000-00001E2A0000}"/>
    <cellStyle name="Normal 15 3 2 5 3 2" xfId="10782" xr:uid="{00000000-0005-0000-0000-00001F2A0000}"/>
    <cellStyle name="Normal 15 3 2 5 3 2 2" xfId="10783" xr:uid="{00000000-0005-0000-0000-0000202A0000}"/>
    <cellStyle name="Normal 15 3 2 5 3 3" xfId="10784" xr:uid="{00000000-0005-0000-0000-0000212A0000}"/>
    <cellStyle name="Normal 15 3 2 5 4" xfId="10785" xr:uid="{00000000-0005-0000-0000-0000222A0000}"/>
    <cellStyle name="Normal 15 3 2 5 4 2" xfId="10786" xr:uid="{00000000-0005-0000-0000-0000232A0000}"/>
    <cellStyle name="Normal 15 3 2 5 4 2 2" xfId="10787" xr:uid="{00000000-0005-0000-0000-0000242A0000}"/>
    <cellStyle name="Normal 15 3 2 5 4 3" xfId="10788" xr:uid="{00000000-0005-0000-0000-0000252A0000}"/>
    <cellStyle name="Normal 15 3 2 5 5" xfId="10789" xr:uid="{00000000-0005-0000-0000-0000262A0000}"/>
    <cellStyle name="Normal 15 3 2 5 5 2" xfId="10790" xr:uid="{00000000-0005-0000-0000-0000272A0000}"/>
    <cellStyle name="Normal 15 3 2 5 6" xfId="10791" xr:uid="{00000000-0005-0000-0000-0000282A0000}"/>
    <cellStyle name="Normal 15 3 2 5 6 2" xfId="10792" xr:uid="{00000000-0005-0000-0000-0000292A0000}"/>
    <cellStyle name="Normal 15 3 2 5 7" xfId="10793" xr:uid="{00000000-0005-0000-0000-00002A2A0000}"/>
    <cellStyle name="Normal 15 3 2 6" xfId="10794" xr:uid="{00000000-0005-0000-0000-00002B2A0000}"/>
    <cellStyle name="Normal 15 3 2 6 2" xfId="10795" xr:uid="{00000000-0005-0000-0000-00002C2A0000}"/>
    <cellStyle name="Normal 15 3 2 6 2 2" xfId="10796" xr:uid="{00000000-0005-0000-0000-00002D2A0000}"/>
    <cellStyle name="Normal 15 3 2 6 3" xfId="10797" xr:uid="{00000000-0005-0000-0000-00002E2A0000}"/>
    <cellStyle name="Normal 15 3 2 7" xfId="10798" xr:uid="{00000000-0005-0000-0000-00002F2A0000}"/>
    <cellStyle name="Normal 15 3 2 7 2" xfId="10799" xr:uid="{00000000-0005-0000-0000-0000302A0000}"/>
    <cellStyle name="Normal 15 3 2 7 2 2" xfId="10800" xr:uid="{00000000-0005-0000-0000-0000312A0000}"/>
    <cellStyle name="Normal 15 3 2 7 3" xfId="10801" xr:uid="{00000000-0005-0000-0000-0000322A0000}"/>
    <cellStyle name="Normal 15 3 2 8" xfId="10802" xr:uid="{00000000-0005-0000-0000-0000332A0000}"/>
    <cellStyle name="Normal 15 3 2 8 2" xfId="10803" xr:uid="{00000000-0005-0000-0000-0000342A0000}"/>
    <cellStyle name="Normal 15 3 2 8 2 2" xfId="10804" xr:uid="{00000000-0005-0000-0000-0000352A0000}"/>
    <cellStyle name="Normal 15 3 2 8 3" xfId="10805" xr:uid="{00000000-0005-0000-0000-0000362A0000}"/>
    <cellStyle name="Normal 15 3 2 9" xfId="10806" xr:uid="{00000000-0005-0000-0000-0000372A0000}"/>
    <cellStyle name="Normal 15 3 2 9 2" xfId="10807" xr:uid="{00000000-0005-0000-0000-0000382A0000}"/>
    <cellStyle name="Normal 15 3 3" xfId="10808" xr:uid="{00000000-0005-0000-0000-0000392A0000}"/>
    <cellStyle name="Normal 15 3 3 10" xfId="10809" xr:uid="{00000000-0005-0000-0000-00003A2A0000}"/>
    <cellStyle name="Normal 15 3 3 10 2" xfId="10810" xr:uid="{00000000-0005-0000-0000-00003B2A0000}"/>
    <cellStyle name="Normal 15 3 3 11" xfId="10811" xr:uid="{00000000-0005-0000-0000-00003C2A0000}"/>
    <cellStyle name="Normal 15 3 3 2" xfId="10812" xr:uid="{00000000-0005-0000-0000-00003D2A0000}"/>
    <cellStyle name="Normal 15 3 3 2 2" xfId="10813" xr:uid="{00000000-0005-0000-0000-00003E2A0000}"/>
    <cellStyle name="Normal 15 3 3 2 2 2" xfId="10814" xr:uid="{00000000-0005-0000-0000-00003F2A0000}"/>
    <cellStyle name="Normal 15 3 3 2 2 2 2" xfId="10815" xr:uid="{00000000-0005-0000-0000-0000402A0000}"/>
    <cellStyle name="Normal 15 3 3 2 2 2 2 2" xfId="10816" xr:uid="{00000000-0005-0000-0000-0000412A0000}"/>
    <cellStyle name="Normal 15 3 3 2 2 2 3" xfId="10817" xr:uid="{00000000-0005-0000-0000-0000422A0000}"/>
    <cellStyle name="Normal 15 3 3 2 2 3" xfId="10818" xr:uid="{00000000-0005-0000-0000-0000432A0000}"/>
    <cellStyle name="Normal 15 3 3 2 2 3 2" xfId="10819" xr:uid="{00000000-0005-0000-0000-0000442A0000}"/>
    <cellStyle name="Normal 15 3 3 2 2 3 2 2" xfId="10820" xr:uid="{00000000-0005-0000-0000-0000452A0000}"/>
    <cellStyle name="Normal 15 3 3 2 2 3 3" xfId="10821" xr:uid="{00000000-0005-0000-0000-0000462A0000}"/>
    <cellStyle name="Normal 15 3 3 2 2 4" xfId="10822" xr:uid="{00000000-0005-0000-0000-0000472A0000}"/>
    <cellStyle name="Normal 15 3 3 2 2 4 2" xfId="10823" xr:uid="{00000000-0005-0000-0000-0000482A0000}"/>
    <cellStyle name="Normal 15 3 3 2 2 4 2 2" xfId="10824" xr:uid="{00000000-0005-0000-0000-0000492A0000}"/>
    <cellStyle name="Normal 15 3 3 2 2 4 3" xfId="10825" xr:uid="{00000000-0005-0000-0000-00004A2A0000}"/>
    <cellStyle name="Normal 15 3 3 2 2 5" xfId="10826" xr:uid="{00000000-0005-0000-0000-00004B2A0000}"/>
    <cellStyle name="Normal 15 3 3 2 2 5 2" xfId="10827" xr:uid="{00000000-0005-0000-0000-00004C2A0000}"/>
    <cellStyle name="Normal 15 3 3 2 2 6" xfId="10828" xr:uid="{00000000-0005-0000-0000-00004D2A0000}"/>
    <cellStyle name="Normal 15 3 3 2 2 6 2" xfId="10829" xr:uid="{00000000-0005-0000-0000-00004E2A0000}"/>
    <cellStyle name="Normal 15 3 3 2 2 7" xfId="10830" xr:uid="{00000000-0005-0000-0000-00004F2A0000}"/>
    <cellStyle name="Normal 15 3 3 2 3" xfId="10831" xr:uid="{00000000-0005-0000-0000-0000502A0000}"/>
    <cellStyle name="Normal 15 3 3 2 3 2" xfId="10832" xr:uid="{00000000-0005-0000-0000-0000512A0000}"/>
    <cellStyle name="Normal 15 3 3 2 3 2 2" xfId="10833" xr:uid="{00000000-0005-0000-0000-0000522A0000}"/>
    <cellStyle name="Normal 15 3 3 2 3 2 2 2" xfId="10834" xr:uid="{00000000-0005-0000-0000-0000532A0000}"/>
    <cellStyle name="Normal 15 3 3 2 3 2 3" xfId="10835" xr:uid="{00000000-0005-0000-0000-0000542A0000}"/>
    <cellStyle name="Normal 15 3 3 2 3 3" xfId="10836" xr:uid="{00000000-0005-0000-0000-0000552A0000}"/>
    <cellStyle name="Normal 15 3 3 2 3 3 2" xfId="10837" xr:uid="{00000000-0005-0000-0000-0000562A0000}"/>
    <cellStyle name="Normal 15 3 3 2 3 3 2 2" xfId="10838" xr:uid="{00000000-0005-0000-0000-0000572A0000}"/>
    <cellStyle name="Normal 15 3 3 2 3 3 3" xfId="10839" xr:uid="{00000000-0005-0000-0000-0000582A0000}"/>
    <cellStyle name="Normal 15 3 3 2 3 4" xfId="10840" xr:uid="{00000000-0005-0000-0000-0000592A0000}"/>
    <cellStyle name="Normal 15 3 3 2 3 4 2" xfId="10841" xr:uid="{00000000-0005-0000-0000-00005A2A0000}"/>
    <cellStyle name="Normal 15 3 3 2 3 4 2 2" xfId="10842" xr:uid="{00000000-0005-0000-0000-00005B2A0000}"/>
    <cellStyle name="Normal 15 3 3 2 3 4 3" xfId="10843" xr:uid="{00000000-0005-0000-0000-00005C2A0000}"/>
    <cellStyle name="Normal 15 3 3 2 3 5" xfId="10844" xr:uid="{00000000-0005-0000-0000-00005D2A0000}"/>
    <cellStyle name="Normal 15 3 3 2 3 5 2" xfId="10845" xr:uid="{00000000-0005-0000-0000-00005E2A0000}"/>
    <cellStyle name="Normal 15 3 3 2 3 6" xfId="10846" xr:uid="{00000000-0005-0000-0000-00005F2A0000}"/>
    <cellStyle name="Normal 15 3 3 2 3 6 2" xfId="10847" xr:uid="{00000000-0005-0000-0000-0000602A0000}"/>
    <cellStyle name="Normal 15 3 3 2 3 7" xfId="10848" xr:uid="{00000000-0005-0000-0000-0000612A0000}"/>
    <cellStyle name="Normal 15 3 3 2 4" xfId="10849" xr:uid="{00000000-0005-0000-0000-0000622A0000}"/>
    <cellStyle name="Normal 15 3 3 2 4 2" xfId="10850" xr:uid="{00000000-0005-0000-0000-0000632A0000}"/>
    <cellStyle name="Normal 15 3 3 2 4 2 2" xfId="10851" xr:uid="{00000000-0005-0000-0000-0000642A0000}"/>
    <cellStyle name="Normal 15 3 3 2 4 3" xfId="10852" xr:uid="{00000000-0005-0000-0000-0000652A0000}"/>
    <cellStyle name="Normal 15 3 3 2 5" xfId="10853" xr:uid="{00000000-0005-0000-0000-0000662A0000}"/>
    <cellStyle name="Normal 15 3 3 2 5 2" xfId="10854" xr:uid="{00000000-0005-0000-0000-0000672A0000}"/>
    <cellStyle name="Normal 15 3 3 2 5 2 2" xfId="10855" xr:uid="{00000000-0005-0000-0000-0000682A0000}"/>
    <cellStyle name="Normal 15 3 3 2 5 3" xfId="10856" xr:uid="{00000000-0005-0000-0000-0000692A0000}"/>
    <cellStyle name="Normal 15 3 3 2 6" xfId="10857" xr:uid="{00000000-0005-0000-0000-00006A2A0000}"/>
    <cellStyle name="Normal 15 3 3 2 6 2" xfId="10858" xr:uid="{00000000-0005-0000-0000-00006B2A0000}"/>
    <cellStyle name="Normal 15 3 3 2 6 2 2" xfId="10859" xr:uid="{00000000-0005-0000-0000-00006C2A0000}"/>
    <cellStyle name="Normal 15 3 3 2 6 3" xfId="10860" xr:uid="{00000000-0005-0000-0000-00006D2A0000}"/>
    <cellStyle name="Normal 15 3 3 2 7" xfId="10861" xr:uid="{00000000-0005-0000-0000-00006E2A0000}"/>
    <cellStyle name="Normal 15 3 3 2 7 2" xfId="10862" xr:uid="{00000000-0005-0000-0000-00006F2A0000}"/>
    <cellStyle name="Normal 15 3 3 2 8" xfId="10863" xr:uid="{00000000-0005-0000-0000-0000702A0000}"/>
    <cellStyle name="Normal 15 3 3 2 8 2" xfId="10864" xr:uid="{00000000-0005-0000-0000-0000712A0000}"/>
    <cellStyle name="Normal 15 3 3 2 9" xfId="10865" xr:uid="{00000000-0005-0000-0000-0000722A0000}"/>
    <cellStyle name="Normal 15 3 3 3" xfId="10866" xr:uid="{00000000-0005-0000-0000-0000732A0000}"/>
    <cellStyle name="Normal 15 3 3 3 2" xfId="10867" xr:uid="{00000000-0005-0000-0000-0000742A0000}"/>
    <cellStyle name="Normal 15 3 3 3 2 2" xfId="10868" xr:uid="{00000000-0005-0000-0000-0000752A0000}"/>
    <cellStyle name="Normal 15 3 3 3 2 2 2" xfId="10869" xr:uid="{00000000-0005-0000-0000-0000762A0000}"/>
    <cellStyle name="Normal 15 3 3 3 2 2 2 2" xfId="10870" xr:uid="{00000000-0005-0000-0000-0000772A0000}"/>
    <cellStyle name="Normal 15 3 3 3 2 2 3" xfId="10871" xr:uid="{00000000-0005-0000-0000-0000782A0000}"/>
    <cellStyle name="Normal 15 3 3 3 2 3" xfId="10872" xr:uid="{00000000-0005-0000-0000-0000792A0000}"/>
    <cellStyle name="Normal 15 3 3 3 2 3 2" xfId="10873" xr:uid="{00000000-0005-0000-0000-00007A2A0000}"/>
    <cellStyle name="Normal 15 3 3 3 2 3 2 2" xfId="10874" xr:uid="{00000000-0005-0000-0000-00007B2A0000}"/>
    <cellStyle name="Normal 15 3 3 3 2 3 3" xfId="10875" xr:uid="{00000000-0005-0000-0000-00007C2A0000}"/>
    <cellStyle name="Normal 15 3 3 3 2 4" xfId="10876" xr:uid="{00000000-0005-0000-0000-00007D2A0000}"/>
    <cellStyle name="Normal 15 3 3 3 2 4 2" xfId="10877" xr:uid="{00000000-0005-0000-0000-00007E2A0000}"/>
    <cellStyle name="Normal 15 3 3 3 2 4 2 2" xfId="10878" xr:uid="{00000000-0005-0000-0000-00007F2A0000}"/>
    <cellStyle name="Normal 15 3 3 3 2 4 3" xfId="10879" xr:uid="{00000000-0005-0000-0000-0000802A0000}"/>
    <cellStyle name="Normal 15 3 3 3 2 5" xfId="10880" xr:uid="{00000000-0005-0000-0000-0000812A0000}"/>
    <cellStyle name="Normal 15 3 3 3 2 5 2" xfId="10881" xr:uid="{00000000-0005-0000-0000-0000822A0000}"/>
    <cellStyle name="Normal 15 3 3 3 2 6" xfId="10882" xr:uid="{00000000-0005-0000-0000-0000832A0000}"/>
    <cellStyle name="Normal 15 3 3 3 2 6 2" xfId="10883" xr:uid="{00000000-0005-0000-0000-0000842A0000}"/>
    <cellStyle name="Normal 15 3 3 3 2 7" xfId="10884" xr:uid="{00000000-0005-0000-0000-0000852A0000}"/>
    <cellStyle name="Normal 15 3 3 3 3" xfId="10885" xr:uid="{00000000-0005-0000-0000-0000862A0000}"/>
    <cellStyle name="Normal 15 3 3 3 3 2" xfId="10886" xr:uid="{00000000-0005-0000-0000-0000872A0000}"/>
    <cellStyle name="Normal 15 3 3 3 3 2 2" xfId="10887" xr:uid="{00000000-0005-0000-0000-0000882A0000}"/>
    <cellStyle name="Normal 15 3 3 3 3 3" xfId="10888" xr:uid="{00000000-0005-0000-0000-0000892A0000}"/>
    <cellStyle name="Normal 15 3 3 3 4" xfId="10889" xr:uid="{00000000-0005-0000-0000-00008A2A0000}"/>
    <cellStyle name="Normal 15 3 3 3 4 2" xfId="10890" xr:uid="{00000000-0005-0000-0000-00008B2A0000}"/>
    <cellStyle name="Normal 15 3 3 3 4 2 2" xfId="10891" xr:uid="{00000000-0005-0000-0000-00008C2A0000}"/>
    <cellStyle name="Normal 15 3 3 3 4 3" xfId="10892" xr:uid="{00000000-0005-0000-0000-00008D2A0000}"/>
    <cellStyle name="Normal 15 3 3 3 5" xfId="10893" xr:uid="{00000000-0005-0000-0000-00008E2A0000}"/>
    <cellStyle name="Normal 15 3 3 3 5 2" xfId="10894" xr:uid="{00000000-0005-0000-0000-00008F2A0000}"/>
    <cellStyle name="Normal 15 3 3 3 5 2 2" xfId="10895" xr:uid="{00000000-0005-0000-0000-0000902A0000}"/>
    <cellStyle name="Normal 15 3 3 3 5 3" xfId="10896" xr:uid="{00000000-0005-0000-0000-0000912A0000}"/>
    <cellStyle name="Normal 15 3 3 3 6" xfId="10897" xr:uid="{00000000-0005-0000-0000-0000922A0000}"/>
    <cellStyle name="Normal 15 3 3 3 6 2" xfId="10898" xr:uid="{00000000-0005-0000-0000-0000932A0000}"/>
    <cellStyle name="Normal 15 3 3 3 7" xfId="10899" xr:uid="{00000000-0005-0000-0000-0000942A0000}"/>
    <cellStyle name="Normal 15 3 3 3 7 2" xfId="10900" xr:uid="{00000000-0005-0000-0000-0000952A0000}"/>
    <cellStyle name="Normal 15 3 3 3 8" xfId="10901" xr:uid="{00000000-0005-0000-0000-0000962A0000}"/>
    <cellStyle name="Normal 15 3 3 4" xfId="10902" xr:uid="{00000000-0005-0000-0000-0000972A0000}"/>
    <cellStyle name="Normal 15 3 3 4 2" xfId="10903" xr:uid="{00000000-0005-0000-0000-0000982A0000}"/>
    <cellStyle name="Normal 15 3 3 4 2 2" xfId="10904" xr:uid="{00000000-0005-0000-0000-0000992A0000}"/>
    <cellStyle name="Normal 15 3 3 4 2 2 2" xfId="10905" xr:uid="{00000000-0005-0000-0000-00009A2A0000}"/>
    <cellStyle name="Normal 15 3 3 4 2 3" xfId="10906" xr:uid="{00000000-0005-0000-0000-00009B2A0000}"/>
    <cellStyle name="Normal 15 3 3 4 3" xfId="10907" xr:uid="{00000000-0005-0000-0000-00009C2A0000}"/>
    <cellStyle name="Normal 15 3 3 4 3 2" xfId="10908" xr:uid="{00000000-0005-0000-0000-00009D2A0000}"/>
    <cellStyle name="Normal 15 3 3 4 3 2 2" xfId="10909" xr:uid="{00000000-0005-0000-0000-00009E2A0000}"/>
    <cellStyle name="Normal 15 3 3 4 3 3" xfId="10910" xr:uid="{00000000-0005-0000-0000-00009F2A0000}"/>
    <cellStyle name="Normal 15 3 3 4 4" xfId="10911" xr:uid="{00000000-0005-0000-0000-0000A02A0000}"/>
    <cellStyle name="Normal 15 3 3 4 4 2" xfId="10912" xr:uid="{00000000-0005-0000-0000-0000A12A0000}"/>
    <cellStyle name="Normal 15 3 3 4 4 2 2" xfId="10913" xr:uid="{00000000-0005-0000-0000-0000A22A0000}"/>
    <cellStyle name="Normal 15 3 3 4 4 3" xfId="10914" xr:uid="{00000000-0005-0000-0000-0000A32A0000}"/>
    <cellStyle name="Normal 15 3 3 4 5" xfId="10915" xr:uid="{00000000-0005-0000-0000-0000A42A0000}"/>
    <cellStyle name="Normal 15 3 3 4 5 2" xfId="10916" xr:uid="{00000000-0005-0000-0000-0000A52A0000}"/>
    <cellStyle name="Normal 15 3 3 4 6" xfId="10917" xr:uid="{00000000-0005-0000-0000-0000A62A0000}"/>
    <cellStyle name="Normal 15 3 3 4 6 2" xfId="10918" xr:uid="{00000000-0005-0000-0000-0000A72A0000}"/>
    <cellStyle name="Normal 15 3 3 4 7" xfId="10919" xr:uid="{00000000-0005-0000-0000-0000A82A0000}"/>
    <cellStyle name="Normal 15 3 3 5" xfId="10920" xr:uid="{00000000-0005-0000-0000-0000A92A0000}"/>
    <cellStyle name="Normal 15 3 3 5 2" xfId="10921" xr:uid="{00000000-0005-0000-0000-0000AA2A0000}"/>
    <cellStyle name="Normal 15 3 3 5 2 2" xfId="10922" xr:uid="{00000000-0005-0000-0000-0000AB2A0000}"/>
    <cellStyle name="Normal 15 3 3 5 2 2 2" xfId="10923" xr:uid="{00000000-0005-0000-0000-0000AC2A0000}"/>
    <cellStyle name="Normal 15 3 3 5 2 3" xfId="10924" xr:uid="{00000000-0005-0000-0000-0000AD2A0000}"/>
    <cellStyle name="Normal 15 3 3 5 3" xfId="10925" xr:uid="{00000000-0005-0000-0000-0000AE2A0000}"/>
    <cellStyle name="Normal 15 3 3 5 3 2" xfId="10926" xr:uid="{00000000-0005-0000-0000-0000AF2A0000}"/>
    <cellStyle name="Normal 15 3 3 5 3 2 2" xfId="10927" xr:uid="{00000000-0005-0000-0000-0000B02A0000}"/>
    <cellStyle name="Normal 15 3 3 5 3 3" xfId="10928" xr:uid="{00000000-0005-0000-0000-0000B12A0000}"/>
    <cellStyle name="Normal 15 3 3 5 4" xfId="10929" xr:uid="{00000000-0005-0000-0000-0000B22A0000}"/>
    <cellStyle name="Normal 15 3 3 5 4 2" xfId="10930" xr:uid="{00000000-0005-0000-0000-0000B32A0000}"/>
    <cellStyle name="Normal 15 3 3 5 4 2 2" xfId="10931" xr:uid="{00000000-0005-0000-0000-0000B42A0000}"/>
    <cellStyle name="Normal 15 3 3 5 4 3" xfId="10932" xr:uid="{00000000-0005-0000-0000-0000B52A0000}"/>
    <cellStyle name="Normal 15 3 3 5 5" xfId="10933" xr:uid="{00000000-0005-0000-0000-0000B62A0000}"/>
    <cellStyle name="Normal 15 3 3 5 5 2" xfId="10934" xr:uid="{00000000-0005-0000-0000-0000B72A0000}"/>
    <cellStyle name="Normal 15 3 3 5 6" xfId="10935" xr:uid="{00000000-0005-0000-0000-0000B82A0000}"/>
    <cellStyle name="Normal 15 3 3 5 6 2" xfId="10936" xr:uid="{00000000-0005-0000-0000-0000B92A0000}"/>
    <cellStyle name="Normal 15 3 3 5 7" xfId="10937" xr:uid="{00000000-0005-0000-0000-0000BA2A0000}"/>
    <cellStyle name="Normal 15 3 3 6" xfId="10938" xr:uid="{00000000-0005-0000-0000-0000BB2A0000}"/>
    <cellStyle name="Normal 15 3 3 6 2" xfId="10939" xr:uid="{00000000-0005-0000-0000-0000BC2A0000}"/>
    <cellStyle name="Normal 15 3 3 6 2 2" xfId="10940" xr:uid="{00000000-0005-0000-0000-0000BD2A0000}"/>
    <cellStyle name="Normal 15 3 3 6 3" xfId="10941" xr:uid="{00000000-0005-0000-0000-0000BE2A0000}"/>
    <cellStyle name="Normal 15 3 3 7" xfId="10942" xr:uid="{00000000-0005-0000-0000-0000BF2A0000}"/>
    <cellStyle name="Normal 15 3 3 7 2" xfId="10943" xr:uid="{00000000-0005-0000-0000-0000C02A0000}"/>
    <cellStyle name="Normal 15 3 3 7 2 2" xfId="10944" xr:uid="{00000000-0005-0000-0000-0000C12A0000}"/>
    <cellStyle name="Normal 15 3 3 7 3" xfId="10945" xr:uid="{00000000-0005-0000-0000-0000C22A0000}"/>
    <cellStyle name="Normal 15 3 3 8" xfId="10946" xr:uid="{00000000-0005-0000-0000-0000C32A0000}"/>
    <cellStyle name="Normal 15 3 3 8 2" xfId="10947" xr:uid="{00000000-0005-0000-0000-0000C42A0000}"/>
    <cellStyle name="Normal 15 3 3 8 2 2" xfId="10948" xr:uid="{00000000-0005-0000-0000-0000C52A0000}"/>
    <cellStyle name="Normal 15 3 3 8 3" xfId="10949" xr:uid="{00000000-0005-0000-0000-0000C62A0000}"/>
    <cellStyle name="Normal 15 3 3 9" xfId="10950" xr:uid="{00000000-0005-0000-0000-0000C72A0000}"/>
    <cellStyle name="Normal 15 3 3 9 2" xfId="10951" xr:uid="{00000000-0005-0000-0000-0000C82A0000}"/>
    <cellStyle name="Normal 15 3 4" xfId="10952" xr:uid="{00000000-0005-0000-0000-0000C92A0000}"/>
    <cellStyle name="Normal 15 3 4 2" xfId="10953" xr:uid="{00000000-0005-0000-0000-0000CA2A0000}"/>
    <cellStyle name="Normal 15 3 4 2 2" xfId="10954" xr:uid="{00000000-0005-0000-0000-0000CB2A0000}"/>
    <cellStyle name="Normal 15 3 4 2 2 2" xfId="10955" xr:uid="{00000000-0005-0000-0000-0000CC2A0000}"/>
    <cellStyle name="Normal 15 3 4 2 2 2 2" xfId="10956" xr:uid="{00000000-0005-0000-0000-0000CD2A0000}"/>
    <cellStyle name="Normal 15 3 4 2 2 3" xfId="10957" xr:uid="{00000000-0005-0000-0000-0000CE2A0000}"/>
    <cellStyle name="Normal 15 3 4 2 3" xfId="10958" xr:uid="{00000000-0005-0000-0000-0000CF2A0000}"/>
    <cellStyle name="Normal 15 3 4 2 3 2" xfId="10959" xr:uid="{00000000-0005-0000-0000-0000D02A0000}"/>
    <cellStyle name="Normal 15 3 4 2 3 2 2" xfId="10960" xr:uid="{00000000-0005-0000-0000-0000D12A0000}"/>
    <cellStyle name="Normal 15 3 4 2 3 3" xfId="10961" xr:uid="{00000000-0005-0000-0000-0000D22A0000}"/>
    <cellStyle name="Normal 15 3 4 2 4" xfId="10962" xr:uid="{00000000-0005-0000-0000-0000D32A0000}"/>
    <cellStyle name="Normal 15 3 4 2 4 2" xfId="10963" xr:uid="{00000000-0005-0000-0000-0000D42A0000}"/>
    <cellStyle name="Normal 15 3 4 2 4 2 2" xfId="10964" xr:uid="{00000000-0005-0000-0000-0000D52A0000}"/>
    <cellStyle name="Normal 15 3 4 2 4 3" xfId="10965" xr:uid="{00000000-0005-0000-0000-0000D62A0000}"/>
    <cellStyle name="Normal 15 3 4 2 5" xfId="10966" xr:uid="{00000000-0005-0000-0000-0000D72A0000}"/>
    <cellStyle name="Normal 15 3 4 2 5 2" xfId="10967" xr:uid="{00000000-0005-0000-0000-0000D82A0000}"/>
    <cellStyle name="Normal 15 3 4 2 6" xfId="10968" xr:uid="{00000000-0005-0000-0000-0000D92A0000}"/>
    <cellStyle name="Normal 15 3 4 2 6 2" xfId="10969" xr:uid="{00000000-0005-0000-0000-0000DA2A0000}"/>
    <cellStyle name="Normal 15 3 4 2 7" xfId="10970" xr:uid="{00000000-0005-0000-0000-0000DB2A0000}"/>
    <cellStyle name="Normal 15 3 4 3" xfId="10971" xr:uid="{00000000-0005-0000-0000-0000DC2A0000}"/>
    <cellStyle name="Normal 15 3 4 3 2" xfId="10972" xr:uid="{00000000-0005-0000-0000-0000DD2A0000}"/>
    <cellStyle name="Normal 15 3 4 3 2 2" xfId="10973" xr:uid="{00000000-0005-0000-0000-0000DE2A0000}"/>
    <cellStyle name="Normal 15 3 4 3 2 2 2" xfId="10974" xr:uid="{00000000-0005-0000-0000-0000DF2A0000}"/>
    <cellStyle name="Normal 15 3 4 3 2 3" xfId="10975" xr:uid="{00000000-0005-0000-0000-0000E02A0000}"/>
    <cellStyle name="Normal 15 3 4 3 3" xfId="10976" xr:uid="{00000000-0005-0000-0000-0000E12A0000}"/>
    <cellStyle name="Normal 15 3 4 3 3 2" xfId="10977" xr:uid="{00000000-0005-0000-0000-0000E22A0000}"/>
    <cellStyle name="Normal 15 3 4 3 3 2 2" xfId="10978" xr:uid="{00000000-0005-0000-0000-0000E32A0000}"/>
    <cellStyle name="Normal 15 3 4 3 3 3" xfId="10979" xr:uid="{00000000-0005-0000-0000-0000E42A0000}"/>
    <cellStyle name="Normal 15 3 4 3 4" xfId="10980" xr:uid="{00000000-0005-0000-0000-0000E52A0000}"/>
    <cellStyle name="Normal 15 3 4 3 4 2" xfId="10981" xr:uid="{00000000-0005-0000-0000-0000E62A0000}"/>
    <cellStyle name="Normal 15 3 4 3 4 2 2" xfId="10982" xr:uid="{00000000-0005-0000-0000-0000E72A0000}"/>
    <cellStyle name="Normal 15 3 4 3 4 3" xfId="10983" xr:uid="{00000000-0005-0000-0000-0000E82A0000}"/>
    <cellStyle name="Normal 15 3 4 3 5" xfId="10984" xr:uid="{00000000-0005-0000-0000-0000E92A0000}"/>
    <cellStyle name="Normal 15 3 4 3 5 2" xfId="10985" xr:uid="{00000000-0005-0000-0000-0000EA2A0000}"/>
    <cellStyle name="Normal 15 3 4 3 6" xfId="10986" xr:uid="{00000000-0005-0000-0000-0000EB2A0000}"/>
    <cellStyle name="Normal 15 3 4 3 6 2" xfId="10987" xr:uid="{00000000-0005-0000-0000-0000EC2A0000}"/>
    <cellStyle name="Normal 15 3 4 3 7" xfId="10988" xr:uid="{00000000-0005-0000-0000-0000ED2A0000}"/>
    <cellStyle name="Normal 15 3 4 4" xfId="10989" xr:uid="{00000000-0005-0000-0000-0000EE2A0000}"/>
    <cellStyle name="Normal 15 3 4 4 2" xfId="10990" xr:uid="{00000000-0005-0000-0000-0000EF2A0000}"/>
    <cellStyle name="Normal 15 3 4 4 2 2" xfId="10991" xr:uid="{00000000-0005-0000-0000-0000F02A0000}"/>
    <cellStyle name="Normal 15 3 4 4 3" xfId="10992" xr:uid="{00000000-0005-0000-0000-0000F12A0000}"/>
    <cellStyle name="Normal 15 3 4 5" xfId="10993" xr:uid="{00000000-0005-0000-0000-0000F22A0000}"/>
    <cellStyle name="Normal 15 3 4 5 2" xfId="10994" xr:uid="{00000000-0005-0000-0000-0000F32A0000}"/>
    <cellStyle name="Normal 15 3 4 5 2 2" xfId="10995" xr:uid="{00000000-0005-0000-0000-0000F42A0000}"/>
    <cellStyle name="Normal 15 3 4 5 3" xfId="10996" xr:uid="{00000000-0005-0000-0000-0000F52A0000}"/>
    <cellStyle name="Normal 15 3 4 6" xfId="10997" xr:uid="{00000000-0005-0000-0000-0000F62A0000}"/>
    <cellStyle name="Normal 15 3 4 6 2" xfId="10998" xr:uid="{00000000-0005-0000-0000-0000F72A0000}"/>
    <cellStyle name="Normal 15 3 4 6 2 2" xfId="10999" xr:uid="{00000000-0005-0000-0000-0000F82A0000}"/>
    <cellStyle name="Normal 15 3 4 6 3" xfId="11000" xr:uid="{00000000-0005-0000-0000-0000F92A0000}"/>
    <cellStyle name="Normal 15 3 4 7" xfId="11001" xr:uid="{00000000-0005-0000-0000-0000FA2A0000}"/>
    <cellStyle name="Normal 15 3 4 7 2" xfId="11002" xr:uid="{00000000-0005-0000-0000-0000FB2A0000}"/>
    <cellStyle name="Normal 15 3 4 8" xfId="11003" xr:uid="{00000000-0005-0000-0000-0000FC2A0000}"/>
    <cellStyle name="Normal 15 3 4 8 2" xfId="11004" xr:uid="{00000000-0005-0000-0000-0000FD2A0000}"/>
    <cellStyle name="Normal 15 3 4 9" xfId="11005" xr:uid="{00000000-0005-0000-0000-0000FE2A0000}"/>
    <cellStyle name="Normal 15 3 5" xfId="11006" xr:uid="{00000000-0005-0000-0000-0000FF2A0000}"/>
    <cellStyle name="Normal 15 3 5 2" xfId="11007" xr:uid="{00000000-0005-0000-0000-0000002B0000}"/>
    <cellStyle name="Normal 15 3 5 2 2" xfId="11008" xr:uid="{00000000-0005-0000-0000-0000012B0000}"/>
    <cellStyle name="Normal 15 3 5 2 2 2" xfId="11009" xr:uid="{00000000-0005-0000-0000-0000022B0000}"/>
    <cellStyle name="Normal 15 3 5 2 2 2 2" xfId="11010" xr:uid="{00000000-0005-0000-0000-0000032B0000}"/>
    <cellStyle name="Normal 15 3 5 2 2 3" xfId="11011" xr:uid="{00000000-0005-0000-0000-0000042B0000}"/>
    <cellStyle name="Normal 15 3 5 2 3" xfId="11012" xr:uid="{00000000-0005-0000-0000-0000052B0000}"/>
    <cellStyle name="Normal 15 3 5 2 3 2" xfId="11013" xr:uid="{00000000-0005-0000-0000-0000062B0000}"/>
    <cellStyle name="Normal 15 3 5 2 3 2 2" xfId="11014" xr:uid="{00000000-0005-0000-0000-0000072B0000}"/>
    <cellStyle name="Normal 15 3 5 2 3 3" xfId="11015" xr:uid="{00000000-0005-0000-0000-0000082B0000}"/>
    <cellStyle name="Normal 15 3 5 2 4" xfId="11016" xr:uid="{00000000-0005-0000-0000-0000092B0000}"/>
    <cellStyle name="Normal 15 3 5 2 4 2" xfId="11017" xr:uid="{00000000-0005-0000-0000-00000A2B0000}"/>
    <cellStyle name="Normal 15 3 5 2 4 2 2" xfId="11018" xr:uid="{00000000-0005-0000-0000-00000B2B0000}"/>
    <cellStyle name="Normal 15 3 5 2 4 3" xfId="11019" xr:uid="{00000000-0005-0000-0000-00000C2B0000}"/>
    <cellStyle name="Normal 15 3 5 2 5" xfId="11020" xr:uid="{00000000-0005-0000-0000-00000D2B0000}"/>
    <cellStyle name="Normal 15 3 5 2 5 2" xfId="11021" xr:uid="{00000000-0005-0000-0000-00000E2B0000}"/>
    <cellStyle name="Normal 15 3 5 2 6" xfId="11022" xr:uid="{00000000-0005-0000-0000-00000F2B0000}"/>
    <cellStyle name="Normal 15 3 5 2 6 2" xfId="11023" xr:uid="{00000000-0005-0000-0000-0000102B0000}"/>
    <cellStyle name="Normal 15 3 5 2 7" xfId="11024" xr:uid="{00000000-0005-0000-0000-0000112B0000}"/>
    <cellStyle name="Normal 15 3 5 3" xfId="11025" xr:uid="{00000000-0005-0000-0000-0000122B0000}"/>
    <cellStyle name="Normal 15 3 5 3 2" xfId="11026" xr:uid="{00000000-0005-0000-0000-0000132B0000}"/>
    <cellStyle name="Normal 15 3 5 3 2 2" xfId="11027" xr:uid="{00000000-0005-0000-0000-0000142B0000}"/>
    <cellStyle name="Normal 15 3 5 3 3" xfId="11028" xr:uid="{00000000-0005-0000-0000-0000152B0000}"/>
    <cellStyle name="Normal 15 3 5 4" xfId="11029" xr:uid="{00000000-0005-0000-0000-0000162B0000}"/>
    <cellStyle name="Normal 15 3 5 4 2" xfId="11030" xr:uid="{00000000-0005-0000-0000-0000172B0000}"/>
    <cellStyle name="Normal 15 3 5 4 2 2" xfId="11031" xr:uid="{00000000-0005-0000-0000-0000182B0000}"/>
    <cellStyle name="Normal 15 3 5 4 3" xfId="11032" xr:uid="{00000000-0005-0000-0000-0000192B0000}"/>
    <cellStyle name="Normal 15 3 5 5" xfId="11033" xr:uid="{00000000-0005-0000-0000-00001A2B0000}"/>
    <cellStyle name="Normal 15 3 5 5 2" xfId="11034" xr:uid="{00000000-0005-0000-0000-00001B2B0000}"/>
    <cellStyle name="Normal 15 3 5 5 2 2" xfId="11035" xr:uid="{00000000-0005-0000-0000-00001C2B0000}"/>
    <cellStyle name="Normal 15 3 5 5 3" xfId="11036" xr:uid="{00000000-0005-0000-0000-00001D2B0000}"/>
    <cellStyle name="Normal 15 3 5 6" xfId="11037" xr:uid="{00000000-0005-0000-0000-00001E2B0000}"/>
    <cellStyle name="Normal 15 3 5 6 2" xfId="11038" xr:uid="{00000000-0005-0000-0000-00001F2B0000}"/>
    <cellStyle name="Normal 15 3 5 7" xfId="11039" xr:uid="{00000000-0005-0000-0000-0000202B0000}"/>
    <cellStyle name="Normal 15 3 5 7 2" xfId="11040" xr:uid="{00000000-0005-0000-0000-0000212B0000}"/>
    <cellStyle name="Normal 15 3 5 8" xfId="11041" xr:uid="{00000000-0005-0000-0000-0000222B0000}"/>
    <cellStyle name="Normal 15 3 6" xfId="11042" xr:uid="{00000000-0005-0000-0000-0000232B0000}"/>
    <cellStyle name="Normal 15 3 6 2" xfId="11043" xr:uid="{00000000-0005-0000-0000-0000242B0000}"/>
    <cellStyle name="Normal 15 3 6 2 2" xfId="11044" xr:uid="{00000000-0005-0000-0000-0000252B0000}"/>
    <cellStyle name="Normal 15 3 6 2 2 2" xfId="11045" xr:uid="{00000000-0005-0000-0000-0000262B0000}"/>
    <cellStyle name="Normal 15 3 6 2 3" xfId="11046" xr:uid="{00000000-0005-0000-0000-0000272B0000}"/>
    <cellStyle name="Normal 15 3 6 3" xfId="11047" xr:uid="{00000000-0005-0000-0000-0000282B0000}"/>
    <cellStyle name="Normal 15 3 6 3 2" xfId="11048" xr:uid="{00000000-0005-0000-0000-0000292B0000}"/>
    <cellStyle name="Normal 15 3 6 3 2 2" xfId="11049" xr:uid="{00000000-0005-0000-0000-00002A2B0000}"/>
    <cellStyle name="Normal 15 3 6 3 3" xfId="11050" xr:uid="{00000000-0005-0000-0000-00002B2B0000}"/>
    <cellStyle name="Normal 15 3 6 4" xfId="11051" xr:uid="{00000000-0005-0000-0000-00002C2B0000}"/>
    <cellStyle name="Normal 15 3 6 4 2" xfId="11052" xr:uid="{00000000-0005-0000-0000-00002D2B0000}"/>
    <cellStyle name="Normal 15 3 6 4 2 2" xfId="11053" xr:uid="{00000000-0005-0000-0000-00002E2B0000}"/>
    <cellStyle name="Normal 15 3 6 4 3" xfId="11054" xr:uid="{00000000-0005-0000-0000-00002F2B0000}"/>
    <cellStyle name="Normal 15 3 6 5" xfId="11055" xr:uid="{00000000-0005-0000-0000-0000302B0000}"/>
    <cellStyle name="Normal 15 3 6 5 2" xfId="11056" xr:uid="{00000000-0005-0000-0000-0000312B0000}"/>
    <cellStyle name="Normal 15 3 6 6" xfId="11057" xr:uid="{00000000-0005-0000-0000-0000322B0000}"/>
    <cellStyle name="Normal 15 3 6 6 2" xfId="11058" xr:uid="{00000000-0005-0000-0000-0000332B0000}"/>
    <cellStyle name="Normal 15 3 6 7" xfId="11059" xr:uid="{00000000-0005-0000-0000-0000342B0000}"/>
    <cellStyle name="Normal 15 3 7" xfId="11060" xr:uid="{00000000-0005-0000-0000-0000352B0000}"/>
    <cellStyle name="Normal 15 3 7 2" xfId="11061" xr:uid="{00000000-0005-0000-0000-0000362B0000}"/>
    <cellStyle name="Normal 15 3 7 2 2" xfId="11062" xr:uid="{00000000-0005-0000-0000-0000372B0000}"/>
    <cellStyle name="Normal 15 3 7 2 2 2" xfId="11063" xr:uid="{00000000-0005-0000-0000-0000382B0000}"/>
    <cellStyle name="Normal 15 3 7 2 3" xfId="11064" xr:uid="{00000000-0005-0000-0000-0000392B0000}"/>
    <cellStyle name="Normal 15 3 7 3" xfId="11065" xr:uid="{00000000-0005-0000-0000-00003A2B0000}"/>
    <cellStyle name="Normal 15 3 7 3 2" xfId="11066" xr:uid="{00000000-0005-0000-0000-00003B2B0000}"/>
    <cellStyle name="Normal 15 3 7 3 2 2" xfId="11067" xr:uid="{00000000-0005-0000-0000-00003C2B0000}"/>
    <cellStyle name="Normal 15 3 7 3 3" xfId="11068" xr:uid="{00000000-0005-0000-0000-00003D2B0000}"/>
    <cellStyle name="Normal 15 3 7 4" xfId="11069" xr:uid="{00000000-0005-0000-0000-00003E2B0000}"/>
    <cellStyle name="Normal 15 3 7 4 2" xfId="11070" xr:uid="{00000000-0005-0000-0000-00003F2B0000}"/>
    <cellStyle name="Normal 15 3 7 4 2 2" xfId="11071" xr:uid="{00000000-0005-0000-0000-0000402B0000}"/>
    <cellStyle name="Normal 15 3 7 4 3" xfId="11072" xr:uid="{00000000-0005-0000-0000-0000412B0000}"/>
    <cellStyle name="Normal 15 3 7 5" xfId="11073" xr:uid="{00000000-0005-0000-0000-0000422B0000}"/>
    <cellStyle name="Normal 15 3 7 5 2" xfId="11074" xr:uid="{00000000-0005-0000-0000-0000432B0000}"/>
    <cellStyle name="Normal 15 3 7 6" xfId="11075" xr:uid="{00000000-0005-0000-0000-0000442B0000}"/>
    <cellStyle name="Normal 15 3 7 6 2" xfId="11076" xr:uid="{00000000-0005-0000-0000-0000452B0000}"/>
    <cellStyle name="Normal 15 3 7 7" xfId="11077" xr:uid="{00000000-0005-0000-0000-0000462B0000}"/>
    <cellStyle name="Normal 15 3 8" xfId="11078" xr:uid="{00000000-0005-0000-0000-0000472B0000}"/>
    <cellStyle name="Normal 15 3 8 2" xfId="11079" xr:uid="{00000000-0005-0000-0000-0000482B0000}"/>
    <cellStyle name="Normal 15 3 8 2 2" xfId="11080" xr:uid="{00000000-0005-0000-0000-0000492B0000}"/>
    <cellStyle name="Normal 15 3 8 3" xfId="11081" xr:uid="{00000000-0005-0000-0000-00004A2B0000}"/>
    <cellStyle name="Normal 15 3 9" xfId="11082" xr:uid="{00000000-0005-0000-0000-00004B2B0000}"/>
    <cellStyle name="Normal 15 3 9 2" xfId="11083" xr:uid="{00000000-0005-0000-0000-00004C2B0000}"/>
    <cellStyle name="Normal 15 3 9 2 2" xfId="11084" xr:uid="{00000000-0005-0000-0000-00004D2B0000}"/>
    <cellStyle name="Normal 15 3 9 3" xfId="11085" xr:uid="{00000000-0005-0000-0000-00004E2B0000}"/>
    <cellStyle name="Normal 15 3_Confidential Information" xfId="11086" xr:uid="{00000000-0005-0000-0000-00004F2B0000}"/>
    <cellStyle name="Normal 15 4" xfId="11087" xr:uid="{00000000-0005-0000-0000-0000502B0000}"/>
    <cellStyle name="Normal 15 4 10" xfId="11088" xr:uid="{00000000-0005-0000-0000-0000512B0000}"/>
    <cellStyle name="Normal 15 4 10 2" xfId="11089" xr:uid="{00000000-0005-0000-0000-0000522B0000}"/>
    <cellStyle name="Normal 15 4 10 2 2" xfId="11090" xr:uid="{00000000-0005-0000-0000-0000532B0000}"/>
    <cellStyle name="Normal 15 4 10 3" xfId="11091" xr:uid="{00000000-0005-0000-0000-0000542B0000}"/>
    <cellStyle name="Normal 15 4 11" xfId="11092" xr:uid="{00000000-0005-0000-0000-0000552B0000}"/>
    <cellStyle name="Normal 15 4 11 2" xfId="11093" xr:uid="{00000000-0005-0000-0000-0000562B0000}"/>
    <cellStyle name="Normal 15 4 12" xfId="11094" xr:uid="{00000000-0005-0000-0000-0000572B0000}"/>
    <cellStyle name="Normal 15 4 12 2" xfId="11095" xr:uid="{00000000-0005-0000-0000-0000582B0000}"/>
    <cellStyle name="Normal 15 4 13" xfId="11096" xr:uid="{00000000-0005-0000-0000-0000592B0000}"/>
    <cellStyle name="Normal 15 4 2" xfId="11097" xr:uid="{00000000-0005-0000-0000-00005A2B0000}"/>
    <cellStyle name="Normal 15 4 2 10" xfId="11098" xr:uid="{00000000-0005-0000-0000-00005B2B0000}"/>
    <cellStyle name="Normal 15 4 2 10 2" xfId="11099" xr:uid="{00000000-0005-0000-0000-00005C2B0000}"/>
    <cellStyle name="Normal 15 4 2 11" xfId="11100" xr:uid="{00000000-0005-0000-0000-00005D2B0000}"/>
    <cellStyle name="Normal 15 4 2 2" xfId="11101" xr:uid="{00000000-0005-0000-0000-00005E2B0000}"/>
    <cellStyle name="Normal 15 4 2 2 2" xfId="11102" xr:uid="{00000000-0005-0000-0000-00005F2B0000}"/>
    <cellStyle name="Normal 15 4 2 2 2 2" xfId="11103" xr:uid="{00000000-0005-0000-0000-0000602B0000}"/>
    <cellStyle name="Normal 15 4 2 2 2 2 2" xfId="11104" xr:uid="{00000000-0005-0000-0000-0000612B0000}"/>
    <cellStyle name="Normal 15 4 2 2 2 2 2 2" xfId="11105" xr:uid="{00000000-0005-0000-0000-0000622B0000}"/>
    <cellStyle name="Normal 15 4 2 2 2 2 3" xfId="11106" xr:uid="{00000000-0005-0000-0000-0000632B0000}"/>
    <cellStyle name="Normal 15 4 2 2 2 3" xfId="11107" xr:uid="{00000000-0005-0000-0000-0000642B0000}"/>
    <cellStyle name="Normal 15 4 2 2 2 3 2" xfId="11108" xr:uid="{00000000-0005-0000-0000-0000652B0000}"/>
    <cellStyle name="Normal 15 4 2 2 2 3 2 2" xfId="11109" xr:uid="{00000000-0005-0000-0000-0000662B0000}"/>
    <cellStyle name="Normal 15 4 2 2 2 3 3" xfId="11110" xr:uid="{00000000-0005-0000-0000-0000672B0000}"/>
    <cellStyle name="Normal 15 4 2 2 2 4" xfId="11111" xr:uid="{00000000-0005-0000-0000-0000682B0000}"/>
    <cellStyle name="Normal 15 4 2 2 2 4 2" xfId="11112" xr:uid="{00000000-0005-0000-0000-0000692B0000}"/>
    <cellStyle name="Normal 15 4 2 2 2 4 2 2" xfId="11113" xr:uid="{00000000-0005-0000-0000-00006A2B0000}"/>
    <cellStyle name="Normal 15 4 2 2 2 4 3" xfId="11114" xr:uid="{00000000-0005-0000-0000-00006B2B0000}"/>
    <cellStyle name="Normal 15 4 2 2 2 5" xfId="11115" xr:uid="{00000000-0005-0000-0000-00006C2B0000}"/>
    <cellStyle name="Normal 15 4 2 2 2 5 2" xfId="11116" xr:uid="{00000000-0005-0000-0000-00006D2B0000}"/>
    <cellStyle name="Normal 15 4 2 2 2 6" xfId="11117" xr:uid="{00000000-0005-0000-0000-00006E2B0000}"/>
    <cellStyle name="Normal 15 4 2 2 2 6 2" xfId="11118" xr:uid="{00000000-0005-0000-0000-00006F2B0000}"/>
    <cellStyle name="Normal 15 4 2 2 2 7" xfId="11119" xr:uid="{00000000-0005-0000-0000-0000702B0000}"/>
    <cellStyle name="Normal 15 4 2 2 3" xfId="11120" xr:uid="{00000000-0005-0000-0000-0000712B0000}"/>
    <cellStyle name="Normal 15 4 2 2 3 2" xfId="11121" xr:uid="{00000000-0005-0000-0000-0000722B0000}"/>
    <cellStyle name="Normal 15 4 2 2 3 2 2" xfId="11122" xr:uid="{00000000-0005-0000-0000-0000732B0000}"/>
    <cellStyle name="Normal 15 4 2 2 3 2 2 2" xfId="11123" xr:uid="{00000000-0005-0000-0000-0000742B0000}"/>
    <cellStyle name="Normal 15 4 2 2 3 2 3" xfId="11124" xr:uid="{00000000-0005-0000-0000-0000752B0000}"/>
    <cellStyle name="Normal 15 4 2 2 3 3" xfId="11125" xr:uid="{00000000-0005-0000-0000-0000762B0000}"/>
    <cellStyle name="Normal 15 4 2 2 3 3 2" xfId="11126" xr:uid="{00000000-0005-0000-0000-0000772B0000}"/>
    <cellStyle name="Normal 15 4 2 2 3 3 2 2" xfId="11127" xr:uid="{00000000-0005-0000-0000-0000782B0000}"/>
    <cellStyle name="Normal 15 4 2 2 3 3 3" xfId="11128" xr:uid="{00000000-0005-0000-0000-0000792B0000}"/>
    <cellStyle name="Normal 15 4 2 2 3 4" xfId="11129" xr:uid="{00000000-0005-0000-0000-00007A2B0000}"/>
    <cellStyle name="Normal 15 4 2 2 3 4 2" xfId="11130" xr:uid="{00000000-0005-0000-0000-00007B2B0000}"/>
    <cellStyle name="Normal 15 4 2 2 3 4 2 2" xfId="11131" xr:uid="{00000000-0005-0000-0000-00007C2B0000}"/>
    <cellStyle name="Normal 15 4 2 2 3 4 3" xfId="11132" xr:uid="{00000000-0005-0000-0000-00007D2B0000}"/>
    <cellStyle name="Normal 15 4 2 2 3 5" xfId="11133" xr:uid="{00000000-0005-0000-0000-00007E2B0000}"/>
    <cellStyle name="Normal 15 4 2 2 3 5 2" xfId="11134" xr:uid="{00000000-0005-0000-0000-00007F2B0000}"/>
    <cellStyle name="Normal 15 4 2 2 3 6" xfId="11135" xr:uid="{00000000-0005-0000-0000-0000802B0000}"/>
    <cellStyle name="Normal 15 4 2 2 3 6 2" xfId="11136" xr:uid="{00000000-0005-0000-0000-0000812B0000}"/>
    <cellStyle name="Normal 15 4 2 2 3 7" xfId="11137" xr:uid="{00000000-0005-0000-0000-0000822B0000}"/>
    <cellStyle name="Normal 15 4 2 2 4" xfId="11138" xr:uid="{00000000-0005-0000-0000-0000832B0000}"/>
    <cellStyle name="Normal 15 4 2 2 4 2" xfId="11139" xr:uid="{00000000-0005-0000-0000-0000842B0000}"/>
    <cellStyle name="Normal 15 4 2 2 4 2 2" xfId="11140" xr:uid="{00000000-0005-0000-0000-0000852B0000}"/>
    <cellStyle name="Normal 15 4 2 2 4 3" xfId="11141" xr:uid="{00000000-0005-0000-0000-0000862B0000}"/>
    <cellStyle name="Normal 15 4 2 2 5" xfId="11142" xr:uid="{00000000-0005-0000-0000-0000872B0000}"/>
    <cellStyle name="Normal 15 4 2 2 5 2" xfId="11143" xr:uid="{00000000-0005-0000-0000-0000882B0000}"/>
    <cellStyle name="Normal 15 4 2 2 5 2 2" xfId="11144" xr:uid="{00000000-0005-0000-0000-0000892B0000}"/>
    <cellStyle name="Normal 15 4 2 2 5 3" xfId="11145" xr:uid="{00000000-0005-0000-0000-00008A2B0000}"/>
    <cellStyle name="Normal 15 4 2 2 6" xfId="11146" xr:uid="{00000000-0005-0000-0000-00008B2B0000}"/>
    <cellStyle name="Normal 15 4 2 2 6 2" xfId="11147" xr:uid="{00000000-0005-0000-0000-00008C2B0000}"/>
    <cellStyle name="Normal 15 4 2 2 6 2 2" xfId="11148" xr:uid="{00000000-0005-0000-0000-00008D2B0000}"/>
    <cellStyle name="Normal 15 4 2 2 6 3" xfId="11149" xr:uid="{00000000-0005-0000-0000-00008E2B0000}"/>
    <cellStyle name="Normal 15 4 2 2 7" xfId="11150" xr:uid="{00000000-0005-0000-0000-00008F2B0000}"/>
    <cellStyle name="Normal 15 4 2 2 7 2" xfId="11151" xr:uid="{00000000-0005-0000-0000-0000902B0000}"/>
    <cellStyle name="Normal 15 4 2 2 8" xfId="11152" xr:uid="{00000000-0005-0000-0000-0000912B0000}"/>
    <cellStyle name="Normal 15 4 2 2 8 2" xfId="11153" xr:uid="{00000000-0005-0000-0000-0000922B0000}"/>
    <cellStyle name="Normal 15 4 2 2 9" xfId="11154" xr:uid="{00000000-0005-0000-0000-0000932B0000}"/>
    <cellStyle name="Normal 15 4 2 3" xfId="11155" xr:uid="{00000000-0005-0000-0000-0000942B0000}"/>
    <cellStyle name="Normal 15 4 2 3 2" xfId="11156" xr:uid="{00000000-0005-0000-0000-0000952B0000}"/>
    <cellStyle name="Normal 15 4 2 3 2 2" xfId="11157" xr:uid="{00000000-0005-0000-0000-0000962B0000}"/>
    <cellStyle name="Normal 15 4 2 3 2 2 2" xfId="11158" xr:uid="{00000000-0005-0000-0000-0000972B0000}"/>
    <cellStyle name="Normal 15 4 2 3 2 2 2 2" xfId="11159" xr:uid="{00000000-0005-0000-0000-0000982B0000}"/>
    <cellStyle name="Normal 15 4 2 3 2 2 3" xfId="11160" xr:uid="{00000000-0005-0000-0000-0000992B0000}"/>
    <cellStyle name="Normal 15 4 2 3 2 3" xfId="11161" xr:uid="{00000000-0005-0000-0000-00009A2B0000}"/>
    <cellStyle name="Normal 15 4 2 3 2 3 2" xfId="11162" xr:uid="{00000000-0005-0000-0000-00009B2B0000}"/>
    <cellStyle name="Normal 15 4 2 3 2 3 2 2" xfId="11163" xr:uid="{00000000-0005-0000-0000-00009C2B0000}"/>
    <cellStyle name="Normal 15 4 2 3 2 3 3" xfId="11164" xr:uid="{00000000-0005-0000-0000-00009D2B0000}"/>
    <cellStyle name="Normal 15 4 2 3 2 4" xfId="11165" xr:uid="{00000000-0005-0000-0000-00009E2B0000}"/>
    <cellStyle name="Normal 15 4 2 3 2 4 2" xfId="11166" xr:uid="{00000000-0005-0000-0000-00009F2B0000}"/>
    <cellStyle name="Normal 15 4 2 3 2 4 2 2" xfId="11167" xr:uid="{00000000-0005-0000-0000-0000A02B0000}"/>
    <cellStyle name="Normal 15 4 2 3 2 4 3" xfId="11168" xr:uid="{00000000-0005-0000-0000-0000A12B0000}"/>
    <cellStyle name="Normal 15 4 2 3 2 5" xfId="11169" xr:uid="{00000000-0005-0000-0000-0000A22B0000}"/>
    <cellStyle name="Normal 15 4 2 3 2 5 2" xfId="11170" xr:uid="{00000000-0005-0000-0000-0000A32B0000}"/>
    <cellStyle name="Normal 15 4 2 3 2 6" xfId="11171" xr:uid="{00000000-0005-0000-0000-0000A42B0000}"/>
    <cellStyle name="Normal 15 4 2 3 2 6 2" xfId="11172" xr:uid="{00000000-0005-0000-0000-0000A52B0000}"/>
    <cellStyle name="Normal 15 4 2 3 2 7" xfId="11173" xr:uid="{00000000-0005-0000-0000-0000A62B0000}"/>
    <cellStyle name="Normal 15 4 2 3 3" xfId="11174" xr:uid="{00000000-0005-0000-0000-0000A72B0000}"/>
    <cellStyle name="Normal 15 4 2 3 3 2" xfId="11175" xr:uid="{00000000-0005-0000-0000-0000A82B0000}"/>
    <cellStyle name="Normal 15 4 2 3 3 2 2" xfId="11176" xr:uid="{00000000-0005-0000-0000-0000A92B0000}"/>
    <cellStyle name="Normal 15 4 2 3 3 3" xfId="11177" xr:uid="{00000000-0005-0000-0000-0000AA2B0000}"/>
    <cellStyle name="Normal 15 4 2 3 4" xfId="11178" xr:uid="{00000000-0005-0000-0000-0000AB2B0000}"/>
    <cellStyle name="Normal 15 4 2 3 4 2" xfId="11179" xr:uid="{00000000-0005-0000-0000-0000AC2B0000}"/>
    <cellStyle name="Normal 15 4 2 3 4 2 2" xfId="11180" xr:uid="{00000000-0005-0000-0000-0000AD2B0000}"/>
    <cellStyle name="Normal 15 4 2 3 4 3" xfId="11181" xr:uid="{00000000-0005-0000-0000-0000AE2B0000}"/>
    <cellStyle name="Normal 15 4 2 3 5" xfId="11182" xr:uid="{00000000-0005-0000-0000-0000AF2B0000}"/>
    <cellStyle name="Normal 15 4 2 3 5 2" xfId="11183" xr:uid="{00000000-0005-0000-0000-0000B02B0000}"/>
    <cellStyle name="Normal 15 4 2 3 5 2 2" xfId="11184" xr:uid="{00000000-0005-0000-0000-0000B12B0000}"/>
    <cellStyle name="Normal 15 4 2 3 5 3" xfId="11185" xr:uid="{00000000-0005-0000-0000-0000B22B0000}"/>
    <cellStyle name="Normal 15 4 2 3 6" xfId="11186" xr:uid="{00000000-0005-0000-0000-0000B32B0000}"/>
    <cellStyle name="Normal 15 4 2 3 6 2" xfId="11187" xr:uid="{00000000-0005-0000-0000-0000B42B0000}"/>
    <cellStyle name="Normal 15 4 2 3 7" xfId="11188" xr:uid="{00000000-0005-0000-0000-0000B52B0000}"/>
    <cellStyle name="Normal 15 4 2 3 7 2" xfId="11189" xr:uid="{00000000-0005-0000-0000-0000B62B0000}"/>
    <cellStyle name="Normal 15 4 2 3 8" xfId="11190" xr:uid="{00000000-0005-0000-0000-0000B72B0000}"/>
    <cellStyle name="Normal 15 4 2 4" xfId="11191" xr:uid="{00000000-0005-0000-0000-0000B82B0000}"/>
    <cellStyle name="Normal 15 4 2 4 2" xfId="11192" xr:uid="{00000000-0005-0000-0000-0000B92B0000}"/>
    <cellStyle name="Normal 15 4 2 4 2 2" xfId="11193" xr:uid="{00000000-0005-0000-0000-0000BA2B0000}"/>
    <cellStyle name="Normal 15 4 2 4 2 2 2" xfId="11194" xr:uid="{00000000-0005-0000-0000-0000BB2B0000}"/>
    <cellStyle name="Normal 15 4 2 4 2 3" xfId="11195" xr:uid="{00000000-0005-0000-0000-0000BC2B0000}"/>
    <cellStyle name="Normal 15 4 2 4 3" xfId="11196" xr:uid="{00000000-0005-0000-0000-0000BD2B0000}"/>
    <cellStyle name="Normal 15 4 2 4 3 2" xfId="11197" xr:uid="{00000000-0005-0000-0000-0000BE2B0000}"/>
    <cellStyle name="Normal 15 4 2 4 3 2 2" xfId="11198" xr:uid="{00000000-0005-0000-0000-0000BF2B0000}"/>
    <cellStyle name="Normal 15 4 2 4 3 3" xfId="11199" xr:uid="{00000000-0005-0000-0000-0000C02B0000}"/>
    <cellStyle name="Normal 15 4 2 4 4" xfId="11200" xr:uid="{00000000-0005-0000-0000-0000C12B0000}"/>
    <cellStyle name="Normal 15 4 2 4 4 2" xfId="11201" xr:uid="{00000000-0005-0000-0000-0000C22B0000}"/>
    <cellStyle name="Normal 15 4 2 4 4 2 2" xfId="11202" xr:uid="{00000000-0005-0000-0000-0000C32B0000}"/>
    <cellStyle name="Normal 15 4 2 4 4 3" xfId="11203" xr:uid="{00000000-0005-0000-0000-0000C42B0000}"/>
    <cellStyle name="Normal 15 4 2 4 5" xfId="11204" xr:uid="{00000000-0005-0000-0000-0000C52B0000}"/>
    <cellStyle name="Normal 15 4 2 4 5 2" xfId="11205" xr:uid="{00000000-0005-0000-0000-0000C62B0000}"/>
    <cellStyle name="Normal 15 4 2 4 6" xfId="11206" xr:uid="{00000000-0005-0000-0000-0000C72B0000}"/>
    <cellStyle name="Normal 15 4 2 4 6 2" xfId="11207" xr:uid="{00000000-0005-0000-0000-0000C82B0000}"/>
    <cellStyle name="Normal 15 4 2 4 7" xfId="11208" xr:uid="{00000000-0005-0000-0000-0000C92B0000}"/>
    <cellStyle name="Normal 15 4 2 5" xfId="11209" xr:uid="{00000000-0005-0000-0000-0000CA2B0000}"/>
    <cellStyle name="Normal 15 4 2 5 2" xfId="11210" xr:uid="{00000000-0005-0000-0000-0000CB2B0000}"/>
    <cellStyle name="Normal 15 4 2 5 2 2" xfId="11211" xr:uid="{00000000-0005-0000-0000-0000CC2B0000}"/>
    <cellStyle name="Normal 15 4 2 5 2 2 2" xfId="11212" xr:uid="{00000000-0005-0000-0000-0000CD2B0000}"/>
    <cellStyle name="Normal 15 4 2 5 2 3" xfId="11213" xr:uid="{00000000-0005-0000-0000-0000CE2B0000}"/>
    <cellStyle name="Normal 15 4 2 5 3" xfId="11214" xr:uid="{00000000-0005-0000-0000-0000CF2B0000}"/>
    <cellStyle name="Normal 15 4 2 5 3 2" xfId="11215" xr:uid="{00000000-0005-0000-0000-0000D02B0000}"/>
    <cellStyle name="Normal 15 4 2 5 3 2 2" xfId="11216" xr:uid="{00000000-0005-0000-0000-0000D12B0000}"/>
    <cellStyle name="Normal 15 4 2 5 3 3" xfId="11217" xr:uid="{00000000-0005-0000-0000-0000D22B0000}"/>
    <cellStyle name="Normal 15 4 2 5 4" xfId="11218" xr:uid="{00000000-0005-0000-0000-0000D32B0000}"/>
    <cellStyle name="Normal 15 4 2 5 4 2" xfId="11219" xr:uid="{00000000-0005-0000-0000-0000D42B0000}"/>
    <cellStyle name="Normal 15 4 2 5 4 2 2" xfId="11220" xr:uid="{00000000-0005-0000-0000-0000D52B0000}"/>
    <cellStyle name="Normal 15 4 2 5 4 3" xfId="11221" xr:uid="{00000000-0005-0000-0000-0000D62B0000}"/>
    <cellStyle name="Normal 15 4 2 5 5" xfId="11222" xr:uid="{00000000-0005-0000-0000-0000D72B0000}"/>
    <cellStyle name="Normal 15 4 2 5 5 2" xfId="11223" xr:uid="{00000000-0005-0000-0000-0000D82B0000}"/>
    <cellStyle name="Normal 15 4 2 5 6" xfId="11224" xr:uid="{00000000-0005-0000-0000-0000D92B0000}"/>
    <cellStyle name="Normal 15 4 2 5 6 2" xfId="11225" xr:uid="{00000000-0005-0000-0000-0000DA2B0000}"/>
    <cellStyle name="Normal 15 4 2 5 7" xfId="11226" xr:uid="{00000000-0005-0000-0000-0000DB2B0000}"/>
    <cellStyle name="Normal 15 4 2 6" xfId="11227" xr:uid="{00000000-0005-0000-0000-0000DC2B0000}"/>
    <cellStyle name="Normal 15 4 2 6 2" xfId="11228" xr:uid="{00000000-0005-0000-0000-0000DD2B0000}"/>
    <cellStyle name="Normal 15 4 2 6 2 2" xfId="11229" xr:uid="{00000000-0005-0000-0000-0000DE2B0000}"/>
    <cellStyle name="Normal 15 4 2 6 3" xfId="11230" xr:uid="{00000000-0005-0000-0000-0000DF2B0000}"/>
    <cellStyle name="Normal 15 4 2 7" xfId="11231" xr:uid="{00000000-0005-0000-0000-0000E02B0000}"/>
    <cellStyle name="Normal 15 4 2 7 2" xfId="11232" xr:uid="{00000000-0005-0000-0000-0000E12B0000}"/>
    <cellStyle name="Normal 15 4 2 7 2 2" xfId="11233" xr:uid="{00000000-0005-0000-0000-0000E22B0000}"/>
    <cellStyle name="Normal 15 4 2 7 3" xfId="11234" xr:uid="{00000000-0005-0000-0000-0000E32B0000}"/>
    <cellStyle name="Normal 15 4 2 8" xfId="11235" xr:uid="{00000000-0005-0000-0000-0000E42B0000}"/>
    <cellStyle name="Normal 15 4 2 8 2" xfId="11236" xr:uid="{00000000-0005-0000-0000-0000E52B0000}"/>
    <cellStyle name="Normal 15 4 2 8 2 2" xfId="11237" xr:uid="{00000000-0005-0000-0000-0000E62B0000}"/>
    <cellStyle name="Normal 15 4 2 8 3" xfId="11238" xr:uid="{00000000-0005-0000-0000-0000E72B0000}"/>
    <cellStyle name="Normal 15 4 2 9" xfId="11239" xr:uid="{00000000-0005-0000-0000-0000E82B0000}"/>
    <cellStyle name="Normal 15 4 2 9 2" xfId="11240" xr:uid="{00000000-0005-0000-0000-0000E92B0000}"/>
    <cellStyle name="Normal 15 4 3" xfId="11241" xr:uid="{00000000-0005-0000-0000-0000EA2B0000}"/>
    <cellStyle name="Normal 15 4 3 10" xfId="11242" xr:uid="{00000000-0005-0000-0000-0000EB2B0000}"/>
    <cellStyle name="Normal 15 4 3 10 2" xfId="11243" xr:uid="{00000000-0005-0000-0000-0000EC2B0000}"/>
    <cellStyle name="Normal 15 4 3 11" xfId="11244" xr:uid="{00000000-0005-0000-0000-0000ED2B0000}"/>
    <cellStyle name="Normal 15 4 3 2" xfId="11245" xr:uid="{00000000-0005-0000-0000-0000EE2B0000}"/>
    <cellStyle name="Normal 15 4 3 2 2" xfId="11246" xr:uid="{00000000-0005-0000-0000-0000EF2B0000}"/>
    <cellStyle name="Normal 15 4 3 2 2 2" xfId="11247" xr:uid="{00000000-0005-0000-0000-0000F02B0000}"/>
    <cellStyle name="Normal 15 4 3 2 2 2 2" xfId="11248" xr:uid="{00000000-0005-0000-0000-0000F12B0000}"/>
    <cellStyle name="Normal 15 4 3 2 2 2 2 2" xfId="11249" xr:uid="{00000000-0005-0000-0000-0000F22B0000}"/>
    <cellStyle name="Normal 15 4 3 2 2 2 3" xfId="11250" xr:uid="{00000000-0005-0000-0000-0000F32B0000}"/>
    <cellStyle name="Normal 15 4 3 2 2 3" xfId="11251" xr:uid="{00000000-0005-0000-0000-0000F42B0000}"/>
    <cellStyle name="Normal 15 4 3 2 2 3 2" xfId="11252" xr:uid="{00000000-0005-0000-0000-0000F52B0000}"/>
    <cellStyle name="Normal 15 4 3 2 2 3 2 2" xfId="11253" xr:uid="{00000000-0005-0000-0000-0000F62B0000}"/>
    <cellStyle name="Normal 15 4 3 2 2 3 3" xfId="11254" xr:uid="{00000000-0005-0000-0000-0000F72B0000}"/>
    <cellStyle name="Normal 15 4 3 2 2 4" xfId="11255" xr:uid="{00000000-0005-0000-0000-0000F82B0000}"/>
    <cellStyle name="Normal 15 4 3 2 2 4 2" xfId="11256" xr:uid="{00000000-0005-0000-0000-0000F92B0000}"/>
    <cellStyle name="Normal 15 4 3 2 2 4 2 2" xfId="11257" xr:uid="{00000000-0005-0000-0000-0000FA2B0000}"/>
    <cellStyle name="Normal 15 4 3 2 2 4 3" xfId="11258" xr:uid="{00000000-0005-0000-0000-0000FB2B0000}"/>
    <cellStyle name="Normal 15 4 3 2 2 5" xfId="11259" xr:uid="{00000000-0005-0000-0000-0000FC2B0000}"/>
    <cellStyle name="Normal 15 4 3 2 2 5 2" xfId="11260" xr:uid="{00000000-0005-0000-0000-0000FD2B0000}"/>
    <cellStyle name="Normal 15 4 3 2 2 6" xfId="11261" xr:uid="{00000000-0005-0000-0000-0000FE2B0000}"/>
    <cellStyle name="Normal 15 4 3 2 2 6 2" xfId="11262" xr:uid="{00000000-0005-0000-0000-0000FF2B0000}"/>
    <cellStyle name="Normal 15 4 3 2 2 7" xfId="11263" xr:uid="{00000000-0005-0000-0000-0000002C0000}"/>
    <cellStyle name="Normal 15 4 3 2 3" xfId="11264" xr:uid="{00000000-0005-0000-0000-0000012C0000}"/>
    <cellStyle name="Normal 15 4 3 2 3 2" xfId="11265" xr:uid="{00000000-0005-0000-0000-0000022C0000}"/>
    <cellStyle name="Normal 15 4 3 2 3 2 2" xfId="11266" xr:uid="{00000000-0005-0000-0000-0000032C0000}"/>
    <cellStyle name="Normal 15 4 3 2 3 2 2 2" xfId="11267" xr:uid="{00000000-0005-0000-0000-0000042C0000}"/>
    <cellStyle name="Normal 15 4 3 2 3 2 3" xfId="11268" xr:uid="{00000000-0005-0000-0000-0000052C0000}"/>
    <cellStyle name="Normal 15 4 3 2 3 3" xfId="11269" xr:uid="{00000000-0005-0000-0000-0000062C0000}"/>
    <cellStyle name="Normal 15 4 3 2 3 3 2" xfId="11270" xr:uid="{00000000-0005-0000-0000-0000072C0000}"/>
    <cellStyle name="Normal 15 4 3 2 3 3 2 2" xfId="11271" xr:uid="{00000000-0005-0000-0000-0000082C0000}"/>
    <cellStyle name="Normal 15 4 3 2 3 3 3" xfId="11272" xr:uid="{00000000-0005-0000-0000-0000092C0000}"/>
    <cellStyle name="Normal 15 4 3 2 3 4" xfId="11273" xr:uid="{00000000-0005-0000-0000-00000A2C0000}"/>
    <cellStyle name="Normal 15 4 3 2 3 4 2" xfId="11274" xr:uid="{00000000-0005-0000-0000-00000B2C0000}"/>
    <cellStyle name="Normal 15 4 3 2 3 4 2 2" xfId="11275" xr:uid="{00000000-0005-0000-0000-00000C2C0000}"/>
    <cellStyle name="Normal 15 4 3 2 3 4 3" xfId="11276" xr:uid="{00000000-0005-0000-0000-00000D2C0000}"/>
    <cellStyle name="Normal 15 4 3 2 3 5" xfId="11277" xr:uid="{00000000-0005-0000-0000-00000E2C0000}"/>
    <cellStyle name="Normal 15 4 3 2 3 5 2" xfId="11278" xr:uid="{00000000-0005-0000-0000-00000F2C0000}"/>
    <cellStyle name="Normal 15 4 3 2 3 6" xfId="11279" xr:uid="{00000000-0005-0000-0000-0000102C0000}"/>
    <cellStyle name="Normal 15 4 3 2 3 6 2" xfId="11280" xr:uid="{00000000-0005-0000-0000-0000112C0000}"/>
    <cellStyle name="Normal 15 4 3 2 3 7" xfId="11281" xr:uid="{00000000-0005-0000-0000-0000122C0000}"/>
    <cellStyle name="Normal 15 4 3 2 4" xfId="11282" xr:uid="{00000000-0005-0000-0000-0000132C0000}"/>
    <cellStyle name="Normal 15 4 3 2 4 2" xfId="11283" xr:uid="{00000000-0005-0000-0000-0000142C0000}"/>
    <cellStyle name="Normal 15 4 3 2 4 2 2" xfId="11284" xr:uid="{00000000-0005-0000-0000-0000152C0000}"/>
    <cellStyle name="Normal 15 4 3 2 4 3" xfId="11285" xr:uid="{00000000-0005-0000-0000-0000162C0000}"/>
    <cellStyle name="Normal 15 4 3 2 5" xfId="11286" xr:uid="{00000000-0005-0000-0000-0000172C0000}"/>
    <cellStyle name="Normal 15 4 3 2 5 2" xfId="11287" xr:uid="{00000000-0005-0000-0000-0000182C0000}"/>
    <cellStyle name="Normal 15 4 3 2 5 2 2" xfId="11288" xr:uid="{00000000-0005-0000-0000-0000192C0000}"/>
    <cellStyle name="Normal 15 4 3 2 5 3" xfId="11289" xr:uid="{00000000-0005-0000-0000-00001A2C0000}"/>
    <cellStyle name="Normal 15 4 3 2 6" xfId="11290" xr:uid="{00000000-0005-0000-0000-00001B2C0000}"/>
    <cellStyle name="Normal 15 4 3 2 6 2" xfId="11291" xr:uid="{00000000-0005-0000-0000-00001C2C0000}"/>
    <cellStyle name="Normal 15 4 3 2 6 2 2" xfId="11292" xr:uid="{00000000-0005-0000-0000-00001D2C0000}"/>
    <cellStyle name="Normal 15 4 3 2 6 3" xfId="11293" xr:uid="{00000000-0005-0000-0000-00001E2C0000}"/>
    <cellStyle name="Normal 15 4 3 2 7" xfId="11294" xr:uid="{00000000-0005-0000-0000-00001F2C0000}"/>
    <cellStyle name="Normal 15 4 3 2 7 2" xfId="11295" xr:uid="{00000000-0005-0000-0000-0000202C0000}"/>
    <cellStyle name="Normal 15 4 3 2 8" xfId="11296" xr:uid="{00000000-0005-0000-0000-0000212C0000}"/>
    <cellStyle name="Normal 15 4 3 2 8 2" xfId="11297" xr:uid="{00000000-0005-0000-0000-0000222C0000}"/>
    <cellStyle name="Normal 15 4 3 2 9" xfId="11298" xr:uid="{00000000-0005-0000-0000-0000232C0000}"/>
    <cellStyle name="Normal 15 4 3 3" xfId="11299" xr:uid="{00000000-0005-0000-0000-0000242C0000}"/>
    <cellStyle name="Normal 15 4 3 3 2" xfId="11300" xr:uid="{00000000-0005-0000-0000-0000252C0000}"/>
    <cellStyle name="Normal 15 4 3 3 2 2" xfId="11301" xr:uid="{00000000-0005-0000-0000-0000262C0000}"/>
    <cellStyle name="Normal 15 4 3 3 2 2 2" xfId="11302" xr:uid="{00000000-0005-0000-0000-0000272C0000}"/>
    <cellStyle name="Normal 15 4 3 3 2 2 2 2" xfId="11303" xr:uid="{00000000-0005-0000-0000-0000282C0000}"/>
    <cellStyle name="Normal 15 4 3 3 2 2 3" xfId="11304" xr:uid="{00000000-0005-0000-0000-0000292C0000}"/>
    <cellStyle name="Normal 15 4 3 3 2 3" xfId="11305" xr:uid="{00000000-0005-0000-0000-00002A2C0000}"/>
    <cellStyle name="Normal 15 4 3 3 2 3 2" xfId="11306" xr:uid="{00000000-0005-0000-0000-00002B2C0000}"/>
    <cellStyle name="Normal 15 4 3 3 2 3 2 2" xfId="11307" xr:uid="{00000000-0005-0000-0000-00002C2C0000}"/>
    <cellStyle name="Normal 15 4 3 3 2 3 3" xfId="11308" xr:uid="{00000000-0005-0000-0000-00002D2C0000}"/>
    <cellStyle name="Normal 15 4 3 3 2 4" xfId="11309" xr:uid="{00000000-0005-0000-0000-00002E2C0000}"/>
    <cellStyle name="Normal 15 4 3 3 2 4 2" xfId="11310" xr:uid="{00000000-0005-0000-0000-00002F2C0000}"/>
    <cellStyle name="Normal 15 4 3 3 2 4 2 2" xfId="11311" xr:uid="{00000000-0005-0000-0000-0000302C0000}"/>
    <cellStyle name="Normal 15 4 3 3 2 4 3" xfId="11312" xr:uid="{00000000-0005-0000-0000-0000312C0000}"/>
    <cellStyle name="Normal 15 4 3 3 2 5" xfId="11313" xr:uid="{00000000-0005-0000-0000-0000322C0000}"/>
    <cellStyle name="Normal 15 4 3 3 2 5 2" xfId="11314" xr:uid="{00000000-0005-0000-0000-0000332C0000}"/>
    <cellStyle name="Normal 15 4 3 3 2 6" xfId="11315" xr:uid="{00000000-0005-0000-0000-0000342C0000}"/>
    <cellStyle name="Normal 15 4 3 3 2 6 2" xfId="11316" xr:uid="{00000000-0005-0000-0000-0000352C0000}"/>
    <cellStyle name="Normal 15 4 3 3 2 7" xfId="11317" xr:uid="{00000000-0005-0000-0000-0000362C0000}"/>
    <cellStyle name="Normal 15 4 3 3 3" xfId="11318" xr:uid="{00000000-0005-0000-0000-0000372C0000}"/>
    <cellStyle name="Normal 15 4 3 3 3 2" xfId="11319" xr:uid="{00000000-0005-0000-0000-0000382C0000}"/>
    <cellStyle name="Normal 15 4 3 3 3 2 2" xfId="11320" xr:uid="{00000000-0005-0000-0000-0000392C0000}"/>
    <cellStyle name="Normal 15 4 3 3 3 3" xfId="11321" xr:uid="{00000000-0005-0000-0000-00003A2C0000}"/>
    <cellStyle name="Normal 15 4 3 3 4" xfId="11322" xr:uid="{00000000-0005-0000-0000-00003B2C0000}"/>
    <cellStyle name="Normal 15 4 3 3 4 2" xfId="11323" xr:uid="{00000000-0005-0000-0000-00003C2C0000}"/>
    <cellStyle name="Normal 15 4 3 3 4 2 2" xfId="11324" xr:uid="{00000000-0005-0000-0000-00003D2C0000}"/>
    <cellStyle name="Normal 15 4 3 3 4 3" xfId="11325" xr:uid="{00000000-0005-0000-0000-00003E2C0000}"/>
    <cellStyle name="Normal 15 4 3 3 5" xfId="11326" xr:uid="{00000000-0005-0000-0000-00003F2C0000}"/>
    <cellStyle name="Normal 15 4 3 3 5 2" xfId="11327" xr:uid="{00000000-0005-0000-0000-0000402C0000}"/>
    <cellStyle name="Normal 15 4 3 3 5 2 2" xfId="11328" xr:uid="{00000000-0005-0000-0000-0000412C0000}"/>
    <cellStyle name="Normal 15 4 3 3 5 3" xfId="11329" xr:uid="{00000000-0005-0000-0000-0000422C0000}"/>
    <cellStyle name="Normal 15 4 3 3 6" xfId="11330" xr:uid="{00000000-0005-0000-0000-0000432C0000}"/>
    <cellStyle name="Normal 15 4 3 3 6 2" xfId="11331" xr:uid="{00000000-0005-0000-0000-0000442C0000}"/>
    <cellStyle name="Normal 15 4 3 3 7" xfId="11332" xr:uid="{00000000-0005-0000-0000-0000452C0000}"/>
    <cellStyle name="Normal 15 4 3 3 7 2" xfId="11333" xr:uid="{00000000-0005-0000-0000-0000462C0000}"/>
    <cellStyle name="Normal 15 4 3 3 8" xfId="11334" xr:uid="{00000000-0005-0000-0000-0000472C0000}"/>
    <cellStyle name="Normal 15 4 3 4" xfId="11335" xr:uid="{00000000-0005-0000-0000-0000482C0000}"/>
    <cellStyle name="Normal 15 4 3 4 2" xfId="11336" xr:uid="{00000000-0005-0000-0000-0000492C0000}"/>
    <cellStyle name="Normal 15 4 3 4 2 2" xfId="11337" xr:uid="{00000000-0005-0000-0000-00004A2C0000}"/>
    <cellStyle name="Normal 15 4 3 4 2 2 2" xfId="11338" xr:uid="{00000000-0005-0000-0000-00004B2C0000}"/>
    <cellStyle name="Normal 15 4 3 4 2 3" xfId="11339" xr:uid="{00000000-0005-0000-0000-00004C2C0000}"/>
    <cellStyle name="Normal 15 4 3 4 3" xfId="11340" xr:uid="{00000000-0005-0000-0000-00004D2C0000}"/>
    <cellStyle name="Normal 15 4 3 4 3 2" xfId="11341" xr:uid="{00000000-0005-0000-0000-00004E2C0000}"/>
    <cellStyle name="Normal 15 4 3 4 3 2 2" xfId="11342" xr:uid="{00000000-0005-0000-0000-00004F2C0000}"/>
    <cellStyle name="Normal 15 4 3 4 3 3" xfId="11343" xr:uid="{00000000-0005-0000-0000-0000502C0000}"/>
    <cellStyle name="Normal 15 4 3 4 4" xfId="11344" xr:uid="{00000000-0005-0000-0000-0000512C0000}"/>
    <cellStyle name="Normal 15 4 3 4 4 2" xfId="11345" xr:uid="{00000000-0005-0000-0000-0000522C0000}"/>
    <cellStyle name="Normal 15 4 3 4 4 2 2" xfId="11346" xr:uid="{00000000-0005-0000-0000-0000532C0000}"/>
    <cellStyle name="Normal 15 4 3 4 4 3" xfId="11347" xr:uid="{00000000-0005-0000-0000-0000542C0000}"/>
    <cellStyle name="Normal 15 4 3 4 5" xfId="11348" xr:uid="{00000000-0005-0000-0000-0000552C0000}"/>
    <cellStyle name="Normal 15 4 3 4 5 2" xfId="11349" xr:uid="{00000000-0005-0000-0000-0000562C0000}"/>
    <cellStyle name="Normal 15 4 3 4 6" xfId="11350" xr:uid="{00000000-0005-0000-0000-0000572C0000}"/>
    <cellStyle name="Normal 15 4 3 4 6 2" xfId="11351" xr:uid="{00000000-0005-0000-0000-0000582C0000}"/>
    <cellStyle name="Normal 15 4 3 4 7" xfId="11352" xr:uid="{00000000-0005-0000-0000-0000592C0000}"/>
    <cellStyle name="Normal 15 4 3 5" xfId="11353" xr:uid="{00000000-0005-0000-0000-00005A2C0000}"/>
    <cellStyle name="Normal 15 4 3 5 2" xfId="11354" xr:uid="{00000000-0005-0000-0000-00005B2C0000}"/>
    <cellStyle name="Normal 15 4 3 5 2 2" xfId="11355" xr:uid="{00000000-0005-0000-0000-00005C2C0000}"/>
    <cellStyle name="Normal 15 4 3 5 2 2 2" xfId="11356" xr:uid="{00000000-0005-0000-0000-00005D2C0000}"/>
    <cellStyle name="Normal 15 4 3 5 2 3" xfId="11357" xr:uid="{00000000-0005-0000-0000-00005E2C0000}"/>
    <cellStyle name="Normal 15 4 3 5 3" xfId="11358" xr:uid="{00000000-0005-0000-0000-00005F2C0000}"/>
    <cellStyle name="Normal 15 4 3 5 3 2" xfId="11359" xr:uid="{00000000-0005-0000-0000-0000602C0000}"/>
    <cellStyle name="Normal 15 4 3 5 3 2 2" xfId="11360" xr:uid="{00000000-0005-0000-0000-0000612C0000}"/>
    <cellStyle name="Normal 15 4 3 5 3 3" xfId="11361" xr:uid="{00000000-0005-0000-0000-0000622C0000}"/>
    <cellStyle name="Normal 15 4 3 5 4" xfId="11362" xr:uid="{00000000-0005-0000-0000-0000632C0000}"/>
    <cellStyle name="Normal 15 4 3 5 4 2" xfId="11363" xr:uid="{00000000-0005-0000-0000-0000642C0000}"/>
    <cellStyle name="Normal 15 4 3 5 4 2 2" xfId="11364" xr:uid="{00000000-0005-0000-0000-0000652C0000}"/>
    <cellStyle name="Normal 15 4 3 5 4 3" xfId="11365" xr:uid="{00000000-0005-0000-0000-0000662C0000}"/>
    <cellStyle name="Normal 15 4 3 5 5" xfId="11366" xr:uid="{00000000-0005-0000-0000-0000672C0000}"/>
    <cellStyle name="Normal 15 4 3 5 5 2" xfId="11367" xr:uid="{00000000-0005-0000-0000-0000682C0000}"/>
    <cellStyle name="Normal 15 4 3 5 6" xfId="11368" xr:uid="{00000000-0005-0000-0000-0000692C0000}"/>
    <cellStyle name="Normal 15 4 3 5 6 2" xfId="11369" xr:uid="{00000000-0005-0000-0000-00006A2C0000}"/>
    <cellStyle name="Normal 15 4 3 5 7" xfId="11370" xr:uid="{00000000-0005-0000-0000-00006B2C0000}"/>
    <cellStyle name="Normal 15 4 3 6" xfId="11371" xr:uid="{00000000-0005-0000-0000-00006C2C0000}"/>
    <cellStyle name="Normal 15 4 3 6 2" xfId="11372" xr:uid="{00000000-0005-0000-0000-00006D2C0000}"/>
    <cellStyle name="Normal 15 4 3 6 2 2" xfId="11373" xr:uid="{00000000-0005-0000-0000-00006E2C0000}"/>
    <cellStyle name="Normal 15 4 3 6 3" xfId="11374" xr:uid="{00000000-0005-0000-0000-00006F2C0000}"/>
    <cellStyle name="Normal 15 4 3 7" xfId="11375" xr:uid="{00000000-0005-0000-0000-0000702C0000}"/>
    <cellStyle name="Normal 15 4 3 7 2" xfId="11376" xr:uid="{00000000-0005-0000-0000-0000712C0000}"/>
    <cellStyle name="Normal 15 4 3 7 2 2" xfId="11377" xr:uid="{00000000-0005-0000-0000-0000722C0000}"/>
    <cellStyle name="Normal 15 4 3 7 3" xfId="11378" xr:uid="{00000000-0005-0000-0000-0000732C0000}"/>
    <cellStyle name="Normal 15 4 3 8" xfId="11379" xr:uid="{00000000-0005-0000-0000-0000742C0000}"/>
    <cellStyle name="Normal 15 4 3 8 2" xfId="11380" xr:uid="{00000000-0005-0000-0000-0000752C0000}"/>
    <cellStyle name="Normal 15 4 3 8 2 2" xfId="11381" xr:uid="{00000000-0005-0000-0000-0000762C0000}"/>
    <cellStyle name="Normal 15 4 3 8 3" xfId="11382" xr:uid="{00000000-0005-0000-0000-0000772C0000}"/>
    <cellStyle name="Normal 15 4 3 9" xfId="11383" xr:uid="{00000000-0005-0000-0000-0000782C0000}"/>
    <cellStyle name="Normal 15 4 3 9 2" xfId="11384" xr:uid="{00000000-0005-0000-0000-0000792C0000}"/>
    <cellStyle name="Normal 15 4 4" xfId="11385" xr:uid="{00000000-0005-0000-0000-00007A2C0000}"/>
    <cellStyle name="Normal 15 4 4 2" xfId="11386" xr:uid="{00000000-0005-0000-0000-00007B2C0000}"/>
    <cellStyle name="Normal 15 4 4 2 2" xfId="11387" xr:uid="{00000000-0005-0000-0000-00007C2C0000}"/>
    <cellStyle name="Normal 15 4 4 2 2 2" xfId="11388" xr:uid="{00000000-0005-0000-0000-00007D2C0000}"/>
    <cellStyle name="Normal 15 4 4 2 2 2 2" xfId="11389" xr:uid="{00000000-0005-0000-0000-00007E2C0000}"/>
    <cellStyle name="Normal 15 4 4 2 2 3" xfId="11390" xr:uid="{00000000-0005-0000-0000-00007F2C0000}"/>
    <cellStyle name="Normal 15 4 4 2 3" xfId="11391" xr:uid="{00000000-0005-0000-0000-0000802C0000}"/>
    <cellStyle name="Normal 15 4 4 2 3 2" xfId="11392" xr:uid="{00000000-0005-0000-0000-0000812C0000}"/>
    <cellStyle name="Normal 15 4 4 2 3 2 2" xfId="11393" xr:uid="{00000000-0005-0000-0000-0000822C0000}"/>
    <cellStyle name="Normal 15 4 4 2 3 3" xfId="11394" xr:uid="{00000000-0005-0000-0000-0000832C0000}"/>
    <cellStyle name="Normal 15 4 4 2 4" xfId="11395" xr:uid="{00000000-0005-0000-0000-0000842C0000}"/>
    <cellStyle name="Normal 15 4 4 2 4 2" xfId="11396" xr:uid="{00000000-0005-0000-0000-0000852C0000}"/>
    <cellStyle name="Normal 15 4 4 2 4 2 2" xfId="11397" xr:uid="{00000000-0005-0000-0000-0000862C0000}"/>
    <cellStyle name="Normal 15 4 4 2 4 3" xfId="11398" xr:uid="{00000000-0005-0000-0000-0000872C0000}"/>
    <cellStyle name="Normal 15 4 4 2 5" xfId="11399" xr:uid="{00000000-0005-0000-0000-0000882C0000}"/>
    <cellStyle name="Normal 15 4 4 2 5 2" xfId="11400" xr:uid="{00000000-0005-0000-0000-0000892C0000}"/>
    <cellStyle name="Normal 15 4 4 2 6" xfId="11401" xr:uid="{00000000-0005-0000-0000-00008A2C0000}"/>
    <cellStyle name="Normal 15 4 4 2 6 2" xfId="11402" xr:uid="{00000000-0005-0000-0000-00008B2C0000}"/>
    <cellStyle name="Normal 15 4 4 2 7" xfId="11403" xr:uid="{00000000-0005-0000-0000-00008C2C0000}"/>
    <cellStyle name="Normal 15 4 4 3" xfId="11404" xr:uid="{00000000-0005-0000-0000-00008D2C0000}"/>
    <cellStyle name="Normal 15 4 4 3 2" xfId="11405" xr:uid="{00000000-0005-0000-0000-00008E2C0000}"/>
    <cellStyle name="Normal 15 4 4 3 2 2" xfId="11406" xr:uid="{00000000-0005-0000-0000-00008F2C0000}"/>
    <cellStyle name="Normal 15 4 4 3 2 2 2" xfId="11407" xr:uid="{00000000-0005-0000-0000-0000902C0000}"/>
    <cellStyle name="Normal 15 4 4 3 2 3" xfId="11408" xr:uid="{00000000-0005-0000-0000-0000912C0000}"/>
    <cellStyle name="Normal 15 4 4 3 3" xfId="11409" xr:uid="{00000000-0005-0000-0000-0000922C0000}"/>
    <cellStyle name="Normal 15 4 4 3 3 2" xfId="11410" xr:uid="{00000000-0005-0000-0000-0000932C0000}"/>
    <cellStyle name="Normal 15 4 4 3 3 2 2" xfId="11411" xr:uid="{00000000-0005-0000-0000-0000942C0000}"/>
    <cellStyle name="Normal 15 4 4 3 3 3" xfId="11412" xr:uid="{00000000-0005-0000-0000-0000952C0000}"/>
    <cellStyle name="Normal 15 4 4 3 4" xfId="11413" xr:uid="{00000000-0005-0000-0000-0000962C0000}"/>
    <cellStyle name="Normal 15 4 4 3 4 2" xfId="11414" xr:uid="{00000000-0005-0000-0000-0000972C0000}"/>
    <cellStyle name="Normal 15 4 4 3 4 2 2" xfId="11415" xr:uid="{00000000-0005-0000-0000-0000982C0000}"/>
    <cellStyle name="Normal 15 4 4 3 4 3" xfId="11416" xr:uid="{00000000-0005-0000-0000-0000992C0000}"/>
    <cellStyle name="Normal 15 4 4 3 5" xfId="11417" xr:uid="{00000000-0005-0000-0000-00009A2C0000}"/>
    <cellStyle name="Normal 15 4 4 3 5 2" xfId="11418" xr:uid="{00000000-0005-0000-0000-00009B2C0000}"/>
    <cellStyle name="Normal 15 4 4 3 6" xfId="11419" xr:uid="{00000000-0005-0000-0000-00009C2C0000}"/>
    <cellStyle name="Normal 15 4 4 3 6 2" xfId="11420" xr:uid="{00000000-0005-0000-0000-00009D2C0000}"/>
    <cellStyle name="Normal 15 4 4 3 7" xfId="11421" xr:uid="{00000000-0005-0000-0000-00009E2C0000}"/>
    <cellStyle name="Normal 15 4 4 4" xfId="11422" xr:uid="{00000000-0005-0000-0000-00009F2C0000}"/>
    <cellStyle name="Normal 15 4 4 4 2" xfId="11423" xr:uid="{00000000-0005-0000-0000-0000A02C0000}"/>
    <cellStyle name="Normal 15 4 4 4 2 2" xfId="11424" xr:uid="{00000000-0005-0000-0000-0000A12C0000}"/>
    <cellStyle name="Normal 15 4 4 4 3" xfId="11425" xr:uid="{00000000-0005-0000-0000-0000A22C0000}"/>
    <cellStyle name="Normal 15 4 4 5" xfId="11426" xr:uid="{00000000-0005-0000-0000-0000A32C0000}"/>
    <cellStyle name="Normal 15 4 4 5 2" xfId="11427" xr:uid="{00000000-0005-0000-0000-0000A42C0000}"/>
    <cellStyle name="Normal 15 4 4 5 2 2" xfId="11428" xr:uid="{00000000-0005-0000-0000-0000A52C0000}"/>
    <cellStyle name="Normal 15 4 4 5 3" xfId="11429" xr:uid="{00000000-0005-0000-0000-0000A62C0000}"/>
    <cellStyle name="Normal 15 4 4 6" xfId="11430" xr:uid="{00000000-0005-0000-0000-0000A72C0000}"/>
    <cellStyle name="Normal 15 4 4 6 2" xfId="11431" xr:uid="{00000000-0005-0000-0000-0000A82C0000}"/>
    <cellStyle name="Normal 15 4 4 6 2 2" xfId="11432" xr:uid="{00000000-0005-0000-0000-0000A92C0000}"/>
    <cellStyle name="Normal 15 4 4 6 3" xfId="11433" xr:uid="{00000000-0005-0000-0000-0000AA2C0000}"/>
    <cellStyle name="Normal 15 4 4 7" xfId="11434" xr:uid="{00000000-0005-0000-0000-0000AB2C0000}"/>
    <cellStyle name="Normal 15 4 4 7 2" xfId="11435" xr:uid="{00000000-0005-0000-0000-0000AC2C0000}"/>
    <cellStyle name="Normal 15 4 4 8" xfId="11436" xr:uid="{00000000-0005-0000-0000-0000AD2C0000}"/>
    <cellStyle name="Normal 15 4 4 8 2" xfId="11437" xr:uid="{00000000-0005-0000-0000-0000AE2C0000}"/>
    <cellStyle name="Normal 15 4 4 9" xfId="11438" xr:uid="{00000000-0005-0000-0000-0000AF2C0000}"/>
    <cellStyle name="Normal 15 4 5" xfId="11439" xr:uid="{00000000-0005-0000-0000-0000B02C0000}"/>
    <cellStyle name="Normal 15 4 5 2" xfId="11440" xr:uid="{00000000-0005-0000-0000-0000B12C0000}"/>
    <cellStyle name="Normal 15 4 5 2 2" xfId="11441" xr:uid="{00000000-0005-0000-0000-0000B22C0000}"/>
    <cellStyle name="Normal 15 4 5 2 2 2" xfId="11442" xr:uid="{00000000-0005-0000-0000-0000B32C0000}"/>
    <cellStyle name="Normal 15 4 5 2 2 2 2" xfId="11443" xr:uid="{00000000-0005-0000-0000-0000B42C0000}"/>
    <cellStyle name="Normal 15 4 5 2 2 3" xfId="11444" xr:uid="{00000000-0005-0000-0000-0000B52C0000}"/>
    <cellStyle name="Normal 15 4 5 2 3" xfId="11445" xr:uid="{00000000-0005-0000-0000-0000B62C0000}"/>
    <cellStyle name="Normal 15 4 5 2 3 2" xfId="11446" xr:uid="{00000000-0005-0000-0000-0000B72C0000}"/>
    <cellStyle name="Normal 15 4 5 2 3 2 2" xfId="11447" xr:uid="{00000000-0005-0000-0000-0000B82C0000}"/>
    <cellStyle name="Normal 15 4 5 2 3 3" xfId="11448" xr:uid="{00000000-0005-0000-0000-0000B92C0000}"/>
    <cellStyle name="Normal 15 4 5 2 4" xfId="11449" xr:uid="{00000000-0005-0000-0000-0000BA2C0000}"/>
    <cellStyle name="Normal 15 4 5 2 4 2" xfId="11450" xr:uid="{00000000-0005-0000-0000-0000BB2C0000}"/>
    <cellStyle name="Normal 15 4 5 2 4 2 2" xfId="11451" xr:uid="{00000000-0005-0000-0000-0000BC2C0000}"/>
    <cellStyle name="Normal 15 4 5 2 4 3" xfId="11452" xr:uid="{00000000-0005-0000-0000-0000BD2C0000}"/>
    <cellStyle name="Normal 15 4 5 2 5" xfId="11453" xr:uid="{00000000-0005-0000-0000-0000BE2C0000}"/>
    <cellStyle name="Normal 15 4 5 2 5 2" xfId="11454" xr:uid="{00000000-0005-0000-0000-0000BF2C0000}"/>
    <cellStyle name="Normal 15 4 5 2 6" xfId="11455" xr:uid="{00000000-0005-0000-0000-0000C02C0000}"/>
    <cellStyle name="Normal 15 4 5 2 6 2" xfId="11456" xr:uid="{00000000-0005-0000-0000-0000C12C0000}"/>
    <cellStyle name="Normal 15 4 5 2 7" xfId="11457" xr:uid="{00000000-0005-0000-0000-0000C22C0000}"/>
    <cellStyle name="Normal 15 4 5 3" xfId="11458" xr:uid="{00000000-0005-0000-0000-0000C32C0000}"/>
    <cellStyle name="Normal 15 4 5 3 2" xfId="11459" xr:uid="{00000000-0005-0000-0000-0000C42C0000}"/>
    <cellStyle name="Normal 15 4 5 3 2 2" xfId="11460" xr:uid="{00000000-0005-0000-0000-0000C52C0000}"/>
    <cellStyle name="Normal 15 4 5 3 3" xfId="11461" xr:uid="{00000000-0005-0000-0000-0000C62C0000}"/>
    <cellStyle name="Normal 15 4 5 4" xfId="11462" xr:uid="{00000000-0005-0000-0000-0000C72C0000}"/>
    <cellStyle name="Normal 15 4 5 4 2" xfId="11463" xr:uid="{00000000-0005-0000-0000-0000C82C0000}"/>
    <cellStyle name="Normal 15 4 5 4 2 2" xfId="11464" xr:uid="{00000000-0005-0000-0000-0000C92C0000}"/>
    <cellStyle name="Normal 15 4 5 4 3" xfId="11465" xr:uid="{00000000-0005-0000-0000-0000CA2C0000}"/>
    <cellStyle name="Normal 15 4 5 5" xfId="11466" xr:uid="{00000000-0005-0000-0000-0000CB2C0000}"/>
    <cellStyle name="Normal 15 4 5 5 2" xfId="11467" xr:uid="{00000000-0005-0000-0000-0000CC2C0000}"/>
    <cellStyle name="Normal 15 4 5 5 2 2" xfId="11468" xr:uid="{00000000-0005-0000-0000-0000CD2C0000}"/>
    <cellStyle name="Normal 15 4 5 5 3" xfId="11469" xr:uid="{00000000-0005-0000-0000-0000CE2C0000}"/>
    <cellStyle name="Normal 15 4 5 6" xfId="11470" xr:uid="{00000000-0005-0000-0000-0000CF2C0000}"/>
    <cellStyle name="Normal 15 4 5 6 2" xfId="11471" xr:uid="{00000000-0005-0000-0000-0000D02C0000}"/>
    <cellStyle name="Normal 15 4 5 7" xfId="11472" xr:uid="{00000000-0005-0000-0000-0000D12C0000}"/>
    <cellStyle name="Normal 15 4 5 7 2" xfId="11473" xr:uid="{00000000-0005-0000-0000-0000D22C0000}"/>
    <cellStyle name="Normal 15 4 5 8" xfId="11474" xr:uid="{00000000-0005-0000-0000-0000D32C0000}"/>
    <cellStyle name="Normal 15 4 6" xfId="11475" xr:uid="{00000000-0005-0000-0000-0000D42C0000}"/>
    <cellStyle name="Normal 15 4 6 2" xfId="11476" xr:uid="{00000000-0005-0000-0000-0000D52C0000}"/>
    <cellStyle name="Normal 15 4 6 2 2" xfId="11477" xr:uid="{00000000-0005-0000-0000-0000D62C0000}"/>
    <cellStyle name="Normal 15 4 6 2 2 2" xfId="11478" xr:uid="{00000000-0005-0000-0000-0000D72C0000}"/>
    <cellStyle name="Normal 15 4 6 2 3" xfId="11479" xr:uid="{00000000-0005-0000-0000-0000D82C0000}"/>
    <cellStyle name="Normal 15 4 6 3" xfId="11480" xr:uid="{00000000-0005-0000-0000-0000D92C0000}"/>
    <cellStyle name="Normal 15 4 6 3 2" xfId="11481" xr:uid="{00000000-0005-0000-0000-0000DA2C0000}"/>
    <cellStyle name="Normal 15 4 6 3 2 2" xfId="11482" xr:uid="{00000000-0005-0000-0000-0000DB2C0000}"/>
    <cellStyle name="Normal 15 4 6 3 3" xfId="11483" xr:uid="{00000000-0005-0000-0000-0000DC2C0000}"/>
    <cellStyle name="Normal 15 4 6 4" xfId="11484" xr:uid="{00000000-0005-0000-0000-0000DD2C0000}"/>
    <cellStyle name="Normal 15 4 6 4 2" xfId="11485" xr:uid="{00000000-0005-0000-0000-0000DE2C0000}"/>
    <cellStyle name="Normal 15 4 6 4 2 2" xfId="11486" xr:uid="{00000000-0005-0000-0000-0000DF2C0000}"/>
    <cellStyle name="Normal 15 4 6 4 3" xfId="11487" xr:uid="{00000000-0005-0000-0000-0000E02C0000}"/>
    <cellStyle name="Normal 15 4 6 5" xfId="11488" xr:uid="{00000000-0005-0000-0000-0000E12C0000}"/>
    <cellStyle name="Normal 15 4 6 5 2" xfId="11489" xr:uid="{00000000-0005-0000-0000-0000E22C0000}"/>
    <cellStyle name="Normal 15 4 6 6" xfId="11490" xr:uid="{00000000-0005-0000-0000-0000E32C0000}"/>
    <cellStyle name="Normal 15 4 6 6 2" xfId="11491" xr:uid="{00000000-0005-0000-0000-0000E42C0000}"/>
    <cellStyle name="Normal 15 4 6 7" xfId="11492" xr:uid="{00000000-0005-0000-0000-0000E52C0000}"/>
    <cellStyle name="Normal 15 4 7" xfId="11493" xr:uid="{00000000-0005-0000-0000-0000E62C0000}"/>
    <cellStyle name="Normal 15 4 7 2" xfId="11494" xr:uid="{00000000-0005-0000-0000-0000E72C0000}"/>
    <cellStyle name="Normal 15 4 7 2 2" xfId="11495" xr:uid="{00000000-0005-0000-0000-0000E82C0000}"/>
    <cellStyle name="Normal 15 4 7 2 2 2" xfId="11496" xr:uid="{00000000-0005-0000-0000-0000E92C0000}"/>
    <cellStyle name="Normal 15 4 7 2 3" xfId="11497" xr:uid="{00000000-0005-0000-0000-0000EA2C0000}"/>
    <cellStyle name="Normal 15 4 7 3" xfId="11498" xr:uid="{00000000-0005-0000-0000-0000EB2C0000}"/>
    <cellStyle name="Normal 15 4 7 3 2" xfId="11499" xr:uid="{00000000-0005-0000-0000-0000EC2C0000}"/>
    <cellStyle name="Normal 15 4 7 3 2 2" xfId="11500" xr:uid="{00000000-0005-0000-0000-0000ED2C0000}"/>
    <cellStyle name="Normal 15 4 7 3 3" xfId="11501" xr:uid="{00000000-0005-0000-0000-0000EE2C0000}"/>
    <cellStyle name="Normal 15 4 7 4" xfId="11502" xr:uid="{00000000-0005-0000-0000-0000EF2C0000}"/>
    <cellStyle name="Normal 15 4 7 4 2" xfId="11503" xr:uid="{00000000-0005-0000-0000-0000F02C0000}"/>
    <cellStyle name="Normal 15 4 7 4 2 2" xfId="11504" xr:uid="{00000000-0005-0000-0000-0000F12C0000}"/>
    <cellStyle name="Normal 15 4 7 4 3" xfId="11505" xr:uid="{00000000-0005-0000-0000-0000F22C0000}"/>
    <cellStyle name="Normal 15 4 7 5" xfId="11506" xr:uid="{00000000-0005-0000-0000-0000F32C0000}"/>
    <cellStyle name="Normal 15 4 7 5 2" xfId="11507" xr:uid="{00000000-0005-0000-0000-0000F42C0000}"/>
    <cellStyle name="Normal 15 4 7 6" xfId="11508" xr:uid="{00000000-0005-0000-0000-0000F52C0000}"/>
    <cellStyle name="Normal 15 4 7 6 2" xfId="11509" xr:uid="{00000000-0005-0000-0000-0000F62C0000}"/>
    <cellStyle name="Normal 15 4 7 7" xfId="11510" xr:uid="{00000000-0005-0000-0000-0000F72C0000}"/>
    <cellStyle name="Normal 15 4 8" xfId="11511" xr:uid="{00000000-0005-0000-0000-0000F82C0000}"/>
    <cellStyle name="Normal 15 4 8 2" xfId="11512" xr:uid="{00000000-0005-0000-0000-0000F92C0000}"/>
    <cellStyle name="Normal 15 4 8 2 2" xfId="11513" xr:uid="{00000000-0005-0000-0000-0000FA2C0000}"/>
    <cellStyle name="Normal 15 4 8 3" xfId="11514" xr:uid="{00000000-0005-0000-0000-0000FB2C0000}"/>
    <cellStyle name="Normal 15 4 9" xfId="11515" xr:uid="{00000000-0005-0000-0000-0000FC2C0000}"/>
    <cellStyle name="Normal 15 4 9 2" xfId="11516" xr:uid="{00000000-0005-0000-0000-0000FD2C0000}"/>
    <cellStyle name="Normal 15 4 9 2 2" xfId="11517" xr:uid="{00000000-0005-0000-0000-0000FE2C0000}"/>
    <cellStyle name="Normal 15 4 9 3" xfId="11518" xr:uid="{00000000-0005-0000-0000-0000FF2C0000}"/>
    <cellStyle name="Normal 15 4_Confidential Information" xfId="11519" xr:uid="{00000000-0005-0000-0000-0000002D0000}"/>
    <cellStyle name="Normal 15 5" xfId="11520" xr:uid="{00000000-0005-0000-0000-0000012D0000}"/>
    <cellStyle name="Normal 15 5 10" xfId="11521" xr:uid="{00000000-0005-0000-0000-0000022D0000}"/>
    <cellStyle name="Normal 15 5 10 2" xfId="11522" xr:uid="{00000000-0005-0000-0000-0000032D0000}"/>
    <cellStyle name="Normal 15 5 11" xfId="11523" xr:uid="{00000000-0005-0000-0000-0000042D0000}"/>
    <cellStyle name="Normal 15 5 2" xfId="11524" xr:uid="{00000000-0005-0000-0000-0000052D0000}"/>
    <cellStyle name="Normal 15 5 2 2" xfId="11525" xr:uid="{00000000-0005-0000-0000-0000062D0000}"/>
    <cellStyle name="Normal 15 5 2 2 2" xfId="11526" xr:uid="{00000000-0005-0000-0000-0000072D0000}"/>
    <cellStyle name="Normal 15 5 2 2 2 2" xfId="11527" xr:uid="{00000000-0005-0000-0000-0000082D0000}"/>
    <cellStyle name="Normal 15 5 2 2 2 2 2" xfId="11528" xr:uid="{00000000-0005-0000-0000-0000092D0000}"/>
    <cellStyle name="Normal 15 5 2 2 2 3" xfId="11529" xr:uid="{00000000-0005-0000-0000-00000A2D0000}"/>
    <cellStyle name="Normal 15 5 2 2 3" xfId="11530" xr:uid="{00000000-0005-0000-0000-00000B2D0000}"/>
    <cellStyle name="Normal 15 5 2 2 3 2" xfId="11531" xr:uid="{00000000-0005-0000-0000-00000C2D0000}"/>
    <cellStyle name="Normal 15 5 2 2 3 2 2" xfId="11532" xr:uid="{00000000-0005-0000-0000-00000D2D0000}"/>
    <cellStyle name="Normal 15 5 2 2 3 3" xfId="11533" xr:uid="{00000000-0005-0000-0000-00000E2D0000}"/>
    <cellStyle name="Normal 15 5 2 2 4" xfId="11534" xr:uid="{00000000-0005-0000-0000-00000F2D0000}"/>
    <cellStyle name="Normal 15 5 2 2 4 2" xfId="11535" xr:uid="{00000000-0005-0000-0000-0000102D0000}"/>
    <cellStyle name="Normal 15 5 2 2 4 2 2" xfId="11536" xr:uid="{00000000-0005-0000-0000-0000112D0000}"/>
    <cellStyle name="Normal 15 5 2 2 4 3" xfId="11537" xr:uid="{00000000-0005-0000-0000-0000122D0000}"/>
    <cellStyle name="Normal 15 5 2 2 5" xfId="11538" xr:uid="{00000000-0005-0000-0000-0000132D0000}"/>
    <cellStyle name="Normal 15 5 2 2 5 2" xfId="11539" xr:uid="{00000000-0005-0000-0000-0000142D0000}"/>
    <cellStyle name="Normal 15 5 2 2 6" xfId="11540" xr:uid="{00000000-0005-0000-0000-0000152D0000}"/>
    <cellStyle name="Normal 15 5 2 2 6 2" xfId="11541" xr:uid="{00000000-0005-0000-0000-0000162D0000}"/>
    <cellStyle name="Normal 15 5 2 2 7" xfId="11542" xr:uid="{00000000-0005-0000-0000-0000172D0000}"/>
    <cellStyle name="Normal 15 5 2 3" xfId="11543" xr:uid="{00000000-0005-0000-0000-0000182D0000}"/>
    <cellStyle name="Normal 15 5 2 3 2" xfId="11544" xr:uid="{00000000-0005-0000-0000-0000192D0000}"/>
    <cellStyle name="Normal 15 5 2 3 2 2" xfId="11545" xr:uid="{00000000-0005-0000-0000-00001A2D0000}"/>
    <cellStyle name="Normal 15 5 2 3 2 2 2" xfId="11546" xr:uid="{00000000-0005-0000-0000-00001B2D0000}"/>
    <cellStyle name="Normal 15 5 2 3 2 3" xfId="11547" xr:uid="{00000000-0005-0000-0000-00001C2D0000}"/>
    <cellStyle name="Normal 15 5 2 3 3" xfId="11548" xr:uid="{00000000-0005-0000-0000-00001D2D0000}"/>
    <cellStyle name="Normal 15 5 2 3 3 2" xfId="11549" xr:uid="{00000000-0005-0000-0000-00001E2D0000}"/>
    <cellStyle name="Normal 15 5 2 3 3 2 2" xfId="11550" xr:uid="{00000000-0005-0000-0000-00001F2D0000}"/>
    <cellStyle name="Normal 15 5 2 3 3 3" xfId="11551" xr:uid="{00000000-0005-0000-0000-0000202D0000}"/>
    <cellStyle name="Normal 15 5 2 3 4" xfId="11552" xr:uid="{00000000-0005-0000-0000-0000212D0000}"/>
    <cellStyle name="Normal 15 5 2 3 4 2" xfId="11553" xr:uid="{00000000-0005-0000-0000-0000222D0000}"/>
    <cellStyle name="Normal 15 5 2 3 4 2 2" xfId="11554" xr:uid="{00000000-0005-0000-0000-0000232D0000}"/>
    <cellStyle name="Normal 15 5 2 3 4 3" xfId="11555" xr:uid="{00000000-0005-0000-0000-0000242D0000}"/>
    <cellStyle name="Normal 15 5 2 3 5" xfId="11556" xr:uid="{00000000-0005-0000-0000-0000252D0000}"/>
    <cellStyle name="Normal 15 5 2 3 5 2" xfId="11557" xr:uid="{00000000-0005-0000-0000-0000262D0000}"/>
    <cellStyle name="Normal 15 5 2 3 6" xfId="11558" xr:uid="{00000000-0005-0000-0000-0000272D0000}"/>
    <cellStyle name="Normal 15 5 2 3 6 2" xfId="11559" xr:uid="{00000000-0005-0000-0000-0000282D0000}"/>
    <cellStyle name="Normal 15 5 2 3 7" xfId="11560" xr:uid="{00000000-0005-0000-0000-0000292D0000}"/>
    <cellStyle name="Normal 15 5 2 4" xfId="11561" xr:uid="{00000000-0005-0000-0000-00002A2D0000}"/>
    <cellStyle name="Normal 15 5 2 4 2" xfId="11562" xr:uid="{00000000-0005-0000-0000-00002B2D0000}"/>
    <cellStyle name="Normal 15 5 2 4 2 2" xfId="11563" xr:uid="{00000000-0005-0000-0000-00002C2D0000}"/>
    <cellStyle name="Normal 15 5 2 4 3" xfId="11564" xr:uid="{00000000-0005-0000-0000-00002D2D0000}"/>
    <cellStyle name="Normal 15 5 2 5" xfId="11565" xr:uid="{00000000-0005-0000-0000-00002E2D0000}"/>
    <cellStyle name="Normal 15 5 2 5 2" xfId="11566" xr:uid="{00000000-0005-0000-0000-00002F2D0000}"/>
    <cellStyle name="Normal 15 5 2 5 2 2" xfId="11567" xr:uid="{00000000-0005-0000-0000-0000302D0000}"/>
    <cellStyle name="Normal 15 5 2 5 3" xfId="11568" xr:uid="{00000000-0005-0000-0000-0000312D0000}"/>
    <cellStyle name="Normal 15 5 2 6" xfId="11569" xr:uid="{00000000-0005-0000-0000-0000322D0000}"/>
    <cellStyle name="Normal 15 5 2 6 2" xfId="11570" xr:uid="{00000000-0005-0000-0000-0000332D0000}"/>
    <cellStyle name="Normal 15 5 2 6 2 2" xfId="11571" xr:uid="{00000000-0005-0000-0000-0000342D0000}"/>
    <cellStyle name="Normal 15 5 2 6 3" xfId="11572" xr:uid="{00000000-0005-0000-0000-0000352D0000}"/>
    <cellStyle name="Normal 15 5 2 7" xfId="11573" xr:uid="{00000000-0005-0000-0000-0000362D0000}"/>
    <cellStyle name="Normal 15 5 2 7 2" xfId="11574" xr:uid="{00000000-0005-0000-0000-0000372D0000}"/>
    <cellStyle name="Normal 15 5 2 8" xfId="11575" xr:uid="{00000000-0005-0000-0000-0000382D0000}"/>
    <cellStyle name="Normal 15 5 2 8 2" xfId="11576" xr:uid="{00000000-0005-0000-0000-0000392D0000}"/>
    <cellStyle name="Normal 15 5 2 9" xfId="11577" xr:uid="{00000000-0005-0000-0000-00003A2D0000}"/>
    <cellStyle name="Normal 15 5 3" xfId="11578" xr:uid="{00000000-0005-0000-0000-00003B2D0000}"/>
    <cellStyle name="Normal 15 5 3 2" xfId="11579" xr:uid="{00000000-0005-0000-0000-00003C2D0000}"/>
    <cellStyle name="Normal 15 5 3 2 2" xfId="11580" xr:uid="{00000000-0005-0000-0000-00003D2D0000}"/>
    <cellStyle name="Normal 15 5 3 2 2 2" xfId="11581" xr:uid="{00000000-0005-0000-0000-00003E2D0000}"/>
    <cellStyle name="Normal 15 5 3 2 2 2 2" xfId="11582" xr:uid="{00000000-0005-0000-0000-00003F2D0000}"/>
    <cellStyle name="Normal 15 5 3 2 2 3" xfId="11583" xr:uid="{00000000-0005-0000-0000-0000402D0000}"/>
    <cellStyle name="Normal 15 5 3 2 3" xfId="11584" xr:uid="{00000000-0005-0000-0000-0000412D0000}"/>
    <cellStyle name="Normal 15 5 3 2 3 2" xfId="11585" xr:uid="{00000000-0005-0000-0000-0000422D0000}"/>
    <cellStyle name="Normal 15 5 3 2 3 2 2" xfId="11586" xr:uid="{00000000-0005-0000-0000-0000432D0000}"/>
    <cellStyle name="Normal 15 5 3 2 3 3" xfId="11587" xr:uid="{00000000-0005-0000-0000-0000442D0000}"/>
    <cellStyle name="Normal 15 5 3 2 4" xfId="11588" xr:uid="{00000000-0005-0000-0000-0000452D0000}"/>
    <cellStyle name="Normal 15 5 3 2 4 2" xfId="11589" xr:uid="{00000000-0005-0000-0000-0000462D0000}"/>
    <cellStyle name="Normal 15 5 3 2 4 2 2" xfId="11590" xr:uid="{00000000-0005-0000-0000-0000472D0000}"/>
    <cellStyle name="Normal 15 5 3 2 4 3" xfId="11591" xr:uid="{00000000-0005-0000-0000-0000482D0000}"/>
    <cellStyle name="Normal 15 5 3 2 5" xfId="11592" xr:uid="{00000000-0005-0000-0000-0000492D0000}"/>
    <cellStyle name="Normal 15 5 3 2 5 2" xfId="11593" xr:uid="{00000000-0005-0000-0000-00004A2D0000}"/>
    <cellStyle name="Normal 15 5 3 2 6" xfId="11594" xr:uid="{00000000-0005-0000-0000-00004B2D0000}"/>
    <cellStyle name="Normal 15 5 3 2 6 2" xfId="11595" xr:uid="{00000000-0005-0000-0000-00004C2D0000}"/>
    <cellStyle name="Normal 15 5 3 2 7" xfId="11596" xr:uid="{00000000-0005-0000-0000-00004D2D0000}"/>
    <cellStyle name="Normal 15 5 3 3" xfId="11597" xr:uid="{00000000-0005-0000-0000-00004E2D0000}"/>
    <cellStyle name="Normal 15 5 3 3 2" xfId="11598" xr:uid="{00000000-0005-0000-0000-00004F2D0000}"/>
    <cellStyle name="Normal 15 5 3 3 2 2" xfId="11599" xr:uid="{00000000-0005-0000-0000-0000502D0000}"/>
    <cellStyle name="Normal 15 5 3 3 3" xfId="11600" xr:uid="{00000000-0005-0000-0000-0000512D0000}"/>
    <cellStyle name="Normal 15 5 3 4" xfId="11601" xr:uid="{00000000-0005-0000-0000-0000522D0000}"/>
    <cellStyle name="Normal 15 5 3 4 2" xfId="11602" xr:uid="{00000000-0005-0000-0000-0000532D0000}"/>
    <cellStyle name="Normal 15 5 3 4 2 2" xfId="11603" xr:uid="{00000000-0005-0000-0000-0000542D0000}"/>
    <cellStyle name="Normal 15 5 3 4 3" xfId="11604" xr:uid="{00000000-0005-0000-0000-0000552D0000}"/>
    <cellStyle name="Normal 15 5 3 5" xfId="11605" xr:uid="{00000000-0005-0000-0000-0000562D0000}"/>
    <cellStyle name="Normal 15 5 3 5 2" xfId="11606" xr:uid="{00000000-0005-0000-0000-0000572D0000}"/>
    <cellStyle name="Normal 15 5 3 5 2 2" xfId="11607" xr:uid="{00000000-0005-0000-0000-0000582D0000}"/>
    <cellStyle name="Normal 15 5 3 5 3" xfId="11608" xr:uid="{00000000-0005-0000-0000-0000592D0000}"/>
    <cellStyle name="Normal 15 5 3 6" xfId="11609" xr:uid="{00000000-0005-0000-0000-00005A2D0000}"/>
    <cellStyle name="Normal 15 5 3 6 2" xfId="11610" xr:uid="{00000000-0005-0000-0000-00005B2D0000}"/>
    <cellStyle name="Normal 15 5 3 7" xfId="11611" xr:uid="{00000000-0005-0000-0000-00005C2D0000}"/>
    <cellStyle name="Normal 15 5 3 7 2" xfId="11612" xr:uid="{00000000-0005-0000-0000-00005D2D0000}"/>
    <cellStyle name="Normal 15 5 3 8" xfId="11613" xr:uid="{00000000-0005-0000-0000-00005E2D0000}"/>
    <cellStyle name="Normal 15 5 4" xfId="11614" xr:uid="{00000000-0005-0000-0000-00005F2D0000}"/>
    <cellStyle name="Normal 15 5 4 2" xfId="11615" xr:uid="{00000000-0005-0000-0000-0000602D0000}"/>
    <cellStyle name="Normal 15 5 4 2 2" xfId="11616" xr:uid="{00000000-0005-0000-0000-0000612D0000}"/>
    <cellStyle name="Normal 15 5 4 2 2 2" xfId="11617" xr:uid="{00000000-0005-0000-0000-0000622D0000}"/>
    <cellStyle name="Normal 15 5 4 2 3" xfId="11618" xr:uid="{00000000-0005-0000-0000-0000632D0000}"/>
    <cellStyle name="Normal 15 5 4 3" xfId="11619" xr:uid="{00000000-0005-0000-0000-0000642D0000}"/>
    <cellStyle name="Normal 15 5 4 3 2" xfId="11620" xr:uid="{00000000-0005-0000-0000-0000652D0000}"/>
    <cellStyle name="Normal 15 5 4 3 2 2" xfId="11621" xr:uid="{00000000-0005-0000-0000-0000662D0000}"/>
    <cellStyle name="Normal 15 5 4 3 3" xfId="11622" xr:uid="{00000000-0005-0000-0000-0000672D0000}"/>
    <cellStyle name="Normal 15 5 4 4" xfId="11623" xr:uid="{00000000-0005-0000-0000-0000682D0000}"/>
    <cellStyle name="Normal 15 5 4 4 2" xfId="11624" xr:uid="{00000000-0005-0000-0000-0000692D0000}"/>
    <cellStyle name="Normal 15 5 4 4 2 2" xfId="11625" xr:uid="{00000000-0005-0000-0000-00006A2D0000}"/>
    <cellStyle name="Normal 15 5 4 4 3" xfId="11626" xr:uid="{00000000-0005-0000-0000-00006B2D0000}"/>
    <cellStyle name="Normal 15 5 4 5" xfId="11627" xr:uid="{00000000-0005-0000-0000-00006C2D0000}"/>
    <cellStyle name="Normal 15 5 4 5 2" xfId="11628" xr:uid="{00000000-0005-0000-0000-00006D2D0000}"/>
    <cellStyle name="Normal 15 5 4 6" xfId="11629" xr:uid="{00000000-0005-0000-0000-00006E2D0000}"/>
    <cellStyle name="Normal 15 5 4 6 2" xfId="11630" xr:uid="{00000000-0005-0000-0000-00006F2D0000}"/>
    <cellStyle name="Normal 15 5 4 7" xfId="11631" xr:uid="{00000000-0005-0000-0000-0000702D0000}"/>
    <cellStyle name="Normal 15 5 5" xfId="11632" xr:uid="{00000000-0005-0000-0000-0000712D0000}"/>
    <cellStyle name="Normal 15 5 5 2" xfId="11633" xr:uid="{00000000-0005-0000-0000-0000722D0000}"/>
    <cellStyle name="Normal 15 5 5 2 2" xfId="11634" xr:uid="{00000000-0005-0000-0000-0000732D0000}"/>
    <cellStyle name="Normal 15 5 5 2 2 2" xfId="11635" xr:uid="{00000000-0005-0000-0000-0000742D0000}"/>
    <cellStyle name="Normal 15 5 5 2 3" xfId="11636" xr:uid="{00000000-0005-0000-0000-0000752D0000}"/>
    <cellStyle name="Normal 15 5 5 3" xfId="11637" xr:uid="{00000000-0005-0000-0000-0000762D0000}"/>
    <cellStyle name="Normal 15 5 5 3 2" xfId="11638" xr:uid="{00000000-0005-0000-0000-0000772D0000}"/>
    <cellStyle name="Normal 15 5 5 3 2 2" xfId="11639" xr:uid="{00000000-0005-0000-0000-0000782D0000}"/>
    <cellStyle name="Normal 15 5 5 3 3" xfId="11640" xr:uid="{00000000-0005-0000-0000-0000792D0000}"/>
    <cellStyle name="Normal 15 5 5 4" xfId="11641" xr:uid="{00000000-0005-0000-0000-00007A2D0000}"/>
    <cellStyle name="Normal 15 5 5 4 2" xfId="11642" xr:uid="{00000000-0005-0000-0000-00007B2D0000}"/>
    <cellStyle name="Normal 15 5 5 4 2 2" xfId="11643" xr:uid="{00000000-0005-0000-0000-00007C2D0000}"/>
    <cellStyle name="Normal 15 5 5 4 3" xfId="11644" xr:uid="{00000000-0005-0000-0000-00007D2D0000}"/>
    <cellStyle name="Normal 15 5 5 5" xfId="11645" xr:uid="{00000000-0005-0000-0000-00007E2D0000}"/>
    <cellStyle name="Normal 15 5 5 5 2" xfId="11646" xr:uid="{00000000-0005-0000-0000-00007F2D0000}"/>
    <cellStyle name="Normal 15 5 5 6" xfId="11647" xr:uid="{00000000-0005-0000-0000-0000802D0000}"/>
    <cellStyle name="Normal 15 5 5 6 2" xfId="11648" xr:uid="{00000000-0005-0000-0000-0000812D0000}"/>
    <cellStyle name="Normal 15 5 5 7" xfId="11649" xr:uid="{00000000-0005-0000-0000-0000822D0000}"/>
    <cellStyle name="Normal 15 5 6" xfId="11650" xr:uid="{00000000-0005-0000-0000-0000832D0000}"/>
    <cellStyle name="Normal 15 5 6 2" xfId="11651" xr:uid="{00000000-0005-0000-0000-0000842D0000}"/>
    <cellStyle name="Normal 15 5 6 2 2" xfId="11652" xr:uid="{00000000-0005-0000-0000-0000852D0000}"/>
    <cellStyle name="Normal 15 5 6 3" xfId="11653" xr:uid="{00000000-0005-0000-0000-0000862D0000}"/>
    <cellStyle name="Normal 15 5 7" xfId="11654" xr:uid="{00000000-0005-0000-0000-0000872D0000}"/>
    <cellStyle name="Normal 15 5 7 2" xfId="11655" xr:uid="{00000000-0005-0000-0000-0000882D0000}"/>
    <cellStyle name="Normal 15 5 7 2 2" xfId="11656" xr:uid="{00000000-0005-0000-0000-0000892D0000}"/>
    <cellStyle name="Normal 15 5 7 3" xfId="11657" xr:uid="{00000000-0005-0000-0000-00008A2D0000}"/>
    <cellStyle name="Normal 15 5 8" xfId="11658" xr:uid="{00000000-0005-0000-0000-00008B2D0000}"/>
    <cellStyle name="Normal 15 5 8 2" xfId="11659" xr:uid="{00000000-0005-0000-0000-00008C2D0000}"/>
    <cellStyle name="Normal 15 5 8 2 2" xfId="11660" xr:uid="{00000000-0005-0000-0000-00008D2D0000}"/>
    <cellStyle name="Normal 15 5 8 3" xfId="11661" xr:uid="{00000000-0005-0000-0000-00008E2D0000}"/>
    <cellStyle name="Normal 15 5 9" xfId="11662" xr:uid="{00000000-0005-0000-0000-00008F2D0000}"/>
    <cellStyle name="Normal 15 5 9 2" xfId="11663" xr:uid="{00000000-0005-0000-0000-0000902D0000}"/>
    <cellStyle name="Normal 15 6" xfId="11664" xr:uid="{00000000-0005-0000-0000-0000912D0000}"/>
    <cellStyle name="Normal 15 6 10" xfId="11665" xr:uid="{00000000-0005-0000-0000-0000922D0000}"/>
    <cellStyle name="Normal 15 6 10 2" xfId="11666" xr:uid="{00000000-0005-0000-0000-0000932D0000}"/>
    <cellStyle name="Normal 15 6 11" xfId="11667" xr:uid="{00000000-0005-0000-0000-0000942D0000}"/>
    <cellStyle name="Normal 15 6 2" xfId="11668" xr:uid="{00000000-0005-0000-0000-0000952D0000}"/>
    <cellStyle name="Normal 15 6 2 2" xfId="11669" xr:uid="{00000000-0005-0000-0000-0000962D0000}"/>
    <cellStyle name="Normal 15 6 2 2 2" xfId="11670" xr:uid="{00000000-0005-0000-0000-0000972D0000}"/>
    <cellStyle name="Normal 15 6 2 2 2 2" xfId="11671" xr:uid="{00000000-0005-0000-0000-0000982D0000}"/>
    <cellStyle name="Normal 15 6 2 2 2 2 2" xfId="11672" xr:uid="{00000000-0005-0000-0000-0000992D0000}"/>
    <cellStyle name="Normal 15 6 2 2 2 3" xfId="11673" xr:uid="{00000000-0005-0000-0000-00009A2D0000}"/>
    <cellStyle name="Normal 15 6 2 2 3" xfId="11674" xr:uid="{00000000-0005-0000-0000-00009B2D0000}"/>
    <cellStyle name="Normal 15 6 2 2 3 2" xfId="11675" xr:uid="{00000000-0005-0000-0000-00009C2D0000}"/>
    <cellStyle name="Normal 15 6 2 2 3 2 2" xfId="11676" xr:uid="{00000000-0005-0000-0000-00009D2D0000}"/>
    <cellStyle name="Normal 15 6 2 2 3 3" xfId="11677" xr:uid="{00000000-0005-0000-0000-00009E2D0000}"/>
    <cellStyle name="Normal 15 6 2 2 4" xfId="11678" xr:uid="{00000000-0005-0000-0000-00009F2D0000}"/>
    <cellStyle name="Normal 15 6 2 2 4 2" xfId="11679" xr:uid="{00000000-0005-0000-0000-0000A02D0000}"/>
    <cellStyle name="Normal 15 6 2 2 4 2 2" xfId="11680" xr:uid="{00000000-0005-0000-0000-0000A12D0000}"/>
    <cellStyle name="Normal 15 6 2 2 4 3" xfId="11681" xr:uid="{00000000-0005-0000-0000-0000A22D0000}"/>
    <cellStyle name="Normal 15 6 2 2 5" xfId="11682" xr:uid="{00000000-0005-0000-0000-0000A32D0000}"/>
    <cellStyle name="Normal 15 6 2 2 5 2" xfId="11683" xr:uid="{00000000-0005-0000-0000-0000A42D0000}"/>
    <cellStyle name="Normal 15 6 2 2 6" xfId="11684" xr:uid="{00000000-0005-0000-0000-0000A52D0000}"/>
    <cellStyle name="Normal 15 6 2 2 6 2" xfId="11685" xr:uid="{00000000-0005-0000-0000-0000A62D0000}"/>
    <cellStyle name="Normal 15 6 2 2 7" xfId="11686" xr:uid="{00000000-0005-0000-0000-0000A72D0000}"/>
    <cellStyle name="Normal 15 6 2 3" xfId="11687" xr:uid="{00000000-0005-0000-0000-0000A82D0000}"/>
    <cellStyle name="Normal 15 6 2 3 2" xfId="11688" xr:uid="{00000000-0005-0000-0000-0000A92D0000}"/>
    <cellStyle name="Normal 15 6 2 3 2 2" xfId="11689" xr:uid="{00000000-0005-0000-0000-0000AA2D0000}"/>
    <cellStyle name="Normal 15 6 2 3 2 2 2" xfId="11690" xr:uid="{00000000-0005-0000-0000-0000AB2D0000}"/>
    <cellStyle name="Normal 15 6 2 3 2 3" xfId="11691" xr:uid="{00000000-0005-0000-0000-0000AC2D0000}"/>
    <cellStyle name="Normal 15 6 2 3 3" xfId="11692" xr:uid="{00000000-0005-0000-0000-0000AD2D0000}"/>
    <cellStyle name="Normal 15 6 2 3 3 2" xfId="11693" xr:uid="{00000000-0005-0000-0000-0000AE2D0000}"/>
    <cellStyle name="Normal 15 6 2 3 3 2 2" xfId="11694" xr:uid="{00000000-0005-0000-0000-0000AF2D0000}"/>
    <cellStyle name="Normal 15 6 2 3 3 3" xfId="11695" xr:uid="{00000000-0005-0000-0000-0000B02D0000}"/>
    <cellStyle name="Normal 15 6 2 3 4" xfId="11696" xr:uid="{00000000-0005-0000-0000-0000B12D0000}"/>
    <cellStyle name="Normal 15 6 2 3 4 2" xfId="11697" xr:uid="{00000000-0005-0000-0000-0000B22D0000}"/>
    <cellStyle name="Normal 15 6 2 3 4 2 2" xfId="11698" xr:uid="{00000000-0005-0000-0000-0000B32D0000}"/>
    <cellStyle name="Normal 15 6 2 3 4 3" xfId="11699" xr:uid="{00000000-0005-0000-0000-0000B42D0000}"/>
    <cellStyle name="Normal 15 6 2 3 5" xfId="11700" xr:uid="{00000000-0005-0000-0000-0000B52D0000}"/>
    <cellStyle name="Normal 15 6 2 3 5 2" xfId="11701" xr:uid="{00000000-0005-0000-0000-0000B62D0000}"/>
    <cellStyle name="Normal 15 6 2 3 6" xfId="11702" xr:uid="{00000000-0005-0000-0000-0000B72D0000}"/>
    <cellStyle name="Normal 15 6 2 3 6 2" xfId="11703" xr:uid="{00000000-0005-0000-0000-0000B82D0000}"/>
    <cellStyle name="Normal 15 6 2 3 7" xfId="11704" xr:uid="{00000000-0005-0000-0000-0000B92D0000}"/>
    <cellStyle name="Normal 15 6 2 4" xfId="11705" xr:uid="{00000000-0005-0000-0000-0000BA2D0000}"/>
    <cellStyle name="Normal 15 6 2 4 2" xfId="11706" xr:uid="{00000000-0005-0000-0000-0000BB2D0000}"/>
    <cellStyle name="Normal 15 6 2 4 2 2" xfId="11707" xr:uid="{00000000-0005-0000-0000-0000BC2D0000}"/>
    <cellStyle name="Normal 15 6 2 4 3" xfId="11708" xr:uid="{00000000-0005-0000-0000-0000BD2D0000}"/>
    <cellStyle name="Normal 15 6 2 5" xfId="11709" xr:uid="{00000000-0005-0000-0000-0000BE2D0000}"/>
    <cellStyle name="Normal 15 6 2 5 2" xfId="11710" xr:uid="{00000000-0005-0000-0000-0000BF2D0000}"/>
    <cellStyle name="Normal 15 6 2 5 2 2" xfId="11711" xr:uid="{00000000-0005-0000-0000-0000C02D0000}"/>
    <cellStyle name="Normal 15 6 2 5 3" xfId="11712" xr:uid="{00000000-0005-0000-0000-0000C12D0000}"/>
    <cellStyle name="Normal 15 6 2 6" xfId="11713" xr:uid="{00000000-0005-0000-0000-0000C22D0000}"/>
    <cellStyle name="Normal 15 6 2 6 2" xfId="11714" xr:uid="{00000000-0005-0000-0000-0000C32D0000}"/>
    <cellStyle name="Normal 15 6 2 6 2 2" xfId="11715" xr:uid="{00000000-0005-0000-0000-0000C42D0000}"/>
    <cellStyle name="Normal 15 6 2 6 3" xfId="11716" xr:uid="{00000000-0005-0000-0000-0000C52D0000}"/>
    <cellStyle name="Normal 15 6 2 7" xfId="11717" xr:uid="{00000000-0005-0000-0000-0000C62D0000}"/>
    <cellStyle name="Normal 15 6 2 7 2" xfId="11718" xr:uid="{00000000-0005-0000-0000-0000C72D0000}"/>
    <cellStyle name="Normal 15 6 2 8" xfId="11719" xr:uid="{00000000-0005-0000-0000-0000C82D0000}"/>
    <cellStyle name="Normal 15 6 2 8 2" xfId="11720" xr:uid="{00000000-0005-0000-0000-0000C92D0000}"/>
    <cellStyle name="Normal 15 6 2 9" xfId="11721" xr:uid="{00000000-0005-0000-0000-0000CA2D0000}"/>
    <cellStyle name="Normal 15 6 3" xfId="11722" xr:uid="{00000000-0005-0000-0000-0000CB2D0000}"/>
    <cellStyle name="Normal 15 6 3 2" xfId="11723" xr:uid="{00000000-0005-0000-0000-0000CC2D0000}"/>
    <cellStyle name="Normal 15 6 3 2 2" xfId="11724" xr:uid="{00000000-0005-0000-0000-0000CD2D0000}"/>
    <cellStyle name="Normal 15 6 3 2 2 2" xfId="11725" xr:uid="{00000000-0005-0000-0000-0000CE2D0000}"/>
    <cellStyle name="Normal 15 6 3 2 2 2 2" xfId="11726" xr:uid="{00000000-0005-0000-0000-0000CF2D0000}"/>
    <cellStyle name="Normal 15 6 3 2 2 3" xfId="11727" xr:uid="{00000000-0005-0000-0000-0000D02D0000}"/>
    <cellStyle name="Normal 15 6 3 2 3" xfId="11728" xr:uid="{00000000-0005-0000-0000-0000D12D0000}"/>
    <cellStyle name="Normal 15 6 3 2 3 2" xfId="11729" xr:uid="{00000000-0005-0000-0000-0000D22D0000}"/>
    <cellStyle name="Normal 15 6 3 2 3 2 2" xfId="11730" xr:uid="{00000000-0005-0000-0000-0000D32D0000}"/>
    <cellStyle name="Normal 15 6 3 2 3 3" xfId="11731" xr:uid="{00000000-0005-0000-0000-0000D42D0000}"/>
    <cellStyle name="Normal 15 6 3 2 4" xfId="11732" xr:uid="{00000000-0005-0000-0000-0000D52D0000}"/>
    <cellStyle name="Normal 15 6 3 2 4 2" xfId="11733" xr:uid="{00000000-0005-0000-0000-0000D62D0000}"/>
    <cellStyle name="Normal 15 6 3 2 4 2 2" xfId="11734" xr:uid="{00000000-0005-0000-0000-0000D72D0000}"/>
    <cellStyle name="Normal 15 6 3 2 4 3" xfId="11735" xr:uid="{00000000-0005-0000-0000-0000D82D0000}"/>
    <cellStyle name="Normal 15 6 3 2 5" xfId="11736" xr:uid="{00000000-0005-0000-0000-0000D92D0000}"/>
    <cellStyle name="Normal 15 6 3 2 5 2" xfId="11737" xr:uid="{00000000-0005-0000-0000-0000DA2D0000}"/>
    <cellStyle name="Normal 15 6 3 2 6" xfId="11738" xr:uid="{00000000-0005-0000-0000-0000DB2D0000}"/>
    <cellStyle name="Normal 15 6 3 2 6 2" xfId="11739" xr:uid="{00000000-0005-0000-0000-0000DC2D0000}"/>
    <cellStyle name="Normal 15 6 3 2 7" xfId="11740" xr:uid="{00000000-0005-0000-0000-0000DD2D0000}"/>
    <cellStyle name="Normal 15 6 3 3" xfId="11741" xr:uid="{00000000-0005-0000-0000-0000DE2D0000}"/>
    <cellStyle name="Normal 15 6 3 3 2" xfId="11742" xr:uid="{00000000-0005-0000-0000-0000DF2D0000}"/>
    <cellStyle name="Normal 15 6 3 3 2 2" xfId="11743" xr:uid="{00000000-0005-0000-0000-0000E02D0000}"/>
    <cellStyle name="Normal 15 6 3 3 3" xfId="11744" xr:uid="{00000000-0005-0000-0000-0000E12D0000}"/>
    <cellStyle name="Normal 15 6 3 4" xfId="11745" xr:uid="{00000000-0005-0000-0000-0000E22D0000}"/>
    <cellStyle name="Normal 15 6 3 4 2" xfId="11746" xr:uid="{00000000-0005-0000-0000-0000E32D0000}"/>
    <cellStyle name="Normal 15 6 3 4 2 2" xfId="11747" xr:uid="{00000000-0005-0000-0000-0000E42D0000}"/>
    <cellStyle name="Normal 15 6 3 4 3" xfId="11748" xr:uid="{00000000-0005-0000-0000-0000E52D0000}"/>
    <cellStyle name="Normal 15 6 3 5" xfId="11749" xr:uid="{00000000-0005-0000-0000-0000E62D0000}"/>
    <cellStyle name="Normal 15 6 3 5 2" xfId="11750" xr:uid="{00000000-0005-0000-0000-0000E72D0000}"/>
    <cellStyle name="Normal 15 6 3 5 2 2" xfId="11751" xr:uid="{00000000-0005-0000-0000-0000E82D0000}"/>
    <cellStyle name="Normal 15 6 3 5 3" xfId="11752" xr:uid="{00000000-0005-0000-0000-0000E92D0000}"/>
    <cellStyle name="Normal 15 6 3 6" xfId="11753" xr:uid="{00000000-0005-0000-0000-0000EA2D0000}"/>
    <cellStyle name="Normal 15 6 3 6 2" xfId="11754" xr:uid="{00000000-0005-0000-0000-0000EB2D0000}"/>
    <cellStyle name="Normal 15 6 3 7" xfId="11755" xr:uid="{00000000-0005-0000-0000-0000EC2D0000}"/>
    <cellStyle name="Normal 15 6 3 7 2" xfId="11756" xr:uid="{00000000-0005-0000-0000-0000ED2D0000}"/>
    <cellStyle name="Normal 15 6 3 8" xfId="11757" xr:uid="{00000000-0005-0000-0000-0000EE2D0000}"/>
    <cellStyle name="Normal 15 6 4" xfId="11758" xr:uid="{00000000-0005-0000-0000-0000EF2D0000}"/>
    <cellStyle name="Normal 15 6 4 2" xfId="11759" xr:uid="{00000000-0005-0000-0000-0000F02D0000}"/>
    <cellStyle name="Normal 15 6 4 2 2" xfId="11760" xr:uid="{00000000-0005-0000-0000-0000F12D0000}"/>
    <cellStyle name="Normal 15 6 4 2 2 2" xfId="11761" xr:uid="{00000000-0005-0000-0000-0000F22D0000}"/>
    <cellStyle name="Normal 15 6 4 2 3" xfId="11762" xr:uid="{00000000-0005-0000-0000-0000F32D0000}"/>
    <cellStyle name="Normal 15 6 4 3" xfId="11763" xr:uid="{00000000-0005-0000-0000-0000F42D0000}"/>
    <cellStyle name="Normal 15 6 4 3 2" xfId="11764" xr:uid="{00000000-0005-0000-0000-0000F52D0000}"/>
    <cellStyle name="Normal 15 6 4 3 2 2" xfId="11765" xr:uid="{00000000-0005-0000-0000-0000F62D0000}"/>
    <cellStyle name="Normal 15 6 4 3 3" xfId="11766" xr:uid="{00000000-0005-0000-0000-0000F72D0000}"/>
    <cellStyle name="Normal 15 6 4 4" xfId="11767" xr:uid="{00000000-0005-0000-0000-0000F82D0000}"/>
    <cellStyle name="Normal 15 6 4 4 2" xfId="11768" xr:uid="{00000000-0005-0000-0000-0000F92D0000}"/>
    <cellStyle name="Normal 15 6 4 4 2 2" xfId="11769" xr:uid="{00000000-0005-0000-0000-0000FA2D0000}"/>
    <cellStyle name="Normal 15 6 4 4 3" xfId="11770" xr:uid="{00000000-0005-0000-0000-0000FB2D0000}"/>
    <cellStyle name="Normal 15 6 4 5" xfId="11771" xr:uid="{00000000-0005-0000-0000-0000FC2D0000}"/>
    <cellStyle name="Normal 15 6 4 5 2" xfId="11772" xr:uid="{00000000-0005-0000-0000-0000FD2D0000}"/>
    <cellStyle name="Normal 15 6 4 6" xfId="11773" xr:uid="{00000000-0005-0000-0000-0000FE2D0000}"/>
    <cellStyle name="Normal 15 6 4 6 2" xfId="11774" xr:uid="{00000000-0005-0000-0000-0000FF2D0000}"/>
    <cellStyle name="Normal 15 6 4 7" xfId="11775" xr:uid="{00000000-0005-0000-0000-0000002E0000}"/>
    <cellStyle name="Normal 15 6 5" xfId="11776" xr:uid="{00000000-0005-0000-0000-0000012E0000}"/>
    <cellStyle name="Normal 15 6 5 2" xfId="11777" xr:uid="{00000000-0005-0000-0000-0000022E0000}"/>
    <cellStyle name="Normal 15 6 5 2 2" xfId="11778" xr:uid="{00000000-0005-0000-0000-0000032E0000}"/>
    <cellStyle name="Normal 15 6 5 2 2 2" xfId="11779" xr:uid="{00000000-0005-0000-0000-0000042E0000}"/>
    <cellStyle name="Normal 15 6 5 2 3" xfId="11780" xr:uid="{00000000-0005-0000-0000-0000052E0000}"/>
    <cellStyle name="Normal 15 6 5 3" xfId="11781" xr:uid="{00000000-0005-0000-0000-0000062E0000}"/>
    <cellStyle name="Normal 15 6 5 3 2" xfId="11782" xr:uid="{00000000-0005-0000-0000-0000072E0000}"/>
    <cellStyle name="Normal 15 6 5 3 2 2" xfId="11783" xr:uid="{00000000-0005-0000-0000-0000082E0000}"/>
    <cellStyle name="Normal 15 6 5 3 3" xfId="11784" xr:uid="{00000000-0005-0000-0000-0000092E0000}"/>
    <cellStyle name="Normal 15 6 5 4" xfId="11785" xr:uid="{00000000-0005-0000-0000-00000A2E0000}"/>
    <cellStyle name="Normal 15 6 5 4 2" xfId="11786" xr:uid="{00000000-0005-0000-0000-00000B2E0000}"/>
    <cellStyle name="Normal 15 6 5 4 2 2" xfId="11787" xr:uid="{00000000-0005-0000-0000-00000C2E0000}"/>
    <cellStyle name="Normal 15 6 5 4 3" xfId="11788" xr:uid="{00000000-0005-0000-0000-00000D2E0000}"/>
    <cellStyle name="Normal 15 6 5 5" xfId="11789" xr:uid="{00000000-0005-0000-0000-00000E2E0000}"/>
    <cellStyle name="Normal 15 6 5 5 2" xfId="11790" xr:uid="{00000000-0005-0000-0000-00000F2E0000}"/>
    <cellStyle name="Normal 15 6 5 6" xfId="11791" xr:uid="{00000000-0005-0000-0000-0000102E0000}"/>
    <cellStyle name="Normal 15 6 5 6 2" xfId="11792" xr:uid="{00000000-0005-0000-0000-0000112E0000}"/>
    <cellStyle name="Normal 15 6 5 7" xfId="11793" xr:uid="{00000000-0005-0000-0000-0000122E0000}"/>
    <cellStyle name="Normal 15 6 6" xfId="11794" xr:uid="{00000000-0005-0000-0000-0000132E0000}"/>
    <cellStyle name="Normal 15 6 6 2" xfId="11795" xr:uid="{00000000-0005-0000-0000-0000142E0000}"/>
    <cellStyle name="Normal 15 6 6 2 2" xfId="11796" xr:uid="{00000000-0005-0000-0000-0000152E0000}"/>
    <cellStyle name="Normal 15 6 6 3" xfId="11797" xr:uid="{00000000-0005-0000-0000-0000162E0000}"/>
    <cellStyle name="Normal 15 6 7" xfId="11798" xr:uid="{00000000-0005-0000-0000-0000172E0000}"/>
    <cellStyle name="Normal 15 6 7 2" xfId="11799" xr:uid="{00000000-0005-0000-0000-0000182E0000}"/>
    <cellStyle name="Normal 15 6 7 2 2" xfId="11800" xr:uid="{00000000-0005-0000-0000-0000192E0000}"/>
    <cellStyle name="Normal 15 6 7 3" xfId="11801" xr:uid="{00000000-0005-0000-0000-00001A2E0000}"/>
    <cellStyle name="Normal 15 6 8" xfId="11802" xr:uid="{00000000-0005-0000-0000-00001B2E0000}"/>
    <cellStyle name="Normal 15 6 8 2" xfId="11803" xr:uid="{00000000-0005-0000-0000-00001C2E0000}"/>
    <cellStyle name="Normal 15 6 8 2 2" xfId="11804" xr:uid="{00000000-0005-0000-0000-00001D2E0000}"/>
    <cellStyle name="Normal 15 6 8 3" xfId="11805" xr:uid="{00000000-0005-0000-0000-00001E2E0000}"/>
    <cellStyle name="Normal 15 6 9" xfId="11806" xr:uid="{00000000-0005-0000-0000-00001F2E0000}"/>
    <cellStyle name="Normal 15 6 9 2" xfId="11807" xr:uid="{00000000-0005-0000-0000-0000202E0000}"/>
    <cellStyle name="Normal 15 7" xfId="11808" xr:uid="{00000000-0005-0000-0000-0000212E0000}"/>
    <cellStyle name="Normal 15 7 2" xfId="11809" xr:uid="{00000000-0005-0000-0000-0000222E0000}"/>
    <cellStyle name="Normal 15 7 2 2" xfId="11810" xr:uid="{00000000-0005-0000-0000-0000232E0000}"/>
    <cellStyle name="Normal 15 7 2 2 2" xfId="11811" xr:uid="{00000000-0005-0000-0000-0000242E0000}"/>
    <cellStyle name="Normal 15 7 2 2 2 2" xfId="11812" xr:uid="{00000000-0005-0000-0000-0000252E0000}"/>
    <cellStyle name="Normal 15 7 2 2 3" xfId="11813" xr:uid="{00000000-0005-0000-0000-0000262E0000}"/>
    <cellStyle name="Normal 15 7 2 3" xfId="11814" xr:uid="{00000000-0005-0000-0000-0000272E0000}"/>
    <cellStyle name="Normal 15 7 2 3 2" xfId="11815" xr:uid="{00000000-0005-0000-0000-0000282E0000}"/>
    <cellStyle name="Normal 15 7 2 3 2 2" xfId="11816" xr:uid="{00000000-0005-0000-0000-0000292E0000}"/>
    <cellStyle name="Normal 15 7 2 3 3" xfId="11817" xr:uid="{00000000-0005-0000-0000-00002A2E0000}"/>
    <cellStyle name="Normal 15 7 2 4" xfId="11818" xr:uid="{00000000-0005-0000-0000-00002B2E0000}"/>
    <cellStyle name="Normal 15 7 2 4 2" xfId="11819" xr:uid="{00000000-0005-0000-0000-00002C2E0000}"/>
    <cellStyle name="Normal 15 7 2 4 2 2" xfId="11820" xr:uid="{00000000-0005-0000-0000-00002D2E0000}"/>
    <cellStyle name="Normal 15 7 2 4 3" xfId="11821" xr:uid="{00000000-0005-0000-0000-00002E2E0000}"/>
    <cellStyle name="Normal 15 7 2 5" xfId="11822" xr:uid="{00000000-0005-0000-0000-00002F2E0000}"/>
    <cellStyle name="Normal 15 7 2 5 2" xfId="11823" xr:uid="{00000000-0005-0000-0000-0000302E0000}"/>
    <cellStyle name="Normal 15 7 2 6" xfId="11824" xr:uid="{00000000-0005-0000-0000-0000312E0000}"/>
    <cellStyle name="Normal 15 7 2 6 2" xfId="11825" xr:uid="{00000000-0005-0000-0000-0000322E0000}"/>
    <cellStyle name="Normal 15 7 2 7" xfId="11826" xr:uid="{00000000-0005-0000-0000-0000332E0000}"/>
    <cellStyle name="Normal 15 7 3" xfId="11827" xr:uid="{00000000-0005-0000-0000-0000342E0000}"/>
    <cellStyle name="Normal 15 7 3 2" xfId="11828" xr:uid="{00000000-0005-0000-0000-0000352E0000}"/>
    <cellStyle name="Normal 15 7 3 2 2" xfId="11829" xr:uid="{00000000-0005-0000-0000-0000362E0000}"/>
    <cellStyle name="Normal 15 7 3 2 2 2" xfId="11830" xr:uid="{00000000-0005-0000-0000-0000372E0000}"/>
    <cellStyle name="Normal 15 7 3 2 3" xfId="11831" xr:uid="{00000000-0005-0000-0000-0000382E0000}"/>
    <cellStyle name="Normal 15 7 3 3" xfId="11832" xr:uid="{00000000-0005-0000-0000-0000392E0000}"/>
    <cellStyle name="Normal 15 7 3 3 2" xfId="11833" xr:uid="{00000000-0005-0000-0000-00003A2E0000}"/>
    <cellStyle name="Normal 15 7 3 3 2 2" xfId="11834" xr:uid="{00000000-0005-0000-0000-00003B2E0000}"/>
    <cellStyle name="Normal 15 7 3 3 3" xfId="11835" xr:uid="{00000000-0005-0000-0000-00003C2E0000}"/>
    <cellStyle name="Normal 15 7 3 4" xfId="11836" xr:uid="{00000000-0005-0000-0000-00003D2E0000}"/>
    <cellStyle name="Normal 15 7 3 4 2" xfId="11837" xr:uid="{00000000-0005-0000-0000-00003E2E0000}"/>
    <cellStyle name="Normal 15 7 3 4 2 2" xfId="11838" xr:uid="{00000000-0005-0000-0000-00003F2E0000}"/>
    <cellStyle name="Normal 15 7 3 4 3" xfId="11839" xr:uid="{00000000-0005-0000-0000-0000402E0000}"/>
    <cellStyle name="Normal 15 7 3 5" xfId="11840" xr:uid="{00000000-0005-0000-0000-0000412E0000}"/>
    <cellStyle name="Normal 15 7 3 5 2" xfId="11841" xr:uid="{00000000-0005-0000-0000-0000422E0000}"/>
    <cellStyle name="Normal 15 7 3 6" xfId="11842" xr:uid="{00000000-0005-0000-0000-0000432E0000}"/>
    <cellStyle name="Normal 15 7 3 6 2" xfId="11843" xr:uid="{00000000-0005-0000-0000-0000442E0000}"/>
    <cellStyle name="Normal 15 7 3 7" xfId="11844" xr:uid="{00000000-0005-0000-0000-0000452E0000}"/>
    <cellStyle name="Normal 15 7 4" xfId="11845" xr:uid="{00000000-0005-0000-0000-0000462E0000}"/>
    <cellStyle name="Normal 15 7 4 2" xfId="11846" xr:uid="{00000000-0005-0000-0000-0000472E0000}"/>
    <cellStyle name="Normal 15 7 4 2 2" xfId="11847" xr:uid="{00000000-0005-0000-0000-0000482E0000}"/>
    <cellStyle name="Normal 15 7 4 3" xfId="11848" xr:uid="{00000000-0005-0000-0000-0000492E0000}"/>
    <cellStyle name="Normal 15 7 5" xfId="11849" xr:uid="{00000000-0005-0000-0000-00004A2E0000}"/>
    <cellStyle name="Normal 15 7 5 2" xfId="11850" xr:uid="{00000000-0005-0000-0000-00004B2E0000}"/>
    <cellStyle name="Normal 15 7 5 2 2" xfId="11851" xr:uid="{00000000-0005-0000-0000-00004C2E0000}"/>
    <cellStyle name="Normal 15 7 5 3" xfId="11852" xr:uid="{00000000-0005-0000-0000-00004D2E0000}"/>
    <cellStyle name="Normal 15 7 6" xfId="11853" xr:uid="{00000000-0005-0000-0000-00004E2E0000}"/>
    <cellStyle name="Normal 15 7 6 2" xfId="11854" xr:uid="{00000000-0005-0000-0000-00004F2E0000}"/>
    <cellStyle name="Normal 15 7 6 2 2" xfId="11855" xr:uid="{00000000-0005-0000-0000-0000502E0000}"/>
    <cellStyle name="Normal 15 7 6 3" xfId="11856" xr:uid="{00000000-0005-0000-0000-0000512E0000}"/>
    <cellStyle name="Normal 15 7 7" xfId="11857" xr:uid="{00000000-0005-0000-0000-0000522E0000}"/>
    <cellStyle name="Normal 15 7 7 2" xfId="11858" xr:uid="{00000000-0005-0000-0000-0000532E0000}"/>
    <cellStyle name="Normal 15 7 8" xfId="11859" xr:uid="{00000000-0005-0000-0000-0000542E0000}"/>
    <cellStyle name="Normal 15 7 8 2" xfId="11860" xr:uid="{00000000-0005-0000-0000-0000552E0000}"/>
    <cellStyle name="Normal 15 7 9" xfId="11861" xr:uid="{00000000-0005-0000-0000-0000562E0000}"/>
    <cellStyle name="Normal 15 8" xfId="11862" xr:uid="{00000000-0005-0000-0000-0000572E0000}"/>
    <cellStyle name="Normal 15 8 2" xfId="11863" xr:uid="{00000000-0005-0000-0000-0000582E0000}"/>
    <cellStyle name="Normal 15 8 2 2" xfId="11864" xr:uid="{00000000-0005-0000-0000-0000592E0000}"/>
    <cellStyle name="Normal 15 8 2 2 2" xfId="11865" xr:uid="{00000000-0005-0000-0000-00005A2E0000}"/>
    <cellStyle name="Normal 15 8 2 2 2 2" xfId="11866" xr:uid="{00000000-0005-0000-0000-00005B2E0000}"/>
    <cellStyle name="Normal 15 8 2 2 3" xfId="11867" xr:uid="{00000000-0005-0000-0000-00005C2E0000}"/>
    <cellStyle name="Normal 15 8 2 3" xfId="11868" xr:uid="{00000000-0005-0000-0000-00005D2E0000}"/>
    <cellStyle name="Normal 15 8 2 3 2" xfId="11869" xr:uid="{00000000-0005-0000-0000-00005E2E0000}"/>
    <cellStyle name="Normal 15 8 2 3 2 2" xfId="11870" xr:uid="{00000000-0005-0000-0000-00005F2E0000}"/>
    <cellStyle name="Normal 15 8 2 3 3" xfId="11871" xr:uid="{00000000-0005-0000-0000-0000602E0000}"/>
    <cellStyle name="Normal 15 8 2 4" xfId="11872" xr:uid="{00000000-0005-0000-0000-0000612E0000}"/>
    <cellStyle name="Normal 15 8 2 4 2" xfId="11873" xr:uid="{00000000-0005-0000-0000-0000622E0000}"/>
    <cellStyle name="Normal 15 8 2 4 2 2" xfId="11874" xr:uid="{00000000-0005-0000-0000-0000632E0000}"/>
    <cellStyle name="Normal 15 8 2 4 3" xfId="11875" xr:uid="{00000000-0005-0000-0000-0000642E0000}"/>
    <cellStyle name="Normal 15 8 2 5" xfId="11876" xr:uid="{00000000-0005-0000-0000-0000652E0000}"/>
    <cellStyle name="Normal 15 8 2 5 2" xfId="11877" xr:uid="{00000000-0005-0000-0000-0000662E0000}"/>
    <cellStyle name="Normal 15 8 2 6" xfId="11878" xr:uid="{00000000-0005-0000-0000-0000672E0000}"/>
    <cellStyle name="Normal 15 8 2 6 2" xfId="11879" xr:uid="{00000000-0005-0000-0000-0000682E0000}"/>
    <cellStyle name="Normal 15 8 2 7" xfId="11880" xr:uid="{00000000-0005-0000-0000-0000692E0000}"/>
    <cellStyle name="Normal 15 8 3" xfId="11881" xr:uid="{00000000-0005-0000-0000-00006A2E0000}"/>
    <cellStyle name="Normal 15 8 3 2" xfId="11882" xr:uid="{00000000-0005-0000-0000-00006B2E0000}"/>
    <cellStyle name="Normal 15 8 3 2 2" xfId="11883" xr:uid="{00000000-0005-0000-0000-00006C2E0000}"/>
    <cellStyle name="Normal 15 8 3 2 2 2" xfId="11884" xr:uid="{00000000-0005-0000-0000-00006D2E0000}"/>
    <cellStyle name="Normal 15 8 3 2 3" xfId="11885" xr:uid="{00000000-0005-0000-0000-00006E2E0000}"/>
    <cellStyle name="Normal 15 8 3 3" xfId="11886" xr:uid="{00000000-0005-0000-0000-00006F2E0000}"/>
    <cellStyle name="Normal 15 8 3 3 2" xfId="11887" xr:uid="{00000000-0005-0000-0000-0000702E0000}"/>
    <cellStyle name="Normal 15 8 3 3 2 2" xfId="11888" xr:uid="{00000000-0005-0000-0000-0000712E0000}"/>
    <cellStyle name="Normal 15 8 3 3 3" xfId="11889" xr:uid="{00000000-0005-0000-0000-0000722E0000}"/>
    <cellStyle name="Normal 15 8 3 4" xfId="11890" xr:uid="{00000000-0005-0000-0000-0000732E0000}"/>
    <cellStyle name="Normal 15 8 3 4 2" xfId="11891" xr:uid="{00000000-0005-0000-0000-0000742E0000}"/>
    <cellStyle name="Normal 15 8 3 4 2 2" xfId="11892" xr:uid="{00000000-0005-0000-0000-0000752E0000}"/>
    <cellStyle name="Normal 15 8 3 4 3" xfId="11893" xr:uid="{00000000-0005-0000-0000-0000762E0000}"/>
    <cellStyle name="Normal 15 8 3 5" xfId="11894" xr:uid="{00000000-0005-0000-0000-0000772E0000}"/>
    <cellStyle name="Normal 15 8 3 5 2" xfId="11895" xr:uid="{00000000-0005-0000-0000-0000782E0000}"/>
    <cellStyle name="Normal 15 8 3 6" xfId="11896" xr:uid="{00000000-0005-0000-0000-0000792E0000}"/>
    <cellStyle name="Normal 15 8 3 6 2" xfId="11897" xr:uid="{00000000-0005-0000-0000-00007A2E0000}"/>
    <cellStyle name="Normal 15 8 3 7" xfId="11898" xr:uid="{00000000-0005-0000-0000-00007B2E0000}"/>
    <cellStyle name="Normal 15 8 4" xfId="11899" xr:uid="{00000000-0005-0000-0000-00007C2E0000}"/>
    <cellStyle name="Normal 15 8 4 2" xfId="11900" xr:uid="{00000000-0005-0000-0000-00007D2E0000}"/>
    <cellStyle name="Normal 15 8 4 2 2" xfId="11901" xr:uid="{00000000-0005-0000-0000-00007E2E0000}"/>
    <cellStyle name="Normal 15 8 4 3" xfId="11902" xr:uid="{00000000-0005-0000-0000-00007F2E0000}"/>
    <cellStyle name="Normal 15 8 5" xfId="11903" xr:uid="{00000000-0005-0000-0000-0000802E0000}"/>
    <cellStyle name="Normal 15 8 5 2" xfId="11904" xr:uid="{00000000-0005-0000-0000-0000812E0000}"/>
    <cellStyle name="Normal 15 8 5 2 2" xfId="11905" xr:uid="{00000000-0005-0000-0000-0000822E0000}"/>
    <cellStyle name="Normal 15 8 5 3" xfId="11906" xr:uid="{00000000-0005-0000-0000-0000832E0000}"/>
    <cellStyle name="Normal 15 8 6" xfId="11907" xr:uid="{00000000-0005-0000-0000-0000842E0000}"/>
    <cellStyle name="Normal 15 8 6 2" xfId="11908" xr:uid="{00000000-0005-0000-0000-0000852E0000}"/>
    <cellStyle name="Normal 15 8 6 2 2" xfId="11909" xr:uid="{00000000-0005-0000-0000-0000862E0000}"/>
    <cellStyle name="Normal 15 8 6 3" xfId="11910" xr:uid="{00000000-0005-0000-0000-0000872E0000}"/>
    <cellStyle name="Normal 15 8 7" xfId="11911" xr:uid="{00000000-0005-0000-0000-0000882E0000}"/>
    <cellStyle name="Normal 15 8 7 2" xfId="11912" xr:uid="{00000000-0005-0000-0000-0000892E0000}"/>
    <cellStyle name="Normal 15 8 8" xfId="11913" xr:uid="{00000000-0005-0000-0000-00008A2E0000}"/>
    <cellStyle name="Normal 15 8 8 2" xfId="11914" xr:uid="{00000000-0005-0000-0000-00008B2E0000}"/>
    <cellStyle name="Normal 15 8 9" xfId="11915" xr:uid="{00000000-0005-0000-0000-00008C2E0000}"/>
    <cellStyle name="Normal 15 9" xfId="11916" xr:uid="{00000000-0005-0000-0000-00008D2E0000}"/>
    <cellStyle name="Normal 15 9 2" xfId="11917" xr:uid="{00000000-0005-0000-0000-00008E2E0000}"/>
    <cellStyle name="Normal 15 9 2 2" xfId="11918" xr:uid="{00000000-0005-0000-0000-00008F2E0000}"/>
    <cellStyle name="Normal 15 9 2 2 2" xfId="11919" xr:uid="{00000000-0005-0000-0000-0000902E0000}"/>
    <cellStyle name="Normal 15 9 2 3" xfId="11920" xr:uid="{00000000-0005-0000-0000-0000912E0000}"/>
    <cellStyle name="Normal 15 9 3" xfId="11921" xr:uid="{00000000-0005-0000-0000-0000922E0000}"/>
    <cellStyle name="Normal 15 9 3 2" xfId="11922" xr:uid="{00000000-0005-0000-0000-0000932E0000}"/>
    <cellStyle name="Normal 15 9 3 2 2" xfId="11923" xr:uid="{00000000-0005-0000-0000-0000942E0000}"/>
    <cellStyle name="Normal 15 9 3 3" xfId="11924" xr:uid="{00000000-0005-0000-0000-0000952E0000}"/>
    <cellStyle name="Normal 15 9 4" xfId="11925" xr:uid="{00000000-0005-0000-0000-0000962E0000}"/>
    <cellStyle name="Normal 15 9 4 2" xfId="11926" xr:uid="{00000000-0005-0000-0000-0000972E0000}"/>
    <cellStyle name="Normal 15 9 4 2 2" xfId="11927" xr:uid="{00000000-0005-0000-0000-0000982E0000}"/>
    <cellStyle name="Normal 15 9 4 3" xfId="11928" xr:uid="{00000000-0005-0000-0000-0000992E0000}"/>
    <cellStyle name="Normal 15 9 5" xfId="11929" xr:uid="{00000000-0005-0000-0000-00009A2E0000}"/>
    <cellStyle name="Normal 15 9 5 2" xfId="11930" xr:uid="{00000000-0005-0000-0000-00009B2E0000}"/>
    <cellStyle name="Normal 15 9 6" xfId="11931" xr:uid="{00000000-0005-0000-0000-00009C2E0000}"/>
    <cellStyle name="Normal 15 9 6 2" xfId="11932" xr:uid="{00000000-0005-0000-0000-00009D2E0000}"/>
    <cellStyle name="Normal 15 9 7" xfId="11933" xr:uid="{00000000-0005-0000-0000-00009E2E0000}"/>
    <cellStyle name="Normal 15_Confidential Information" xfId="11934" xr:uid="{00000000-0005-0000-0000-00009F2E0000}"/>
    <cellStyle name="Normal 16" xfId="11935" xr:uid="{00000000-0005-0000-0000-0000A02E0000}"/>
    <cellStyle name="Normal 17" xfId="11936" xr:uid="{00000000-0005-0000-0000-0000A12E0000}"/>
    <cellStyle name="Normal 18" xfId="11937" xr:uid="{00000000-0005-0000-0000-0000A22E0000}"/>
    <cellStyle name="Normal 18 2" xfId="11938" xr:uid="{00000000-0005-0000-0000-0000A32E0000}"/>
    <cellStyle name="Normal 18 2 10" xfId="11939" xr:uid="{00000000-0005-0000-0000-0000A42E0000}"/>
    <cellStyle name="Normal 18 2 10 2" xfId="11940" xr:uid="{00000000-0005-0000-0000-0000A52E0000}"/>
    <cellStyle name="Normal 18 2 10 2 2" xfId="11941" xr:uid="{00000000-0005-0000-0000-0000A62E0000}"/>
    <cellStyle name="Normal 18 2 10 3" xfId="11942" xr:uid="{00000000-0005-0000-0000-0000A72E0000}"/>
    <cellStyle name="Normal 18 2 11" xfId="11943" xr:uid="{00000000-0005-0000-0000-0000A82E0000}"/>
    <cellStyle name="Normal 18 2 11 2" xfId="11944" xr:uid="{00000000-0005-0000-0000-0000A92E0000}"/>
    <cellStyle name="Normal 18 2 11 2 2" xfId="11945" xr:uid="{00000000-0005-0000-0000-0000AA2E0000}"/>
    <cellStyle name="Normal 18 2 11 3" xfId="11946" xr:uid="{00000000-0005-0000-0000-0000AB2E0000}"/>
    <cellStyle name="Normal 18 2 12" xfId="11947" xr:uid="{00000000-0005-0000-0000-0000AC2E0000}"/>
    <cellStyle name="Normal 18 2 12 2" xfId="11948" xr:uid="{00000000-0005-0000-0000-0000AD2E0000}"/>
    <cellStyle name="Normal 18 2 12 2 2" xfId="11949" xr:uid="{00000000-0005-0000-0000-0000AE2E0000}"/>
    <cellStyle name="Normal 18 2 12 3" xfId="11950" xr:uid="{00000000-0005-0000-0000-0000AF2E0000}"/>
    <cellStyle name="Normal 18 2 13" xfId="11951" xr:uid="{00000000-0005-0000-0000-0000B02E0000}"/>
    <cellStyle name="Normal 18 2 13 2" xfId="11952" xr:uid="{00000000-0005-0000-0000-0000B12E0000}"/>
    <cellStyle name="Normal 18 2 14" xfId="11953" xr:uid="{00000000-0005-0000-0000-0000B22E0000}"/>
    <cellStyle name="Normal 18 2 14 2" xfId="11954" xr:uid="{00000000-0005-0000-0000-0000B32E0000}"/>
    <cellStyle name="Normal 18 2 15" xfId="11955" xr:uid="{00000000-0005-0000-0000-0000B42E0000}"/>
    <cellStyle name="Normal 18 2 2" xfId="11956" xr:uid="{00000000-0005-0000-0000-0000B52E0000}"/>
    <cellStyle name="Normal 18 2 2 10" xfId="11957" xr:uid="{00000000-0005-0000-0000-0000B62E0000}"/>
    <cellStyle name="Normal 18 2 2 10 2" xfId="11958" xr:uid="{00000000-0005-0000-0000-0000B72E0000}"/>
    <cellStyle name="Normal 18 2 2 10 2 2" xfId="11959" xr:uid="{00000000-0005-0000-0000-0000B82E0000}"/>
    <cellStyle name="Normal 18 2 2 10 3" xfId="11960" xr:uid="{00000000-0005-0000-0000-0000B92E0000}"/>
    <cellStyle name="Normal 18 2 2 11" xfId="11961" xr:uid="{00000000-0005-0000-0000-0000BA2E0000}"/>
    <cellStyle name="Normal 18 2 2 11 2" xfId="11962" xr:uid="{00000000-0005-0000-0000-0000BB2E0000}"/>
    <cellStyle name="Normal 18 2 2 12" xfId="11963" xr:uid="{00000000-0005-0000-0000-0000BC2E0000}"/>
    <cellStyle name="Normal 18 2 2 12 2" xfId="11964" xr:uid="{00000000-0005-0000-0000-0000BD2E0000}"/>
    <cellStyle name="Normal 18 2 2 13" xfId="11965" xr:uid="{00000000-0005-0000-0000-0000BE2E0000}"/>
    <cellStyle name="Normal 18 2 2 2" xfId="11966" xr:uid="{00000000-0005-0000-0000-0000BF2E0000}"/>
    <cellStyle name="Normal 18 2 2 2 10" xfId="11967" xr:uid="{00000000-0005-0000-0000-0000C02E0000}"/>
    <cellStyle name="Normal 18 2 2 2 10 2" xfId="11968" xr:uid="{00000000-0005-0000-0000-0000C12E0000}"/>
    <cellStyle name="Normal 18 2 2 2 11" xfId="11969" xr:uid="{00000000-0005-0000-0000-0000C22E0000}"/>
    <cellStyle name="Normal 18 2 2 2 2" xfId="11970" xr:uid="{00000000-0005-0000-0000-0000C32E0000}"/>
    <cellStyle name="Normal 18 2 2 2 2 2" xfId="11971" xr:uid="{00000000-0005-0000-0000-0000C42E0000}"/>
    <cellStyle name="Normal 18 2 2 2 2 2 2" xfId="11972" xr:uid="{00000000-0005-0000-0000-0000C52E0000}"/>
    <cellStyle name="Normal 18 2 2 2 2 2 2 2" xfId="11973" xr:uid="{00000000-0005-0000-0000-0000C62E0000}"/>
    <cellStyle name="Normal 18 2 2 2 2 2 2 2 2" xfId="11974" xr:uid="{00000000-0005-0000-0000-0000C72E0000}"/>
    <cellStyle name="Normal 18 2 2 2 2 2 2 3" xfId="11975" xr:uid="{00000000-0005-0000-0000-0000C82E0000}"/>
    <cellStyle name="Normal 18 2 2 2 2 2 3" xfId="11976" xr:uid="{00000000-0005-0000-0000-0000C92E0000}"/>
    <cellStyle name="Normal 18 2 2 2 2 2 3 2" xfId="11977" xr:uid="{00000000-0005-0000-0000-0000CA2E0000}"/>
    <cellStyle name="Normal 18 2 2 2 2 2 3 2 2" xfId="11978" xr:uid="{00000000-0005-0000-0000-0000CB2E0000}"/>
    <cellStyle name="Normal 18 2 2 2 2 2 3 3" xfId="11979" xr:uid="{00000000-0005-0000-0000-0000CC2E0000}"/>
    <cellStyle name="Normal 18 2 2 2 2 2 4" xfId="11980" xr:uid="{00000000-0005-0000-0000-0000CD2E0000}"/>
    <cellStyle name="Normal 18 2 2 2 2 2 4 2" xfId="11981" xr:uid="{00000000-0005-0000-0000-0000CE2E0000}"/>
    <cellStyle name="Normal 18 2 2 2 2 2 4 2 2" xfId="11982" xr:uid="{00000000-0005-0000-0000-0000CF2E0000}"/>
    <cellStyle name="Normal 18 2 2 2 2 2 4 3" xfId="11983" xr:uid="{00000000-0005-0000-0000-0000D02E0000}"/>
    <cellStyle name="Normal 18 2 2 2 2 2 5" xfId="11984" xr:uid="{00000000-0005-0000-0000-0000D12E0000}"/>
    <cellStyle name="Normal 18 2 2 2 2 2 5 2" xfId="11985" xr:uid="{00000000-0005-0000-0000-0000D22E0000}"/>
    <cellStyle name="Normal 18 2 2 2 2 2 6" xfId="11986" xr:uid="{00000000-0005-0000-0000-0000D32E0000}"/>
    <cellStyle name="Normal 18 2 2 2 2 2 6 2" xfId="11987" xr:uid="{00000000-0005-0000-0000-0000D42E0000}"/>
    <cellStyle name="Normal 18 2 2 2 2 2 7" xfId="11988" xr:uid="{00000000-0005-0000-0000-0000D52E0000}"/>
    <cellStyle name="Normal 18 2 2 2 2 3" xfId="11989" xr:uid="{00000000-0005-0000-0000-0000D62E0000}"/>
    <cellStyle name="Normal 18 2 2 2 2 3 2" xfId="11990" xr:uid="{00000000-0005-0000-0000-0000D72E0000}"/>
    <cellStyle name="Normal 18 2 2 2 2 3 2 2" xfId="11991" xr:uid="{00000000-0005-0000-0000-0000D82E0000}"/>
    <cellStyle name="Normal 18 2 2 2 2 3 2 2 2" xfId="11992" xr:uid="{00000000-0005-0000-0000-0000D92E0000}"/>
    <cellStyle name="Normal 18 2 2 2 2 3 2 3" xfId="11993" xr:uid="{00000000-0005-0000-0000-0000DA2E0000}"/>
    <cellStyle name="Normal 18 2 2 2 2 3 3" xfId="11994" xr:uid="{00000000-0005-0000-0000-0000DB2E0000}"/>
    <cellStyle name="Normal 18 2 2 2 2 3 3 2" xfId="11995" xr:uid="{00000000-0005-0000-0000-0000DC2E0000}"/>
    <cellStyle name="Normal 18 2 2 2 2 3 3 2 2" xfId="11996" xr:uid="{00000000-0005-0000-0000-0000DD2E0000}"/>
    <cellStyle name="Normal 18 2 2 2 2 3 3 3" xfId="11997" xr:uid="{00000000-0005-0000-0000-0000DE2E0000}"/>
    <cellStyle name="Normal 18 2 2 2 2 3 4" xfId="11998" xr:uid="{00000000-0005-0000-0000-0000DF2E0000}"/>
    <cellStyle name="Normal 18 2 2 2 2 3 4 2" xfId="11999" xr:uid="{00000000-0005-0000-0000-0000E02E0000}"/>
    <cellStyle name="Normal 18 2 2 2 2 3 4 2 2" xfId="12000" xr:uid="{00000000-0005-0000-0000-0000E12E0000}"/>
    <cellStyle name="Normal 18 2 2 2 2 3 4 3" xfId="12001" xr:uid="{00000000-0005-0000-0000-0000E22E0000}"/>
    <cellStyle name="Normal 18 2 2 2 2 3 5" xfId="12002" xr:uid="{00000000-0005-0000-0000-0000E32E0000}"/>
    <cellStyle name="Normal 18 2 2 2 2 3 5 2" xfId="12003" xr:uid="{00000000-0005-0000-0000-0000E42E0000}"/>
    <cellStyle name="Normal 18 2 2 2 2 3 6" xfId="12004" xr:uid="{00000000-0005-0000-0000-0000E52E0000}"/>
    <cellStyle name="Normal 18 2 2 2 2 3 6 2" xfId="12005" xr:uid="{00000000-0005-0000-0000-0000E62E0000}"/>
    <cellStyle name="Normal 18 2 2 2 2 3 7" xfId="12006" xr:uid="{00000000-0005-0000-0000-0000E72E0000}"/>
    <cellStyle name="Normal 18 2 2 2 2 4" xfId="12007" xr:uid="{00000000-0005-0000-0000-0000E82E0000}"/>
    <cellStyle name="Normal 18 2 2 2 2 4 2" xfId="12008" xr:uid="{00000000-0005-0000-0000-0000E92E0000}"/>
    <cellStyle name="Normal 18 2 2 2 2 4 2 2" xfId="12009" xr:uid="{00000000-0005-0000-0000-0000EA2E0000}"/>
    <cellStyle name="Normal 18 2 2 2 2 4 3" xfId="12010" xr:uid="{00000000-0005-0000-0000-0000EB2E0000}"/>
    <cellStyle name="Normal 18 2 2 2 2 5" xfId="12011" xr:uid="{00000000-0005-0000-0000-0000EC2E0000}"/>
    <cellStyle name="Normal 18 2 2 2 2 5 2" xfId="12012" xr:uid="{00000000-0005-0000-0000-0000ED2E0000}"/>
    <cellStyle name="Normal 18 2 2 2 2 5 2 2" xfId="12013" xr:uid="{00000000-0005-0000-0000-0000EE2E0000}"/>
    <cellStyle name="Normal 18 2 2 2 2 5 3" xfId="12014" xr:uid="{00000000-0005-0000-0000-0000EF2E0000}"/>
    <cellStyle name="Normal 18 2 2 2 2 6" xfId="12015" xr:uid="{00000000-0005-0000-0000-0000F02E0000}"/>
    <cellStyle name="Normal 18 2 2 2 2 6 2" xfId="12016" xr:uid="{00000000-0005-0000-0000-0000F12E0000}"/>
    <cellStyle name="Normal 18 2 2 2 2 6 2 2" xfId="12017" xr:uid="{00000000-0005-0000-0000-0000F22E0000}"/>
    <cellStyle name="Normal 18 2 2 2 2 6 3" xfId="12018" xr:uid="{00000000-0005-0000-0000-0000F32E0000}"/>
    <cellStyle name="Normal 18 2 2 2 2 7" xfId="12019" xr:uid="{00000000-0005-0000-0000-0000F42E0000}"/>
    <cellStyle name="Normal 18 2 2 2 2 7 2" xfId="12020" xr:uid="{00000000-0005-0000-0000-0000F52E0000}"/>
    <cellStyle name="Normal 18 2 2 2 2 8" xfId="12021" xr:uid="{00000000-0005-0000-0000-0000F62E0000}"/>
    <cellStyle name="Normal 18 2 2 2 2 8 2" xfId="12022" xr:uid="{00000000-0005-0000-0000-0000F72E0000}"/>
    <cellStyle name="Normal 18 2 2 2 2 9" xfId="12023" xr:uid="{00000000-0005-0000-0000-0000F82E0000}"/>
    <cellStyle name="Normal 18 2 2 2 3" xfId="12024" xr:uid="{00000000-0005-0000-0000-0000F92E0000}"/>
    <cellStyle name="Normal 18 2 2 2 3 2" xfId="12025" xr:uid="{00000000-0005-0000-0000-0000FA2E0000}"/>
    <cellStyle name="Normal 18 2 2 2 3 2 2" xfId="12026" xr:uid="{00000000-0005-0000-0000-0000FB2E0000}"/>
    <cellStyle name="Normal 18 2 2 2 3 2 2 2" xfId="12027" xr:uid="{00000000-0005-0000-0000-0000FC2E0000}"/>
    <cellStyle name="Normal 18 2 2 2 3 2 2 2 2" xfId="12028" xr:uid="{00000000-0005-0000-0000-0000FD2E0000}"/>
    <cellStyle name="Normal 18 2 2 2 3 2 2 3" xfId="12029" xr:uid="{00000000-0005-0000-0000-0000FE2E0000}"/>
    <cellStyle name="Normal 18 2 2 2 3 2 3" xfId="12030" xr:uid="{00000000-0005-0000-0000-0000FF2E0000}"/>
    <cellStyle name="Normal 18 2 2 2 3 2 3 2" xfId="12031" xr:uid="{00000000-0005-0000-0000-0000002F0000}"/>
    <cellStyle name="Normal 18 2 2 2 3 2 3 2 2" xfId="12032" xr:uid="{00000000-0005-0000-0000-0000012F0000}"/>
    <cellStyle name="Normal 18 2 2 2 3 2 3 3" xfId="12033" xr:uid="{00000000-0005-0000-0000-0000022F0000}"/>
    <cellStyle name="Normal 18 2 2 2 3 2 4" xfId="12034" xr:uid="{00000000-0005-0000-0000-0000032F0000}"/>
    <cellStyle name="Normal 18 2 2 2 3 2 4 2" xfId="12035" xr:uid="{00000000-0005-0000-0000-0000042F0000}"/>
    <cellStyle name="Normal 18 2 2 2 3 2 4 2 2" xfId="12036" xr:uid="{00000000-0005-0000-0000-0000052F0000}"/>
    <cellStyle name="Normal 18 2 2 2 3 2 4 3" xfId="12037" xr:uid="{00000000-0005-0000-0000-0000062F0000}"/>
    <cellStyle name="Normal 18 2 2 2 3 2 5" xfId="12038" xr:uid="{00000000-0005-0000-0000-0000072F0000}"/>
    <cellStyle name="Normal 18 2 2 2 3 2 5 2" xfId="12039" xr:uid="{00000000-0005-0000-0000-0000082F0000}"/>
    <cellStyle name="Normal 18 2 2 2 3 2 6" xfId="12040" xr:uid="{00000000-0005-0000-0000-0000092F0000}"/>
    <cellStyle name="Normal 18 2 2 2 3 2 6 2" xfId="12041" xr:uid="{00000000-0005-0000-0000-00000A2F0000}"/>
    <cellStyle name="Normal 18 2 2 2 3 2 7" xfId="12042" xr:uid="{00000000-0005-0000-0000-00000B2F0000}"/>
    <cellStyle name="Normal 18 2 2 2 3 3" xfId="12043" xr:uid="{00000000-0005-0000-0000-00000C2F0000}"/>
    <cellStyle name="Normal 18 2 2 2 3 3 2" xfId="12044" xr:uid="{00000000-0005-0000-0000-00000D2F0000}"/>
    <cellStyle name="Normal 18 2 2 2 3 3 2 2" xfId="12045" xr:uid="{00000000-0005-0000-0000-00000E2F0000}"/>
    <cellStyle name="Normal 18 2 2 2 3 3 3" xfId="12046" xr:uid="{00000000-0005-0000-0000-00000F2F0000}"/>
    <cellStyle name="Normal 18 2 2 2 3 4" xfId="12047" xr:uid="{00000000-0005-0000-0000-0000102F0000}"/>
    <cellStyle name="Normal 18 2 2 2 3 4 2" xfId="12048" xr:uid="{00000000-0005-0000-0000-0000112F0000}"/>
    <cellStyle name="Normal 18 2 2 2 3 4 2 2" xfId="12049" xr:uid="{00000000-0005-0000-0000-0000122F0000}"/>
    <cellStyle name="Normal 18 2 2 2 3 4 3" xfId="12050" xr:uid="{00000000-0005-0000-0000-0000132F0000}"/>
    <cellStyle name="Normal 18 2 2 2 3 5" xfId="12051" xr:uid="{00000000-0005-0000-0000-0000142F0000}"/>
    <cellStyle name="Normal 18 2 2 2 3 5 2" xfId="12052" xr:uid="{00000000-0005-0000-0000-0000152F0000}"/>
    <cellStyle name="Normal 18 2 2 2 3 5 2 2" xfId="12053" xr:uid="{00000000-0005-0000-0000-0000162F0000}"/>
    <cellStyle name="Normal 18 2 2 2 3 5 3" xfId="12054" xr:uid="{00000000-0005-0000-0000-0000172F0000}"/>
    <cellStyle name="Normal 18 2 2 2 3 6" xfId="12055" xr:uid="{00000000-0005-0000-0000-0000182F0000}"/>
    <cellStyle name="Normal 18 2 2 2 3 6 2" xfId="12056" xr:uid="{00000000-0005-0000-0000-0000192F0000}"/>
    <cellStyle name="Normal 18 2 2 2 3 7" xfId="12057" xr:uid="{00000000-0005-0000-0000-00001A2F0000}"/>
    <cellStyle name="Normal 18 2 2 2 3 7 2" xfId="12058" xr:uid="{00000000-0005-0000-0000-00001B2F0000}"/>
    <cellStyle name="Normal 18 2 2 2 3 8" xfId="12059" xr:uid="{00000000-0005-0000-0000-00001C2F0000}"/>
    <cellStyle name="Normal 18 2 2 2 4" xfId="12060" xr:uid="{00000000-0005-0000-0000-00001D2F0000}"/>
    <cellStyle name="Normal 18 2 2 2 4 2" xfId="12061" xr:uid="{00000000-0005-0000-0000-00001E2F0000}"/>
    <cellStyle name="Normal 18 2 2 2 4 2 2" xfId="12062" xr:uid="{00000000-0005-0000-0000-00001F2F0000}"/>
    <cellStyle name="Normal 18 2 2 2 4 2 2 2" xfId="12063" xr:uid="{00000000-0005-0000-0000-0000202F0000}"/>
    <cellStyle name="Normal 18 2 2 2 4 2 3" xfId="12064" xr:uid="{00000000-0005-0000-0000-0000212F0000}"/>
    <cellStyle name="Normal 18 2 2 2 4 3" xfId="12065" xr:uid="{00000000-0005-0000-0000-0000222F0000}"/>
    <cellStyle name="Normal 18 2 2 2 4 3 2" xfId="12066" xr:uid="{00000000-0005-0000-0000-0000232F0000}"/>
    <cellStyle name="Normal 18 2 2 2 4 3 2 2" xfId="12067" xr:uid="{00000000-0005-0000-0000-0000242F0000}"/>
    <cellStyle name="Normal 18 2 2 2 4 3 3" xfId="12068" xr:uid="{00000000-0005-0000-0000-0000252F0000}"/>
    <cellStyle name="Normal 18 2 2 2 4 4" xfId="12069" xr:uid="{00000000-0005-0000-0000-0000262F0000}"/>
    <cellStyle name="Normal 18 2 2 2 4 4 2" xfId="12070" xr:uid="{00000000-0005-0000-0000-0000272F0000}"/>
    <cellStyle name="Normal 18 2 2 2 4 4 2 2" xfId="12071" xr:uid="{00000000-0005-0000-0000-0000282F0000}"/>
    <cellStyle name="Normal 18 2 2 2 4 4 3" xfId="12072" xr:uid="{00000000-0005-0000-0000-0000292F0000}"/>
    <cellStyle name="Normal 18 2 2 2 4 5" xfId="12073" xr:uid="{00000000-0005-0000-0000-00002A2F0000}"/>
    <cellStyle name="Normal 18 2 2 2 4 5 2" xfId="12074" xr:uid="{00000000-0005-0000-0000-00002B2F0000}"/>
    <cellStyle name="Normal 18 2 2 2 4 6" xfId="12075" xr:uid="{00000000-0005-0000-0000-00002C2F0000}"/>
    <cellStyle name="Normal 18 2 2 2 4 6 2" xfId="12076" xr:uid="{00000000-0005-0000-0000-00002D2F0000}"/>
    <cellStyle name="Normal 18 2 2 2 4 7" xfId="12077" xr:uid="{00000000-0005-0000-0000-00002E2F0000}"/>
    <cellStyle name="Normal 18 2 2 2 5" xfId="12078" xr:uid="{00000000-0005-0000-0000-00002F2F0000}"/>
    <cellStyle name="Normal 18 2 2 2 5 2" xfId="12079" xr:uid="{00000000-0005-0000-0000-0000302F0000}"/>
    <cellStyle name="Normal 18 2 2 2 5 2 2" xfId="12080" xr:uid="{00000000-0005-0000-0000-0000312F0000}"/>
    <cellStyle name="Normal 18 2 2 2 5 2 2 2" xfId="12081" xr:uid="{00000000-0005-0000-0000-0000322F0000}"/>
    <cellStyle name="Normal 18 2 2 2 5 2 3" xfId="12082" xr:uid="{00000000-0005-0000-0000-0000332F0000}"/>
    <cellStyle name="Normal 18 2 2 2 5 3" xfId="12083" xr:uid="{00000000-0005-0000-0000-0000342F0000}"/>
    <cellStyle name="Normal 18 2 2 2 5 3 2" xfId="12084" xr:uid="{00000000-0005-0000-0000-0000352F0000}"/>
    <cellStyle name="Normal 18 2 2 2 5 3 2 2" xfId="12085" xr:uid="{00000000-0005-0000-0000-0000362F0000}"/>
    <cellStyle name="Normal 18 2 2 2 5 3 3" xfId="12086" xr:uid="{00000000-0005-0000-0000-0000372F0000}"/>
    <cellStyle name="Normal 18 2 2 2 5 4" xfId="12087" xr:uid="{00000000-0005-0000-0000-0000382F0000}"/>
    <cellStyle name="Normal 18 2 2 2 5 4 2" xfId="12088" xr:uid="{00000000-0005-0000-0000-0000392F0000}"/>
    <cellStyle name="Normal 18 2 2 2 5 4 2 2" xfId="12089" xr:uid="{00000000-0005-0000-0000-00003A2F0000}"/>
    <cellStyle name="Normal 18 2 2 2 5 4 3" xfId="12090" xr:uid="{00000000-0005-0000-0000-00003B2F0000}"/>
    <cellStyle name="Normal 18 2 2 2 5 5" xfId="12091" xr:uid="{00000000-0005-0000-0000-00003C2F0000}"/>
    <cellStyle name="Normal 18 2 2 2 5 5 2" xfId="12092" xr:uid="{00000000-0005-0000-0000-00003D2F0000}"/>
    <cellStyle name="Normal 18 2 2 2 5 6" xfId="12093" xr:uid="{00000000-0005-0000-0000-00003E2F0000}"/>
    <cellStyle name="Normal 18 2 2 2 5 6 2" xfId="12094" xr:uid="{00000000-0005-0000-0000-00003F2F0000}"/>
    <cellStyle name="Normal 18 2 2 2 5 7" xfId="12095" xr:uid="{00000000-0005-0000-0000-0000402F0000}"/>
    <cellStyle name="Normal 18 2 2 2 6" xfId="12096" xr:uid="{00000000-0005-0000-0000-0000412F0000}"/>
    <cellStyle name="Normal 18 2 2 2 6 2" xfId="12097" xr:uid="{00000000-0005-0000-0000-0000422F0000}"/>
    <cellStyle name="Normal 18 2 2 2 6 2 2" xfId="12098" xr:uid="{00000000-0005-0000-0000-0000432F0000}"/>
    <cellStyle name="Normal 18 2 2 2 6 3" xfId="12099" xr:uid="{00000000-0005-0000-0000-0000442F0000}"/>
    <cellStyle name="Normal 18 2 2 2 7" xfId="12100" xr:uid="{00000000-0005-0000-0000-0000452F0000}"/>
    <cellStyle name="Normal 18 2 2 2 7 2" xfId="12101" xr:uid="{00000000-0005-0000-0000-0000462F0000}"/>
    <cellStyle name="Normal 18 2 2 2 7 2 2" xfId="12102" xr:uid="{00000000-0005-0000-0000-0000472F0000}"/>
    <cellStyle name="Normal 18 2 2 2 7 3" xfId="12103" xr:uid="{00000000-0005-0000-0000-0000482F0000}"/>
    <cellStyle name="Normal 18 2 2 2 8" xfId="12104" xr:uid="{00000000-0005-0000-0000-0000492F0000}"/>
    <cellStyle name="Normal 18 2 2 2 8 2" xfId="12105" xr:uid="{00000000-0005-0000-0000-00004A2F0000}"/>
    <cellStyle name="Normal 18 2 2 2 8 2 2" xfId="12106" xr:uid="{00000000-0005-0000-0000-00004B2F0000}"/>
    <cellStyle name="Normal 18 2 2 2 8 3" xfId="12107" xr:uid="{00000000-0005-0000-0000-00004C2F0000}"/>
    <cellStyle name="Normal 18 2 2 2 9" xfId="12108" xr:uid="{00000000-0005-0000-0000-00004D2F0000}"/>
    <cellStyle name="Normal 18 2 2 2 9 2" xfId="12109" xr:uid="{00000000-0005-0000-0000-00004E2F0000}"/>
    <cellStyle name="Normal 18 2 2 3" xfId="12110" xr:uid="{00000000-0005-0000-0000-00004F2F0000}"/>
    <cellStyle name="Normal 18 2 2 3 10" xfId="12111" xr:uid="{00000000-0005-0000-0000-0000502F0000}"/>
    <cellStyle name="Normal 18 2 2 3 10 2" xfId="12112" xr:uid="{00000000-0005-0000-0000-0000512F0000}"/>
    <cellStyle name="Normal 18 2 2 3 11" xfId="12113" xr:uid="{00000000-0005-0000-0000-0000522F0000}"/>
    <cellStyle name="Normal 18 2 2 3 2" xfId="12114" xr:uid="{00000000-0005-0000-0000-0000532F0000}"/>
    <cellStyle name="Normal 18 2 2 3 2 2" xfId="12115" xr:uid="{00000000-0005-0000-0000-0000542F0000}"/>
    <cellStyle name="Normal 18 2 2 3 2 2 2" xfId="12116" xr:uid="{00000000-0005-0000-0000-0000552F0000}"/>
    <cellStyle name="Normal 18 2 2 3 2 2 2 2" xfId="12117" xr:uid="{00000000-0005-0000-0000-0000562F0000}"/>
    <cellStyle name="Normal 18 2 2 3 2 2 2 2 2" xfId="12118" xr:uid="{00000000-0005-0000-0000-0000572F0000}"/>
    <cellStyle name="Normal 18 2 2 3 2 2 2 3" xfId="12119" xr:uid="{00000000-0005-0000-0000-0000582F0000}"/>
    <cellStyle name="Normal 18 2 2 3 2 2 3" xfId="12120" xr:uid="{00000000-0005-0000-0000-0000592F0000}"/>
    <cellStyle name="Normal 18 2 2 3 2 2 3 2" xfId="12121" xr:uid="{00000000-0005-0000-0000-00005A2F0000}"/>
    <cellStyle name="Normal 18 2 2 3 2 2 3 2 2" xfId="12122" xr:uid="{00000000-0005-0000-0000-00005B2F0000}"/>
    <cellStyle name="Normal 18 2 2 3 2 2 3 3" xfId="12123" xr:uid="{00000000-0005-0000-0000-00005C2F0000}"/>
    <cellStyle name="Normal 18 2 2 3 2 2 4" xfId="12124" xr:uid="{00000000-0005-0000-0000-00005D2F0000}"/>
    <cellStyle name="Normal 18 2 2 3 2 2 4 2" xfId="12125" xr:uid="{00000000-0005-0000-0000-00005E2F0000}"/>
    <cellStyle name="Normal 18 2 2 3 2 2 4 2 2" xfId="12126" xr:uid="{00000000-0005-0000-0000-00005F2F0000}"/>
    <cellStyle name="Normal 18 2 2 3 2 2 4 3" xfId="12127" xr:uid="{00000000-0005-0000-0000-0000602F0000}"/>
    <cellStyle name="Normal 18 2 2 3 2 2 5" xfId="12128" xr:uid="{00000000-0005-0000-0000-0000612F0000}"/>
    <cellStyle name="Normal 18 2 2 3 2 2 5 2" xfId="12129" xr:uid="{00000000-0005-0000-0000-0000622F0000}"/>
    <cellStyle name="Normal 18 2 2 3 2 2 6" xfId="12130" xr:uid="{00000000-0005-0000-0000-0000632F0000}"/>
    <cellStyle name="Normal 18 2 2 3 2 2 6 2" xfId="12131" xr:uid="{00000000-0005-0000-0000-0000642F0000}"/>
    <cellStyle name="Normal 18 2 2 3 2 2 7" xfId="12132" xr:uid="{00000000-0005-0000-0000-0000652F0000}"/>
    <cellStyle name="Normal 18 2 2 3 2 3" xfId="12133" xr:uid="{00000000-0005-0000-0000-0000662F0000}"/>
    <cellStyle name="Normal 18 2 2 3 2 3 2" xfId="12134" xr:uid="{00000000-0005-0000-0000-0000672F0000}"/>
    <cellStyle name="Normal 18 2 2 3 2 3 2 2" xfId="12135" xr:uid="{00000000-0005-0000-0000-0000682F0000}"/>
    <cellStyle name="Normal 18 2 2 3 2 3 2 2 2" xfId="12136" xr:uid="{00000000-0005-0000-0000-0000692F0000}"/>
    <cellStyle name="Normal 18 2 2 3 2 3 2 3" xfId="12137" xr:uid="{00000000-0005-0000-0000-00006A2F0000}"/>
    <cellStyle name="Normal 18 2 2 3 2 3 3" xfId="12138" xr:uid="{00000000-0005-0000-0000-00006B2F0000}"/>
    <cellStyle name="Normal 18 2 2 3 2 3 3 2" xfId="12139" xr:uid="{00000000-0005-0000-0000-00006C2F0000}"/>
    <cellStyle name="Normal 18 2 2 3 2 3 3 2 2" xfId="12140" xr:uid="{00000000-0005-0000-0000-00006D2F0000}"/>
    <cellStyle name="Normal 18 2 2 3 2 3 3 3" xfId="12141" xr:uid="{00000000-0005-0000-0000-00006E2F0000}"/>
    <cellStyle name="Normal 18 2 2 3 2 3 4" xfId="12142" xr:uid="{00000000-0005-0000-0000-00006F2F0000}"/>
    <cellStyle name="Normal 18 2 2 3 2 3 4 2" xfId="12143" xr:uid="{00000000-0005-0000-0000-0000702F0000}"/>
    <cellStyle name="Normal 18 2 2 3 2 3 4 2 2" xfId="12144" xr:uid="{00000000-0005-0000-0000-0000712F0000}"/>
    <cellStyle name="Normal 18 2 2 3 2 3 4 3" xfId="12145" xr:uid="{00000000-0005-0000-0000-0000722F0000}"/>
    <cellStyle name="Normal 18 2 2 3 2 3 5" xfId="12146" xr:uid="{00000000-0005-0000-0000-0000732F0000}"/>
    <cellStyle name="Normal 18 2 2 3 2 3 5 2" xfId="12147" xr:uid="{00000000-0005-0000-0000-0000742F0000}"/>
    <cellStyle name="Normal 18 2 2 3 2 3 6" xfId="12148" xr:uid="{00000000-0005-0000-0000-0000752F0000}"/>
    <cellStyle name="Normal 18 2 2 3 2 3 6 2" xfId="12149" xr:uid="{00000000-0005-0000-0000-0000762F0000}"/>
    <cellStyle name="Normal 18 2 2 3 2 3 7" xfId="12150" xr:uid="{00000000-0005-0000-0000-0000772F0000}"/>
    <cellStyle name="Normal 18 2 2 3 2 4" xfId="12151" xr:uid="{00000000-0005-0000-0000-0000782F0000}"/>
    <cellStyle name="Normal 18 2 2 3 2 4 2" xfId="12152" xr:uid="{00000000-0005-0000-0000-0000792F0000}"/>
    <cellStyle name="Normal 18 2 2 3 2 4 2 2" xfId="12153" xr:uid="{00000000-0005-0000-0000-00007A2F0000}"/>
    <cellStyle name="Normal 18 2 2 3 2 4 3" xfId="12154" xr:uid="{00000000-0005-0000-0000-00007B2F0000}"/>
    <cellStyle name="Normal 18 2 2 3 2 5" xfId="12155" xr:uid="{00000000-0005-0000-0000-00007C2F0000}"/>
    <cellStyle name="Normal 18 2 2 3 2 5 2" xfId="12156" xr:uid="{00000000-0005-0000-0000-00007D2F0000}"/>
    <cellStyle name="Normal 18 2 2 3 2 5 2 2" xfId="12157" xr:uid="{00000000-0005-0000-0000-00007E2F0000}"/>
    <cellStyle name="Normal 18 2 2 3 2 5 3" xfId="12158" xr:uid="{00000000-0005-0000-0000-00007F2F0000}"/>
    <cellStyle name="Normal 18 2 2 3 2 6" xfId="12159" xr:uid="{00000000-0005-0000-0000-0000802F0000}"/>
    <cellStyle name="Normal 18 2 2 3 2 6 2" xfId="12160" xr:uid="{00000000-0005-0000-0000-0000812F0000}"/>
    <cellStyle name="Normal 18 2 2 3 2 6 2 2" xfId="12161" xr:uid="{00000000-0005-0000-0000-0000822F0000}"/>
    <cellStyle name="Normal 18 2 2 3 2 6 3" xfId="12162" xr:uid="{00000000-0005-0000-0000-0000832F0000}"/>
    <cellStyle name="Normal 18 2 2 3 2 7" xfId="12163" xr:uid="{00000000-0005-0000-0000-0000842F0000}"/>
    <cellStyle name="Normal 18 2 2 3 2 7 2" xfId="12164" xr:uid="{00000000-0005-0000-0000-0000852F0000}"/>
    <cellStyle name="Normal 18 2 2 3 2 8" xfId="12165" xr:uid="{00000000-0005-0000-0000-0000862F0000}"/>
    <cellStyle name="Normal 18 2 2 3 2 8 2" xfId="12166" xr:uid="{00000000-0005-0000-0000-0000872F0000}"/>
    <cellStyle name="Normal 18 2 2 3 2 9" xfId="12167" xr:uid="{00000000-0005-0000-0000-0000882F0000}"/>
    <cellStyle name="Normal 18 2 2 3 3" xfId="12168" xr:uid="{00000000-0005-0000-0000-0000892F0000}"/>
    <cellStyle name="Normal 18 2 2 3 3 2" xfId="12169" xr:uid="{00000000-0005-0000-0000-00008A2F0000}"/>
    <cellStyle name="Normal 18 2 2 3 3 2 2" xfId="12170" xr:uid="{00000000-0005-0000-0000-00008B2F0000}"/>
    <cellStyle name="Normal 18 2 2 3 3 2 2 2" xfId="12171" xr:uid="{00000000-0005-0000-0000-00008C2F0000}"/>
    <cellStyle name="Normal 18 2 2 3 3 2 2 2 2" xfId="12172" xr:uid="{00000000-0005-0000-0000-00008D2F0000}"/>
    <cellStyle name="Normal 18 2 2 3 3 2 2 3" xfId="12173" xr:uid="{00000000-0005-0000-0000-00008E2F0000}"/>
    <cellStyle name="Normal 18 2 2 3 3 2 3" xfId="12174" xr:uid="{00000000-0005-0000-0000-00008F2F0000}"/>
    <cellStyle name="Normal 18 2 2 3 3 2 3 2" xfId="12175" xr:uid="{00000000-0005-0000-0000-0000902F0000}"/>
    <cellStyle name="Normal 18 2 2 3 3 2 3 2 2" xfId="12176" xr:uid="{00000000-0005-0000-0000-0000912F0000}"/>
    <cellStyle name="Normal 18 2 2 3 3 2 3 3" xfId="12177" xr:uid="{00000000-0005-0000-0000-0000922F0000}"/>
    <cellStyle name="Normal 18 2 2 3 3 2 4" xfId="12178" xr:uid="{00000000-0005-0000-0000-0000932F0000}"/>
    <cellStyle name="Normal 18 2 2 3 3 2 4 2" xfId="12179" xr:uid="{00000000-0005-0000-0000-0000942F0000}"/>
    <cellStyle name="Normal 18 2 2 3 3 2 4 2 2" xfId="12180" xr:uid="{00000000-0005-0000-0000-0000952F0000}"/>
    <cellStyle name="Normal 18 2 2 3 3 2 4 3" xfId="12181" xr:uid="{00000000-0005-0000-0000-0000962F0000}"/>
    <cellStyle name="Normal 18 2 2 3 3 2 5" xfId="12182" xr:uid="{00000000-0005-0000-0000-0000972F0000}"/>
    <cellStyle name="Normal 18 2 2 3 3 2 5 2" xfId="12183" xr:uid="{00000000-0005-0000-0000-0000982F0000}"/>
    <cellStyle name="Normal 18 2 2 3 3 2 6" xfId="12184" xr:uid="{00000000-0005-0000-0000-0000992F0000}"/>
    <cellStyle name="Normal 18 2 2 3 3 2 6 2" xfId="12185" xr:uid="{00000000-0005-0000-0000-00009A2F0000}"/>
    <cellStyle name="Normal 18 2 2 3 3 2 7" xfId="12186" xr:uid="{00000000-0005-0000-0000-00009B2F0000}"/>
    <cellStyle name="Normal 18 2 2 3 3 3" xfId="12187" xr:uid="{00000000-0005-0000-0000-00009C2F0000}"/>
    <cellStyle name="Normal 18 2 2 3 3 3 2" xfId="12188" xr:uid="{00000000-0005-0000-0000-00009D2F0000}"/>
    <cellStyle name="Normal 18 2 2 3 3 3 2 2" xfId="12189" xr:uid="{00000000-0005-0000-0000-00009E2F0000}"/>
    <cellStyle name="Normal 18 2 2 3 3 3 3" xfId="12190" xr:uid="{00000000-0005-0000-0000-00009F2F0000}"/>
    <cellStyle name="Normal 18 2 2 3 3 4" xfId="12191" xr:uid="{00000000-0005-0000-0000-0000A02F0000}"/>
    <cellStyle name="Normal 18 2 2 3 3 4 2" xfId="12192" xr:uid="{00000000-0005-0000-0000-0000A12F0000}"/>
    <cellStyle name="Normal 18 2 2 3 3 4 2 2" xfId="12193" xr:uid="{00000000-0005-0000-0000-0000A22F0000}"/>
    <cellStyle name="Normal 18 2 2 3 3 4 3" xfId="12194" xr:uid="{00000000-0005-0000-0000-0000A32F0000}"/>
    <cellStyle name="Normal 18 2 2 3 3 5" xfId="12195" xr:uid="{00000000-0005-0000-0000-0000A42F0000}"/>
    <cellStyle name="Normal 18 2 2 3 3 5 2" xfId="12196" xr:uid="{00000000-0005-0000-0000-0000A52F0000}"/>
    <cellStyle name="Normal 18 2 2 3 3 5 2 2" xfId="12197" xr:uid="{00000000-0005-0000-0000-0000A62F0000}"/>
    <cellStyle name="Normal 18 2 2 3 3 5 3" xfId="12198" xr:uid="{00000000-0005-0000-0000-0000A72F0000}"/>
    <cellStyle name="Normal 18 2 2 3 3 6" xfId="12199" xr:uid="{00000000-0005-0000-0000-0000A82F0000}"/>
    <cellStyle name="Normal 18 2 2 3 3 6 2" xfId="12200" xr:uid="{00000000-0005-0000-0000-0000A92F0000}"/>
    <cellStyle name="Normal 18 2 2 3 3 7" xfId="12201" xr:uid="{00000000-0005-0000-0000-0000AA2F0000}"/>
    <cellStyle name="Normal 18 2 2 3 3 7 2" xfId="12202" xr:uid="{00000000-0005-0000-0000-0000AB2F0000}"/>
    <cellStyle name="Normal 18 2 2 3 3 8" xfId="12203" xr:uid="{00000000-0005-0000-0000-0000AC2F0000}"/>
    <cellStyle name="Normal 18 2 2 3 4" xfId="12204" xr:uid="{00000000-0005-0000-0000-0000AD2F0000}"/>
    <cellStyle name="Normal 18 2 2 3 4 2" xfId="12205" xr:uid="{00000000-0005-0000-0000-0000AE2F0000}"/>
    <cellStyle name="Normal 18 2 2 3 4 2 2" xfId="12206" xr:uid="{00000000-0005-0000-0000-0000AF2F0000}"/>
    <cellStyle name="Normal 18 2 2 3 4 2 2 2" xfId="12207" xr:uid="{00000000-0005-0000-0000-0000B02F0000}"/>
    <cellStyle name="Normal 18 2 2 3 4 2 3" xfId="12208" xr:uid="{00000000-0005-0000-0000-0000B12F0000}"/>
    <cellStyle name="Normal 18 2 2 3 4 3" xfId="12209" xr:uid="{00000000-0005-0000-0000-0000B22F0000}"/>
    <cellStyle name="Normal 18 2 2 3 4 3 2" xfId="12210" xr:uid="{00000000-0005-0000-0000-0000B32F0000}"/>
    <cellStyle name="Normal 18 2 2 3 4 3 2 2" xfId="12211" xr:uid="{00000000-0005-0000-0000-0000B42F0000}"/>
    <cellStyle name="Normal 18 2 2 3 4 3 3" xfId="12212" xr:uid="{00000000-0005-0000-0000-0000B52F0000}"/>
    <cellStyle name="Normal 18 2 2 3 4 4" xfId="12213" xr:uid="{00000000-0005-0000-0000-0000B62F0000}"/>
    <cellStyle name="Normal 18 2 2 3 4 4 2" xfId="12214" xr:uid="{00000000-0005-0000-0000-0000B72F0000}"/>
    <cellStyle name="Normal 18 2 2 3 4 4 2 2" xfId="12215" xr:uid="{00000000-0005-0000-0000-0000B82F0000}"/>
    <cellStyle name="Normal 18 2 2 3 4 4 3" xfId="12216" xr:uid="{00000000-0005-0000-0000-0000B92F0000}"/>
    <cellStyle name="Normal 18 2 2 3 4 5" xfId="12217" xr:uid="{00000000-0005-0000-0000-0000BA2F0000}"/>
    <cellStyle name="Normal 18 2 2 3 4 5 2" xfId="12218" xr:uid="{00000000-0005-0000-0000-0000BB2F0000}"/>
    <cellStyle name="Normal 18 2 2 3 4 6" xfId="12219" xr:uid="{00000000-0005-0000-0000-0000BC2F0000}"/>
    <cellStyle name="Normal 18 2 2 3 4 6 2" xfId="12220" xr:uid="{00000000-0005-0000-0000-0000BD2F0000}"/>
    <cellStyle name="Normal 18 2 2 3 4 7" xfId="12221" xr:uid="{00000000-0005-0000-0000-0000BE2F0000}"/>
    <cellStyle name="Normal 18 2 2 3 5" xfId="12222" xr:uid="{00000000-0005-0000-0000-0000BF2F0000}"/>
    <cellStyle name="Normal 18 2 2 3 5 2" xfId="12223" xr:uid="{00000000-0005-0000-0000-0000C02F0000}"/>
    <cellStyle name="Normal 18 2 2 3 5 2 2" xfId="12224" xr:uid="{00000000-0005-0000-0000-0000C12F0000}"/>
    <cellStyle name="Normal 18 2 2 3 5 2 2 2" xfId="12225" xr:uid="{00000000-0005-0000-0000-0000C22F0000}"/>
    <cellStyle name="Normal 18 2 2 3 5 2 3" xfId="12226" xr:uid="{00000000-0005-0000-0000-0000C32F0000}"/>
    <cellStyle name="Normal 18 2 2 3 5 3" xfId="12227" xr:uid="{00000000-0005-0000-0000-0000C42F0000}"/>
    <cellStyle name="Normal 18 2 2 3 5 3 2" xfId="12228" xr:uid="{00000000-0005-0000-0000-0000C52F0000}"/>
    <cellStyle name="Normal 18 2 2 3 5 3 2 2" xfId="12229" xr:uid="{00000000-0005-0000-0000-0000C62F0000}"/>
    <cellStyle name="Normal 18 2 2 3 5 3 3" xfId="12230" xr:uid="{00000000-0005-0000-0000-0000C72F0000}"/>
    <cellStyle name="Normal 18 2 2 3 5 4" xfId="12231" xr:uid="{00000000-0005-0000-0000-0000C82F0000}"/>
    <cellStyle name="Normal 18 2 2 3 5 4 2" xfId="12232" xr:uid="{00000000-0005-0000-0000-0000C92F0000}"/>
    <cellStyle name="Normal 18 2 2 3 5 4 2 2" xfId="12233" xr:uid="{00000000-0005-0000-0000-0000CA2F0000}"/>
    <cellStyle name="Normal 18 2 2 3 5 4 3" xfId="12234" xr:uid="{00000000-0005-0000-0000-0000CB2F0000}"/>
    <cellStyle name="Normal 18 2 2 3 5 5" xfId="12235" xr:uid="{00000000-0005-0000-0000-0000CC2F0000}"/>
    <cellStyle name="Normal 18 2 2 3 5 5 2" xfId="12236" xr:uid="{00000000-0005-0000-0000-0000CD2F0000}"/>
    <cellStyle name="Normal 18 2 2 3 5 6" xfId="12237" xr:uid="{00000000-0005-0000-0000-0000CE2F0000}"/>
    <cellStyle name="Normal 18 2 2 3 5 6 2" xfId="12238" xr:uid="{00000000-0005-0000-0000-0000CF2F0000}"/>
    <cellStyle name="Normal 18 2 2 3 5 7" xfId="12239" xr:uid="{00000000-0005-0000-0000-0000D02F0000}"/>
    <cellStyle name="Normal 18 2 2 3 6" xfId="12240" xr:uid="{00000000-0005-0000-0000-0000D12F0000}"/>
    <cellStyle name="Normal 18 2 2 3 6 2" xfId="12241" xr:uid="{00000000-0005-0000-0000-0000D22F0000}"/>
    <cellStyle name="Normal 18 2 2 3 6 2 2" xfId="12242" xr:uid="{00000000-0005-0000-0000-0000D32F0000}"/>
    <cellStyle name="Normal 18 2 2 3 6 3" xfId="12243" xr:uid="{00000000-0005-0000-0000-0000D42F0000}"/>
    <cellStyle name="Normal 18 2 2 3 7" xfId="12244" xr:uid="{00000000-0005-0000-0000-0000D52F0000}"/>
    <cellStyle name="Normal 18 2 2 3 7 2" xfId="12245" xr:uid="{00000000-0005-0000-0000-0000D62F0000}"/>
    <cellStyle name="Normal 18 2 2 3 7 2 2" xfId="12246" xr:uid="{00000000-0005-0000-0000-0000D72F0000}"/>
    <cellStyle name="Normal 18 2 2 3 7 3" xfId="12247" xr:uid="{00000000-0005-0000-0000-0000D82F0000}"/>
    <cellStyle name="Normal 18 2 2 3 8" xfId="12248" xr:uid="{00000000-0005-0000-0000-0000D92F0000}"/>
    <cellStyle name="Normal 18 2 2 3 8 2" xfId="12249" xr:uid="{00000000-0005-0000-0000-0000DA2F0000}"/>
    <cellStyle name="Normal 18 2 2 3 8 2 2" xfId="12250" xr:uid="{00000000-0005-0000-0000-0000DB2F0000}"/>
    <cellStyle name="Normal 18 2 2 3 8 3" xfId="12251" xr:uid="{00000000-0005-0000-0000-0000DC2F0000}"/>
    <cellStyle name="Normal 18 2 2 3 9" xfId="12252" xr:uid="{00000000-0005-0000-0000-0000DD2F0000}"/>
    <cellStyle name="Normal 18 2 2 3 9 2" xfId="12253" xr:uid="{00000000-0005-0000-0000-0000DE2F0000}"/>
    <cellStyle name="Normal 18 2 2 4" xfId="12254" xr:uid="{00000000-0005-0000-0000-0000DF2F0000}"/>
    <cellStyle name="Normal 18 2 2 4 2" xfId="12255" xr:uid="{00000000-0005-0000-0000-0000E02F0000}"/>
    <cellStyle name="Normal 18 2 2 4 2 2" xfId="12256" xr:uid="{00000000-0005-0000-0000-0000E12F0000}"/>
    <cellStyle name="Normal 18 2 2 4 2 2 2" xfId="12257" xr:uid="{00000000-0005-0000-0000-0000E22F0000}"/>
    <cellStyle name="Normal 18 2 2 4 2 2 2 2" xfId="12258" xr:uid="{00000000-0005-0000-0000-0000E32F0000}"/>
    <cellStyle name="Normal 18 2 2 4 2 2 3" xfId="12259" xr:uid="{00000000-0005-0000-0000-0000E42F0000}"/>
    <cellStyle name="Normal 18 2 2 4 2 3" xfId="12260" xr:uid="{00000000-0005-0000-0000-0000E52F0000}"/>
    <cellStyle name="Normal 18 2 2 4 2 3 2" xfId="12261" xr:uid="{00000000-0005-0000-0000-0000E62F0000}"/>
    <cellStyle name="Normal 18 2 2 4 2 3 2 2" xfId="12262" xr:uid="{00000000-0005-0000-0000-0000E72F0000}"/>
    <cellStyle name="Normal 18 2 2 4 2 3 3" xfId="12263" xr:uid="{00000000-0005-0000-0000-0000E82F0000}"/>
    <cellStyle name="Normal 18 2 2 4 2 4" xfId="12264" xr:uid="{00000000-0005-0000-0000-0000E92F0000}"/>
    <cellStyle name="Normal 18 2 2 4 2 4 2" xfId="12265" xr:uid="{00000000-0005-0000-0000-0000EA2F0000}"/>
    <cellStyle name="Normal 18 2 2 4 2 4 2 2" xfId="12266" xr:uid="{00000000-0005-0000-0000-0000EB2F0000}"/>
    <cellStyle name="Normal 18 2 2 4 2 4 3" xfId="12267" xr:uid="{00000000-0005-0000-0000-0000EC2F0000}"/>
    <cellStyle name="Normal 18 2 2 4 2 5" xfId="12268" xr:uid="{00000000-0005-0000-0000-0000ED2F0000}"/>
    <cellStyle name="Normal 18 2 2 4 2 5 2" xfId="12269" xr:uid="{00000000-0005-0000-0000-0000EE2F0000}"/>
    <cellStyle name="Normal 18 2 2 4 2 6" xfId="12270" xr:uid="{00000000-0005-0000-0000-0000EF2F0000}"/>
    <cellStyle name="Normal 18 2 2 4 2 6 2" xfId="12271" xr:uid="{00000000-0005-0000-0000-0000F02F0000}"/>
    <cellStyle name="Normal 18 2 2 4 2 7" xfId="12272" xr:uid="{00000000-0005-0000-0000-0000F12F0000}"/>
    <cellStyle name="Normal 18 2 2 4 3" xfId="12273" xr:uid="{00000000-0005-0000-0000-0000F22F0000}"/>
    <cellStyle name="Normal 18 2 2 4 3 2" xfId="12274" xr:uid="{00000000-0005-0000-0000-0000F32F0000}"/>
    <cellStyle name="Normal 18 2 2 4 3 2 2" xfId="12275" xr:uid="{00000000-0005-0000-0000-0000F42F0000}"/>
    <cellStyle name="Normal 18 2 2 4 3 2 2 2" xfId="12276" xr:uid="{00000000-0005-0000-0000-0000F52F0000}"/>
    <cellStyle name="Normal 18 2 2 4 3 2 3" xfId="12277" xr:uid="{00000000-0005-0000-0000-0000F62F0000}"/>
    <cellStyle name="Normal 18 2 2 4 3 3" xfId="12278" xr:uid="{00000000-0005-0000-0000-0000F72F0000}"/>
    <cellStyle name="Normal 18 2 2 4 3 3 2" xfId="12279" xr:uid="{00000000-0005-0000-0000-0000F82F0000}"/>
    <cellStyle name="Normal 18 2 2 4 3 3 2 2" xfId="12280" xr:uid="{00000000-0005-0000-0000-0000F92F0000}"/>
    <cellStyle name="Normal 18 2 2 4 3 3 3" xfId="12281" xr:uid="{00000000-0005-0000-0000-0000FA2F0000}"/>
    <cellStyle name="Normal 18 2 2 4 3 4" xfId="12282" xr:uid="{00000000-0005-0000-0000-0000FB2F0000}"/>
    <cellStyle name="Normal 18 2 2 4 3 4 2" xfId="12283" xr:uid="{00000000-0005-0000-0000-0000FC2F0000}"/>
    <cellStyle name="Normal 18 2 2 4 3 4 2 2" xfId="12284" xr:uid="{00000000-0005-0000-0000-0000FD2F0000}"/>
    <cellStyle name="Normal 18 2 2 4 3 4 3" xfId="12285" xr:uid="{00000000-0005-0000-0000-0000FE2F0000}"/>
    <cellStyle name="Normal 18 2 2 4 3 5" xfId="12286" xr:uid="{00000000-0005-0000-0000-0000FF2F0000}"/>
    <cellStyle name="Normal 18 2 2 4 3 5 2" xfId="12287" xr:uid="{00000000-0005-0000-0000-000000300000}"/>
    <cellStyle name="Normal 18 2 2 4 3 6" xfId="12288" xr:uid="{00000000-0005-0000-0000-000001300000}"/>
    <cellStyle name="Normal 18 2 2 4 3 6 2" xfId="12289" xr:uid="{00000000-0005-0000-0000-000002300000}"/>
    <cellStyle name="Normal 18 2 2 4 3 7" xfId="12290" xr:uid="{00000000-0005-0000-0000-000003300000}"/>
    <cellStyle name="Normal 18 2 2 4 4" xfId="12291" xr:uid="{00000000-0005-0000-0000-000004300000}"/>
    <cellStyle name="Normal 18 2 2 4 4 2" xfId="12292" xr:uid="{00000000-0005-0000-0000-000005300000}"/>
    <cellStyle name="Normal 18 2 2 4 4 2 2" xfId="12293" xr:uid="{00000000-0005-0000-0000-000006300000}"/>
    <cellStyle name="Normal 18 2 2 4 4 3" xfId="12294" xr:uid="{00000000-0005-0000-0000-000007300000}"/>
    <cellStyle name="Normal 18 2 2 4 5" xfId="12295" xr:uid="{00000000-0005-0000-0000-000008300000}"/>
    <cellStyle name="Normal 18 2 2 4 5 2" xfId="12296" xr:uid="{00000000-0005-0000-0000-000009300000}"/>
    <cellStyle name="Normal 18 2 2 4 5 2 2" xfId="12297" xr:uid="{00000000-0005-0000-0000-00000A300000}"/>
    <cellStyle name="Normal 18 2 2 4 5 3" xfId="12298" xr:uid="{00000000-0005-0000-0000-00000B300000}"/>
    <cellStyle name="Normal 18 2 2 4 6" xfId="12299" xr:uid="{00000000-0005-0000-0000-00000C300000}"/>
    <cellStyle name="Normal 18 2 2 4 6 2" xfId="12300" xr:uid="{00000000-0005-0000-0000-00000D300000}"/>
    <cellStyle name="Normal 18 2 2 4 6 2 2" xfId="12301" xr:uid="{00000000-0005-0000-0000-00000E300000}"/>
    <cellStyle name="Normal 18 2 2 4 6 3" xfId="12302" xr:uid="{00000000-0005-0000-0000-00000F300000}"/>
    <cellStyle name="Normal 18 2 2 4 7" xfId="12303" xr:uid="{00000000-0005-0000-0000-000010300000}"/>
    <cellStyle name="Normal 18 2 2 4 7 2" xfId="12304" xr:uid="{00000000-0005-0000-0000-000011300000}"/>
    <cellStyle name="Normal 18 2 2 4 8" xfId="12305" xr:uid="{00000000-0005-0000-0000-000012300000}"/>
    <cellStyle name="Normal 18 2 2 4 8 2" xfId="12306" xr:uid="{00000000-0005-0000-0000-000013300000}"/>
    <cellStyle name="Normal 18 2 2 4 9" xfId="12307" xr:uid="{00000000-0005-0000-0000-000014300000}"/>
    <cellStyle name="Normal 18 2 2 5" xfId="12308" xr:uid="{00000000-0005-0000-0000-000015300000}"/>
    <cellStyle name="Normal 18 2 2 5 2" xfId="12309" xr:uid="{00000000-0005-0000-0000-000016300000}"/>
    <cellStyle name="Normal 18 2 2 5 2 2" xfId="12310" xr:uid="{00000000-0005-0000-0000-000017300000}"/>
    <cellStyle name="Normal 18 2 2 5 2 2 2" xfId="12311" xr:uid="{00000000-0005-0000-0000-000018300000}"/>
    <cellStyle name="Normal 18 2 2 5 2 2 2 2" xfId="12312" xr:uid="{00000000-0005-0000-0000-000019300000}"/>
    <cellStyle name="Normal 18 2 2 5 2 2 3" xfId="12313" xr:uid="{00000000-0005-0000-0000-00001A300000}"/>
    <cellStyle name="Normal 18 2 2 5 2 3" xfId="12314" xr:uid="{00000000-0005-0000-0000-00001B300000}"/>
    <cellStyle name="Normal 18 2 2 5 2 3 2" xfId="12315" xr:uid="{00000000-0005-0000-0000-00001C300000}"/>
    <cellStyle name="Normal 18 2 2 5 2 3 2 2" xfId="12316" xr:uid="{00000000-0005-0000-0000-00001D300000}"/>
    <cellStyle name="Normal 18 2 2 5 2 3 3" xfId="12317" xr:uid="{00000000-0005-0000-0000-00001E300000}"/>
    <cellStyle name="Normal 18 2 2 5 2 4" xfId="12318" xr:uid="{00000000-0005-0000-0000-00001F300000}"/>
    <cellStyle name="Normal 18 2 2 5 2 4 2" xfId="12319" xr:uid="{00000000-0005-0000-0000-000020300000}"/>
    <cellStyle name="Normal 18 2 2 5 2 4 2 2" xfId="12320" xr:uid="{00000000-0005-0000-0000-000021300000}"/>
    <cellStyle name="Normal 18 2 2 5 2 4 3" xfId="12321" xr:uid="{00000000-0005-0000-0000-000022300000}"/>
    <cellStyle name="Normal 18 2 2 5 2 5" xfId="12322" xr:uid="{00000000-0005-0000-0000-000023300000}"/>
    <cellStyle name="Normal 18 2 2 5 2 5 2" xfId="12323" xr:uid="{00000000-0005-0000-0000-000024300000}"/>
    <cellStyle name="Normal 18 2 2 5 2 6" xfId="12324" xr:uid="{00000000-0005-0000-0000-000025300000}"/>
    <cellStyle name="Normal 18 2 2 5 2 6 2" xfId="12325" xr:uid="{00000000-0005-0000-0000-000026300000}"/>
    <cellStyle name="Normal 18 2 2 5 2 7" xfId="12326" xr:uid="{00000000-0005-0000-0000-000027300000}"/>
    <cellStyle name="Normal 18 2 2 5 3" xfId="12327" xr:uid="{00000000-0005-0000-0000-000028300000}"/>
    <cellStyle name="Normal 18 2 2 5 3 2" xfId="12328" xr:uid="{00000000-0005-0000-0000-000029300000}"/>
    <cellStyle name="Normal 18 2 2 5 3 2 2" xfId="12329" xr:uid="{00000000-0005-0000-0000-00002A300000}"/>
    <cellStyle name="Normal 18 2 2 5 3 3" xfId="12330" xr:uid="{00000000-0005-0000-0000-00002B300000}"/>
    <cellStyle name="Normal 18 2 2 5 4" xfId="12331" xr:uid="{00000000-0005-0000-0000-00002C300000}"/>
    <cellStyle name="Normal 18 2 2 5 4 2" xfId="12332" xr:uid="{00000000-0005-0000-0000-00002D300000}"/>
    <cellStyle name="Normal 18 2 2 5 4 2 2" xfId="12333" xr:uid="{00000000-0005-0000-0000-00002E300000}"/>
    <cellStyle name="Normal 18 2 2 5 4 3" xfId="12334" xr:uid="{00000000-0005-0000-0000-00002F300000}"/>
    <cellStyle name="Normal 18 2 2 5 5" xfId="12335" xr:uid="{00000000-0005-0000-0000-000030300000}"/>
    <cellStyle name="Normal 18 2 2 5 5 2" xfId="12336" xr:uid="{00000000-0005-0000-0000-000031300000}"/>
    <cellStyle name="Normal 18 2 2 5 5 2 2" xfId="12337" xr:uid="{00000000-0005-0000-0000-000032300000}"/>
    <cellStyle name="Normal 18 2 2 5 5 3" xfId="12338" xr:uid="{00000000-0005-0000-0000-000033300000}"/>
    <cellStyle name="Normal 18 2 2 5 6" xfId="12339" xr:uid="{00000000-0005-0000-0000-000034300000}"/>
    <cellStyle name="Normal 18 2 2 5 6 2" xfId="12340" xr:uid="{00000000-0005-0000-0000-000035300000}"/>
    <cellStyle name="Normal 18 2 2 5 7" xfId="12341" xr:uid="{00000000-0005-0000-0000-000036300000}"/>
    <cellStyle name="Normal 18 2 2 5 7 2" xfId="12342" xr:uid="{00000000-0005-0000-0000-000037300000}"/>
    <cellStyle name="Normal 18 2 2 5 8" xfId="12343" xr:uid="{00000000-0005-0000-0000-000038300000}"/>
    <cellStyle name="Normal 18 2 2 6" xfId="12344" xr:uid="{00000000-0005-0000-0000-000039300000}"/>
    <cellStyle name="Normal 18 2 2 6 2" xfId="12345" xr:uid="{00000000-0005-0000-0000-00003A300000}"/>
    <cellStyle name="Normal 18 2 2 6 2 2" xfId="12346" xr:uid="{00000000-0005-0000-0000-00003B300000}"/>
    <cellStyle name="Normal 18 2 2 6 2 2 2" xfId="12347" xr:uid="{00000000-0005-0000-0000-00003C300000}"/>
    <cellStyle name="Normal 18 2 2 6 2 3" xfId="12348" xr:uid="{00000000-0005-0000-0000-00003D300000}"/>
    <cellStyle name="Normal 18 2 2 6 3" xfId="12349" xr:uid="{00000000-0005-0000-0000-00003E300000}"/>
    <cellStyle name="Normal 18 2 2 6 3 2" xfId="12350" xr:uid="{00000000-0005-0000-0000-00003F300000}"/>
    <cellStyle name="Normal 18 2 2 6 3 2 2" xfId="12351" xr:uid="{00000000-0005-0000-0000-000040300000}"/>
    <cellStyle name="Normal 18 2 2 6 3 3" xfId="12352" xr:uid="{00000000-0005-0000-0000-000041300000}"/>
    <cellStyle name="Normal 18 2 2 6 4" xfId="12353" xr:uid="{00000000-0005-0000-0000-000042300000}"/>
    <cellStyle name="Normal 18 2 2 6 4 2" xfId="12354" xr:uid="{00000000-0005-0000-0000-000043300000}"/>
    <cellStyle name="Normal 18 2 2 6 4 2 2" xfId="12355" xr:uid="{00000000-0005-0000-0000-000044300000}"/>
    <cellStyle name="Normal 18 2 2 6 4 3" xfId="12356" xr:uid="{00000000-0005-0000-0000-000045300000}"/>
    <cellStyle name="Normal 18 2 2 6 5" xfId="12357" xr:uid="{00000000-0005-0000-0000-000046300000}"/>
    <cellStyle name="Normal 18 2 2 6 5 2" xfId="12358" xr:uid="{00000000-0005-0000-0000-000047300000}"/>
    <cellStyle name="Normal 18 2 2 6 6" xfId="12359" xr:uid="{00000000-0005-0000-0000-000048300000}"/>
    <cellStyle name="Normal 18 2 2 6 6 2" xfId="12360" xr:uid="{00000000-0005-0000-0000-000049300000}"/>
    <cellStyle name="Normal 18 2 2 6 7" xfId="12361" xr:uid="{00000000-0005-0000-0000-00004A300000}"/>
    <cellStyle name="Normal 18 2 2 7" xfId="12362" xr:uid="{00000000-0005-0000-0000-00004B300000}"/>
    <cellStyle name="Normal 18 2 2 7 2" xfId="12363" xr:uid="{00000000-0005-0000-0000-00004C300000}"/>
    <cellStyle name="Normal 18 2 2 7 2 2" xfId="12364" xr:uid="{00000000-0005-0000-0000-00004D300000}"/>
    <cellStyle name="Normal 18 2 2 7 2 2 2" xfId="12365" xr:uid="{00000000-0005-0000-0000-00004E300000}"/>
    <cellStyle name="Normal 18 2 2 7 2 3" xfId="12366" xr:uid="{00000000-0005-0000-0000-00004F300000}"/>
    <cellStyle name="Normal 18 2 2 7 3" xfId="12367" xr:uid="{00000000-0005-0000-0000-000050300000}"/>
    <cellStyle name="Normal 18 2 2 7 3 2" xfId="12368" xr:uid="{00000000-0005-0000-0000-000051300000}"/>
    <cellStyle name="Normal 18 2 2 7 3 2 2" xfId="12369" xr:uid="{00000000-0005-0000-0000-000052300000}"/>
    <cellStyle name="Normal 18 2 2 7 3 3" xfId="12370" xr:uid="{00000000-0005-0000-0000-000053300000}"/>
    <cellStyle name="Normal 18 2 2 7 4" xfId="12371" xr:uid="{00000000-0005-0000-0000-000054300000}"/>
    <cellStyle name="Normal 18 2 2 7 4 2" xfId="12372" xr:uid="{00000000-0005-0000-0000-000055300000}"/>
    <cellStyle name="Normal 18 2 2 7 4 2 2" xfId="12373" xr:uid="{00000000-0005-0000-0000-000056300000}"/>
    <cellStyle name="Normal 18 2 2 7 4 3" xfId="12374" xr:uid="{00000000-0005-0000-0000-000057300000}"/>
    <cellStyle name="Normal 18 2 2 7 5" xfId="12375" xr:uid="{00000000-0005-0000-0000-000058300000}"/>
    <cellStyle name="Normal 18 2 2 7 5 2" xfId="12376" xr:uid="{00000000-0005-0000-0000-000059300000}"/>
    <cellStyle name="Normal 18 2 2 7 6" xfId="12377" xr:uid="{00000000-0005-0000-0000-00005A300000}"/>
    <cellStyle name="Normal 18 2 2 7 6 2" xfId="12378" xr:uid="{00000000-0005-0000-0000-00005B300000}"/>
    <cellStyle name="Normal 18 2 2 7 7" xfId="12379" xr:uid="{00000000-0005-0000-0000-00005C300000}"/>
    <cellStyle name="Normal 18 2 2 8" xfId="12380" xr:uid="{00000000-0005-0000-0000-00005D300000}"/>
    <cellStyle name="Normal 18 2 2 8 2" xfId="12381" xr:uid="{00000000-0005-0000-0000-00005E300000}"/>
    <cellStyle name="Normal 18 2 2 8 2 2" xfId="12382" xr:uid="{00000000-0005-0000-0000-00005F300000}"/>
    <cellStyle name="Normal 18 2 2 8 3" xfId="12383" xr:uid="{00000000-0005-0000-0000-000060300000}"/>
    <cellStyle name="Normal 18 2 2 9" xfId="12384" xr:uid="{00000000-0005-0000-0000-000061300000}"/>
    <cellStyle name="Normal 18 2 2 9 2" xfId="12385" xr:uid="{00000000-0005-0000-0000-000062300000}"/>
    <cellStyle name="Normal 18 2 2 9 2 2" xfId="12386" xr:uid="{00000000-0005-0000-0000-000063300000}"/>
    <cellStyle name="Normal 18 2 2 9 3" xfId="12387" xr:uid="{00000000-0005-0000-0000-000064300000}"/>
    <cellStyle name="Normal 18 2 2_Confidential Information" xfId="12388" xr:uid="{00000000-0005-0000-0000-000065300000}"/>
    <cellStyle name="Normal 18 2 3" xfId="12389" xr:uid="{00000000-0005-0000-0000-000066300000}"/>
    <cellStyle name="Normal 18 2 3 10" xfId="12390" xr:uid="{00000000-0005-0000-0000-000067300000}"/>
    <cellStyle name="Normal 18 2 3 10 2" xfId="12391" xr:uid="{00000000-0005-0000-0000-000068300000}"/>
    <cellStyle name="Normal 18 2 3 10 2 2" xfId="12392" xr:uid="{00000000-0005-0000-0000-000069300000}"/>
    <cellStyle name="Normal 18 2 3 10 3" xfId="12393" xr:uid="{00000000-0005-0000-0000-00006A300000}"/>
    <cellStyle name="Normal 18 2 3 11" xfId="12394" xr:uid="{00000000-0005-0000-0000-00006B300000}"/>
    <cellStyle name="Normal 18 2 3 11 2" xfId="12395" xr:uid="{00000000-0005-0000-0000-00006C300000}"/>
    <cellStyle name="Normal 18 2 3 12" xfId="12396" xr:uid="{00000000-0005-0000-0000-00006D300000}"/>
    <cellStyle name="Normal 18 2 3 12 2" xfId="12397" xr:uid="{00000000-0005-0000-0000-00006E300000}"/>
    <cellStyle name="Normal 18 2 3 13" xfId="12398" xr:uid="{00000000-0005-0000-0000-00006F300000}"/>
    <cellStyle name="Normal 18 2 3 2" xfId="12399" xr:uid="{00000000-0005-0000-0000-000070300000}"/>
    <cellStyle name="Normal 18 2 3 2 10" xfId="12400" xr:uid="{00000000-0005-0000-0000-000071300000}"/>
    <cellStyle name="Normal 18 2 3 2 10 2" xfId="12401" xr:uid="{00000000-0005-0000-0000-000072300000}"/>
    <cellStyle name="Normal 18 2 3 2 11" xfId="12402" xr:uid="{00000000-0005-0000-0000-000073300000}"/>
    <cellStyle name="Normal 18 2 3 2 2" xfId="12403" xr:uid="{00000000-0005-0000-0000-000074300000}"/>
    <cellStyle name="Normal 18 2 3 2 2 2" xfId="12404" xr:uid="{00000000-0005-0000-0000-000075300000}"/>
    <cellStyle name="Normal 18 2 3 2 2 2 2" xfId="12405" xr:uid="{00000000-0005-0000-0000-000076300000}"/>
    <cellStyle name="Normal 18 2 3 2 2 2 2 2" xfId="12406" xr:uid="{00000000-0005-0000-0000-000077300000}"/>
    <cellStyle name="Normal 18 2 3 2 2 2 2 2 2" xfId="12407" xr:uid="{00000000-0005-0000-0000-000078300000}"/>
    <cellStyle name="Normal 18 2 3 2 2 2 2 3" xfId="12408" xr:uid="{00000000-0005-0000-0000-000079300000}"/>
    <cellStyle name="Normal 18 2 3 2 2 2 3" xfId="12409" xr:uid="{00000000-0005-0000-0000-00007A300000}"/>
    <cellStyle name="Normal 18 2 3 2 2 2 3 2" xfId="12410" xr:uid="{00000000-0005-0000-0000-00007B300000}"/>
    <cellStyle name="Normal 18 2 3 2 2 2 3 2 2" xfId="12411" xr:uid="{00000000-0005-0000-0000-00007C300000}"/>
    <cellStyle name="Normal 18 2 3 2 2 2 3 3" xfId="12412" xr:uid="{00000000-0005-0000-0000-00007D300000}"/>
    <cellStyle name="Normal 18 2 3 2 2 2 4" xfId="12413" xr:uid="{00000000-0005-0000-0000-00007E300000}"/>
    <cellStyle name="Normal 18 2 3 2 2 2 4 2" xfId="12414" xr:uid="{00000000-0005-0000-0000-00007F300000}"/>
    <cellStyle name="Normal 18 2 3 2 2 2 4 2 2" xfId="12415" xr:uid="{00000000-0005-0000-0000-000080300000}"/>
    <cellStyle name="Normal 18 2 3 2 2 2 4 3" xfId="12416" xr:uid="{00000000-0005-0000-0000-000081300000}"/>
    <cellStyle name="Normal 18 2 3 2 2 2 5" xfId="12417" xr:uid="{00000000-0005-0000-0000-000082300000}"/>
    <cellStyle name="Normal 18 2 3 2 2 2 5 2" xfId="12418" xr:uid="{00000000-0005-0000-0000-000083300000}"/>
    <cellStyle name="Normal 18 2 3 2 2 2 6" xfId="12419" xr:uid="{00000000-0005-0000-0000-000084300000}"/>
    <cellStyle name="Normal 18 2 3 2 2 2 6 2" xfId="12420" xr:uid="{00000000-0005-0000-0000-000085300000}"/>
    <cellStyle name="Normal 18 2 3 2 2 2 7" xfId="12421" xr:uid="{00000000-0005-0000-0000-000086300000}"/>
    <cellStyle name="Normal 18 2 3 2 2 3" xfId="12422" xr:uid="{00000000-0005-0000-0000-000087300000}"/>
    <cellStyle name="Normal 18 2 3 2 2 3 2" xfId="12423" xr:uid="{00000000-0005-0000-0000-000088300000}"/>
    <cellStyle name="Normal 18 2 3 2 2 3 2 2" xfId="12424" xr:uid="{00000000-0005-0000-0000-000089300000}"/>
    <cellStyle name="Normal 18 2 3 2 2 3 2 2 2" xfId="12425" xr:uid="{00000000-0005-0000-0000-00008A300000}"/>
    <cellStyle name="Normal 18 2 3 2 2 3 2 3" xfId="12426" xr:uid="{00000000-0005-0000-0000-00008B300000}"/>
    <cellStyle name="Normal 18 2 3 2 2 3 3" xfId="12427" xr:uid="{00000000-0005-0000-0000-00008C300000}"/>
    <cellStyle name="Normal 18 2 3 2 2 3 3 2" xfId="12428" xr:uid="{00000000-0005-0000-0000-00008D300000}"/>
    <cellStyle name="Normal 18 2 3 2 2 3 3 2 2" xfId="12429" xr:uid="{00000000-0005-0000-0000-00008E300000}"/>
    <cellStyle name="Normal 18 2 3 2 2 3 3 3" xfId="12430" xr:uid="{00000000-0005-0000-0000-00008F300000}"/>
    <cellStyle name="Normal 18 2 3 2 2 3 4" xfId="12431" xr:uid="{00000000-0005-0000-0000-000090300000}"/>
    <cellStyle name="Normal 18 2 3 2 2 3 4 2" xfId="12432" xr:uid="{00000000-0005-0000-0000-000091300000}"/>
    <cellStyle name="Normal 18 2 3 2 2 3 4 2 2" xfId="12433" xr:uid="{00000000-0005-0000-0000-000092300000}"/>
    <cellStyle name="Normal 18 2 3 2 2 3 4 3" xfId="12434" xr:uid="{00000000-0005-0000-0000-000093300000}"/>
    <cellStyle name="Normal 18 2 3 2 2 3 5" xfId="12435" xr:uid="{00000000-0005-0000-0000-000094300000}"/>
    <cellStyle name="Normal 18 2 3 2 2 3 5 2" xfId="12436" xr:uid="{00000000-0005-0000-0000-000095300000}"/>
    <cellStyle name="Normal 18 2 3 2 2 3 6" xfId="12437" xr:uid="{00000000-0005-0000-0000-000096300000}"/>
    <cellStyle name="Normal 18 2 3 2 2 3 6 2" xfId="12438" xr:uid="{00000000-0005-0000-0000-000097300000}"/>
    <cellStyle name="Normal 18 2 3 2 2 3 7" xfId="12439" xr:uid="{00000000-0005-0000-0000-000098300000}"/>
    <cellStyle name="Normal 18 2 3 2 2 4" xfId="12440" xr:uid="{00000000-0005-0000-0000-000099300000}"/>
    <cellStyle name="Normal 18 2 3 2 2 4 2" xfId="12441" xr:uid="{00000000-0005-0000-0000-00009A300000}"/>
    <cellStyle name="Normal 18 2 3 2 2 4 2 2" xfId="12442" xr:uid="{00000000-0005-0000-0000-00009B300000}"/>
    <cellStyle name="Normal 18 2 3 2 2 4 3" xfId="12443" xr:uid="{00000000-0005-0000-0000-00009C300000}"/>
    <cellStyle name="Normal 18 2 3 2 2 5" xfId="12444" xr:uid="{00000000-0005-0000-0000-00009D300000}"/>
    <cellStyle name="Normal 18 2 3 2 2 5 2" xfId="12445" xr:uid="{00000000-0005-0000-0000-00009E300000}"/>
    <cellStyle name="Normal 18 2 3 2 2 5 2 2" xfId="12446" xr:uid="{00000000-0005-0000-0000-00009F300000}"/>
    <cellStyle name="Normal 18 2 3 2 2 5 3" xfId="12447" xr:uid="{00000000-0005-0000-0000-0000A0300000}"/>
    <cellStyle name="Normal 18 2 3 2 2 6" xfId="12448" xr:uid="{00000000-0005-0000-0000-0000A1300000}"/>
    <cellStyle name="Normal 18 2 3 2 2 6 2" xfId="12449" xr:uid="{00000000-0005-0000-0000-0000A2300000}"/>
    <cellStyle name="Normal 18 2 3 2 2 6 2 2" xfId="12450" xr:uid="{00000000-0005-0000-0000-0000A3300000}"/>
    <cellStyle name="Normal 18 2 3 2 2 6 3" xfId="12451" xr:uid="{00000000-0005-0000-0000-0000A4300000}"/>
    <cellStyle name="Normal 18 2 3 2 2 7" xfId="12452" xr:uid="{00000000-0005-0000-0000-0000A5300000}"/>
    <cellStyle name="Normal 18 2 3 2 2 7 2" xfId="12453" xr:uid="{00000000-0005-0000-0000-0000A6300000}"/>
    <cellStyle name="Normal 18 2 3 2 2 8" xfId="12454" xr:uid="{00000000-0005-0000-0000-0000A7300000}"/>
    <cellStyle name="Normal 18 2 3 2 2 8 2" xfId="12455" xr:uid="{00000000-0005-0000-0000-0000A8300000}"/>
    <cellStyle name="Normal 18 2 3 2 2 9" xfId="12456" xr:uid="{00000000-0005-0000-0000-0000A9300000}"/>
    <cellStyle name="Normal 18 2 3 2 3" xfId="12457" xr:uid="{00000000-0005-0000-0000-0000AA300000}"/>
    <cellStyle name="Normal 18 2 3 2 3 2" xfId="12458" xr:uid="{00000000-0005-0000-0000-0000AB300000}"/>
    <cellStyle name="Normal 18 2 3 2 3 2 2" xfId="12459" xr:uid="{00000000-0005-0000-0000-0000AC300000}"/>
    <cellStyle name="Normal 18 2 3 2 3 2 2 2" xfId="12460" xr:uid="{00000000-0005-0000-0000-0000AD300000}"/>
    <cellStyle name="Normal 18 2 3 2 3 2 2 2 2" xfId="12461" xr:uid="{00000000-0005-0000-0000-0000AE300000}"/>
    <cellStyle name="Normal 18 2 3 2 3 2 2 3" xfId="12462" xr:uid="{00000000-0005-0000-0000-0000AF300000}"/>
    <cellStyle name="Normal 18 2 3 2 3 2 3" xfId="12463" xr:uid="{00000000-0005-0000-0000-0000B0300000}"/>
    <cellStyle name="Normal 18 2 3 2 3 2 3 2" xfId="12464" xr:uid="{00000000-0005-0000-0000-0000B1300000}"/>
    <cellStyle name="Normal 18 2 3 2 3 2 3 2 2" xfId="12465" xr:uid="{00000000-0005-0000-0000-0000B2300000}"/>
    <cellStyle name="Normal 18 2 3 2 3 2 3 3" xfId="12466" xr:uid="{00000000-0005-0000-0000-0000B3300000}"/>
    <cellStyle name="Normal 18 2 3 2 3 2 4" xfId="12467" xr:uid="{00000000-0005-0000-0000-0000B4300000}"/>
    <cellStyle name="Normal 18 2 3 2 3 2 4 2" xfId="12468" xr:uid="{00000000-0005-0000-0000-0000B5300000}"/>
    <cellStyle name="Normal 18 2 3 2 3 2 4 2 2" xfId="12469" xr:uid="{00000000-0005-0000-0000-0000B6300000}"/>
    <cellStyle name="Normal 18 2 3 2 3 2 4 3" xfId="12470" xr:uid="{00000000-0005-0000-0000-0000B7300000}"/>
    <cellStyle name="Normal 18 2 3 2 3 2 5" xfId="12471" xr:uid="{00000000-0005-0000-0000-0000B8300000}"/>
    <cellStyle name="Normal 18 2 3 2 3 2 5 2" xfId="12472" xr:uid="{00000000-0005-0000-0000-0000B9300000}"/>
    <cellStyle name="Normal 18 2 3 2 3 2 6" xfId="12473" xr:uid="{00000000-0005-0000-0000-0000BA300000}"/>
    <cellStyle name="Normal 18 2 3 2 3 2 6 2" xfId="12474" xr:uid="{00000000-0005-0000-0000-0000BB300000}"/>
    <cellStyle name="Normal 18 2 3 2 3 2 7" xfId="12475" xr:uid="{00000000-0005-0000-0000-0000BC300000}"/>
    <cellStyle name="Normal 18 2 3 2 3 3" xfId="12476" xr:uid="{00000000-0005-0000-0000-0000BD300000}"/>
    <cellStyle name="Normal 18 2 3 2 3 3 2" xfId="12477" xr:uid="{00000000-0005-0000-0000-0000BE300000}"/>
    <cellStyle name="Normal 18 2 3 2 3 3 2 2" xfId="12478" xr:uid="{00000000-0005-0000-0000-0000BF300000}"/>
    <cellStyle name="Normal 18 2 3 2 3 3 3" xfId="12479" xr:uid="{00000000-0005-0000-0000-0000C0300000}"/>
    <cellStyle name="Normal 18 2 3 2 3 4" xfId="12480" xr:uid="{00000000-0005-0000-0000-0000C1300000}"/>
    <cellStyle name="Normal 18 2 3 2 3 4 2" xfId="12481" xr:uid="{00000000-0005-0000-0000-0000C2300000}"/>
    <cellStyle name="Normal 18 2 3 2 3 4 2 2" xfId="12482" xr:uid="{00000000-0005-0000-0000-0000C3300000}"/>
    <cellStyle name="Normal 18 2 3 2 3 4 3" xfId="12483" xr:uid="{00000000-0005-0000-0000-0000C4300000}"/>
    <cellStyle name="Normal 18 2 3 2 3 5" xfId="12484" xr:uid="{00000000-0005-0000-0000-0000C5300000}"/>
    <cellStyle name="Normal 18 2 3 2 3 5 2" xfId="12485" xr:uid="{00000000-0005-0000-0000-0000C6300000}"/>
    <cellStyle name="Normal 18 2 3 2 3 5 2 2" xfId="12486" xr:uid="{00000000-0005-0000-0000-0000C7300000}"/>
    <cellStyle name="Normal 18 2 3 2 3 5 3" xfId="12487" xr:uid="{00000000-0005-0000-0000-0000C8300000}"/>
    <cellStyle name="Normal 18 2 3 2 3 6" xfId="12488" xr:uid="{00000000-0005-0000-0000-0000C9300000}"/>
    <cellStyle name="Normal 18 2 3 2 3 6 2" xfId="12489" xr:uid="{00000000-0005-0000-0000-0000CA300000}"/>
    <cellStyle name="Normal 18 2 3 2 3 7" xfId="12490" xr:uid="{00000000-0005-0000-0000-0000CB300000}"/>
    <cellStyle name="Normal 18 2 3 2 3 7 2" xfId="12491" xr:uid="{00000000-0005-0000-0000-0000CC300000}"/>
    <cellStyle name="Normal 18 2 3 2 3 8" xfId="12492" xr:uid="{00000000-0005-0000-0000-0000CD300000}"/>
    <cellStyle name="Normal 18 2 3 2 4" xfId="12493" xr:uid="{00000000-0005-0000-0000-0000CE300000}"/>
    <cellStyle name="Normal 18 2 3 2 4 2" xfId="12494" xr:uid="{00000000-0005-0000-0000-0000CF300000}"/>
    <cellStyle name="Normal 18 2 3 2 4 2 2" xfId="12495" xr:uid="{00000000-0005-0000-0000-0000D0300000}"/>
    <cellStyle name="Normal 18 2 3 2 4 2 2 2" xfId="12496" xr:uid="{00000000-0005-0000-0000-0000D1300000}"/>
    <cellStyle name="Normal 18 2 3 2 4 2 3" xfId="12497" xr:uid="{00000000-0005-0000-0000-0000D2300000}"/>
    <cellStyle name="Normal 18 2 3 2 4 3" xfId="12498" xr:uid="{00000000-0005-0000-0000-0000D3300000}"/>
    <cellStyle name="Normal 18 2 3 2 4 3 2" xfId="12499" xr:uid="{00000000-0005-0000-0000-0000D4300000}"/>
    <cellStyle name="Normal 18 2 3 2 4 3 2 2" xfId="12500" xr:uid="{00000000-0005-0000-0000-0000D5300000}"/>
    <cellStyle name="Normal 18 2 3 2 4 3 3" xfId="12501" xr:uid="{00000000-0005-0000-0000-0000D6300000}"/>
    <cellStyle name="Normal 18 2 3 2 4 4" xfId="12502" xr:uid="{00000000-0005-0000-0000-0000D7300000}"/>
    <cellStyle name="Normal 18 2 3 2 4 4 2" xfId="12503" xr:uid="{00000000-0005-0000-0000-0000D8300000}"/>
    <cellStyle name="Normal 18 2 3 2 4 4 2 2" xfId="12504" xr:uid="{00000000-0005-0000-0000-0000D9300000}"/>
    <cellStyle name="Normal 18 2 3 2 4 4 3" xfId="12505" xr:uid="{00000000-0005-0000-0000-0000DA300000}"/>
    <cellStyle name="Normal 18 2 3 2 4 5" xfId="12506" xr:uid="{00000000-0005-0000-0000-0000DB300000}"/>
    <cellStyle name="Normal 18 2 3 2 4 5 2" xfId="12507" xr:uid="{00000000-0005-0000-0000-0000DC300000}"/>
    <cellStyle name="Normal 18 2 3 2 4 6" xfId="12508" xr:uid="{00000000-0005-0000-0000-0000DD300000}"/>
    <cellStyle name="Normal 18 2 3 2 4 6 2" xfId="12509" xr:uid="{00000000-0005-0000-0000-0000DE300000}"/>
    <cellStyle name="Normal 18 2 3 2 4 7" xfId="12510" xr:uid="{00000000-0005-0000-0000-0000DF300000}"/>
    <cellStyle name="Normal 18 2 3 2 5" xfId="12511" xr:uid="{00000000-0005-0000-0000-0000E0300000}"/>
    <cellStyle name="Normal 18 2 3 2 5 2" xfId="12512" xr:uid="{00000000-0005-0000-0000-0000E1300000}"/>
    <cellStyle name="Normal 18 2 3 2 5 2 2" xfId="12513" xr:uid="{00000000-0005-0000-0000-0000E2300000}"/>
    <cellStyle name="Normal 18 2 3 2 5 2 2 2" xfId="12514" xr:uid="{00000000-0005-0000-0000-0000E3300000}"/>
    <cellStyle name="Normal 18 2 3 2 5 2 3" xfId="12515" xr:uid="{00000000-0005-0000-0000-0000E4300000}"/>
    <cellStyle name="Normal 18 2 3 2 5 3" xfId="12516" xr:uid="{00000000-0005-0000-0000-0000E5300000}"/>
    <cellStyle name="Normal 18 2 3 2 5 3 2" xfId="12517" xr:uid="{00000000-0005-0000-0000-0000E6300000}"/>
    <cellStyle name="Normal 18 2 3 2 5 3 2 2" xfId="12518" xr:uid="{00000000-0005-0000-0000-0000E7300000}"/>
    <cellStyle name="Normal 18 2 3 2 5 3 3" xfId="12519" xr:uid="{00000000-0005-0000-0000-0000E8300000}"/>
    <cellStyle name="Normal 18 2 3 2 5 4" xfId="12520" xr:uid="{00000000-0005-0000-0000-0000E9300000}"/>
    <cellStyle name="Normal 18 2 3 2 5 4 2" xfId="12521" xr:uid="{00000000-0005-0000-0000-0000EA300000}"/>
    <cellStyle name="Normal 18 2 3 2 5 4 2 2" xfId="12522" xr:uid="{00000000-0005-0000-0000-0000EB300000}"/>
    <cellStyle name="Normal 18 2 3 2 5 4 3" xfId="12523" xr:uid="{00000000-0005-0000-0000-0000EC300000}"/>
    <cellStyle name="Normal 18 2 3 2 5 5" xfId="12524" xr:uid="{00000000-0005-0000-0000-0000ED300000}"/>
    <cellStyle name="Normal 18 2 3 2 5 5 2" xfId="12525" xr:uid="{00000000-0005-0000-0000-0000EE300000}"/>
    <cellStyle name="Normal 18 2 3 2 5 6" xfId="12526" xr:uid="{00000000-0005-0000-0000-0000EF300000}"/>
    <cellStyle name="Normal 18 2 3 2 5 6 2" xfId="12527" xr:uid="{00000000-0005-0000-0000-0000F0300000}"/>
    <cellStyle name="Normal 18 2 3 2 5 7" xfId="12528" xr:uid="{00000000-0005-0000-0000-0000F1300000}"/>
    <cellStyle name="Normal 18 2 3 2 6" xfId="12529" xr:uid="{00000000-0005-0000-0000-0000F2300000}"/>
    <cellStyle name="Normal 18 2 3 2 6 2" xfId="12530" xr:uid="{00000000-0005-0000-0000-0000F3300000}"/>
    <cellStyle name="Normal 18 2 3 2 6 2 2" xfId="12531" xr:uid="{00000000-0005-0000-0000-0000F4300000}"/>
    <cellStyle name="Normal 18 2 3 2 6 3" xfId="12532" xr:uid="{00000000-0005-0000-0000-0000F5300000}"/>
    <cellStyle name="Normal 18 2 3 2 7" xfId="12533" xr:uid="{00000000-0005-0000-0000-0000F6300000}"/>
    <cellStyle name="Normal 18 2 3 2 7 2" xfId="12534" xr:uid="{00000000-0005-0000-0000-0000F7300000}"/>
    <cellStyle name="Normal 18 2 3 2 7 2 2" xfId="12535" xr:uid="{00000000-0005-0000-0000-0000F8300000}"/>
    <cellStyle name="Normal 18 2 3 2 7 3" xfId="12536" xr:uid="{00000000-0005-0000-0000-0000F9300000}"/>
    <cellStyle name="Normal 18 2 3 2 8" xfId="12537" xr:uid="{00000000-0005-0000-0000-0000FA300000}"/>
    <cellStyle name="Normal 18 2 3 2 8 2" xfId="12538" xr:uid="{00000000-0005-0000-0000-0000FB300000}"/>
    <cellStyle name="Normal 18 2 3 2 8 2 2" xfId="12539" xr:uid="{00000000-0005-0000-0000-0000FC300000}"/>
    <cellStyle name="Normal 18 2 3 2 8 3" xfId="12540" xr:uid="{00000000-0005-0000-0000-0000FD300000}"/>
    <cellStyle name="Normal 18 2 3 2 9" xfId="12541" xr:uid="{00000000-0005-0000-0000-0000FE300000}"/>
    <cellStyle name="Normal 18 2 3 2 9 2" xfId="12542" xr:uid="{00000000-0005-0000-0000-0000FF300000}"/>
    <cellStyle name="Normal 18 2 3 3" xfId="12543" xr:uid="{00000000-0005-0000-0000-000000310000}"/>
    <cellStyle name="Normal 18 2 3 3 10" xfId="12544" xr:uid="{00000000-0005-0000-0000-000001310000}"/>
    <cellStyle name="Normal 18 2 3 3 10 2" xfId="12545" xr:uid="{00000000-0005-0000-0000-000002310000}"/>
    <cellStyle name="Normal 18 2 3 3 11" xfId="12546" xr:uid="{00000000-0005-0000-0000-000003310000}"/>
    <cellStyle name="Normal 18 2 3 3 2" xfId="12547" xr:uid="{00000000-0005-0000-0000-000004310000}"/>
    <cellStyle name="Normal 18 2 3 3 2 2" xfId="12548" xr:uid="{00000000-0005-0000-0000-000005310000}"/>
    <cellStyle name="Normal 18 2 3 3 2 2 2" xfId="12549" xr:uid="{00000000-0005-0000-0000-000006310000}"/>
    <cellStyle name="Normal 18 2 3 3 2 2 2 2" xfId="12550" xr:uid="{00000000-0005-0000-0000-000007310000}"/>
    <cellStyle name="Normal 18 2 3 3 2 2 2 2 2" xfId="12551" xr:uid="{00000000-0005-0000-0000-000008310000}"/>
    <cellStyle name="Normal 18 2 3 3 2 2 2 3" xfId="12552" xr:uid="{00000000-0005-0000-0000-000009310000}"/>
    <cellStyle name="Normal 18 2 3 3 2 2 3" xfId="12553" xr:uid="{00000000-0005-0000-0000-00000A310000}"/>
    <cellStyle name="Normal 18 2 3 3 2 2 3 2" xfId="12554" xr:uid="{00000000-0005-0000-0000-00000B310000}"/>
    <cellStyle name="Normal 18 2 3 3 2 2 3 2 2" xfId="12555" xr:uid="{00000000-0005-0000-0000-00000C310000}"/>
    <cellStyle name="Normal 18 2 3 3 2 2 3 3" xfId="12556" xr:uid="{00000000-0005-0000-0000-00000D310000}"/>
    <cellStyle name="Normal 18 2 3 3 2 2 4" xfId="12557" xr:uid="{00000000-0005-0000-0000-00000E310000}"/>
    <cellStyle name="Normal 18 2 3 3 2 2 4 2" xfId="12558" xr:uid="{00000000-0005-0000-0000-00000F310000}"/>
    <cellStyle name="Normal 18 2 3 3 2 2 4 2 2" xfId="12559" xr:uid="{00000000-0005-0000-0000-000010310000}"/>
    <cellStyle name="Normal 18 2 3 3 2 2 4 3" xfId="12560" xr:uid="{00000000-0005-0000-0000-000011310000}"/>
    <cellStyle name="Normal 18 2 3 3 2 2 5" xfId="12561" xr:uid="{00000000-0005-0000-0000-000012310000}"/>
    <cellStyle name="Normal 18 2 3 3 2 2 5 2" xfId="12562" xr:uid="{00000000-0005-0000-0000-000013310000}"/>
    <cellStyle name="Normal 18 2 3 3 2 2 6" xfId="12563" xr:uid="{00000000-0005-0000-0000-000014310000}"/>
    <cellStyle name="Normal 18 2 3 3 2 2 6 2" xfId="12564" xr:uid="{00000000-0005-0000-0000-000015310000}"/>
    <cellStyle name="Normal 18 2 3 3 2 2 7" xfId="12565" xr:uid="{00000000-0005-0000-0000-000016310000}"/>
    <cellStyle name="Normal 18 2 3 3 2 3" xfId="12566" xr:uid="{00000000-0005-0000-0000-000017310000}"/>
    <cellStyle name="Normal 18 2 3 3 2 3 2" xfId="12567" xr:uid="{00000000-0005-0000-0000-000018310000}"/>
    <cellStyle name="Normal 18 2 3 3 2 3 2 2" xfId="12568" xr:uid="{00000000-0005-0000-0000-000019310000}"/>
    <cellStyle name="Normal 18 2 3 3 2 3 2 2 2" xfId="12569" xr:uid="{00000000-0005-0000-0000-00001A310000}"/>
    <cellStyle name="Normal 18 2 3 3 2 3 2 3" xfId="12570" xr:uid="{00000000-0005-0000-0000-00001B310000}"/>
    <cellStyle name="Normal 18 2 3 3 2 3 3" xfId="12571" xr:uid="{00000000-0005-0000-0000-00001C310000}"/>
    <cellStyle name="Normal 18 2 3 3 2 3 3 2" xfId="12572" xr:uid="{00000000-0005-0000-0000-00001D310000}"/>
    <cellStyle name="Normal 18 2 3 3 2 3 3 2 2" xfId="12573" xr:uid="{00000000-0005-0000-0000-00001E310000}"/>
    <cellStyle name="Normal 18 2 3 3 2 3 3 3" xfId="12574" xr:uid="{00000000-0005-0000-0000-00001F310000}"/>
    <cellStyle name="Normal 18 2 3 3 2 3 4" xfId="12575" xr:uid="{00000000-0005-0000-0000-000020310000}"/>
    <cellStyle name="Normal 18 2 3 3 2 3 4 2" xfId="12576" xr:uid="{00000000-0005-0000-0000-000021310000}"/>
    <cellStyle name="Normal 18 2 3 3 2 3 4 2 2" xfId="12577" xr:uid="{00000000-0005-0000-0000-000022310000}"/>
    <cellStyle name="Normal 18 2 3 3 2 3 4 3" xfId="12578" xr:uid="{00000000-0005-0000-0000-000023310000}"/>
    <cellStyle name="Normal 18 2 3 3 2 3 5" xfId="12579" xr:uid="{00000000-0005-0000-0000-000024310000}"/>
    <cellStyle name="Normal 18 2 3 3 2 3 5 2" xfId="12580" xr:uid="{00000000-0005-0000-0000-000025310000}"/>
    <cellStyle name="Normal 18 2 3 3 2 3 6" xfId="12581" xr:uid="{00000000-0005-0000-0000-000026310000}"/>
    <cellStyle name="Normal 18 2 3 3 2 3 6 2" xfId="12582" xr:uid="{00000000-0005-0000-0000-000027310000}"/>
    <cellStyle name="Normal 18 2 3 3 2 3 7" xfId="12583" xr:uid="{00000000-0005-0000-0000-000028310000}"/>
    <cellStyle name="Normal 18 2 3 3 2 4" xfId="12584" xr:uid="{00000000-0005-0000-0000-000029310000}"/>
    <cellStyle name="Normal 18 2 3 3 2 4 2" xfId="12585" xr:uid="{00000000-0005-0000-0000-00002A310000}"/>
    <cellStyle name="Normal 18 2 3 3 2 4 2 2" xfId="12586" xr:uid="{00000000-0005-0000-0000-00002B310000}"/>
    <cellStyle name="Normal 18 2 3 3 2 4 3" xfId="12587" xr:uid="{00000000-0005-0000-0000-00002C310000}"/>
    <cellStyle name="Normal 18 2 3 3 2 5" xfId="12588" xr:uid="{00000000-0005-0000-0000-00002D310000}"/>
    <cellStyle name="Normal 18 2 3 3 2 5 2" xfId="12589" xr:uid="{00000000-0005-0000-0000-00002E310000}"/>
    <cellStyle name="Normal 18 2 3 3 2 5 2 2" xfId="12590" xr:uid="{00000000-0005-0000-0000-00002F310000}"/>
    <cellStyle name="Normal 18 2 3 3 2 5 3" xfId="12591" xr:uid="{00000000-0005-0000-0000-000030310000}"/>
    <cellStyle name="Normal 18 2 3 3 2 6" xfId="12592" xr:uid="{00000000-0005-0000-0000-000031310000}"/>
    <cellStyle name="Normal 18 2 3 3 2 6 2" xfId="12593" xr:uid="{00000000-0005-0000-0000-000032310000}"/>
    <cellStyle name="Normal 18 2 3 3 2 6 2 2" xfId="12594" xr:uid="{00000000-0005-0000-0000-000033310000}"/>
    <cellStyle name="Normal 18 2 3 3 2 6 3" xfId="12595" xr:uid="{00000000-0005-0000-0000-000034310000}"/>
    <cellStyle name="Normal 18 2 3 3 2 7" xfId="12596" xr:uid="{00000000-0005-0000-0000-000035310000}"/>
    <cellStyle name="Normal 18 2 3 3 2 7 2" xfId="12597" xr:uid="{00000000-0005-0000-0000-000036310000}"/>
    <cellStyle name="Normal 18 2 3 3 2 8" xfId="12598" xr:uid="{00000000-0005-0000-0000-000037310000}"/>
    <cellStyle name="Normal 18 2 3 3 2 8 2" xfId="12599" xr:uid="{00000000-0005-0000-0000-000038310000}"/>
    <cellStyle name="Normal 18 2 3 3 2 9" xfId="12600" xr:uid="{00000000-0005-0000-0000-000039310000}"/>
    <cellStyle name="Normal 18 2 3 3 3" xfId="12601" xr:uid="{00000000-0005-0000-0000-00003A310000}"/>
    <cellStyle name="Normal 18 2 3 3 3 2" xfId="12602" xr:uid="{00000000-0005-0000-0000-00003B310000}"/>
    <cellStyle name="Normal 18 2 3 3 3 2 2" xfId="12603" xr:uid="{00000000-0005-0000-0000-00003C310000}"/>
    <cellStyle name="Normal 18 2 3 3 3 2 2 2" xfId="12604" xr:uid="{00000000-0005-0000-0000-00003D310000}"/>
    <cellStyle name="Normal 18 2 3 3 3 2 2 2 2" xfId="12605" xr:uid="{00000000-0005-0000-0000-00003E310000}"/>
    <cellStyle name="Normal 18 2 3 3 3 2 2 3" xfId="12606" xr:uid="{00000000-0005-0000-0000-00003F310000}"/>
    <cellStyle name="Normal 18 2 3 3 3 2 3" xfId="12607" xr:uid="{00000000-0005-0000-0000-000040310000}"/>
    <cellStyle name="Normal 18 2 3 3 3 2 3 2" xfId="12608" xr:uid="{00000000-0005-0000-0000-000041310000}"/>
    <cellStyle name="Normal 18 2 3 3 3 2 3 2 2" xfId="12609" xr:uid="{00000000-0005-0000-0000-000042310000}"/>
    <cellStyle name="Normal 18 2 3 3 3 2 3 3" xfId="12610" xr:uid="{00000000-0005-0000-0000-000043310000}"/>
    <cellStyle name="Normal 18 2 3 3 3 2 4" xfId="12611" xr:uid="{00000000-0005-0000-0000-000044310000}"/>
    <cellStyle name="Normal 18 2 3 3 3 2 4 2" xfId="12612" xr:uid="{00000000-0005-0000-0000-000045310000}"/>
    <cellStyle name="Normal 18 2 3 3 3 2 4 2 2" xfId="12613" xr:uid="{00000000-0005-0000-0000-000046310000}"/>
    <cellStyle name="Normal 18 2 3 3 3 2 4 3" xfId="12614" xr:uid="{00000000-0005-0000-0000-000047310000}"/>
    <cellStyle name="Normal 18 2 3 3 3 2 5" xfId="12615" xr:uid="{00000000-0005-0000-0000-000048310000}"/>
    <cellStyle name="Normal 18 2 3 3 3 2 5 2" xfId="12616" xr:uid="{00000000-0005-0000-0000-000049310000}"/>
    <cellStyle name="Normal 18 2 3 3 3 2 6" xfId="12617" xr:uid="{00000000-0005-0000-0000-00004A310000}"/>
    <cellStyle name="Normal 18 2 3 3 3 2 6 2" xfId="12618" xr:uid="{00000000-0005-0000-0000-00004B310000}"/>
    <cellStyle name="Normal 18 2 3 3 3 2 7" xfId="12619" xr:uid="{00000000-0005-0000-0000-00004C310000}"/>
    <cellStyle name="Normal 18 2 3 3 3 3" xfId="12620" xr:uid="{00000000-0005-0000-0000-00004D310000}"/>
    <cellStyle name="Normal 18 2 3 3 3 3 2" xfId="12621" xr:uid="{00000000-0005-0000-0000-00004E310000}"/>
    <cellStyle name="Normal 18 2 3 3 3 3 2 2" xfId="12622" xr:uid="{00000000-0005-0000-0000-00004F310000}"/>
    <cellStyle name="Normal 18 2 3 3 3 3 3" xfId="12623" xr:uid="{00000000-0005-0000-0000-000050310000}"/>
    <cellStyle name="Normal 18 2 3 3 3 4" xfId="12624" xr:uid="{00000000-0005-0000-0000-000051310000}"/>
    <cellStyle name="Normal 18 2 3 3 3 4 2" xfId="12625" xr:uid="{00000000-0005-0000-0000-000052310000}"/>
    <cellStyle name="Normal 18 2 3 3 3 4 2 2" xfId="12626" xr:uid="{00000000-0005-0000-0000-000053310000}"/>
    <cellStyle name="Normal 18 2 3 3 3 4 3" xfId="12627" xr:uid="{00000000-0005-0000-0000-000054310000}"/>
    <cellStyle name="Normal 18 2 3 3 3 5" xfId="12628" xr:uid="{00000000-0005-0000-0000-000055310000}"/>
    <cellStyle name="Normal 18 2 3 3 3 5 2" xfId="12629" xr:uid="{00000000-0005-0000-0000-000056310000}"/>
    <cellStyle name="Normal 18 2 3 3 3 5 2 2" xfId="12630" xr:uid="{00000000-0005-0000-0000-000057310000}"/>
    <cellStyle name="Normal 18 2 3 3 3 5 3" xfId="12631" xr:uid="{00000000-0005-0000-0000-000058310000}"/>
    <cellStyle name="Normal 18 2 3 3 3 6" xfId="12632" xr:uid="{00000000-0005-0000-0000-000059310000}"/>
    <cellStyle name="Normal 18 2 3 3 3 6 2" xfId="12633" xr:uid="{00000000-0005-0000-0000-00005A310000}"/>
    <cellStyle name="Normal 18 2 3 3 3 7" xfId="12634" xr:uid="{00000000-0005-0000-0000-00005B310000}"/>
    <cellStyle name="Normal 18 2 3 3 3 7 2" xfId="12635" xr:uid="{00000000-0005-0000-0000-00005C310000}"/>
    <cellStyle name="Normal 18 2 3 3 3 8" xfId="12636" xr:uid="{00000000-0005-0000-0000-00005D310000}"/>
    <cellStyle name="Normal 18 2 3 3 4" xfId="12637" xr:uid="{00000000-0005-0000-0000-00005E310000}"/>
    <cellStyle name="Normal 18 2 3 3 4 2" xfId="12638" xr:uid="{00000000-0005-0000-0000-00005F310000}"/>
    <cellStyle name="Normal 18 2 3 3 4 2 2" xfId="12639" xr:uid="{00000000-0005-0000-0000-000060310000}"/>
    <cellStyle name="Normal 18 2 3 3 4 2 2 2" xfId="12640" xr:uid="{00000000-0005-0000-0000-000061310000}"/>
    <cellStyle name="Normal 18 2 3 3 4 2 3" xfId="12641" xr:uid="{00000000-0005-0000-0000-000062310000}"/>
    <cellStyle name="Normal 18 2 3 3 4 3" xfId="12642" xr:uid="{00000000-0005-0000-0000-000063310000}"/>
    <cellStyle name="Normal 18 2 3 3 4 3 2" xfId="12643" xr:uid="{00000000-0005-0000-0000-000064310000}"/>
    <cellStyle name="Normal 18 2 3 3 4 3 2 2" xfId="12644" xr:uid="{00000000-0005-0000-0000-000065310000}"/>
    <cellStyle name="Normal 18 2 3 3 4 3 3" xfId="12645" xr:uid="{00000000-0005-0000-0000-000066310000}"/>
    <cellStyle name="Normal 18 2 3 3 4 4" xfId="12646" xr:uid="{00000000-0005-0000-0000-000067310000}"/>
    <cellStyle name="Normal 18 2 3 3 4 4 2" xfId="12647" xr:uid="{00000000-0005-0000-0000-000068310000}"/>
    <cellStyle name="Normal 18 2 3 3 4 4 2 2" xfId="12648" xr:uid="{00000000-0005-0000-0000-000069310000}"/>
    <cellStyle name="Normal 18 2 3 3 4 4 3" xfId="12649" xr:uid="{00000000-0005-0000-0000-00006A310000}"/>
    <cellStyle name="Normal 18 2 3 3 4 5" xfId="12650" xr:uid="{00000000-0005-0000-0000-00006B310000}"/>
    <cellStyle name="Normal 18 2 3 3 4 5 2" xfId="12651" xr:uid="{00000000-0005-0000-0000-00006C310000}"/>
    <cellStyle name="Normal 18 2 3 3 4 6" xfId="12652" xr:uid="{00000000-0005-0000-0000-00006D310000}"/>
    <cellStyle name="Normal 18 2 3 3 4 6 2" xfId="12653" xr:uid="{00000000-0005-0000-0000-00006E310000}"/>
    <cellStyle name="Normal 18 2 3 3 4 7" xfId="12654" xr:uid="{00000000-0005-0000-0000-00006F310000}"/>
    <cellStyle name="Normal 18 2 3 3 5" xfId="12655" xr:uid="{00000000-0005-0000-0000-000070310000}"/>
    <cellStyle name="Normal 18 2 3 3 5 2" xfId="12656" xr:uid="{00000000-0005-0000-0000-000071310000}"/>
    <cellStyle name="Normal 18 2 3 3 5 2 2" xfId="12657" xr:uid="{00000000-0005-0000-0000-000072310000}"/>
    <cellStyle name="Normal 18 2 3 3 5 2 2 2" xfId="12658" xr:uid="{00000000-0005-0000-0000-000073310000}"/>
    <cellStyle name="Normal 18 2 3 3 5 2 3" xfId="12659" xr:uid="{00000000-0005-0000-0000-000074310000}"/>
    <cellStyle name="Normal 18 2 3 3 5 3" xfId="12660" xr:uid="{00000000-0005-0000-0000-000075310000}"/>
    <cellStyle name="Normal 18 2 3 3 5 3 2" xfId="12661" xr:uid="{00000000-0005-0000-0000-000076310000}"/>
    <cellStyle name="Normal 18 2 3 3 5 3 2 2" xfId="12662" xr:uid="{00000000-0005-0000-0000-000077310000}"/>
    <cellStyle name="Normal 18 2 3 3 5 3 3" xfId="12663" xr:uid="{00000000-0005-0000-0000-000078310000}"/>
    <cellStyle name="Normal 18 2 3 3 5 4" xfId="12664" xr:uid="{00000000-0005-0000-0000-000079310000}"/>
    <cellStyle name="Normal 18 2 3 3 5 4 2" xfId="12665" xr:uid="{00000000-0005-0000-0000-00007A310000}"/>
    <cellStyle name="Normal 18 2 3 3 5 4 2 2" xfId="12666" xr:uid="{00000000-0005-0000-0000-00007B310000}"/>
    <cellStyle name="Normal 18 2 3 3 5 4 3" xfId="12667" xr:uid="{00000000-0005-0000-0000-00007C310000}"/>
    <cellStyle name="Normal 18 2 3 3 5 5" xfId="12668" xr:uid="{00000000-0005-0000-0000-00007D310000}"/>
    <cellStyle name="Normal 18 2 3 3 5 5 2" xfId="12669" xr:uid="{00000000-0005-0000-0000-00007E310000}"/>
    <cellStyle name="Normal 18 2 3 3 5 6" xfId="12670" xr:uid="{00000000-0005-0000-0000-00007F310000}"/>
    <cellStyle name="Normal 18 2 3 3 5 6 2" xfId="12671" xr:uid="{00000000-0005-0000-0000-000080310000}"/>
    <cellStyle name="Normal 18 2 3 3 5 7" xfId="12672" xr:uid="{00000000-0005-0000-0000-000081310000}"/>
    <cellStyle name="Normal 18 2 3 3 6" xfId="12673" xr:uid="{00000000-0005-0000-0000-000082310000}"/>
    <cellStyle name="Normal 18 2 3 3 6 2" xfId="12674" xr:uid="{00000000-0005-0000-0000-000083310000}"/>
    <cellStyle name="Normal 18 2 3 3 6 2 2" xfId="12675" xr:uid="{00000000-0005-0000-0000-000084310000}"/>
    <cellStyle name="Normal 18 2 3 3 6 3" xfId="12676" xr:uid="{00000000-0005-0000-0000-000085310000}"/>
    <cellStyle name="Normal 18 2 3 3 7" xfId="12677" xr:uid="{00000000-0005-0000-0000-000086310000}"/>
    <cellStyle name="Normal 18 2 3 3 7 2" xfId="12678" xr:uid="{00000000-0005-0000-0000-000087310000}"/>
    <cellStyle name="Normal 18 2 3 3 7 2 2" xfId="12679" xr:uid="{00000000-0005-0000-0000-000088310000}"/>
    <cellStyle name="Normal 18 2 3 3 7 3" xfId="12680" xr:uid="{00000000-0005-0000-0000-000089310000}"/>
    <cellStyle name="Normal 18 2 3 3 8" xfId="12681" xr:uid="{00000000-0005-0000-0000-00008A310000}"/>
    <cellStyle name="Normal 18 2 3 3 8 2" xfId="12682" xr:uid="{00000000-0005-0000-0000-00008B310000}"/>
    <cellStyle name="Normal 18 2 3 3 8 2 2" xfId="12683" xr:uid="{00000000-0005-0000-0000-00008C310000}"/>
    <cellStyle name="Normal 18 2 3 3 8 3" xfId="12684" xr:uid="{00000000-0005-0000-0000-00008D310000}"/>
    <cellStyle name="Normal 18 2 3 3 9" xfId="12685" xr:uid="{00000000-0005-0000-0000-00008E310000}"/>
    <cellStyle name="Normal 18 2 3 3 9 2" xfId="12686" xr:uid="{00000000-0005-0000-0000-00008F310000}"/>
    <cellStyle name="Normal 18 2 3 4" xfId="12687" xr:uid="{00000000-0005-0000-0000-000090310000}"/>
    <cellStyle name="Normal 18 2 3 4 2" xfId="12688" xr:uid="{00000000-0005-0000-0000-000091310000}"/>
    <cellStyle name="Normal 18 2 3 4 2 2" xfId="12689" xr:uid="{00000000-0005-0000-0000-000092310000}"/>
    <cellStyle name="Normal 18 2 3 4 2 2 2" xfId="12690" xr:uid="{00000000-0005-0000-0000-000093310000}"/>
    <cellStyle name="Normal 18 2 3 4 2 2 2 2" xfId="12691" xr:uid="{00000000-0005-0000-0000-000094310000}"/>
    <cellStyle name="Normal 18 2 3 4 2 2 3" xfId="12692" xr:uid="{00000000-0005-0000-0000-000095310000}"/>
    <cellStyle name="Normal 18 2 3 4 2 3" xfId="12693" xr:uid="{00000000-0005-0000-0000-000096310000}"/>
    <cellStyle name="Normal 18 2 3 4 2 3 2" xfId="12694" xr:uid="{00000000-0005-0000-0000-000097310000}"/>
    <cellStyle name="Normal 18 2 3 4 2 3 2 2" xfId="12695" xr:uid="{00000000-0005-0000-0000-000098310000}"/>
    <cellStyle name="Normal 18 2 3 4 2 3 3" xfId="12696" xr:uid="{00000000-0005-0000-0000-000099310000}"/>
    <cellStyle name="Normal 18 2 3 4 2 4" xfId="12697" xr:uid="{00000000-0005-0000-0000-00009A310000}"/>
    <cellStyle name="Normal 18 2 3 4 2 4 2" xfId="12698" xr:uid="{00000000-0005-0000-0000-00009B310000}"/>
    <cellStyle name="Normal 18 2 3 4 2 4 2 2" xfId="12699" xr:uid="{00000000-0005-0000-0000-00009C310000}"/>
    <cellStyle name="Normal 18 2 3 4 2 4 3" xfId="12700" xr:uid="{00000000-0005-0000-0000-00009D310000}"/>
    <cellStyle name="Normal 18 2 3 4 2 5" xfId="12701" xr:uid="{00000000-0005-0000-0000-00009E310000}"/>
    <cellStyle name="Normal 18 2 3 4 2 5 2" xfId="12702" xr:uid="{00000000-0005-0000-0000-00009F310000}"/>
    <cellStyle name="Normal 18 2 3 4 2 6" xfId="12703" xr:uid="{00000000-0005-0000-0000-0000A0310000}"/>
    <cellStyle name="Normal 18 2 3 4 2 6 2" xfId="12704" xr:uid="{00000000-0005-0000-0000-0000A1310000}"/>
    <cellStyle name="Normal 18 2 3 4 2 7" xfId="12705" xr:uid="{00000000-0005-0000-0000-0000A2310000}"/>
    <cellStyle name="Normal 18 2 3 4 3" xfId="12706" xr:uid="{00000000-0005-0000-0000-0000A3310000}"/>
    <cellStyle name="Normal 18 2 3 4 3 2" xfId="12707" xr:uid="{00000000-0005-0000-0000-0000A4310000}"/>
    <cellStyle name="Normal 18 2 3 4 3 2 2" xfId="12708" xr:uid="{00000000-0005-0000-0000-0000A5310000}"/>
    <cellStyle name="Normal 18 2 3 4 3 2 2 2" xfId="12709" xr:uid="{00000000-0005-0000-0000-0000A6310000}"/>
    <cellStyle name="Normal 18 2 3 4 3 2 3" xfId="12710" xr:uid="{00000000-0005-0000-0000-0000A7310000}"/>
    <cellStyle name="Normal 18 2 3 4 3 3" xfId="12711" xr:uid="{00000000-0005-0000-0000-0000A8310000}"/>
    <cellStyle name="Normal 18 2 3 4 3 3 2" xfId="12712" xr:uid="{00000000-0005-0000-0000-0000A9310000}"/>
    <cellStyle name="Normal 18 2 3 4 3 3 2 2" xfId="12713" xr:uid="{00000000-0005-0000-0000-0000AA310000}"/>
    <cellStyle name="Normal 18 2 3 4 3 3 3" xfId="12714" xr:uid="{00000000-0005-0000-0000-0000AB310000}"/>
    <cellStyle name="Normal 18 2 3 4 3 4" xfId="12715" xr:uid="{00000000-0005-0000-0000-0000AC310000}"/>
    <cellStyle name="Normal 18 2 3 4 3 4 2" xfId="12716" xr:uid="{00000000-0005-0000-0000-0000AD310000}"/>
    <cellStyle name="Normal 18 2 3 4 3 4 2 2" xfId="12717" xr:uid="{00000000-0005-0000-0000-0000AE310000}"/>
    <cellStyle name="Normal 18 2 3 4 3 4 3" xfId="12718" xr:uid="{00000000-0005-0000-0000-0000AF310000}"/>
    <cellStyle name="Normal 18 2 3 4 3 5" xfId="12719" xr:uid="{00000000-0005-0000-0000-0000B0310000}"/>
    <cellStyle name="Normal 18 2 3 4 3 5 2" xfId="12720" xr:uid="{00000000-0005-0000-0000-0000B1310000}"/>
    <cellStyle name="Normal 18 2 3 4 3 6" xfId="12721" xr:uid="{00000000-0005-0000-0000-0000B2310000}"/>
    <cellStyle name="Normal 18 2 3 4 3 6 2" xfId="12722" xr:uid="{00000000-0005-0000-0000-0000B3310000}"/>
    <cellStyle name="Normal 18 2 3 4 3 7" xfId="12723" xr:uid="{00000000-0005-0000-0000-0000B4310000}"/>
    <cellStyle name="Normal 18 2 3 4 4" xfId="12724" xr:uid="{00000000-0005-0000-0000-0000B5310000}"/>
    <cellStyle name="Normal 18 2 3 4 4 2" xfId="12725" xr:uid="{00000000-0005-0000-0000-0000B6310000}"/>
    <cellStyle name="Normal 18 2 3 4 4 2 2" xfId="12726" xr:uid="{00000000-0005-0000-0000-0000B7310000}"/>
    <cellStyle name="Normal 18 2 3 4 4 3" xfId="12727" xr:uid="{00000000-0005-0000-0000-0000B8310000}"/>
    <cellStyle name="Normal 18 2 3 4 5" xfId="12728" xr:uid="{00000000-0005-0000-0000-0000B9310000}"/>
    <cellStyle name="Normal 18 2 3 4 5 2" xfId="12729" xr:uid="{00000000-0005-0000-0000-0000BA310000}"/>
    <cellStyle name="Normal 18 2 3 4 5 2 2" xfId="12730" xr:uid="{00000000-0005-0000-0000-0000BB310000}"/>
    <cellStyle name="Normal 18 2 3 4 5 3" xfId="12731" xr:uid="{00000000-0005-0000-0000-0000BC310000}"/>
    <cellStyle name="Normal 18 2 3 4 6" xfId="12732" xr:uid="{00000000-0005-0000-0000-0000BD310000}"/>
    <cellStyle name="Normal 18 2 3 4 6 2" xfId="12733" xr:uid="{00000000-0005-0000-0000-0000BE310000}"/>
    <cellStyle name="Normal 18 2 3 4 6 2 2" xfId="12734" xr:uid="{00000000-0005-0000-0000-0000BF310000}"/>
    <cellStyle name="Normal 18 2 3 4 6 3" xfId="12735" xr:uid="{00000000-0005-0000-0000-0000C0310000}"/>
    <cellStyle name="Normal 18 2 3 4 7" xfId="12736" xr:uid="{00000000-0005-0000-0000-0000C1310000}"/>
    <cellStyle name="Normal 18 2 3 4 7 2" xfId="12737" xr:uid="{00000000-0005-0000-0000-0000C2310000}"/>
    <cellStyle name="Normal 18 2 3 4 8" xfId="12738" xr:uid="{00000000-0005-0000-0000-0000C3310000}"/>
    <cellStyle name="Normal 18 2 3 4 8 2" xfId="12739" xr:uid="{00000000-0005-0000-0000-0000C4310000}"/>
    <cellStyle name="Normal 18 2 3 4 9" xfId="12740" xr:uid="{00000000-0005-0000-0000-0000C5310000}"/>
    <cellStyle name="Normal 18 2 3 5" xfId="12741" xr:uid="{00000000-0005-0000-0000-0000C6310000}"/>
    <cellStyle name="Normal 18 2 3 5 2" xfId="12742" xr:uid="{00000000-0005-0000-0000-0000C7310000}"/>
    <cellStyle name="Normal 18 2 3 5 2 2" xfId="12743" xr:uid="{00000000-0005-0000-0000-0000C8310000}"/>
    <cellStyle name="Normal 18 2 3 5 2 2 2" xfId="12744" xr:uid="{00000000-0005-0000-0000-0000C9310000}"/>
    <cellStyle name="Normal 18 2 3 5 2 2 2 2" xfId="12745" xr:uid="{00000000-0005-0000-0000-0000CA310000}"/>
    <cellStyle name="Normal 18 2 3 5 2 2 3" xfId="12746" xr:uid="{00000000-0005-0000-0000-0000CB310000}"/>
    <cellStyle name="Normal 18 2 3 5 2 3" xfId="12747" xr:uid="{00000000-0005-0000-0000-0000CC310000}"/>
    <cellStyle name="Normal 18 2 3 5 2 3 2" xfId="12748" xr:uid="{00000000-0005-0000-0000-0000CD310000}"/>
    <cellStyle name="Normal 18 2 3 5 2 3 2 2" xfId="12749" xr:uid="{00000000-0005-0000-0000-0000CE310000}"/>
    <cellStyle name="Normal 18 2 3 5 2 3 3" xfId="12750" xr:uid="{00000000-0005-0000-0000-0000CF310000}"/>
    <cellStyle name="Normal 18 2 3 5 2 4" xfId="12751" xr:uid="{00000000-0005-0000-0000-0000D0310000}"/>
    <cellStyle name="Normal 18 2 3 5 2 4 2" xfId="12752" xr:uid="{00000000-0005-0000-0000-0000D1310000}"/>
    <cellStyle name="Normal 18 2 3 5 2 4 2 2" xfId="12753" xr:uid="{00000000-0005-0000-0000-0000D2310000}"/>
    <cellStyle name="Normal 18 2 3 5 2 4 3" xfId="12754" xr:uid="{00000000-0005-0000-0000-0000D3310000}"/>
    <cellStyle name="Normal 18 2 3 5 2 5" xfId="12755" xr:uid="{00000000-0005-0000-0000-0000D4310000}"/>
    <cellStyle name="Normal 18 2 3 5 2 5 2" xfId="12756" xr:uid="{00000000-0005-0000-0000-0000D5310000}"/>
    <cellStyle name="Normal 18 2 3 5 2 6" xfId="12757" xr:uid="{00000000-0005-0000-0000-0000D6310000}"/>
    <cellStyle name="Normal 18 2 3 5 2 6 2" xfId="12758" xr:uid="{00000000-0005-0000-0000-0000D7310000}"/>
    <cellStyle name="Normal 18 2 3 5 2 7" xfId="12759" xr:uid="{00000000-0005-0000-0000-0000D8310000}"/>
    <cellStyle name="Normal 18 2 3 5 3" xfId="12760" xr:uid="{00000000-0005-0000-0000-0000D9310000}"/>
    <cellStyle name="Normal 18 2 3 5 3 2" xfId="12761" xr:uid="{00000000-0005-0000-0000-0000DA310000}"/>
    <cellStyle name="Normal 18 2 3 5 3 2 2" xfId="12762" xr:uid="{00000000-0005-0000-0000-0000DB310000}"/>
    <cellStyle name="Normal 18 2 3 5 3 3" xfId="12763" xr:uid="{00000000-0005-0000-0000-0000DC310000}"/>
    <cellStyle name="Normal 18 2 3 5 4" xfId="12764" xr:uid="{00000000-0005-0000-0000-0000DD310000}"/>
    <cellStyle name="Normal 18 2 3 5 4 2" xfId="12765" xr:uid="{00000000-0005-0000-0000-0000DE310000}"/>
    <cellStyle name="Normal 18 2 3 5 4 2 2" xfId="12766" xr:uid="{00000000-0005-0000-0000-0000DF310000}"/>
    <cellStyle name="Normal 18 2 3 5 4 3" xfId="12767" xr:uid="{00000000-0005-0000-0000-0000E0310000}"/>
    <cellStyle name="Normal 18 2 3 5 5" xfId="12768" xr:uid="{00000000-0005-0000-0000-0000E1310000}"/>
    <cellStyle name="Normal 18 2 3 5 5 2" xfId="12769" xr:uid="{00000000-0005-0000-0000-0000E2310000}"/>
    <cellStyle name="Normal 18 2 3 5 5 2 2" xfId="12770" xr:uid="{00000000-0005-0000-0000-0000E3310000}"/>
    <cellStyle name="Normal 18 2 3 5 5 3" xfId="12771" xr:uid="{00000000-0005-0000-0000-0000E4310000}"/>
    <cellStyle name="Normal 18 2 3 5 6" xfId="12772" xr:uid="{00000000-0005-0000-0000-0000E5310000}"/>
    <cellStyle name="Normal 18 2 3 5 6 2" xfId="12773" xr:uid="{00000000-0005-0000-0000-0000E6310000}"/>
    <cellStyle name="Normal 18 2 3 5 7" xfId="12774" xr:uid="{00000000-0005-0000-0000-0000E7310000}"/>
    <cellStyle name="Normal 18 2 3 5 7 2" xfId="12775" xr:uid="{00000000-0005-0000-0000-0000E8310000}"/>
    <cellStyle name="Normal 18 2 3 5 8" xfId="12776" xr:uid="{00000000-0005-0000-0000-0000E9310000}"/>
    <cellStyle name="Normal 18 2 3 6" xfId="12777" xr:uid="{00000000-0005-0000-0000-0000EA310000}"/>
    <cellStyle name="Normal 18 2 3 6 2" xfId="12778" xr:uid="{00000000-0005-0000-0000-0000EB310000}"/>
    <cellStyle name="Normal 18 2 3 6 2 2" xfId="12779" xr:uid="{00000000-0005-0000-0000-0000EC310000}"/>
    <cellStyle name="Normal 18 2 3 6 2 2 2" xfId="12780" xr:uid="{00000000-0005-0000-0000-0000ED310000}"/>
    <cellStyle name="Normal 18 2 3 6 2 3" xfId="12781" xr:uid="{00000000-0005-0000-0000-0000EE310000}"/>
    <cellStyle name="Normal 18 2 3 6 3" xfId="12782" xr:uid="{00000000-0005-0000-0000-0000EF310000}"/>
    <cellStyle name="Normal 18 2 3 6 3 2" xfId="12783" xr:uid="{00000000-0005-0000-0000-0000F0310000}"/>
    <cellStyle name="Normal 18 2 3 6 3 2 2" xfId="12784" xr:uid="{00000000-0005-0000-0000-0000F1310000}"/>
    <cellStyle name="Normal 18 2 3 6 3 3" xfId="12785" xr:uid="{00000000-0005-0000-0000-0000F2310000}"/>
    <cellStyle name="Normal 18 2 3 6 4" xfId="12786" xr:uid="{00000000-0005-0000-0000-0000F3310000}"/>
    <cellStyle name="Normal 18 2 3 6 4 2" xfId="12787" xr:uid="{00000000-0005-0000-0000-0000F4310000}"/>
    <cellStyle name="Normal 18 2 3 6 4 2 2" xfId="12788" xr:uid="{00000000-0005-0000-0000-0000F5310000}"/>
    <cellStyle name="Normal 18 2 3 6 4 3" xfId="12789" xr:uid="{00000000-0005-0000-0000-0000F6310000}"/>
    <cellStyle name="Normal 18 2 3 6 5" xfId="12790" xr:uid="{00000000-0005-0000-0000-0000F7310000}"/>
    <cellStyle name="Normal 18 2 3 6 5 2" xfId="12791" xr:uid="{00000000-0005-0000-0000-0000F8310000}"/>
    <cellStyle name="Normal 18 2 3 6 6" xfId="12792" xr:uid="{00000000-0005-0000-0000-0000F9310000}"/>
    <cellStyle name="Normal 18 2 3 6 6 2" xfId="12793" xr:uid="{00000000-0005-0000-0000-0000FA310000}"/>
    <cellStyle name="Normal 18 2 3 6 7" xfId="12794" xr:uid="{00000000-0005-0000-0000-0000FB310000}"/>
    <cellStyle name="Normal 18 2 3 7" xfId="12795" xr:uid="{00000000-0005-0000-0000-0000FC310000}"/>
    <cellStyle name="Normal 18 2 3 7 2" xfId="12796" xr:uid="{00000000-0005-0000-0000-0000FD310000}"/>
    <cellStyle name="Normal 18 2 3 7 2 2" xfId="12797" xr:uid="{00000000-0005-0000-0000-0000FE310000}"/>
    <cellStyle name="Normal 18 2 3 7 2 2 2" xfId="12798" xr:uid="{00000000-0005-0000-0000-0000FF310000}"/>
    <cellStyle name="Normal 18 2 3 7 2 3" xfId="12799" xr:uid="{00000000-0005-0000-0000-000000320000}"/>
    <cellStyle name="Normal 18 2 3 7 3" xfId="12800" xr:uid="{00000000-0005-0000-0000-000001320000}"/>
    <cellStyle name="Normal 18 2 3 7 3 2" xfId="12801" xr:uid="{00000000-0005-0000-0000-000002320000}"/>
    <cellStyle name="Normal 18 2 3 7 3 2 2" xfId="12802" xr:uid="{00000000-0005-0000-0000-000003320000}"/>
    <cellStyle name="Normal 18 2 3 7 3 3" xfId="12803" xr:uid="{00000000-0005-0000-0000-000004320000}"/>
    <cellStyle name="Normal 18 2 3 7 4" xfId="12804" xr:uid="{00000000-0005-0000-0000-000005320000}"/>
    <cellStyle name="Normal 18 2 3 7 4 2" xfId="12805" xr:uid="{00000000-0005-0000-0000-000006320000}"/>
    <cellStyle name="Normal 18 2 3 7 4 2 2" xfId="12806" xr:uid="{00000000-0005-0000-0000-000007320000}"/>
    <cellStyle name="Normal 18 2 3 7 4 3" xfId="12807" xr:uid="{00000000-0005-0000-0000-000008320000}"/>
    <cellStyle name="Normal 18 2 3 7 5" xfId="12808" xr:uid="{00000000-0005-0000-0000-000009320000}"/>
    <cellStyle name="Normal 18 2 3 7 5 2" xfId="12809" xr:uid="{00000000-0005-0000-0000-00000A320000}"/>
    <cellStyle name="Normal 18 2 3 7 6" xfId="12810" xr:uid="{00000000-0005-0000-0000-00000B320000}"/>
    <cellStyle name="Normal 18 2 3 7 6 2" xfId="12811" xr:uid="{00000000-0005-0000-0000-00000C320000}"/>
    <cellStyle name="Normal 18 2 3 7 7" xfId="12812" xr:uid="{00000000-0005-0000-0000-00000D320000}"/>
    <cellStyle name="Normal 18 2 3 8" xfId="12813" xr:uid="{00000000-0005-0000-0000-00000E320000}"/>
    <cellStyle name="Normal 18 2 3 8 2" xfId="12814" xr:uid="{00000000-0005-0000-0000-00000F320000}"/>
    <cellStyle name="Normal 18 2 3 8 2 2" xfId="12815" xr:uid="{00000000-0005-0000-0000-000010320000}"/>
    <cellStyle name="Normal 18 2 3 8 3" xfId="12816" xr:uid="{00000000-0005-0000-0000-000011320000}"/>
    <cellStyle name="Normal 18 2 3 9" xfId="12817" xr:uid="{00000000-0005-0000-0000-000012320000}"/>
    <cellStyle name="Normal 18 2 3 9 2" xfId="12818" xr:uid="{00000000-0005-0000-0000-000013320000}"/>
    <cellStyle name="Normal 18 2 3 9 2 2" xfId="12819" xr:uid="{00000000-0005-0000-0000-000014320000}"/>
    <cellStyle name="Normal 18 2 3 9 3" xfId="12820" xr:uid="{00000000-0005-0000-0000-000015320000}"/>
    <cellStyle name="Normal 18 2 3_Confidential Information" xfId="12821" xr:uid="{00000000-0005-0000-0000-000016320000}"/>
    <cellStyle name="Normal 18 2 4" xfId="12822" xr:uid="{00000000-0005-0000-0000-000017320000}"/>
    <cellStyle name="Normal 18 2 4 10" xfId="12823" xr:uid="{00000000-0005-0000-0000-000018320000}"/>
    <cellStyle name="Normal 18 2 4 10 2" xfId="12824" xr:uid="{00000000-0005-0000-0000-000019320000}"/>
    <cellStyle name="Normal 18 2 4 11" xfId="12825" xr:uid="{00000000-0005-0000-0000-00001A320000}"/>
    <cellStyle name="Normal 18 2 4 2" xfId="12826" xr:uid="{00000000-0005-0000-0000-00001B320000}"/>
    <cellStyle name="Normal 18 2 4 2 2" xfId="12827" xr:uid="{00000000-0005-0000-0000-00001C320000}"/>
    <cellStyle name="Normal 18 2 4 2 2 2" xfId="12828" xr:uid="{00000000-0005-0000-0000-00001D320000}"/>
    <cellStyle name="Normal 18 2 4 2 2 2 2" xfId="12829" xr:uid="{00000000-0005-0000-0000-00001E320000}"/>
    <cellStyle name="Normal 18 2 4 2 2 2 2 2" xfId="12830" xr:uid="{00000000-0005-0000-0000-00001F320000}"/>
    <cellStyle name="Normal 18 2 4 2 2 2 3" xfId="12831" xr:uid="{00000000-0005-0000-0000-000020320000}"/>
    <cellStyle name="Normal 18 2 4 2 2 3" xfId="12832" xr:uid="{00000000-0005-0000-0000-000021320000}"/>
    <cellStyle name="Normal 18 2 4 2 2 3 2" xfId="12833" xr:uid="{00000000-0005-0000-0000-000022320000}"/>
    <cellStyle name="Normal 18 2 4 2 2 3 2 2" xfId="12834" xr:uid="{00000000-0005-0000-0000-000023320000}"/>
    <cellStyle name="Normal 18 2 4 2 2 3 3" xfId="12835" xr:uid="{00000000-0005-0000-0000-000024320000}"/>
    <cellStyle name="Normal 18 2 4 2 2 4" xfId="12836" xr:uid="{00000000-0005-0000-0000-000025320000}"/>
    <cellStyle name="Normal 18 2 4 2 2 4 2" xfId="12837" xr:uid="{00000000-0005-0000-0000-000026320000}"/>
    <cellStyle name="Normal 18 2 4 2 2 4 2 2" xfId="12838" xr:uid="{00000000-0005-0000-0000-000027320000}"/>
    <cellStyle name="Normal 18 2 4 2 2 4 3" xfId="12839" xr:uid="{00000000-0005-0000-0000-000028320000}"/>
    <cellStyle name="Normal 18 2 4 2 2 5" xfId="12840" xr:uid="{00000000-0005-0000-0000-000029320000}"/>
    <cellStyle name="Normal 18 2 4 2 2 5 2" xfId="12841" xr:uid="{00000000-0005-0000-0000-00002A320000}"/>
    <cellStyle name="Normal 18 2 4 2 2 6" xfId="12842" xr:uid="{00000000-0005-0000-0000-00002B320000}"/>
    <cellStyle name="Normal 18 2 4 2 2 6 2" xfId="12843" xr:uid="{00000000-0005-0000-0000-00002C320000}"/>
    <cellStyle name="Normal 18 2 4 2 2 7" xfId="12844" xr:uid="{00000000-0005-0000-0000-00002D320000}"/>
    <cellStyle name="Normal 18 2 4 2 3" xfId="12845" xr:uid="{00000000-0005-0000-0000-00002E320000}"/>
    <cellStyle name="Normal 18 2 4 2 3 2" xfId="12846" xr:uid="{00000000-0005-0000-0000-00002F320000}"/>
    <cellStyle name="Normal 18 2 4 2 3 2 2" xfId="12847" xr:uid="{00000000-0005-0000-0000-000030320000}"/>
    <cellStyle name="Normal 18 2 4 2 3 2 2 2" xfId="12848" xr:uid="{00000000-0005-0000-0000-000031320000}"/>
    <cellStyle name="Normal 18 2 4 2 3 2 3" xfId="12849" xr:uid="{00000000-0005-0000-0000-000032320000}"/>
    <cellStyle name="Normal 18 2 4 2 3 3" xfId="12850" xr:uid="{00000000-0005-0000-0000-000033320000}"/>
    <cellStyle name="Normal 18 2 4 2 3 3 2" xfId="12851" xr:uid="{00000000-0005-0000-0000-000034320000}"/>
    <cellStyle name="Normal 18 2 4 2 3 3 2 2" xfId="12852" xr:uid="{00000000-0005-0000-0000-000035320000}"/>
    <cellStyle name="Normal 18 2 4 2 3 3 3" xfId="12853" xr:uid="{00000000-0005-0000-0000-000036320000}"/>
    <cellStyle name="Normal 18 2 4 2 3 4" xfId="12854" xr:uid="{00000000-0005-0000-0000-000037320000}"/>
    <cellStyle name="Normal 18 2 4 2 3 4 2" xfId="12855" xr:uid="{00000000-0005-0000-0000-000038320000}"/>
    <cellStyle name="Normal 18 2 4 2 3 4 2 2" xfId="12856" xr:uid="{00000000-0005-0000-0000-000039320000}"/>
    <cellStyle name="Normal 18 2 4 2 3 4 3" xfId="12857" xr:uid="{00000000-0005-0000-0000-00003A320000}"/>
    <cellStyle name="Normal 18 2 4 2 3 5" xfId="12858" xr:uid="{00000000-0005-0000-0000-00003B320000}"/>
    <cellStyle name="Normal 18 2 4 2 3 5 2" xfId="12859" xr:uid="{00000000-0005-0000-0000-00003C320000}"/>
    <cellStyle name="Normal 18 2 4 2 3 6" xfId="12860" xr:uid="{00000000-0005-0000-0000-00003D320000}"/>
    <cellStyle name="Normal 18 2 4 2 3 6 2" xfId="12861" xr:uid="{00000000-0005-0000-0000-00003E320000}"/>
    <cellStyle name="Normal 18 2 4 2 3 7" xfId="12862" xr:uid="{00000000-0005-0000-0000-00003F320000}"/>
    <cellStyle name="Normal 18 2 4 2 4" xfId="12863" xr:uid="{00000000-0005-0000-0000-000040320000}"/>
    <cellStyle name="Normal 18 2 4 2 4 2" xfId="12864" xr:uid="{00000000-0005-0000-0000-000041320000}"/>
    <cellStyle name="Normal 18 2 4 2 4 2 2" xfId="12865" xr:uid="{00000000-0005-0000-0000-000042320000}"/>
    <cellStyle name="Normal 18 2 4 2 4 3" xfId="12866" xr:uid="{00000000-0005-0000-0000-000043320000}"/>
    <cellStyle name="Normal 18 2 4 2 5" xfId="12867" xr:uid="{00000000-0005-0000-0000-000044320000}"/>
    <cellStyle name="Normal 18 2 4 2 5 2" xfId="12868" xr:uid="{00000000-0005-0000-0000-000045320000}"/>
    <cellStyle name="Normal 18 2 4 2 5 2 2" xfId="12869" xr:uid="{00000000-0005-0000-0000-000046320000}"/>
    <cellStyle name="Normal 18 2 4 2 5 3" xfId="12870" xr:uid="{00000000-0005-0000-0000-000047320000}"/>
    <cellStyle name="Normal 18 2 4 2 6" xfId="12871" xr:uid="{00000000-0005-0000-0000-000048320000}"/>
    <cellStyle name="Normal 18 2 4 2 6 2" xfId="12872" xr:uid="{00000000-0005-0000-0000-000049320000}"/>
    <cellStyle name="Normal 18 2 4 2 6 2 2" xfId="12873" xr:uid="{00000000-0005-0000-0000-00004A320000}"/>
    <cellStyle name="Normal 18 2 4 2 6 3" xfId="12874" xr:uid="{00000000-0005-0000-0000-00004B320000}"/>
    <cellStyle name="Normal 18 2 4 2 7" xfId="12875" xr:uid="{00000000-0005-0000-0000-00004C320000}"/>
    <cellStyle name="Normal 18 2 4 2 7 2" xfId="12876" xr:uid="{00000000-0005-0000-0000-00004D320000}"/>
    <cellStyle name="Normal 18 2 4 2 8" xfId="12877" xr:uid="{00000000-0005-0000-0000-00004E320000}"/>
    <cellStyle name="Normal 18 2 4 2 8 2" xfId="12878" xr:uid="{00000000-0005-0000-0000-00004F320000}"/>
    <cellStyle name="Normal 18 2 4 2 9" xfId="12879" xr:uid="{00000000-0005-0000-0000-000050320000}"/>
    <cellStyle name="Normal 18 2 4 3" xfId="12880" xr:uid="{00000000-0005-0000-0000-000051320000}"/>
    <cellStyle name="Normal 18 2 4 3 2" xfId="12881" xr:uid="{00000000-0005-0000-0000-000052320000}"/>
    <cellStyle name="Normal 18 2 4 3 2 2" xfId="12882" xr:uid="{00000000-0005-0000-0000-000053320000}"/>
    <cellStyle name="Normal 18 2 4 3 2 2 2" xfId="12883" xr:uid="{00000000-0005-0000-0000-000054320000}"/>
    <cellStyle name="Normal 18 2 4 3 2 2 2 2" xfId="12884" xr:uid="{00000000-0005-0000-0000-000055320000}"/>
    <cellStyle name="Normal 18 2 4 3 2 2 3" xfId="12885" xr:uid="{00000000-0005-0000-0000-000056320000}"/>
    <cellStyle name="Normal 18 2 4 3 2 3" xfId="12886" xr:uid="{00000000-0005-0000-0000-000057320000}"/>
    <cellStyle name="Normal 18 2 4 3 2 3 2" xfId="12887" xr:uid="{00000000-0005-0000-0000-000058320000}"/>
    <cellStyle name="Normal 18 2 4 3 2 3 2 2" xfId="12888" xr:uid="{00000000-0005-0000-0000-000059320000}"/>
    <cellStyle name="Normal 18 2 4 3 2 3 3" xfId="12889" xr:uid="{00000000-0005-0000-0000-00005A320000}"/>
    <cellStyle name="Normal 18 2 4 3 2 4" xfId="12890" xr:uid="{00000000-0005-0000-0000-00005B320000}"/>
    <cellStyle name="Normal 18 2 4 3 2 4 2" xfId="12891" xr:uid="{00000000-0005-0000-0000-00005C320000}"/>
    <cellStyle name="Normal 18 2 4 3 2 4 2 2" xfId="12892" xr:uid="{00000000-0005-0000-0000-00005D320000}"/>
    <cellStyle name="Normal 18 2 4 3 2 4 3" xfId="12893" xr:uid="{00000000-0005-0000-0000-00005E320000}"/>
    <cellStyle name="Normal 18 2 4 3 2 5" xfId="12894" xr:uid="{00000000-0005-0000-0000-00005F320000}"/>
    <cellStyle name="Normal 18 2 4 3 2 5 2" xfId="12895" xr:uid="{00000000-0005-0000-0000-000060320000}"/>
    <cellStyle name="Normal 18 2 4 3 2 6" xfId="12896" xr:uid="{00000000-0005-0000-0000-000061320000}"/>
    <cellStyle name="Normal 18 2 4 3 2 6 2" xfId="12897" xr:uid="{00000000-0005-0000-0000-000062320000}"/>
    <cellStyle name="Normal 18 2 4 3 2 7" xfId="12898" xr:uid="{00000000-0005-0000-0000-000063320000}"/>
    <cellStyle name="Normal 18 2 4 3 3" xfId="12899" xr:uid="{00000000-0005-0000-0000-000064320000}"/>
    <cellStyle name="Normal 18 2 4 3 3 2" xfId="12900" xr:uid="{00000000-0005-0000-0000-000065320000}"/>
    <cellStyle name="Normal 18 2 4 3 3 2 2" xfId="12901" xr:uid="{00000000-0005-0000-0000-000066320000}"/>
    <cellStyle name="Normal 18 2 4 3 3 3" xfId="12902" xr:uid="{00000000-0005-0000-0000-000067320000}"/>
    <cellStyle name="Normal 18 2 4 3 4" xfId="12903" xr:uid="{00000000-0005-0000-0000-000068320000}"/>
    <cellStyle name="Normal 18 2 4 3 4 2" xfId="12904" xr:uid="{00000000-0005-0000-0000-000069320000}"/>
    <cellStyle name="Normal 18 2 4 3 4 2 2" xfId="12905" xr:uid="{00000000-0005-0000-0000-00006A320000}"/>
    <cellStyle name="Normal 18 2 4 3 4 3" xfId="12906" xr:uid="{00000000-0005-0000-0000-00006B320000}"/>
    <cellStyle name="Normal 18 2 4 3 5" xfId="12907" xr:uid="{00000000-0005-0000-0000-00006C320000}"/>
    <cellStyle name="Normal 18 2 4 3 5 2" xfId="12908" xr:uid="{00000000-0005-0000-0000-00006D320000}"/>
    <cellStyle name="Normal 18 2 4 3 5 2 2" xfId="12909" xr:uid="{00000000-0005-0000-0000-00006E320000}"/>
    <cellStyle name="Normal 18 2 4 3 5 3" xfId="12910" xr:uid="{00000000-0005-0000-0000-00006F320000}"/>
    <cellStyle name="Normal 18 2 4 3 6" xfId="12911" xr:uid="{00000000-0005-0000-0000-000070320000}"/>
    <cellStyle name="Normal 18 2 4 3 6 2" xfId="12912" xr:uid="{00000000-0005-0000-0000-000071320000}"/>
    <cellStyle name="Normal 18 2 4 3 7" xfId="12913" xr:uid="{00000000-0005-0000-0000-000072320000}"/>
    <cellStyle name="Normal 18 2 4 3 7 2" xfId="12914" xr:uid="{00000000-0005-0000-0000-000073320000}"/>
    <cellStyle name="Normal 18 2 4 3 8" xfId="12915" xr:uid="{00000000-0005-0000-0000-000074320000}"/>
    <cellStyle name="Normal 18 2 4 4" xfId="12916" xr:uid="{00000000-0005-0000-0000-000075320000}"/>
    <cellStyle name="Normal 18 2 4 4 2" xfId="12917" xr:uid="{00000000-0005-0000-0000-000076320000}"/>
    <cellStyle name="Normal 18 2 4 4 2 2" xfId="12918" xr:uid="{00000000-0005-0000-0000-000077320000}"/>
    <cellStyle name="Normal 18 2 4 4 2 2 2" xfId="12919" xr:uid="{00000000-0005-0000-0000-000078320000}"/>
    <cellStyle name="Normal 18 2 4 4 2 3" xfId="12920" xr:uid="{00000000-0005-0000-0000-000079320000}"/>
    <cellStyle name="Normal 18 2 4 4 3" xfId="12921" xr:uid="{00000000-0005-0000-0000-00007A320000}"/>
    <cellStyle name="Normal 18 2 4 4 3 2" xfId="12922" xr:uid="{00000000-0005-0000-0000-00007B320000}"/>
    <cellStyle name="Normal 18 2 4 4 3 2 2" xfId="12923" xr:uid="{00000000-0005-0000-0000-00007C320000}"/>
    <cellStyle name="Normal 18 2 4 4 3 3" xfId="12924" xr:uid="{00000000-0005-0000-0000-00007D320000}"/>
    <cellStyle name="Normal 18 2 4 4 4" xfId="12925" xr:uid="{00000000-0005-0000-0000-00007E320000}"/>
    <cellStyle name="Normal 18 2 4 4 4 2" xfId="12926" xr:uid="{00000000-0005-0000-0000-00007F320000}"/>
    <cellStyle name="Normal 18 2 4 4 4 2 2" xfId="12927" xr:uid="{00000000-0005-0000-0000-000080320000}"/>
    <cellStyle name="Normal 18 2 4 4 4 3" xfId="12928" xr:uid="{00000000-0005-0000-0000-000081320000}"/>
    <cellStyle name="Normal 18 2 4 4 5" xfId="12929" xr:uid="{00000000-0005-0000-0000-000082320000}"/>
    <cellStyle name="Normal 18 2 4 4 5 2" xfId="12930" xr:uid="{00000000-0005-0000-0000-000083320000}"/>
    <cellStyle name="Normal 18 2 4 4 6" xfId="12931" xr:uid="{00000000-0005-0000-0000-000084320000}"/>
    <cellStyle name="Normal 18 2 4 4 6 2" xfId="12932" xr:uid="{00000000-0005-0000-0000-000085320000}"/>
    <cellStyle name="Normal 18 2 4 4 7" xfId="12933" xr:uid="{00000000-0005-0000-0000-000086320000}"/>
    <cellStyle name="Normal 18 2 4 5" xfId="12934" xr:uid="{00000000-0005-0000-0000-000087320000}"/>
    <cellStyle name="Normal 18 2 4 5 2" xfId="12935" xr:uid="{00000000-0005-0000-0000-000088320000}"/>
    <cellStyle name="Normal 18 2 4 5 2 2" xfId="12936" xr:uid="{00000000-0005-0000-0000-000089320000}"/>
    <cellStyle name="Normal 18 2 4 5 2 2 2" xfId="12937" xr:uid="{00000000-0005-0000-0000-00008A320000}"/>
    <cellStyle name="Normal 18 2 4 5 2 3" xfId="12938" xr:uid="{00000000-0005-0000-0000-00008B320000}"/>
    <cellStyle name="Normal 18 2 4 5 3" xfId="12939" xr:uid="{00000000-0005-0000-0000-00008C320000}"/>
    <cellStyle name="Normal 18 2 4 5 3 2" xfId="12940" xr:uid="{00000000-0005-0000-0000-00008D320000}"/>
    <cellStyle name="Normal 18 2 4 5 3 2 2" xfId="12941" xr:uid="{00000000-0005-0000-0000-00008E320000}"/>
    <cellStyle name="Normal 18 2 4 5 3 3" xfId="12942" xr:uid="{00000000-0005-0000-0000-00008F320000}"/>
    <cellStyle name="Normal 18 2 4 5 4" xfId="12943" xr:uid="{00000000-0005-0000-0000-000090320000}"/>
    <cellStyle name="Normal 18 2 4 5 4 2" xfId="12944" xr:uid="{00000000-0005-0000-0000-000091320000}"/>
    <cellStyle name="Normal 18 2 4 5 4 2 2" xfId="12945" xr:uid="{00000000-0005-0000-0000-000092320000}"/>
    <cellStyle name="Normal 18 2 4 5 4 3" xfId="12946" xr:uid="{00000000-0005-0000-0000-000093320000}"/>
    <cellStyle name="Normal 18 2 4 5 5" xfId="12947" xr:uid="{00000000-0005-0000-0000-000094320000}"/>
    <cellStyle name="Normal 18 2 4 5 5 2" xfId="12948" xr:uid="{00000000-0005-0000-0000-000095320000}"/>
    <cellStyle name="Normal 18 2 4 5 6" xfId="12949" xr:uid="{00000000-0005-0000-0000-000096320000}"/>
    <cellStyle name="Normal 18 2 4 5 6 2" xfId="12950" xr:uid="{00000000-0005-0000-0000-000097320000}"/>
    <cellStyle name="Normal 18 2 4 5 7" xfId="12951" xr:uid="{00000000-0005-0000-0000-000098320000}"/>
    <cellStyle name="Normal 18 2 4 6" xfId="12952" xr:uid="{00000000-0005-0000-0000-000099320000}"/>
    <cellStyle name="Normal 18 2 4 6 2" xfId="12953" xr:uid="{00000000-0005-0000-0000-00009A320000}"/>
    <cellStyle name="Normal 18 2 4 6 2 2" xfId="12954" xr:uid="{00000000-0005-0000-0000-00009B320000}"/>
    <cellStyle name="Normal 18 2 4 6 3" xfId="12955" xr:uid="{00000000-0005-0000-0000-00009C320000}"/>
    <cellStyle name="Normal 18 2 4 7" xfId="12956" xr:uid="{00000000-0005-0000-0000-00009D320000}"/>
    <cellStyle name="Normal 18 2 4 7 2" xfId="12957" xr:uid="{00000000-0005-0000-0000-00009E320000}"/>
    <cellStyle name="Normal 18 2 4 7 2 2" xfId="12958" xr:uid="{00000000-0005-0000-0000-00009F320000}"/>
    <cellStyle name="Normal 18 2 4 7 3" xfId="12959" xr:uid="{00000000-0005-0000-0000-0000A0320000}"/>
    <cellStyle name="Normal 18 2 4 8" xfId="12960" xr:uid="{00000000-0005-0000-0000-0000A1320000}"/>
    <cellStyle name="Normal 18 2 4 8 2" xfId="12961" xr:uid="{00000000-0005-0000-0000-0000A2320000}"/>
    <cellStyle name="Normal 18 2 4 8 2 2" xfId="12962" xr:uid="{00000000-0005-0000-0000-0000A3320000}"/>
    <cellStyle name="Normal 18 2 4 8 3" xfId="12963" xr:uid="{00000000-0005-0000-0000-0000A4320000}"/>
    <cellStyle name="Normal 18 2 4 9" xfId="12964" xr:uid="{00000000-0005-0000-0000-0000A5320000}"/>
    <cellStyle name="Normal 18 2 4 9 2" xfId="12965" xr:uid="{00000000-0005-0000-0000-0000A6320000}"/>
    <cellStyle name="Normal 18 2 5" xfId="12966" xr:uid="{00000000-0005-0000-0000-0000A7320000}"/>
    <cellStyle name="Normal 18 2 5 10" xfId="12967" xr:uid="{00000000-0005-0000-0000-0000A8320000}"/>
    <cellStyle name="Normal 18 2 5 10 2" xfId="12968" xr:uid="{00000000-0005-0000-0000-0000A9320000}"/>
    <cellStyle name="Normal 18 2 5 11" xfId="12969" xr:uid="{00000000-0005-0000-0000-0000AA320000}"/>
    <cellStyle name="Normal 18 2 5 2" xfId="12970" xr:uid="{00000000-0005-0000-0000-0000AB320000}"/>
    <cellStyle name="Normal 18 2 5 2 2" xfId="12971" xr:uid="{00000000-0005-0000-0000-0000AC320000}"/>
    <cellStyle name="Normal 18 2 5 2 2 2" xfId="12972" xr:uid="{00000000-0005-0000-0000-0000AD320000}"/>
    <cellStyle name="Normal 18 2 5 2 2 2 2" xfId="12973" xr:uid="{00000000-0005-0000-0000-0000AE320000}"/>
    <cellStyle name="Normal 18 2 5 2 2 2 2 2" xfId="12974" xr:uid="{00000000-0005-0000-0000-0000AF320000}"/>
    <cellStyle name="Normal 18 2 5 2 2 2 3" xfId="12975" xr:uid="{00000000-0005-0000-0000-0000B0320000}"/>
    <cellStyle name="Normal 18 2 5 2 2 3" xfId="12976" xr:uid="{00000000-0005-0000-0000-0000B1320000}"/>
    <cellStyle name="Normal 18 2 5 2 2 3 2" xfId="12977" xr:uid="{00000000-0005-0000-0000-0000B2320000}"/>
    <cellStyle name="Normal 18 2 5 2 2 3 2 2" xfId="12978" xr:uid="{00000000-0005-0000-0000-0000B3320000}"/>
    <cellStyle name="Normal 18 2 5 2 2 3 3" xfId="12979" xr:uid="{00000000-0005-0000-0000-0000B4320000}"/>
    <cellStyle name="Normal 18 2 5 2 2 4" xfId="12980" xr:uid="{00000000-0005-0000-0000-0000B5320000}"/>
    <cellStyle name="Normal 18 2 5 2 2 4 2" xfId="12981" xr:uid="{00000000-0005-0000-0000-0000B6320000}"/>
    <cellStyle name="Normal 18 2 5 2 2 4 2 2" xfId="12982" xr:uid="{00000000-0005-0000-0000-0000B7320000}"/>
    <cellStyle name="Normal 18 2 5 2 2 4 3" xfId="12983" xr:uid="{00000000-0005-0000-0000-0000B8320000}"/>
    <cellStyle name="Normal 18 2 5 2 2 5" xfId="12984" xr:uid="{00000000-0005-0000-0000-0000B9320000}"/>
    <cellStyle name="Normal 18 2 5 2 2 5 2" xfId="12985" xr:uid="{00000000-0005-0000-0000-0000BA320000}"/>
    <cellStyle name="Normal 18 2 5 2 2 6" xfId="12986" xr:uid="{00000000-0005-0000-0000-0000BB320000}"/>
    <cellStyle name="Normal 18 2 5 2 2 6 2" xfId="12987" xr:uid="{00000000-0005-0000-0000-0000BC320000}"/>
    <cellStyle name="Normal 18 2 5 2 2 7" xfId="12988" xr:uid="{00000000-0005-0000-0000-0000BD320000}"/>
    <cellStyle name="Normal 18 2 5 2 3" xfId="12989" xr:uid="{00000000-0005-0000-0000-0000BE320000}"/>
    <cellStyle name="Normal 18 2 5 2 3 2" xfId="12990" xr:uid="{00000000-0005-0000-0000-0000BF320000}"/>
    <cellStyle name="Normal 18 2 5 2 3 2 2" xfId="12991" xr:uid="{00000000-0005-0000-0000-0000C0320000}"/>
    <cellStyle name="Normal 18 2 5 2 3 2 2 2" xfId="12992" xr:uid="{00000000-0005-0000-0000-0000C1320000}"/>
    <cellStyle name="Normal 18 2 5 2 3 2 3" xfId="12993" xr:uid="{00000000-0005-0000-0000-0000C2320000}"/>
    <cellStyle name="Normal 18 2 5 2 3 3" xfId="12994" xr:uid="{00000000-0005-0000-0000-0000C3320000}"/>
    <cellStyle name="Normal 18 2 5 2 3 3 2" xfId="12995" xr:uid="{00000000-0005-0000-0000-0000C4320000}"/>
    <cellStyle name="Normal 18 2 5 2 3 3 2 2" xfId="12996" xr:uid="{00000000-0005-0000-0000-0000C5320000}"/>
    <cellStyle name="Normal 18 2 5 2 3 3 3" xfId="12997" xr:uid="{00000000-0005-0000-0000-0000C6320000}"/>
    <cellStyle name="Normal 18 2 5 2 3 4" xfId="12998" xr:uid="{00000000-0005-0000-0000-0000C7320000}"/>
    <cellStyle name="Normal 18 2 5 2 3 4 2" xfId="12999" xr:uid="{00000000-0005-0000-0000-0000C8320000}"/>
    <cellStyle name="Normal 18 2 5 2 3 4 2 2" xfId="13000" xr:uid="{00000000-0005-0000-0000-0000C9320000}"/>
    <cellStyle name="Normal 18 2 5 2 3 4 3" xfId="13001" xr:uid="{00000000-0005-0000-0000-0000CA320000}"/>
    <cellStyle name="Normal 18 2 5 2 3 5" xfId="13002" xr:uid="{00000000-0005-0000-0000-0000CB320000}"/>
    <cellStyle name="Normal 18 2 5 2 3 5 2" xfId="13003" xr:uid="{00000000-0005-0000-0000-0000CC320000}"/>
    <cellStyle name="Normal 18 2 5 2 3 6" xfId="13004" xr:uid="{00000000-0005-0000-0000-0000CD320000}"/>
    <cellStyle name="Normal 18 2 5 2 3 6 2" xfId="13005" xr:uid="{00000000-0005-0000-0000-0000CE320000}"/>
    <cellStyle name="Normal 18 2 5 2 3 7" xfId="13006" xr:uid="{00000000-0005-0000-0000-0000CF320000}"/>
    <cellStyle name="Normal 18 2 5 2 4" xfId="13007" xr:uid="{00000000-0005-0000-0000-0000D0320000}"/>
    <cellStyle name="Normal 18 2 5 2 4 2" xfId="13008" xr:uid="{00000000-0005-0000-0000-0000D1320000}"/>
    <cellStyle name="Normal 18 2 5 2 4 2 2" xfId="13009" xr:uid="{00000000-0005-0000-0000-0000D2320000}"/>
    <cellStyle name="Normal 18 2 5 2 4 3" xfId="13010" xr:uid="{00000000-0005-0000-0000-0000D3320000}"/>
    <cellStyle name="Normal 18 2 5 2 5" xfId="13011" xr:uid="{00000000-0005-0000-0000-0000D4320000}"/>
    <cellStyle name="Normal 18 2 5 2 5 2" xfId="13012" xr:uid="{00000000-0005-0000-0000-0000D5320000}"/>
    <cellStyle name="Normal 18 2 5 2 5 2 2" xfId="13013" xr:uid="{00000000-0005-0000-0000-0000D6320000}"/>
    <cellStyle name="Normal 18 2 5 2 5 3" xfId="13014" xr:uid="{00000000-0005-0000-0000-0000D7320000}"/>
    <cellStyle name="Normal 18 2 5 2 6" xfId="13015" xr:uid="{00000000-0005-0000-0000-0000D8320000}"/>
    <cellStyle name="Normal 18 2 5 2 6 2" xfId="13016" xr:uid="{00000000-0005-0000-0000-0000D9320000}"/>
    <cellStyle name="Normal 18 2 5 2 6 2 2" xfId="13017" xr:uid="{00000000-0005-0000-0000-0000DA320000}"/>
    <cellStyle name="Normal 18 2 5 2 6 3" xfId="13018" xr:uid="{00000000-0005-0000-0000-0000DB320000}"/>
    <cellStyle name="Normal 18 2 5 2 7" xfId="13019" xr:uid="{00000000-0005-0000-0000-0000DC320000}"/>
    <cellStyle name="Normal 18 2 5 2 7 2" xfId="13020" xr:uid="{00000000-0005-0000-0000-0000DD320000}"/>
    <cellStyle name="Normal 18 2 5 2 8" xfId="13021" xr:uid="{00000000-0005-0000-0000-0000DE320000}"/>
    <cellStyle name="Normal 18 2 5 2 8 2" xfId="13022" xr:uid="{00000000-0005-0000-0000-0000DF320000}"/>
    <cellStyle name="Normal 18 2 5 2 9" xfId="13023" xr:uid="{00000000-0005-0000-0000-0000E0320000}"/>
    <cellStyle name="Normal 18 2 5 3" xfId="13024" xr:uid="{00000000-0005-0000-0000-0000E1320000}"/>
    <cellStyle name="Normal 18 2 5 3 2" xfId="13025" xr:uid="{00000000-0005-0000-0000-0000E2320000}"/>
    <cellStyle name="Normal 18 2 5 3 2 2" xfId="13026" xr:uid="{00000000-0005-0000-0000-0000E3320000}"/>
    <cellStyle name="Normal 18 2 5 3 2 2 2" xfId="13027" xr:uid="{00000000-0005-0000-0000-0000E4320000}"/>
    <cellStyle name="Normal 18 2 5 3 2 2 2 2" xfId="13028" xr:uid="{00000000-0005-0000-0000-0000E5320000}"/>
    <cellStyle name="Normal 18 2 5 3 2 2 3" xfId="13029" xr:uid="{00000000-0005-0000-0000-0000E6320000}"/>
    <cellStyle name="Normal 18 2 5 3 2 3" xfId="13030" xr:uid="{00000000-0005-0000-0000-0000E7320000}"/>
    <cellStyle name="Normal 18 2 5 3 2 3 2" xfId="13031" xr:uid="{00000000-0005-0000-0000-0000E8320000}"/>
    <cellStyle name="Normal 18 2 5 3 2 3 2 2" xfId="13032" xr:uid="{00000000-0005-0000-0000-0000E9320000}"/>
    <cellStyle name="Normal 18 2 5 3 2 3 3" xfId="13033" xr:uid="{00000000-0005-0000-0000-0000EA320000}"/>
    <cellStyle name="Normal 18 2 5 3 2 4" xfId="13034" xr:uid="{00000000-0005-0000-0000-0000EB320000}"/>
    <cellStyle name="Normal 18 2 5 3 2 4 2" xfId="13035" xr:uid="{00000000-0005-0000-0000-0000EC320000}"/>
    <cellStyle name="Normal 18 2 5 3 2 4 2 2" xfId="13036" xr:uid="{00000000-0005-0000-0000-0000ED320000}"/>
    <cellStyle name="Normal 18 2 5 3 2 4 3" xfId="13037" xr:uid="{00000000-0005-0000-0000-0000EE320000}"/>
    <cellStyle name="Normal 18 2 5 3 2 5" xfId="13038" xr:uid="{00000000-0005-0000-0000-0000EF320000}"/>
    <cellStyle name="Normal 18 2 5 3 2 5 2" xfId="13039" xr:uid="{00000000-0005-0000-0000-0000F0320000}"/>
    <cellStyle name="Normal 18 2 5 3 2 6" xfId="13040" xr:uid="{00000000-0005-0000-0000-0000F1320000}"/>
    <cellStyle name="Normal 18 2 5 3 2 6 2" xfId="13041" xr:uid="{00000000-0005-0000-0000-0000F2320000}"/>
    <cellStyle name="Normal 18 2 5 3 2 7" xfId="13042" xr:uid="{00000000-0005-0000-0000-0000F3320000}"/>
    <cellStyle name="Normal 18 2 5 3 3" xfId="13043" xr:uid="{00000000-0005-0000-0000-0000F4320000}"/>
    <cellStyle name="Normal 18 2 5 3 3 2" xfId="13044" xr:uid="{00000000-0005-0000-0000-0000F5320000}"/>
    <cellStyle name="Normal 18 2 5 3 3 2 2" xfId="13045" xr:uid="{00000000-0005-0000-0000-0000F6320000}"/>
    <cellStyle name="Normal 18 2 5 3 3 3" xfId="13046" xr:uid="{00000000-0005-0000-0000-0000F7320000}"/>
    <cellStyle name="Normal 18 2 5 3 4" xfId="13047" xr:uid="{00000000-0005-0000-0000-0000F8320000}"/>
    <cellStyle name="Normal 18 2 5 3 4 2" xfId="13048" xr:uid="{00000000-0005-0000-0000-0000F9320000}"/>
    <cellStyle name="Normal 18 2 5 3 4 2 2" xfId="13049" xr:uid="{00000000-0005-0000-0000-0000FA320000}"/>
    <cellStyle name="Normal 18 2 5 3 4 3" xfId="13050" xr:uid="{00000000-0005-0000-0000-0000FB320000}"/>
    <cellStyle name="Normal 18 2 5 3 5" xfId="13051" xr:uid="{00000000-0005-0000-0000-0000FC320000}"/>
    <cellStyle name="Normal 18 2 5 3 5 2" xfId="13052" xr:uid="{00000000-0005-0000-0000-0000FD320000}"/>
    <cellStyle name="Normal 18 2 5 3 5 2 2" xfId="13053" xr:uid="{00000000-0005-0000-0000-0000FE320000}"/>
    <cellStyle name="Normal 18 2 5 3 5 3" xfId="13054" xr:uid="{00000000-0005-0000-0000-0000FF320000}"/>
    <cellStyle name="Normal 18 2 5 3 6" xfId="13055" xr:uid="{00000000-0005-0000-0000-000000330000}"/>
    <cellStyle name="Normal 18 2 5 3 6 2" xfId="13056" xr:uid="{00000000-0005-0000-0000-000001330000}"/>
    <cellStyle name="Normal 18 2 5 3 7" xfId="13057" xr:uid="{00000000-0005-0000-0000-000002330000}"/>
    <cellStyle name="Normal 18 2 5 3 7 2" xfId="13058" xr:uid="{00000000-0005-0000-0000-000003330000}"/>
    <cellStyle name="Normal 18 2 5 3 8" xfId="13059" xr:uid="{00000000-0005-0000-0000-000004330000}"/>
    <cellStyle name="Normal 18 2 5 4" xfId="13060" xr:uid="{00000000-0005-0000-0000-000005330000}"/>
    <cellStyle name="Normal 18 2 5 4 2" xfId="13061" xr:uid="{00000000-0005-0000-0000-000006330000}"/>
    <cellStyle name="Normal 18 2 5 4 2 2" xfId="13062" xr:uid="{00000000-0005-0000-0000-000007330000}"/>
    <cellStyle name="Normal 18 2 5 4 2 2 2" xfId="13063" xr:uid="{00000000-0005-0000-0000-000008330000}"/>
    <cellStyle name="Normal 18 2 5 4 2 3" xfId="13064" xr:uid="{00000000-0005-0000-0000-000009330000}"/>
    <cellStyle name="Normal 18 2 5 4 3" xfId="13065" xr:uid="{00000000-0005-0000-0000-00000A330000}"/>
    <cellStyle name="Normal 18 2 5 4 3 2" xfId="13066" xr:uid="{00000000-0005-0000-0000-00000B330000}"/>
    <cellStyle name="Normal 18 2 5 4 3 2 2" xfId="13067" xr:uid="{00000000-0005-0000-0000-00000C330000}"/>
    <cellStyle name="Normal 18 2 5 4 3 3" xfId="13068" xr:uid="{00000000-0005-0000-0000-00000D330000}"/>
    <cellStyle name="Normal 18 2 5 4 4" xfId="13069" xr:uid="{00000000-0005-0000-0000-00000E330000}"/>
    <cellStyle name="Normal 18 2 5 4 4 2" xfId="13070" xr:uid="{00000000-0005-0000-0000-00000F330000}"/>
    <cellStyle name="Normal 18 2 5 4 4 2 2" xfId="13071" xr:uid="{00000000-0005-0000-0000-000010330000}"/>
    <cellStyle name="Normal 18 2 5 4 4 3" xfId="13072" xr:uid="{00000000-0005-0000-0000-000011330000}"/>
    <cellStyle name="Normal 18 2 5 4 5" xfId="13073" xr:uid="{00000000-0005-0000-0000-000012330000}"/>
    <cellStyle name="Normal 18 2 5 4 5 2" xfId="13074" xr:uid="{00000000-0005-0000-0000-000013330000}"/>
    <cellStyle name="Normal 18 2 5 4 6" xfId="13075" xr:uid="{00000000-0005-0000-0000-000014330000}"/>
    <cellStyle name="Normal 18 2 5 4 6 2" xfId="13076" xr:uid="{00000000-0005-0000-0000-000015330000}"/>
    <cellStyle name="Normal 18 2 5 4 7" xfId="13077" xr:uid="{00000000-0005-0000-0000-000016330000}"/>
    <cellStyle name="Normal 18 2 5 5" xfId="13078" xr:uid="{00000000-0005-0000-0000-000017330000}"/>
    <cellStyle name="Normal 18 2 5 5 2" xfId="13079" xr:uid="{00000000-0005-0000-0000-000018330000}"/>
    <cellStyle name="Normal 18 2 5 5 2 2" xfId="13080" xr:uid="{00000000-0005-0000-0000-000019330000}"/>
    <cellStyle name="Normal 18 2 5 5 2 2 2" xfId="13081" xr:uid="{00000000-0005-0000-0000-00001A330000}"/>
    <cellStyle name="Normal 18 2 5 5 2 3" xfId="13082" xr:uid="{00000000-0005-0000-0000-00001B330000}"/>
    <cellStyle name="Normal 18 2 5 5 3" xfId="13083" xr:uid="{00000000-0005-0000-0000-00001C330000}"/>
    <cellStyle name="Normal 18 2 5 5 3 2" xfId="13084" xr:uid="{00000000-0005-0000-0000-00001D330000}"/>
    <cellStyle name="Normal 18 2 5 5 3 2 2" xfId="13085" xr:uid="{00000000-0005-0000-0000-00001E330000}"/>
    <cellStyle name="Normal 18 2 5 5 3 3" xfId="13086" xr:uid="{00000000-0005-0000-0000-00001F330000}"/>
    <cellStyle name="Normal 18 2 5 5 4" xfId="13087" xr:uid="{00000000-0005-0000-0000-000020330000}"/>
    <cellStyle name="Normal 18 2 5 5 4 2" xfId="13088" xr:uid="{00000000-0005-0000-0000-000021330000}"/>
    <cellStyle name="Normal 18 2 5 5 4 2 2" xfId="13089" xr:uid="{00000000-0005-0000-0000-000022330000}"/>
    <cellStyle name="Normal 18 2 5 5 4 3" xfId="13090" xr:uid="{00000000-0005-0000-0000-000023330000}"/>
    <cellStyle name="Normal 18 2 5 5 5" xfId="13091" xr:uid="{00000000-0005-0000-0000-000024330000}"/>
    <cellStyle name="Normal 18 2 5 5 5 2" xfId="13092" xr:uid="{00000000-0005-0000-0000-000025330000}"/>
    <cellStyle name="Normal 18 2 5 5 6" xfId="13093" xr:uid="{00000000-0005-0000-0000-000026330000}"/>
    <cellStyle name="Normal 18 2 5 5 6 2" xfId="13094" xr:uid="{00000000-0005-0000-0000-000027330000}"/>
    <cellStyle name="Normal 18 2 5 5 7" xfId="13095" xr:uid="{00000000-0005-0000-0000-000028330000}"/>
    <cellStyle name="Normal 18 2 5 6" xfId="13096" xr:uid="{00000000-0005-0000-0000-000029330000}"/>
    <cellStyle name="Normal 18 2 5 6 2" xfId="13097" xr:uid="{00000000-0005-0000-0000-00002A330000}"/>
    <cellStyle name="Normal 18 2 5 6 2 2" xfId="13098" xr:uid="{00000000-0005-0000-0000-00002B330000}"/>
    <cellStyle name="Normal 18 2 5 6 3" xfId="13099" xr:uid="{00000000-0005-0000-0000-00002C330000}"/>
    <cellStyle name="Normal 18 2 5 7" xfId="13100" xr:uid="{00000000-0005-0000-0000-00002D330000}"/>
    <cellStyle name="Normal 18 2 5 7 2" xfId="13101" xr:uid="{00000000-0005-0000-0000-00002E330000}"/>
    <cellStyle name="Normal 18 2 5 7 2 2" xfId="13102" xr:uid="{00000000-0005-0000-0000-00002F330000}"/>
    <cellStyle name="Normal 18 2 5 7 3" xfId="13103" xr:uid="{00000000-0005-0000-0000-000030330000}"/>
    <cellStyle name="Normal 18 2 5 8" xfId="13104" xr:uid="{00000000-0005-0000-0000-000031330000}"/>
    <cellStyle name="Normal 18 2 5 8 2" xfId="13105" xr:uid="{00000000-0005-0000-0000-000032330000}"/>
    <cellStyle name="Normal 18 2 5 8 2 2" xfId="13106" xr:uid="{00000000-0005-0000-0000-000033330000}"/>
    <cellStyle name="Normal 18 2 5 8 3" xfId="13107" xr:uid="{00000000-0005-0000-0000-000034330000}"/>
    <cellStyle name="Normal 18 2 5 9" xfId="13108" xr:uid="{00000000-0005-0000-0000-000035330000}"/>
    <cellStyle name="Normal 18 2 5 9 2" xfId="13109" xr:uid="{00000000-0005-0000-0000-000036330000}"/>
    <cellStyle name="Normal 18 2 6" xfId="13110" xr:uid="{00000000-0005-0000-0000-000037330000}"/>
    <cellStyle name="Normal 18 2 6 2" xfId="13111" xr:uid="{00000000-0005-0000-0000-000038330000}"/>
    <cellStyle name="Normal 18 2 6 2 2" xfId="13112" xr:uid="{00000000-0005-0000-0000-000039330000}"/>
    <cellStyle name="Normal 18 2 6 2 2 2" xfId="13113" xr:uid="{00000000-0005-0000-0000-00003A330000}"/>
    <cellStyle name="Normal 18 2 6 2 2 2 2" xfId="13114" xr:uid="{00000000-0005-0000-0000-00003B330000}"/>
    <cellStyle name="Normal 18 2 6 2 2 3" xfId="13115" xr:uid="{00000000-0005-0000-0000-00003C330000}"/>
    <cellStyle name="Normal 18 2 6 2 3" xfId="13116" xr:uid="{00000000-0005-0000-0000-00003D330000}"/>
    <cellStyle name="Normal 18 2 6 2 3 2" xfId="13117" xr:uid="{00000000-0005-0000-0000-00003E330000}"/>
    <cellStyle name="Normal 18 2 6 2 3 2 2" xfId="13118" xr:uid="{00000000-0005-0000-0000-00003F330000}"/>
    <cellStyle name="Normal 18 2 6 2 3 3" xfId="13119" xr:uid="{00000000-0005-0000-0000-000040330000}"/>
    <cellStyle name="Normal 18 2 6 2 4" xfId="13120" xr:uid="{00000000-0005-0000-0000-000041330000}"/>
    <cellStyle name="Normal 18 2 6 2 4 2" xfId="13121" xr:uid="{00000000-0005-0000-0000-000042330000}"/>
    <cellStyle name="Normal 18 2 6 2 4 2 2" xfId="13122" xr:uid="{00000000-0005-0000-0000-000043330000}"/>
    <cellStyle name="Normal 18 2 6 2 4 3" xfId="13123" xr:uid="{00000000-0005-0000-0000-000044330000}"/>
    <cellStyle name="Normal 18 2 6 2 5" xfId="13124" xr:uid="{00000000-0005-0000-0000-000045330000}"/>
    <cellStyle name="Normal 18 2 6 2 5 2" xfId="13125" xr:uid="{00000000-0005-0000-0000-000046330000}"/>
    <cellStyle name="Normal 18 2 6 2 6" xfId="13126" xr:uid="{00000000-0005-0000-0000-000047330000}"/>
    <cellStyle name="Normal 18 2 6 2 6 2" xfId="13127" xr:uid="{00000000-0005-0000-0000-000048330000}"/>
    <cellStyle name="Normal 18 2 6 2 7" xfId="13128" xr:uid="{00000000-0005-0000-0000-000049330000}"/>
    <cellStyle name="Normal 18 2 6 3" xfId="13129" xr:uid="{00000000-0005-0000-0000-00004A330000}"/>
    <cellStyle name="Normal 18 2 6 3 2" xfId="13130" xr:uid="{00000000-0005-0000-0000-00004B330000}"/>
    <cellStyle name="Normal 18 2 6 3 2 2" xfId="13131" xr:uid="{00000000-0005-0000-0000-00004C330000}"/>
    <cellStyle name="Normal 18 2 6 3 2 2 2" xfId="13132" xr:uid="{00000000-0005-0000-0000-00004D330000}"/>
    <cellStyle name="Normal 18 2 6 3 2 3" xfId="13133" xr:uid="{00000000-0005-0000-0000-00004E330000}"/>
    <cellStyle name="Normal 18 2 6 3 3" xfId="13134" xr:uid="{00000000-0005-0000-0000-00004F330000}"/>
    <cellStyle name="Normal 18 2 6 3 3 2" xfId="13135" xr:uid="{00000000-0005-0000-0000-000050330000}"/>
    <cellStyle name="Normal 18 2 6 3 3 2 2" xfId="13136" xr:uid="{00000000-0005-0000-0000-000051330000}"/>
    <cellStyle name="Normal 18 2 6 3 3 3" xfId="13137" xr:uid="{00000000-0005-0000-0000-000052330000}"/>
    <cellStyle name="Normal 18 2 6 3 4" xfId="13138" xr:uid="{00000000-0005-0000-0000-000053330000}"/>
    <cellStyle name="Normal 18 2 6 3 4 2" xfId="13139" xr:uid="{00000000-0005-0000-0000-000054330000}"/>
    <cellStyle name="Normal 18 2 6 3 4 2 2" xfId="13140" xr:uid="{00000000-0005-0000-0000-000055330000}"/>
    <cellStyle name="Normal 18 2 6 3 4 3" xfId="13141" xr:uid="{00000000-0005-0000-0000-000056330000}"/>
    <cellStyle name="Normal 18 2 6 3 5" xfId="13142" xr:uid="{00000000-0005-0000-0000-000057330000}"/>
    <cellStyle name="Normal 18 2 6 3 5 2" xfId="13143" xr:uid="{00000000-0005-0000-0000-000058330000}"/>
    <cellStyle name="Normal 18 2 6 3 6" xfId="13144" xr:uid="{00000000-0005-0000-0000-000059330000}"/>
    <cellStyle name="Normal 18 2 6 3 6 2" xfId="13145" xr:uid="{00000000-0005-0000-0000-00005A330000}"/>
    <cellStyle name="Normal 18 2 6 3 7" xfId="13146" xr:uid="{00000000-0005-0000-0000-00005B330000}"/>
    <cellStyle name="Normal 18 2 6 4" xfId="13147" xr:uid="{00000000-0005-0000-0000-00005C330000}"/>
    <cellStyle name="Normal 18 2 6 4 2" xfId="13148" xr:uid="{00000000-0005-0000-0000-00005D330000}"/>
    <cellStyle name="Normal 18 2 6 4 2 2" xfId="13149" xr:uid="{00000000-0005-0000-0000-00005E330000}"/>
    <cellStyle name="Normal 18 2 6 4 3" xfId="13150" xr:uid="{00000000-0005-0000-0000-00005F330000}"/>
    <cellStyle name="Normal 18 2 6 5" xfId="13151" xr:uid="{00000000-0005-0000-0000-000060330000}"/>
    <cellStyle name="Normal 18 2 6 5 2" xfId="13152" xr:uid="{00000000-0005-0000-0000-000061330000}"/>
    <cellStyle name="Normal 18 2 6 5 2 2" xfId="13153" xr:uid="{00000000-0005-0000-0000-000062330000}"/>
    <cellStyle name="Normal 18 2 6 5 3" xfId="13154" xr:uid="{00000000-0005-0000-0000-000063330000}"/>
    <cellStyle name="Normal 18 2 6 6" xfId="13155" xr:uid="{00000000-0005-0000-0000-000064330000}"/>
    <cellStyle name="Normal 18 2 6 6 2" xfId="13156" xr:uid="{00000000-0005-0000-0000-000065330000}"/>
    <cellStyle name="Normal 18 2 6 6 2 2" xfId="13157" xr:uid="{00000000-0005-0000-0000-000066330000}"/>
    <cellStyle name="Normal 18 2 6 6 3" xfId="13158" xr:uid="{00000000-0005-0000-0000-000067330000}"/>
    <cellStyle name="Normal 18 2 6 7" xfId="13159" xr:uid="{00000000-0005-0000-0000-000068330000}"/>
    <cellStyle name="Normal 18 2 6 7 2" xfId="13160" xr:uid="{00000000-0005-0000-0000-000069330000}"/>
    <cellStyle name="Normal 18 2 6 8" xfId="13161" xr:uid="{00000000-0005-0000-0000-00006A330000}"/>
    <cellStyle name="Normal 18 2 6 8 2" xfId="13162" xr:uid="{00000000-0005-0000-0000-00006B330000}"/>
    <cellStyle name="Normal 18 2 6 9" xfId="13163" xr:uid="{00000000-0005-0000-0000-00006C330000}"/>
    <cellStyle name="Normal 18 2 7" xfId="13164" xr:uid="{00000000-0005-0000-0000-00006D330000}"/>
    <cellStyle name="Normal 18 2 7 2" xfId="13165" xr:uid="{00000000-0005-0000-0000-00006E330000}"/>
    <cellStyle name="Normal 18 2 7 2 2" xfId="13166" xr:uid="{00000000-0005-0000-0000-00006F330000}"/>
    <cellStyle name="Normal 18 2 7 2 2 2" xfId="13167" xr:uid="{00000000-0005-0000-0000-000070330000}"/>
    <cellStyle name="Normal 18 2 7 2 2 2 2" xfId="13168" xr:uid="{00000000-0005-0000-0000-000071330000}"/>
    <cellStyle name="Normal 18 2 7 2 2 3" xfId="13169" xr:uid="{00000000-0005-0000-0000-000072330000}"/>
    <cellStyle name="Normal 18 2 7 2 3" xfId="13170" xr:uid="{00000000-0005-0000-0000-000073330000}"/>
    <cellStyle name="Normal 18 2 7 2 3 2" xfId="13171" xr:uid="{00000000-0005-0000-0000-000074330000}"/>
    <cellStyle name="Normal 18 2 7 2 3 2 2" xfId="13172" xr:uid="{00000000-0005-0000-0000-000075330000}"/>
    <cellStyle name="Normal 18 2 7 2 3 3" xfId="13173" xr:uid="{00000000-0005-0000-0000-000076330000}"/>
    <cellStyle name="Normal 18 2 7 2 4" xfId="13174" xr:uid="{00000000-0005-0000-0000-000077330000}"/>
    <cellStyle name="Normal 18 2 7 2 4 2" xfId="13175" xr:uid="{00000000-0005-0000-0000-000078330000}"/>
    <cellStyle name="Normal 18 2 7 2 4 2 2" xfId="13176" xr:uid="{00000000-0005-0000-0000-000079330000}"/>
    <cellStyle name="Normal 18 2 7 2 4 3" xfId="13177" xr:uid="{00000000-0005-0000-0000-00007A330000}"/>
    <cellStyle name="Normal 18 2 7 2 5" xfId="13178" xr:uid="{00000000-0005-0000-0000-00007B330000}"/>
    <cellStyle name="Normal 18 2 7 2 5 2" xfId="13179" xr:uid="{00000000-0005-0000-0000-00007C330000}"/>
    <cellStyle name="Normal 18 2 7 2 6" xfId="13180" xr:uid="{00000000-0005-0000-0000-00007D330000}"/>
    <cellStyle name="Normal 18 2 7 2 6 2" xfId="13181" xr:uid="{00000000-0005-0000-0000-00007E330000}"/>
    <cellStyle name="Normal 18 2 7 2 7" xfId="13182" xr:uid="{00000000-0005-0000-0000-00007F330000}"/>
    <cellStyle name="Normal 18 2 7 3" xfId="13183" xr:uid="{00000000-0005-0000-0000-000080330000}"/>
    <cellStyle name="Normal 18 2 7 3 2" xfId="13184" xr:uid="{00000000-0005-0000-0000-000081330000}"/>
    <cellStyle name="Normal 18 2 7 3 2 2" xfId="13185" xr:uid="{00000000-0005-0000-0000-000082330000}"/>
    <cellStyle name="Normal 18 2 7 3 3" xfId="13186" xr:uid="{00000000-0005-0000-0000-000083330000}"/>
    <cellStyle name="Normal 18 2 7 4" xfId="13187" xr:uid="{00000000-0005-0000-0000-000084330000}"/>
    <cellStyle name="Normal 18 2 7 4 2" xfId="13188" xr:uid="{00000000-0005-0000-0000-000085330000}"/>
    <cellStyle name="Normal 18 2 7 4 2 2" xfId="13189" xr:uid="{00000000-0005-0000-0000-000086330000}"/>
    <cellStyle name="Normal 18 2 7 4 3" xfId="13190" xr:uid="{00000000-0005-0000-0000-000087330000}"/>
    <cellStyle name="Normal 18 2 7 5" xfId="13191" xr:uid="{00000000-0005-0000-0000-000088330000}"/>
    <cellStyle name="Normal 18 2 7 5 2" xfId="13192" xr:uid="{00000000-0005-0000-0000-000089330000}"/>
    <cellStyle name="Normal 18 2 7 5 2 2" xfId="13193" xr:uid="{00000000-0005-0000-0000-00008A330000}"/>
    <cellStyle name="Normal 18 2 7 5 3" xfId="13194" xr:uid="{00000000-0005-0000-0000-00008B330000}"/>
    <cellStyle name="Normal 18 2 7 6" xfId="13195" xr:uid="{00000000-0005-0000-0000-00008C330000}"/>
    <cellStyle name="Normal 18 2 7 6 2" xfId="13196" xr:uid="{00000000-0005-0000-0000-00008D330000}"/>
    <cellStyle name="Normal 18 2 7 7" xfId="13197" xr:uid="{00000000-0005-0000-0000-00008E330000}"/>
    <cellStyle name="Normal 18 2 7 7 2" xfId="13198" xr:uid="{00000000-0005-0000-0000-00008F330000}"/>
    <cellStyle name="Normal 18 2 7 8" xfId="13199" xr:uid="{00000000-0005-0000-0000-000090330000}"/>
    <cellStyle name="Normal 18 2 8" xfId="13200" xr:uid="{00000000-0005-0000-0000-000091330000}"/>
    <cellStyle name="Normal 18 2 8 2" xfId="13201" xr:uid="{00000000-0005-0000-0000-000092330000}"/>
    <cellStyle name="Normal 18 2 8 2 2" xfId="13202" xr:uid="{00000000-0005-0000-0000-000093330000}"/>
    <cellStyle name="Normal 18 2 8 2 2 2" xfId="13203" xr:uid="{00000000-0005-0000-0000-000094330000}"/>
    <cellStyle name="Normal 18 2 8 2 3" xfId="13204" xr:uid="{00000000-0005-0000-0000-000095330000}"/>
    <cellStyle name="Normal 18 2 8 3" xfId="13205" xr:uid="{00000000-0005-0000-0000-000096330000}"/>
    <cellStyle name="Normal 18 2 8 3 2" xfId="13206" xr:uid="{00000000-0005-0000-0000-000097330000}"/>
    <cellStyle name="Normal 18 2 8 3 2 2" xfId="13207" xr:uid="{00000000-0005-0000-0000-000098330000}"/>
    <cellStyle name="Normal 18 2 8 3 3" xfId="13208" xr:uid="{00000000-0005-0000-0000-000099330000}"/>
    <cellStyle name="Normal 18 2 8 4" xfId="13209" xr:uid="{00000000-0005-0000-0000-00009A330000}"/>
    <cellStyle name="Normal 18 2 8 4 2" xfId="13210" xr:uid="{00000000-0005-0000-0000-00009B330000}"/>
    <cellStyle name="Normal 18 2 8 4 2 2" xfId="13211" xr:uid="{00000000-0005-0000-0000-00009C330000}"/>
    <cellStyle name="Normal 18 2 8 4 3" xfId="13212" xr:uid="{00000000-0005-0000-0000-00009D330000}"/>
    <cellStyle name="Normal 18 2 8 5" xfId="13213" xr:uid="{00000000-0005-0000-0000-00009E330000}"/>
    <cellStyle name="Normal 18 2 8 5 2" xfId="13214" xr:uid="{00000000-0005-0000-0000-00009F330000}"/>
    <cellStyle name="Normal 18 2 8 6" xfId="13215" xr:uid="{00000000-0005-0000-0000-0000A0330000}"/>
    <cellStyle name="Normal 18 2 8 6 2" xfId="13216" xr:uid="{00000000-0005-0000-0000-0000A1330000}"/>
    <cellStyle name="Normal 18 2 8 7" xfId="13217" xr:uid="{00000000-0005-0000-0000-0000A2330000}"/>
    <cellStyle name="Normal 18 2 9" xfId="13218" xr:uid="{00000000-0005-0000-0000-0000A3330000}"/>
    <cellStyle name="Normal 18 2 9 2" xfId="13219" xr:uid="{00000000-0005-0000-0000-0000A4330000}"/>
    <cellStyle name="Normal 18 2 9 2 2" xfId="13220" xr:uid="{00000000-0005-0000-0000-0000A5330000}"/>
    <cellStyle name="Normal 18 2 9 2 2 2" xfId="13221" xr:uid="{00000000-0005-0000-0000-0000A6330000}"/>
    <cellStyle name="Normal 18 2 9 2 3" xfId="13222" xr:uid="{00000000-0005-0000-0000-0000A7330000}"/>
    <cellStyle name="Normal 18 2 9 3" xfId="13223" xr:uid="{00000000-0005-0000-0000-0000A8330000}"/>
    <cellStyle name="Normal 18 2 9 3 2" xfId="13224" xr:uid="{00000000-0005-0000-0000-0000A9330000}"/>
    <cellStyle name="Normal 18 2 9 3 2 2" xfId="13225" xr:uid="{00000000-0005-0000-0000-0000AA330000}"/>
    <cellStyle name="Normal 18 2 9 3 3" xfId="13226" xr:uid="{00000000-0005-0000-0000-0000AB330000}"/>
    <cellStyle name="Normal 18 2 9 4" xfId="13227" xr:uid="{00000000-0005-0000-0000-0000AC330000}"/>
    <cellStyle name="Normal 18 2 9 4 2" xfId="13228" xr:uid="{00000000-0005-0000-0000-0000AD330000}"/>
    <cellStyle name="Normal 18 2 9 4 2 2" xfId="13229" xr:uid="{00000000-0005-0000-0000-0000AE330000}"/>
    <cellStyle name="Normal 18 2 9 4 3" xfId="13230" xr:uid="{00000000-0005-0000-0000-0000AF330000}"/>
    <cellStyle name="Normal 18 2 9 5" xfId="13231" xr:uid="{00000000-0005-0000-0000-0000B0330000}"/>
    <cellStyle name="Normal 18 2 9 5 2" xfId="13232" xr:uid="{00000000-0005-0000-0000-0000B1330000}"/>
    <cellStyle name="Normal 18 2 9 6" xfId="13233" xr:uid="{00000000-0005-0000-0000-0000B2330000}"/>
    <cellStyle name="Normal 18 2 9 6 2" xfId="13234" xr:uid="{00000000-0005-0000-0000-0000B3330000}"/>
    <cellStyle name="Normal 18 2 9 7" xfId="13235" xr:uid="{00000000-0005-0000-0000-0000B4330000}"/>
    <cellStyle name="Normal 18 2_Confidential Information" xfId="13236" xr:uid="{00000000-0005-0000-0000-0000B5330000}"/>
    <cellStyle name="Normal 19" xfId="13237" xr:uid="{00000000-0005-0000-0000-0000B6330000}"/>
    <cellStyle name="Normal 19 10" xfId="13238" xr:uid="{00000000-0005-0000-0000-0000B7330000}"/>
    <cellStyle name="Normal 19 10 2" xfId="13239" xr:uid="{00000000-0005-0000-0000-0000B8330000}"/>
    <cellStyle name="Normal 19 10 2 2" xfId="13240" xr:uid="{00000000-0005-0000-0000-0000B9330000}"/>
    <cellStyle name="Normal 19 10 3" xfId="13241" xr:uid="{00000000-0005-0000-0000-0000BA330000}"/>
    <cellStyle name="Normal 19 11" xfId="13242" xr:uid="{00000000-0005-0000-0000-0000BB330000}"/>
    <cellStyle name="Normal 19 11 2" xfId="13243" xr:uid="{00000000-0005-0000-0000-0000BC330000}"/>
    <cellStyle name="Normal 19 11 2 2" xfId="13244" xr:uid="{00000000-0005-0000-0000-0000BD330000}"/>
    <cellStyle name="Normal 19 11 3" xfId="13245" xr:uid="{00000000-0005-0000-0000-0000BE330000}"/>
    <cellStyle name="Normal 19 12" xfId="13246" xr:uid="{00000000-0005-0000-0000-0000BF330000}"/>
    <cellStyle name="Normal 19 12 2" xfId="13247" xr:uid="{00000000-0005-0000-0000-0000C0330000}"/>
    <cellStyle name="Normal 19 12 2 2" xfId="13248" xr:uid="{00000000-0005-0000-0000-0000C1330000}"/>
    <cellStyle name="Normal 19 12 3" xfId="13249" xr:uid="{00000000-0005-0000-0000-0000C2330000}"/>
    <cellStyle name="Normal 19 13" xfId="13250" xr:uid="{00000000-0005-0000-0000-0000C3330000}"/>
    <cellStyle name="Normal 19 13 2" xfId="13251" xr:uid="{00000000-0005-0000-0000-0000C4330000}"/>
    <cellStyle name="Normal 19 14" xfId="13252" xr:uid="{00000000-0005-0000-0000-0000C5330000}"/>
    <cellStyle name="Normal 19 14 2" xfId="13253" xr:uid="{00000000-0005-0000-0000-0000C6330000}"/>
    <cellStyle name="Normal 19 15" xfId="13254" xr:uid="{00000000-0005-0000-0000-0000C7330000}"/>
    <cellStyle name="Normal 19 2" xfId="13255" xr:uid="{00000000-0005-0000-0000-0000C8330000}"/>
    <cellStyle name="Normal 19 2 10" xfId="13256" xr:uid="{00000000-0005-0000-0000-0000C9330000}"/>
    <cellStyle name="Normal 19 2 10 2" xfId="13257" xr:uid="{00000000-0005-0000-0000-0000CA330000}"/>
    <cellStyle name="Normal 19 2 10 2 2" xfId="13258" xr:uid="{00000000-0005-0000-0000-0000CB330000}"/>
    <cellStyle name="Normal 19 2 10 3" xfId="13259" xr:uid="{00000000-0005-0000-0000-0000CC330000}"/>
    <cellStyle name="Normal 19 2 11" xfId="13260" xr:uid="{00000000-0005-0000-0000-0000CD330000}"/>
    <cellStyle name="Normal 19 2 11 2" xfId="13261" xr:uid="{00000000-0005-0000-0000-0000CE330000}"/>
    <cellStyle name="Normal 19 2 12" xfId="13262" xr:uid="{00000000-0005-0000-0000-0000CF330000}"/>
    <cellStyle name="Normal 19 2 12 2" xfId="13263" xr:uid="{00000000-0005-0000-0000-0000D0330000}"/>
    <cellStyle name="Normal 19 2 13" xfId="13264" xr:uid="{00000000-0005-0000-0000-0000D1330000}"/>
    <cellStyle name="Normal 19 2 2" xfId="13265" xr:uid="{00000000-0005-0000-0000-0000D2330000}"/>
    <cellStyle name="Normal 19 2 2 10" xfId="13266" xr:uid="{00000000-0005-0000-0000-0000D3330000}"/>
    <cellStyle name="Normal 19 2 2 10 2" xfId="13267" xr:uid="{00000000-0005-0000-0000-0000D4330000}"/>
    <cellStyle name="Normal 19 2 2 11" xfId="13268" xr:uid="{00000000-0005-0000-0000-0000D5330000}"/>
    <cellStyle name="Normal 19 2 2 2" xfId="13269" xr:uid="{00000000-0005-0000-0000-0000D6330000}"/>
    <cellStyle name="Normal 19 2 2 2 2" xfId="13270" xr:uid="{00000000-0005-0000-0000-0000D7330000}"/>
    <cellStyle name="Normal 19 2 2 2 2 2" xfId="13271" xr:uid="{00000000-0005-0000-0000-0000D8330000}"/>
    <cellStyle name="Normal 19 2 2 2 2 2 2" xfId="13272" xr:uid="{00000000-0005-0000-0000-0000D9330000}"/>
    <cellStyle name="Normal 19 2 2 2 2 2 2 2" xfId="13273" xr:uid="{00000000-0005-0000-0000-0000DA330000}"/>
    <cellStyle name="Normal 19 2 2 2 2 2 3" xfId="13274" xr:uid="{00000000-0005-0000-0000-0000DB330000}"/>
    <cellStyle name="Normal 19 2 2 2 2 3" xfId="13275" xr:uid="{00000000-0005-0000-0000-0000DC330000}"/>
    <cellStyle name="Normal 19 2 2 2 2 3 2" xfId="13276" xr:uid="{00000000-0005-0000-0000-0000DD330000}"/>
    <cellStyle name="Normal 19 2 2 2 2 3 2 2" xfId="13277" xr:uid="{00000000-0005-0000-0000-0000DE330000}"/>
    <cellStyle name="Normal 19 2 2 2 2 3 3" xfId="13278" xr:uid="{00000000-0005-0000-0000-0000DF330000}"/>
    <cellStyle name="Normal 19 2 2 2 2 4" xfId="13279" xr:uid="{00000000-0005-0000-0000-0000E0330000}"/>
    <cellStyle name="Normal 19 2 2 2 2 4 2" xfId="13280" xr:uid="{00000000-0005-0000-0000-0000E1330000}"/>
    <cellStyle name="Normal 19 2 2 2 2 4 2 2" xfId="13281" xr:uid="{00000000-0005-0000-0000-0000E2330000}"/>
    <cellStyle name="Normal 19 2 2 2 2 4 3" xfId="13282" xr:uid="{00000000-0005-0000-0000-0000E3330000}"/>
    <cellStyle name="Normal 19 2 2 2 2 5" xfId="13283" xr:uid="{00000000-0005-0000-0000-0000E4330000}"/>
    <cellStyle name="Normal 19 2 2 2 2 5 2" xfId="13284" xr:uid="{00000000-0005-0000-0000-0000E5330000}"/>
    <cellStyle name="Normal 19 2 2 2 2 6" xfId="13285" xr:uid="{00000000-0005-0000-0000-0000E6330000}"/>
    <cellStyle name="Normal 19 2 2 2 2 6 2" xfId="13286" xr:uid="{00000000-0005-0000-0000-0000E7330000}"/>
    <cellStyle name="Normal 19 2 2 2 2 7" xfId="13287" xr:uid="{00000000-0005-0000-0000-0000E8330000}"/>
    <cellStyle name="Normal 19 2 2 2 3" xfId="13288" xr:uid="{00000000-0005-0000-0000-0000E9330000}"/>
    <cellStyle name="Normal 19 2 2 2 3 2" xfId="13289" xr:uid="{00000000-0005-0000-0000-0000EA330000}"/>
    <cellStyle name="Normal 19 2 2 2 3 2 2" xfId="13290" xr:uid="{00000000-0005-0000-0000-0000EB330000}"/>
    <cellStyle name="Normal 19 2 2 2 3 2 2 2" xfId="13291" xr:uid="{00000000-0005-0000-0000-0000EC330000}"/>
    <cellStyle name="Normal 19 2 2 2 3 2 3" xfId="13292" xr:uid="{00000000-0005-0000-0000-0000ED330000}"/>
    <cellStyle name="Normal 19 2 2 2 3 3" xfId="13293" xr:uid="{00000000-0005-0000-0000-0000EE330000}"/>
    <cellStyle name="Normal 19 2 2 2 3 3 2" xfId="13294" xr:uid="{00000000-0005-0000-0000-0000EF330000}"/>
    <cellStyle name="Normal 19 2 2 2 3 3 2 2" xfId="13295" xr:uid="{00000000-0005-0000-0000-0000F0330000}"/>
    <cellStyle name="Normal 19 2 2 2 3 3 3" xfId="13296" xr:uid="{00000000-0005-0000-0000-0000F1330000}"/>
    <cellStyle name="Normal 19 2 2 2 3 4" xfId="13297" xr:uid="{00000000-0005-0000-0000-0000F2330000}"/>
    <cellStyle name="Normal 19 2 2 2 3 4 2" xfId="13298" xr:uid="{00000000-0005-0000-0000-0000F3330000}"/>
    <cellStyle name="Normal 19 2 2 2 3 4 2 2" xfId="13299" xr:uid="{00000000-0005-0000-0000-0000F4330000}"/>
    <cellStyle name="Normal 19 2 2 2 3 4 3" xfId="13300" xr:uid="{00000000-0005-0000-0000-0000F5330000}"/>
    <cellStyle name="Normal 19 2 2 2 3 5" xfId="13301" xr:uid="{00000000-0005-0000-0000-0000F6330000}"/>
    <cellStyle name="Normal 19 2 2 2 3 5 2" xfId="13302" xr:uid="{00000000-0005-0000-0000-0000F7330000}"/>
    <cellStyle name="Normal 19 2 2 2 3 6" xfId="13303" xr:uid="{00000000-0005-0000-0000-0000F8330000}"/>
    <cellStyle name="Normal 19 2 2 2 3 6 2" xfId="13304" xr:uid="{00000000-0005-0000-0000-0000F9330000}"/>
    <cellStyle name="Normal 19 2 2 2 3 7" xfId="13305" xr:uid="{00000000-0005-0000-0000-0000FA330000}"/>
    <cellStyle name="Normal 19 2 2 2 4" xfId="13306" xr:uid="{00000000-0005-0000-0000-0000FB330000}"/>
    <cellStyle name="Normal 19 2 2 2 4 2" xfId="13307" xr:uid="{00000000-0005-0000-0000-0000FC330000}"/>
    <cellStyle name="Normal 19 2 2 2 4 2 2" xfId="13308" xr:uid="{00000000-0005-0000-0000-0000FD330000}"/>
    <cellStyle name="Normal 19 2 2 2 4 3" xfId="13309" xr:uid="{00000000-0005-0000-0000-0000FE330000}"/>
    <cellStyle name="Normal 19 2 2 2 5" xfId="13310" xr:uid="{00000000-0005-0000-0000-0000FF330000}"/>
    <cellStyle name="Normal 19 2 2 2 5 2" xfId="13311" xr:uid="{00000000-0005-0000-0000-000000340000}"/>
    <cellStyle name="Normal 19 2 2 2 5 2 2" xfId="13312" xr:uid="{00000000-0005-0000-0000-000001340000}"/>
    <cellStyle name="Normal 19 2 2 2 5 3" xfId="13313" xr:uid="{00000000-0005-0000-0000-000002340000}"/>
    <cellStyle name="Normal 19 2 2 2 6" xfId="13314" xr:uid="{00000000-0005-0000-0000-000003340000}"/>
    <cellStyle name="Normal 19 2 2 2 6 2" xfId="13315" xr:uid="{00000000-0005-0000-0000-000004340000}"/>
    <cellStyle name="Normal 19 2 2 2 6 2 2" xfId="13316" xr:uid="{00000000-0005-0000-0000-000005340000}"/>
    <cellStyle name="Normal 19 2 2 2 6 3" xfId="13317" xr:uid="{00000000-0005-0000-0000-000006340000}"/>
    <cellStyle name="Normal 19 2 2 2 7" xfId="13318" xr:uid="{00000000-0005-0000-0000-000007340000}"/>
    <cellStyle name="Normal 19 2 2 2 7 2" xfId="13319" xr:uid="{00000000-0005-0000-0000-000008340000}"/>
    <cellStyle name="Normal 19 2 2 2 8" xfId="13320" xr:uid="{00000000-0005-0000-0000-000009340000}"/>
    <cellStyle name="Normal 19 2 2 2 8 2" xfId="13321" xr:uid="{00000000-0005-0000-0000-00000A340000}"/>
    <cellStyle name="Normal 19 2 2 2 9" xfId="13322" xr:uid="{00000000-0005-0000-0000-00000B340000}"/>
    <cellStyle name="Normal 19 2 2 3" xfId="13323" xr:uid="{00000000-0005-0000-0000-00000C340000}"/>
    <cellStyle name="Normal 19 2 2 3 2" xfId="13324" xr:uid="{00000000-0005-0000-0000-00000D340000}"/>
    <cellStyle name="Normal 19 2 2 3 2 2" xfId="13325" xr:uid="{00000000-0005-0000-0000-00000E340000}"/>
    <cellStyle name="Normal 19 2 2 3 2 2 2" xfId="13326" xr:uid="{00000000-0005-0000-0000-00000F340000}"/>
    <cellStyle name="Normal 19 2 2 3 2 2 2 2" xfId="13327" xr:uid="{00000000-0005-0000-0000-000010340000}"/>
    <cellStyle name="Normal 19 2 2 3 2 2 3" xfId="13328" xr:uid="{00000000-0005-0000-0000-000011340000}"/>
    <cellStyle name="Normal 19 2 2 3 2 3" xfId="13329" xr:uid="{00000000-0005-0000-0000-000012340000}"/>
    <cellStyle name="Normal 19 2 2 3 2 3 2" xfId="13330" xr:uid="{00000000-0005-0000-0000-000013340000}"/>
    <cellStyle name="Normal 19 2 2 3 2 3 2 2" xfId="13331" xr:uid="{00000000-0005-0000-0000-000014340000}"/>
    <cellStyle name="Normal 19 2 2 3 2 3 3" xfId="13332" xr:uid="{00000000-0005-0000-0000-000015340000}"/>
    <cellStyle name="Normal 19 2 2 3 2 4" xfId="13333" xr:uid="{00000000-0005-0000-0000-000016340000}"/>
    <cellStyle name="Normal 19 2 2 3 2 4 2" xfId="13334" xr:uid="{00000000-0005-0000-0000-000017340000}"/>
    <cellStyle name="Normal 19 2 2 3 2 4 2 2" xfId="13335" xr:uid="{00000000-0005-0000-0000-000018340000}"/>
    <cellStyle name="Normal 19 2 2 3 2 4 3" xfId="13336" xr:uid="{00000000-0005-0000-0000-000019340000}"/>
    <cellStyle name="Normal 19 2 2 3 2 5" xfId="13337" xr:uid="{00000000-0005-0000-0000-00001A340000}"/>
    <cellStyle name="Normal 19 2 2 3 2 5 2" xfId="13338" xr:uid="{00000000-0005-0000-0000-00001B340000}"/>
    <cellStyle name="Normal 19 2 2 3 2 6" xfId="13339" xr:uid="{00000000-0005-0000-0000-00001C340000}"/>
    <cellStyle name="Normal 19 2 2 3 2 6 2" xfId="13340" xr:uid="{00000000-0005-0000-0000-00001D340000}"/>
    <cellStyle name="Normal 19 2 2 3 2 7" xfId="13341" xr:uid="{00000000-0005-0000-0000-00001E340000}"/>
    <cellStyle name="Normal 19 2 2 3 3" xfId="13342" xr:uid="{00000000-0005-0000-0000-00001F340000}"/>
    <cellStyle name="Normal 19 2 2 3 3 2" xfId="13343" xr:uid="{00000000-0005-0000-0000-000020340000}"/>
    <cellStyle name="Normal 19 2 2 3 3 2 2" xfId="13344" xr:uid="{00000000-0005-0000-0000-000021340000}"/>
    <cellStyle name="Normal 19 2 2 3 3 3" xfId="13345" xr:uid="{00000000-0005-0000-0000-000022340000}"/>
    <cellStyle name="Normal 19 2 2 3 4" xfId="13346" xr:uid="{00000000-0005-0000-0000-000023340000}"/>
    <cellStyle name="Normal 19 2 2 3 4 2" xfId="13347" xr:uid="{00000000-0005-0000-0000-000024340000}"/>
    <cellStyle name="Normal 19 2 2 3 4 2 2" xfId="13348" xr:uid="{00000000-0005-0000-0000-000025340000}"/>
    <cellStyle name="Normal 19 2 2 3 4 3" xfId="13349" xr:uid="{00000000-0005-0000-0000-000026340000}"/>
    <cellStyle name="Normal 19 2 2 3 5" xfId="13350" xr:uid="{00000000-0005-0000-0000-000027340000}"/>
    <cellStyle name="Normal 19 2 2 3 5 2" xfId="13351" xr:uid="{00000000-0005-0000-0000-000028340000}"/>
    <cellStyle name="Normal 19 2 2 3 5 2 2" xfId="13352" xr:uid="{00000000-0005-0000-0000-000029340000}"/>
    <cellStyle name="Normal 19 2 2 3 5 3" xfId="13353" xr:uid="{00000000-0005-0000-0000-00002A340000}"/>
    <cellStyle name="Normal 19 2 2 3 6" xfId="13354" xr:uid="{00000000-0005-0000-0000-00002B340000}"/>
    <cellStyle name="Normal 19 2 2 3 6 2" xfId="13355" xr:uid="{00000000-0005-0000-0000-00002C340000}"/>
    <cellStyle name="Normal 19 2 2 3 7" xfId="13356" xr:uid="{00000000-0005-0000-0000-00002D340000}"/>
    <cellStyle name="Normal 19 2 2 3 7 2" xfId="13357" xr:uid="{00000000-0005-0000-0000-00002E340000}"/>
    <cellStyle name="Normal 19 2 2 3 8" xfId="13358" xr:uid="{00000000-0005-0000-0000-00002F340000}"/>
    <cellStyle name="Normal 19 2 2 4" xfId="13359" xr:uid="{00000000-0005-0000-0000-000030340000}"/>
    <cellStyle name="Normal 19 2 2 4 2" xfId="13360" xr:uid="{00000000-0005-0000-0000-000031340000}"/>
    <cellStyle name="Normal 19 2 2 4 2 2" xfId="13361" xr:uid="{00000000-0005-0000-0000-000032340000}"/>
    <cellStyle name="Normal 19 2 2 4 2 2 2" xfId="13362" xr:uid="{00000000-0005-0000-0000-000033340000}"/>
    <cellStyle name="Normal 19 2 2 4 2 3" xfId="13363" xr:uid="{00000000-0005-0000-0000-000034340000}"/>
    <cellStyle name="Normal 19 2 2 4 3" xfId="13364" xr:uid="{00000000-0005-0000-0000-000035340000}"/>
    <cellStyle name="Normal 19 2 2 4 3 2" xfId="13365" xr:uid="{00000000-0005-0000-0000-000036340000}"/>
    <cellStyle name="Normal 19 2 2 4 3 2 2" xfId="13366" xr:uid="{00000000-0005-0000-0000-000037340000}"/>
    <cellStyle name="Normal 19 2 2 4 3 3" xfId="13367" xr:uid="{00000000-0005-0000-0000-000038340000}"/>
    <cellStyle name="Normal 19 2 2 4 4" xfId="13368" xr:uid="{00000000-0005-0000-0000-000039340000}"/>
    <cellStyle name="Normal 19 2 2 4 4 2" xfId="13369" xr:uid="{00000000-0005-0000-0000-00003A340000}"/>
    <cellStyle name="Normal 19 2 2 4 4 2 2" xfId="13370" xr:uid="{00000000-0005-0000-0000-00003B340000}"/>
    <cellStyle name="Normal 19 2 2 4 4 3" xfId="13371" xr:uid="{00000000-0005-0000-0000-00003C340000}"/>
    <cellStyle name="Normal 19 2 2 4 5" xfId="13372" xr:uid="{00000000-0005-0000-0000-00003D340000}"/>
    <cellStyle name="Normal 19 2 2 4 5 2" xfId="13373" xr:uid="{00000000-0005-0000-0000-00003E340000}"/>
    <cellStyle name="Normal 19 2 2 4 6" xfId="13374" xr:uid="{00000000-0005-0000-0000-00003F340000}"/>
    <cellStyle name="Normal 19 2 2 4 6 2" xfId="13375" xr:uid="{00000000-0005-0000-0000-000040340000}"/>
    <cellStyle name="Normal 19 2 2 4 7" xfId="13376" xr:uid="{00000000-0005-0000-0000-000041340000}"/>
    <cellStyle name="Normal 19 2 2 5" xfId="13377" xr:uid="{00000000-0005-0000-0000-000042340000}"/>
    <cellStyle name="Normal 19 2 2 5 2" xfId="13378" xr:uid="{00000000-0005-0000-0000-000043340000}"/>
    <cellStyle name="Normal 19 2 2 5 2 2" xfId="13379" xr:uid="{00000000-0005-0000-0000-000044340000}"/>
    <cellStyle name="Normal 19 2 2 5 2 2 2" xfId="13380" xr:uid="{00000000-0005-0000-0000-000045340000}"/>
    <cellStyle name="Normal 19 2 2 5 2 3" xfId="13381" xr:uid="{00000000-0005-0000-0000-000046340000}"/>
    <cellStyle name="Normal 19 2 2 5 3" xfId="13382" xr:uid="{00000000-0005-0000-0000-000047340000}"/>
    <cellStyle name="Normal 19 2 2 5 3 2" xfId="13383" xr:uid="{00000000-0005-0000-0000-000048340000}"/>
    <cellStyle name="Normal 19 2 2 5 3 2 2" xfId="13384" xr:uid="{00000000-0005-0000-0000-000049340000}"/>
    <cellStyle name="Normal 19 2 2 5 3 3" xfId="13385" xr:uid="{00000000-0005-0000-0000-00004A340000}"/>
    <cellStyle name="Normal 19 2 2 5 4" xfId="13386" xr:uid="{00000000-0005-0000-0000-00004B340000}"/>
    <cellStyle name="Normal 19 2 2 5 4 2" xfId="13387" xr:uid="{00000000-0005-0000-0000-00004C340000}"/>
    <cellStyle name="Normal 19 2 2 5 4 2 2" xfId="13388" xr:uid="{00000000-0005-0000-0000-00004D340000}"/>
    <cellStyle name="Normal 19 2 2 5 4 3" xfId="13389" xr:uid="{00000000-0005-0000-0000-00004E340000}"/>
    <cellStyle name="Normal 19 2 2 5 5" xfId="13390" xr:uid="{00000000-0005-0000-0000-00004F340000}"/>
    <cellStyle name="Normal 19 2 2 5 5 2" xfId="13391" xr:uid="{00000000-0005-0000-0000-000050340000}"/>
    <cellStyle name="Normal 19 2 2 5 6" xfId="13392" xr:uid="{00000000-0005-0000-0000-000051340000}"/>
    <cellStyle name="Normal 19 2 2 5 6 2" xfId="13393" xr:uid="{00000000-0005-0000-0000-000052340000}"/>
    <cellStyle name="Normal 19 2 2 5 7" xfId="13394" xr:uid="{00000000-0005-0000-0000-000053340000}"/>
    <cellStyle name="Normal 19 2 2 6" xfId="13395" xr:uid="{00000000-0005-0000-0000-000054340000}"/>
    <cellStyle name="Normal 19 2 2 6 2" xfId="13396" xr:uid="{00000000-0005-0000-0000-000055340000}"/>
    <cellStyle name="Normal 19 2 2 6 2 2" xfId="13397" xr:uid="{00000000-0005-0000-0000-000056340000}"/>
    <cellStyle name="Normal 19 2 2 6 3" xfId="13398" xr:uid="{00000000-0005-0000-0000-000057340000}"/>
    <cellStyle name="Normal 19 2 2 7" xfId="13399" xr:uid="{00000000-0005-0000-0000-000058340000}"/>
    <cellStyle name="Normal 19 2 2 7 2" xfId="13400" xr:uid="{00000000-0005-0000-0000-000059340000}"/>
    <cellStyle name="Normal 19 2 2 7 2 2" xfId="13401" xr:uid="{00000000-0005-0000-0000-00005A340000}"/>
    <cellStyle name="Normal 19 2 2 7 3" xfId="13402" xr:uid="{00000000-0005-0000-0000-00005B340000}"/>
    <cellStyle name="Normal 19 2 2 8" xfId="13403" xr:uid="{00000000-0005-0000-0000-00005C340000}"/>
    <cellStyle name="Normal 19 2 2 8 2" xfId="13404" xr:uid="{00000000-0005-0000-0000-00005D340000}"/>
    <cellStyle name="Normal 19 2 2 8 2 2" xfId="13405" xr:uid="{00000000-0005-0000-0000-00005E340000}"/>
    <cellStyle name="Normal 19 2 2 8 3" xfId="13406" xr:uid="{00000000-0005-0000-0000-00005F340000}"/>
    <cellStyle name="Normal 19 2 2 9" xfId="13407" xr:uid="{00000000-0005-0000-0000-000060340000}"/>
    <cellStyle name="Normal 19 2 2 9 2" xfId="13408" xr:uid="{00000000-0005-0000-0000-000061340000}"/>
    <cellStyle name="Normal 19 2 3" xfId="13409" xr:uid="{00000000-0005-0000-0000-000062340000}"/>
    <cellStyle name="Normal 19 2 3 10" xfId="13410" xr:uid="{00000000-0005-0000-0000-000063340000}"/>
    <cellStyle name="Normal 19 2 3 10 2" xfId="13411" xr:uid="{00000000-0005-0000-0000-000064340000}"/>
    <cellStyle name="Normal 19 2 3 11" xfId="13412" xr:uid="{00000000-0005-0000-0000-000065340000}"/>
    <cellStyle name="Normal 19 2 3 2" xfId="13413" xr:uid="{00000000-0005-0000-0000-000066340000}"/>
    <cellStyle name="Normal 19 2 3 2 2" xfId="13414" xr:uid="{00000000-0005-0000-0000-000067340000}"/>
    <cellStyle name="Normal 19 2 3 2 2 2" xfId="13415" xr:uid="{00000000-0005-0000-0000-000068340000}"/>
    <cellStyle name="Normal 19 2 3 2 2 2 2" xfId="13416" xr:uid="{00000000-0005-0000-0000-000069340000}"/>
    <cellStyle name="Normal 19 2 3 2 2 2 2 2" xfId="13417" xr:uid="{00000000-0005-0000-0000-00006A340000}"/>
    <cellStyle name="Normal 19 2 3 2 2 2 3" xfId="13418" xr:uid="{00000000-0005-0000-0000-00006B340000}"/>
    <cellStyle name="Normal 19 2 3 2 2 3" xfId="13419" xr:uid="{00000000-0005-0000-0000-00006C340000}"/>
    <cellStyle name="Normal 19 2 3 2 2 3 2" xfId="13420" xr:uid="{00000000-0005-0000-0000-00006D340000}"/>
    <cellStyle name="Normal 19 2 3 2 2 3 2 2" xfId="13421" xr:uid="{00000000-0005-0000-0000-00006E340000}"/>
    <cellStyle name="Normal 19 2 3 2 2 3 3" xfId="13422" xr:uid="{00000000-0005-0000-0000-00006F340000}"/>
    <cellStyle name="Normal 19 2 3 2 2 4" xfId="13423" xr:uid="{00000000-0005-0000-0000-000070340000}"/>
    <cellStyle name="Normal 19 2 3 2 2 4 2" xfId="13424" xr:uid="{00000000-0005-0000-0000-000071340000}"/>
    <cellStyle name="Normal 19 2 3 2 2 4 2 2" xfId="13425" xr:uid="{00000000-0005-0000-0000-000072340000}"/>
    <cellStyle name="Normal 19 2 3 2 2 4 3" xfId="13426" xr:uid="{00000000-0005-0000-0000-000073340000}"/>
    <cellStyle name="Normal 19 2 3 2 2 5" xfId="13427" xr:uid="{00000000-0005-0000-0000-000074340000}"/>
    <cellStyle name="Normal 19 2 3 2 2 5 2" xfId="13428" xr:uid="{00000000-0005-0000-0000-000075340000}"/>
    <cellStyle name="Normal 19 2 3 2 2 6" xfId="13429" xr:uid="{00000000-0005-0000-0000-000076340000}"/>
    <cellStyle name="Normal 19 2 3 2 2 6 2" xfId="13430" xr:uid="{00000000-0005-0000-0000-000077340000}"/>
    <cellStyle name="Normal 19 2 3 2 2 7" xfId="13431" xr:uid="{00000000-0005-0000-0000-000078340000}"/>
    <cellStyle name="Normal 19 2 3 2 3" xfId="13432" xr:uid="{00000000-0005-0000-0000-000079340000}"/>
    <cellStyle name="Normal 19 2 3 2 3 2" xfId="13433" xr:uid="{00000000-0005-0000-0000-00007A340000}"/>
    <cellStyle name="Normal 19 2 3 2 3 2 2" xfId="13434" xr:uid="{00000000-0005-0000-0000-00007B340000}"/>
    <cellStyle name="Normal 19 2 3 2 3 2 2 2" xfId="13435" xr:uid="{00000000-0005-0000-0000-00007C340000}"/>
    <cellStyle name="Normal 19 2 3 2 3 2 3" xfId="13436" xr:uid="{00000000-0005-0000-0000-00007D340000}"/>
    <cellStyle name="Normal 19 2 3 2 3 3" xfId="13437" xr:uid="{00000000-0005-0000-0000-00007E340000}"/>
    <cellStyle name="Normal 19 2 3 2 3 3 2" xfId="13438" xr:uid="{00000000-0005-0000-0000-00007F340000}"/>
    <cellStyle name="Normal 19 2 3 2 3 3 2 2" xfId="13439" xr:uid="{00000000-0005-0000-0000-000080340000}"/>
    <cellStyle name="Normal 19 2 3 2 3 3 3" xfId="13440" xr:uid="{00000000-0005-0000-0000-000081340000}"/>
    <cellStyle name="Normal 19 2 3 2 3 4" xfId="13441" xr:uid="{00000000-0005-0000-0000-000082340000}"/>
    <cellStyle name="Normal 19 2 3 2 3 4 2" xfId="13442" xr:uid="{00000000-0005-0000-0000-000083340000}"/>
    <cellStyle name="Normal 19 2 3 2 3 4 2 2" xfId="13443" xr:uid="{00000000-0005-0000-0000-000084340000}"/>
    <cellStyle name="Normal 19 2 3 2 3 4 3" xfId="13444" xr:uid="{00000000-0005-0000-0000-000085340000}"/>
    <cellStyle name="Normal 19 2 3 2 3 5" xfId="13445" xr:uid="{00000000-0005-0000-0000-000086340000}"/>
    <cellStyle name="Normal 19 2 3 2 3 5 2" xfId="13446" xr:uid="{00000000-0005-0000-0000-000087340000}"/>
    <cellStyle name="Normal 19 2 3 2 3 6" xfId="13447" xr:uid="{00000000-0005-0000-0000-000088340000}"/>
    <cellStyle name="Normal 19 2 3 2 3 6 2" xfId="13448" xr:uid="{00000000-0005-0000-0000-000089340000}"/>
    <cellStyle name="Normal 19 2 3 2 3 7" xfId="13449" xr:uid="{00000000-0005-0000-0000-00008A340000}"/>
    <cellStyle name="Normal 19 2 3 2 4" xfId="13450" xr:uid="{00000000-0005-0000-0000-00008B340000}"/>
    <cellStyle name="Normal 19 2 3 2 4 2" xfId="13451" xr:uid="{00000000-0005-0000-0000-00008C340000}"/>
    <cellStyle name="Normal 19 2 3 2 4 2 2" xfId="13452" xr:uid="{00000000-0005-0000-0000-00008D340000}"/>
    <cellStyle name="Normal 19 2 3 2 4 3" xfId="13453" xr:uid="{00000000-0005-0000-0000-00008E340000}"/>
    <cellStyle name="Normal 19 2 3 2 5" xfId="13454" xr:uid="{00000000-0005-0000-0000-00008F340000}"/>
    <cellStyle name="Normal 19 2 3 2 5 2" xfId="13455" xr:uid="{00000000-0005-0000-0000-000090340000}"/>
    <cellStyle name="Normal 19 2 3 2 5 2 2" xfId="13456" xr:uid="{00000000-0005-0000-0000-000091340000}"/>
    <cellStyle name="Normal 19 2 3 2 5 3" xfId="13457" xr:uid="{00000000-0005-0000-0000-000092340000}"/>
    <cellStyle name="Normal 19 2 3 2 6" xfId="13458" xr:uid="{00000000-0005-0000-0000-000093340000}"/>
    <cellStyle name="Normal 19 2 3 2 6 2" xfId="13459" xr:uid="{00000000-0005-0000-0000-000094340000}"/>
    <cellStyle name="Normal 19 2 3 2 6 2 2" xfId="13460" xr:uid="{00000000-0005-0000-0000-000095340000}"/>
    <cellStyle name="Normal 19 2 3 2 6 3" xfId="13461" xr:uid="{00000000-0005-0000-0000-000096340000}"/>
    <cellStyle name="Normal 19 2 3 2 7" xfId="13462" xr:uid="{00000000-0005-0000-0000-000097340000}"/>
    <cellStyle name="Normal 19 2 3 2 7 2" xfId="13463" xr:uid="{00000000-0005-0000-0000-000098340000}"/>
    <cellStyle name="Normal 19 2 3 2 8" xfId="13464" xr:uid="{00000000-0005-0000-0000-000099340000}"/>
    <cellStyle name="Normal 19 2 3 2 8 2" xfId="13465" xr:uid="{00000000-0005-0000-0000-00009A340000}"/>
    <cellStyle name="Normal 19 2 3 2 9" xfId="13466" xr:uid="{00000000-0005-0000-0000-00009B340000}"/>
    <cellStyle name="Normal 19 2 3 3" xfId="13467" xr:uid="{00000000-0005-0000-0000-00009C340000}"/>
    <cellStyle name="Normal 19 2 3 3 2" xfId="13468" xr:uid="{00000000-0005-0000-0000-00009D340000}"/>
    <cellStyle name="Normal 19 2 3 3 2 2" xfId="13469" xr:uid="{00000000-0005-0000-0000-00009E340000}"/>
    <cellStyle name="Normal 19 2 3 3 2 2 2" xfId="13470" xr:uid="{00000000-0005-0000-0000-00009F340000}"/>
    <cellStyle name="Normal 19 2 3 3 2 2 2 2" xfId="13471" xr:uid="{00000000-0005-0000-0000-0000A0340000}"/>
    <cellStyle name="Normal 19 2 3 3 2 2 3" xfId="13472" xr:uid="{00000000-0005-0000-0000-0000A1340000}"/>
    <cellStyle name="Normal 19 2 3 3 2 3" xfId="13473" xr:uid="{00000000-0005-0000-0000-0000A2340000}"/>
    <cellStyle name="Normal 19 2 3 3 2 3 2" xfId="13474" xr:uid="{00000000-0005-0000-0000-0000A3340000}"/>
    <cellStyle name="Normal 19 2 3 3 2 3 2 2" xfId="13475" xr:uid="{00000000-0005-0000-0000-0000A4340000}"/>
    <cellStyle name="Normal 19 2 3 3 2 3 3" xfId="13476" xr:uid="{00000000-0005-0000-0000-0000A5340000}"/>
    <cellStyle name="Normal 19 2 3 3 2 4" xfId="13477" xr:uid="{00000000-0005-0000-0000-0000A6340000}"/>
    <cellStyle name="Normal 19 2 3 3 2 4 2" xfId="13478" xr:uid="{00000000-0005-0000-0000-0000A7340000}"/>
    <cellStyle name="Normal 19 2 3 3 2 4 2 2" xfId="13479" xr:uid="{00000000-0005-0000-0000-0000A8340000}"/>
    <cellStyle name="Normal 19 2 3 3 2 4 3" xfId="13480" xr:uid="{00000000-0005-0000-0000-0000A9340000}"/>
    <cellStyle name="Normal 19 2 3 3 2 5" xfId="13481" xr:uid="{00000000-0005-0000-0000-0000AA340000}"/>
    <cellStyle name="Normal 19 2 3 3 2 5 2" xfId="13482" xr:uid="{00000000-0005-0000-0000-0000AB340000}"/>
    <cellStyle name="Normal 19 2 3 3 2 6" xfId="13483" xr:uid="{00000000-0005-0000-0000-0000AC340000}"/>
    <cellStyle name="Normal 19 2 3 3 2 6 2" xfId="13484" xr:uid="{00000000-0005-0000-0000-0000AD340000}"/>
    <cellStyle name="Normal 19 2 3 3 2 7" xfId="13485" xr:uid="{00000000-0005-0000-0000-0000AE340000}"/>
    <cellStyle name="Normal 19 2 3 3 3" xfId="13486" xr:uid="{00000000-0005-0000-0000-0000AF340000}"/>
    <cellStyle name="Normal 19 2 3 3 3 2" xfId="13487" xr:uid="{00000000-0005-0000-0000-0000B0340000}"/>
    <cellStyle name="Normal 19 2 3 3 3 2 2" xfId="13488" xr:uid="{00000000-0005-0000-0000-0000B1340000}"/>
    <cellStyle name="Normal 19 2 3 3 3 3" xfId="13489" xr:uid="{00000000-0005-0000-0000-0000B2340000}"/>
    <cellStyle name="Normal 19 2 3 3 4" xfId="13490" xr:uid="{00000000-0005-0000-0000-0000B3340000}"/>
    <cellStyle name="Normal 19 2 3 3 4 2" xfId="13491" xr:uid="{00000000-0005-0000-0000-0000B4340000}"/>
    <cellStyle name="Normal 19 2 3 3 4 2 2" xfId="13492" xr:uid="{00000000-0005-0000-0000-0000B5340000}"/>
    <cellStyle name="Normal 19 2 3 3 4 3" xfId="13493" xr:uid="{00000000-0005-0000-0000-0000B6340000}"/>
    <cellStyle name="Normal 19 2 3 3 5" xfId="13494" xr:uid="{00000000-0005-0000-0000-0000B7340000}"/>
    <cellStyle name="Normal 19 2 3 3 5 2" xfId="13495" xr:uid="{00000000-0005-0000-0000-0000B8340000}"/>
    <cellStyle name="Normal 19 2 3 3 5 2 2" xfId="13496" xr:uid="{00000000-0005-0000-0000-0000B9340000}"/>
    <cellStyle name="Normal 19 2 3 3 5 3" xfId="13497" xr:uid="{00000000-0005-0000-0000-0000BA340000}"/>
    <cellStyle name="Normal 19 2 3 3 6" xfId="13498" xr:uid="{00000000-0005-0000-0000-0000BB340000}"/>
    <cellStyle name="Normal 19 2 3 3 6 2" xfId="13499" xr:uid="{00000000-0005-0000-0000-0000BC340000}"/>
    <cellStyle name="Normal 19 2 3 3 7" xfId="13500" xr:uid="{00000000-0005-0000-0000-0000BD340000}"/>
    <cellStyle name="Normal 19 2 3 3 7 2" xfId="13501" xr:uid="{00000000-0005-0000-0000-0000BE340000}"/>
    <cellStyle name="Normal 19 2 3 3 8" xfId="13502" xr:uid="{00000000-0005-0000-0000-0000BF340000}"/>
    <cellStyle name="Normal 19 2 3 4" xfId="13503" xr:uid="{00000000-0005-0000-0000-0000C0340000}"/>
    <cellStyle name="Normal 19 2 3 4 2" xfId="13504" xr:uid="{00000000-0005-0000-0000-0000C1340000}"/>
    <cellStyle name="Normal 19 2 3 4 2 2" xfId="13505" xr:uid="{00000000-0005-0000-0000-0000C2340000}"/>
    <cellStyle name="Normal 19 2 3 4 2 2 2" xfId="13506" xr:uid="{00000000-0005-0000-0000-0000C3340000}"/>
    <cellStyle name="Normal 19 2 3 4 2 3" xfId="13507" xr:uid="{00000000-0005-0000-0000-0000C4340000}"/>
    <cellStyle name="Normal 19 2 3 4 3" xfId="13508" xr:uid="{00000000-0005-0000-0000-0000C5340000}"/>
    <cellStyle name="Normal 19 2 3 4 3 2" xfId="13509" xr:uid="{00000000-0005-0000-0000-0000C6340000}"/>
    <cellStyle name="Normal 19 2 3 4 3 2 2" xfId="13510" xr:uid="{00000000-0005-0000-0000-0000C7340000}"/>
    <cellStyle name="Normal 19 2 3 4 3 3" xfId="13511" xr:uid="{00000000-0005-0000-0000-0000C8340000}"/>
    <cellStyle name="Normal 19 2 3 4 4" xfId="13512" xr:uid="{00000000-0005-0000-0000-0000C9340000}"/>
    <cellStyle name="Normal 19 2 3 4 4 2" xfId="13513" xr:uid="{00000000-0005-0000-0000-0000CA340000}"/>
    <cellStyle name="Normal 19 2 3 4 4 2 2" xfId="13514" xr:uid="{00000000-0005-0000-0000-0000CB340000}"/>
    <cellStyle name="Normal 19 2 3 4 4 3" xfId="13515" xr:uid="{00000000-0005-0000-0000-0000CC340000}"/>
    <cellStyle name="Normal 19 2 3 4 5" xfId="13516" xr:uid="{00000000-0005-0000-0000-0000CD340000}"/>
    <cellStyle name="Normal 19 2 3 4 5 2" xfId="13517" xr:uid="{00000000-0005-0000-0000-0000CE340000}"/>
    <cellStyle name="Normal 19 2 3 4 6" xfId="13518" xr:uid="{00000000-0005-0000-0000-0000CF340000}"/>
    <cellStyle name="Normal 19 2 3 4 6 2" xfId="13519" xr:uid="{00000000-0005-0000-0000-0000D0340000}"/>
    <cellStyle name="Normal 19 2 3 4 7" xfId="13520" xr:uid="{00000000-0005-0000-0000-0000D1340000}"/>
    <cellStyle name="Normal 19 2 3 5" xfId="13521" xr:uid="{00000000-0005-0000-0000-0000D2340000}"/>
    <cellStyle name="Normal 19 2 3 5 2" xfId="13522" xr:uid="{00000000-0005-0000-0000-0000D3340000}"/>
    <cellStyle name="Normal 19 2 3 5 2 2" xfId="13523" xr:uid="{00000000-0005-0000-0000-0000D4340000}"/>
    <cellStyle name="Normal 19 2 3 5 2 2 2" xfId="13524" xr:uid="{00000000-0005-0000-0000-0000D5340000}"/>
    <cellStyle name="Normal 19 2 3 5 2 3" xfId="13525" xr:uid="{00000000-0005-0000-0000-0000D6340000}"/>
    <cellStyle name="Normal 19 2 3 5 3" xfId="13526" xr:uid="{00000000-0005-0000-0000-0000D7340000}"/>
    <cellStyle name="Normal 19 2 3 5 3 2" xfId="13527" xr:uid="{00000000-0005-0000-0000-0000D8340000}"/>
    <cellStyle name="Normal 19 2 3 5 3 2 2" xfId="13528" xr:uid="{00000000-0005-0000-0000-0000D9340000}"/>
    <cellStyle name="Normal 19 2 3 5 3 3" xfId="13529" xr:uid="{00000000-0005-0000-0000-0000DA340000}"/>
    <cellStyle name="Normal 19 2 3 5 4" xfId="13530" xr:uid="{00000000-0005-0000-0000-0000DB340000}"/>
    <cellStyle name="Normal 19 2 3 5 4 2" xfId="13531" xr:uid="{00000000-0005-0000-0000-0000DC340000}"/>
    <cellStyle name="Normal 19 2 3 5 4 2 2" xfId="13532" xr:uid="{00000000-0005-0000-0000-0000DD340000}"/>
    <cellStyle name="Normal 19 2 3 5 4 3" xfId="13533" xr:uid="{00000000-0005-0000-0000-0000DE340000}"/>
    <cellStyle name="Normal 19 2 3 5 5" xfId="13534" xr:uid="{00000000-0005-0000-0000-0000DF340000}"/>
    <cellStyle name="Normal 19 2 3 5 5 2" xfId="13535" xr:uid="{00000000-0005-0000-0000-0000E0340000}"/>
    <cellStyle name="Normal 19 2 3 5 6" xfId="13536" xr:uid="{00000000-0005-0000-0000-0000E1340000}"/>
    <cellStyle name="Normal 19 2 3 5 6 2" xfId="13537" xr:uid="{00000000-0005-0000-0000-0000E2340000}"/>
    <cellStyle name="Normal 19 2 3 5 7" xfId="13538" xr:uid="{00000000-0005-0000-0000-0000E3340000}"/>
    <cellStyle name="Normal 19 2 3 6" xfId="13539" xr:uid="{00000000-0005-0000-0000-0000E4340000}"/>
    <cellStyle name="Normal 19 2 3 6 2" xfId="13540" xr:uid="{00000000-0005-0000-0000-0000E5340000}"/>
    <cellStyle name="Normal 19 2 3 6 2 2" xfId="13541" xr:uid="{00000000-0005-0000-0000-0000E6340000}"/>
    <cellStyle name="Normal 19 2 3 6 3" xfId="13542" xr:uid="{00000000-0005-0000-0000-0000E7340000}"/>
    <cellStyle name="Normal 19 2 3 7" xfId="13543" xr:uid="{00000000-0005-0000-0000-0000E8340000}"/>
    <cellStyle name="Normal 19 2 3 7 2" xfId="13544" xr:uid="{00000000-0005-0000-0000-0000E9340000}"/>
    <cellStyle name="Normal 19 2 3 7 2 2" xfId="13545" xr:uid="{00000000-0005-0000-0000-0000EA340000}"/>
    <cellStyle name="Normal 19 2 3 7 3" xfId="13546" xr:uid="{00000000-0005-0000-0000-0000EB340000}"/>
    <cellStyle name="Normal 19 2 3 8" xfId="13547" xr:uid="{00000000-0005-0000-0000-0000EC340000}"/>
    <cellStyle name="Normal 19 2 3 8 2" xfId="13548" xr:uid="{00000000-0005-0000-0000-0000ED340000}"/>
    <cellStyle name="Normal 19 2 3 8 2 2" xfId="13549" xr:uid="{00000000-0005-0000-0000-0000EE340000}"/>
    <cellStyle name="Normal 19 2 3 8 3" xfId="13550" xr:uid="{00000000-0005-0000-0000-0000EF340000}"/>
    <cellStyle name="Normal 19 2 3 9" xfId="13551" xr:uid="{00000000-0005-0000-0000-0000F0340000}"/>
    <cellStyle name="Normal 19 2 3 9 2" xfId="13552" xr:uid="{00000000-0005-0000-0000-0000F1340000}"/>
    <cellStyle name="Normal 19 2 4" xfId="13553" xr:uid="{00000000-0005-0000-0000-0000F2340000}"/>
    <cellStyle name="Normal 19 2 4 2" xfId="13554" xr:uid="{00000000-0005-0000-0000-0000F3340000}"/>
    <cellStyle name="Normal 19 2 4 2 2" xfId="13555" xr:uid="{00000000-0005-0000-0000-0000F4340000}"/>
    <cellStyle name="Normal 19 2 4 2 2 2" xfId="13556" xr:uid="{00000000-0005-0000-0000-0000F5340000}"/>
    <cellStyle name="Normal 19 2 4 2 2 2 2" xfId="13557" xr:uid="{00000000-0005-0000-0000-0000F6340000}"/>
    <cellStyle name="Normal 19 2 4 2 2 3" xfId="13558" xr:uid="{00000000-0005-0000-0000-0000F7340000}"/>
    <cellStyle name="Normal 19 2 4 2 3" xfId="13559" xr:uid="{00000000-0005-0000-0000-0000F8340000}"/>
    <cellStyle name="Normal 19 2 4 2 3 2" xfId="13560" xr:uid="{00000000-0005-0000-0000-0000F9340000}"/>
    <cellStyle name="Normal 19 2 4 2 3 2 2" xfId="13561" xr:uid="{00000000-0005-0000-0000-0000FA340000}"/>
    <cellStyle name="Normal 19 2 4 2 3 3" xfId="13562" xr:uid="{00000000-0005-0000-0000-0000FB340000}"/>
    <cellStyle name="Normal 19 2 4 2 4" xfId="13563" xr:uid="{00000000-0005-0000-0000-0000FC340000}"/>
    <cellStyle name="Normal 19 2 4 2 4 2" xfId="13564" xr:uid="{00000000-0005-0000-0000-0000FD340000}"/>
    <cellStyle name="Normal 19 2 4 2 4 2 2" xfId="13565" xr:uid="{00000000-0005-0000-0000-0000FE340000}"/>
    <cellStyle name="Normal 19 2 4 2 4 3" xfId="13566" xr:uid="{00000000-0005-0000-0000-0000FF340000}"/>
    <cellStyle name="Normal 19 2 4 2 5" xfId="13567" xr:uid="{00000000-0005-0000-0000-000000350000}"/>
    <cellStyle name="Normal 19 2 4 2 5 2" xfId="13568" xr:uid="{00000000-0005-0000-0000-000001350000}"/>
    <cellStyle name="Normal 19 2 4 2 6" xfId="13569" xr:uid="{00000000-0005-0000-0000-000002350000}"/>
    <cellStyle name="Normal 19 2 4 2 6 2" xfId="13570" xr:uid="{00000000-0005-0000-0000-000003350000}"/>
    <cellStyle name="Normal 19 2 4 2 7" xfId="13571" xr:uid="{00000000-0005-0000-0000-000004350000}"/>
    <cellStyle name="Normal 19 2 4 3" xfId="13572" xr:uid="{00000000-0005-0000-0000-000005350000}"/>
    <cellStyle name="Normal 19 2 4 3 2" xfId="13573" xr:uid="{00000000-0005-0000-0000-000006350000}"/>
    <cellStyle name="Normal 19 2 4 3 2 2" xfId="13574" xr:uid="{00000000-0005-0000-0000-000007350000}"/>
    <cellStyle name="Normal 19 2 4 3 2 2 2" xfId="13575" xr:uid="{00000000-0005-0000-0000-000008350000}"/>
    <cellStyle name="Normal 19 2 4 3 2 3" xfId="13576" xr:uid="{00000000-0005-0000-0000-000009350000}"/>
    <cellStyle name="Normal 19 2 4 3 3" xfId="13577" xr:uid="{00000000-0005-0000-0000-00000A350000}"/>
    <cellStyle name="Normal 19 2 4 3 3 2" xfId="13578" xr:uid="{00000000-0005-0000-0000-00000B350000}"/>
    <cellStyle name="Normal 19 2 4 3 3 2 2" xfId="13579" xr:uid="{00000000-0005-0000-0000-00000C350000}"/>
    <cellStyle name="Normal 19 2 4 3 3 3" xfId="13580" xr:uid="{00000000-0005-0000-0000-00000D350000}"/>
    <cellStyle name="Normal 19 2 4 3 4" xfId="13581" xr:uid="{00000000-0005-0000-0000-00000E350000}"/>
    <cellStyle name="Normal 19 2 4 3 4 2" xfId="13582" xr:uid="{00000000-0005-0000-0000-00000F350000}"/>
    <cellStyle name="Normal 19 2 4 3 4 2 2" xfId="13583" xr:uid="{00000000-0005-0000-0000-000010350000}"/>
    <cellStyle name="Normal 19 2 4 3 4 3" xfId="13584" xr:uid="{00000000-0005-0000-0000-000011350000}"/>
    <cellStyle name="Normal 19 2 4 3 5" xfId="13585" xr:uid="{00000000-0005-0000-0000-000012350000}"/>
    <cellStyle name="Normal 19 2 4 3 5 2" xfId="13586" xr:uid="{00000000-0005-0000-0000-000013350000}"/>
    <cellStyle name="Normal 19 2 4 3 6" xfId="13587" xr:uid="{00000000-0005-0000-0000-000014350000}"/>
    <cellStyle name="Normal 19 2 4 3 6 2" xfId="13588" xr:uid="{00000000-0005-0000-0000-000015350000}"/>
    <cellStyle name="Normal 19 2 4 3 7" xfId="13589" xr:uid="{00000000-0005-0000-0000-000016350000}"/>
    <cellStyle name="Normal 19 2 4 4" xfId="13590" xr:uid="{00000000-0005-0000-0000-000017350000}"/>
    <cellStyle name="Normal 19 2 4 4 2" xfId="13591" xr:uid="{00000000-0005-0000-0000-000018350000}"/>
    <cellStyle name="Normal 19 2 4 4 2 2" xfId="13592" xr:uid="{00000000-0005-0000-0000-000019350000}"/>
    <cellStyle name="Normal 19 2 4 4 3" xfId="13593" xr:uid="{00000000-0005-0000-0000-00001A350000}"/>
    <cellStyle name="Normal 19 2 4 5" xfId="13594" xr:uid="{00000000-0005-0000-0000-00001B350000}"/>
    <cellStyle name="Normal 19 2 4 5 2" xfId="13595" xr:uid="{00000000-0005-0000-0000-00001C350000}"/>
    <cellStyle name="Normal 19 2 4 5 2 2" xfId="13596" xr:uid="{00000000-0005-0000-0000-00001D350000}"/>
    <cellStyle name="Normal 19 2 4 5 3" xfId="13597" xr:uid="{00000000-0005-0000-0000-00001E350000}"/>
    <cellStyle name="Normal 19 2 4 6" xfId="13598" xr:uid="{00000000-0005-0000-0000-00001F350000}"/>
    <cellStyle name="Normal 19 2 4 6 2" xfId="13599" xr:uid="{00000000-0005-0000-0000-000020350000}"/>
    <cellStyle name="Normal 19 2 4 6 2 2" xfId="13600" xr:uid="{00000000-0005-0000-0000-000021350000}"/>
    <cellStyle name="Normal 19 2 4 6 3" xfId="13601" xr:uid="{00000000-0005-0000-0000-000022350000}"/>
    <cellStyle name="Normal 19 2 4 7" xfId="13602" xr:uid="{00000000-0005-0000-0000-000023350000}"/>
    <cellStyle name="Normal 19 2 4 7 2" xfId="13603" xr:uid="{00000000-0005-0000-0000-000024350000}"/>
    <cellStyle name="Normal 19 2 4 8" xfId="13604" xr:uid="{00000000-0005-0000-0000-000025350000}"/>
    <cellStyle name="Normal 19 2 4 8 2" xfId="13605" xr:uid="{00000000-0005-0000-0000-000026350000}"/>
    <cellStyle name="Normal 19 2 4 9" xfId="13606" xr:uid="{00000000-0005-0000-0000-000027350000}"/>
    <cellStyle name="Normal 19 2 5" xfId="13607" xr:uid="{00000000-0005-0000-0000-000028350000}"/>
    <cellStyle name="Normal 19 2 5 2" xfId="13608" xr:uid="{00000000-0005-0000-0000-000029350000}"/>
    <cellStyle name="Normal 19 2 5 2 2" xfId="13609" xr:uid="{00000000-0005-0000-0000-00002A350000}"/>
    <cellStyle name="Normal 19 2 5 2 2 2" xfId="13610" xr:uid="{00000000-0005-0000-0000-00002B350000}"/>
    <cellStyle name="Normal 19 2 5 2 2 2 2" xfId="13611" xr:uid="{00000000-0005-0000-0000-00002C350000}"/>
    <cellStyle name="Normal 19 2 5 2 2 3" xfId="13612" xr:uid="{00000000-0005-0000-0000-00002D350000}"/>
    <cellStyle name="Normal 19 2 5 2 3" xfId="13613" xr:uid="{00000000-0005-0000-0000-00002E350000}"/>
    <cellStyle name="Normal 19 2 5 2 3 2" xfId="13614" xr:uid="{00000000-0005-0000-0000-00002F350000}"/>
    <cellStyle name="Normal 19 2 5 2 3 2 2" xfId="13615" xr:uid="{00000000-0005-0000-0000-000030350000}"/>
    <cellStyle name="Normal 19 2 5 2 3 3" xfId="13616" xr:uid="{00000000-0005-0000-0000-000031350000}"/>
    <cellStyle name="Normal 19 2 5 2 4" xfId="13617" xr:uid="{00000000-0005-0000-0000-000032350000}"/>
    <cellStyle name="Normal 19 2 5 2 4 2" xfId="13618" xr:uid="{00000000-0005-0000-0000-000033350000}"/>
    <cellStyle name="Normal 19 2 5 2 4 2 2" xfId="13619" xr:uid="{00000000-0005-0000-0000-000034350000}"/>
    <cellStyle name="Normal 19 2 5 2 4 3" xfId="13620" xr:uid="{00000000-0005-0000-0000-000035350000}"/>
    <cellStyle name="Normal 19 2 5 2 5" xfId="13621" xr:uid="{00000000-0005-0000-0000-000036350000}"/>
    <cellStyle name="Normal 19 2 5 2 5 2" xfId="13622" xr:uid="{00000000-0005-0000-0000-000037350000}"/>
    <cellStyle name="Normal 19 2 5 2 6" xfId="13623" xr:uid="{00000000-0005-0000-0000-000038350000}"/>
    <cellStyle name="Normal 19 2 5 2 6 2" xfId="13624" xr:uid="{00000000-0005-0000-0000-000039350000}"/>
    <cellStyle name="Normal 19 2 5 2 7" xfId="13625" xr:uid="{00000000-0005-0000-0000-00003A350000}"/>
    <cellStyle name="Normal 19 2 5 3" xfId="13626" xr:uid="{00000000-0005-0000-0000-00003B350000}"/>
    <cellStyle name="Normal 19 2 5 3 2" xfId="13627" xr:uid="{00000000-0005-0000-0000-00003C350000}"/>
    <cellStyle name="Normal 19 2 5 3 2 2" xfId="13628" xr:uid="{00000000-0005-0000-0000-00003D350000}"/>
    <cellStyle name="Normal 19 2 5 3 3" xfId="13629" xr:uid="{00000000-0005-0000-0000-00003E350000}"/>
    <cellStyle name="Normal 19 2 5 4" xfId="13630" xr:uid="{00000000-0005-0000-0000-00003F350000}"/>
    <cellStyle name="Normal 19 2 5 4 2" xfId="13631" xr:uid="{00000000-0005-0000-0000-000040350000}"/>
    <cellStyle name="Normal 19 2 5 4 2 2" xfId="13632" xr:uid="{00000000-0005-0000-0000-000041350000}"/>
    <cellStyle name="Normal 19 2 5 4 3" xfId="13633" xr:uid="{00000000-0005-0000-0000-000042350000}"/>
    <cellStyle name="Normal 19 2 5 5" xfId="13634" xr:uid="{00000000-0005-0000-0000-000043350000}"/>
    <cellStyle name="Normal 19 2 5 5 2" xfId="13635" xr:uid="{00000000-0005-0000-0000-000044350000}"/>
    <cellStyle name="Normal 19 2 5 5 2 2" xfId="13636" xr:uid="{00000000-0005-0000-0000-000045350000}"/>
    <cellStyle name="Normal 19 2 5 5 3" xfId="13637" xr:uid="{00000000-0005-0000-0000-000046350000}"/>
    <cellStyle name="Normal 19 2 5 6" xfId="13638" xr:uid="{00000000-0005-0000-0000-000047350000}"/>
    <cellStyle name="Normal 19 2 5 6 2" xfId="13639" xr:uid="{00000000-0005-0000-0000-000048350000}"/>
    <cellStyle name="Normal 19 2 5 7" xfId="13640" xr:uid="{00000000-0005-0000-0000-000049350000}"/>
    <cellStyle name="Normal 19 2 5 7 2" xfId="13641" xr:uid="{00000000-0005-0000-0000-00004A350000}"/>
    <cellStyle name="Normal 19 2 5 8" xfId="13642" xr:uid="{00000000-0005-0000-0000-00004B350000}"/>
    <cellStyle name="Normal 19 2 6" xfId="13643" xr:uid="{00000000-0005-0000-0000-00004C350000}"/>
    <cellStyle name="Normal 19 2 6 2" xfId="13644" xr:uid="{00000000-0005-0000-0000-00004D350000}"/>
    <cellStyle name="Normal 19 2 6 2 2" xfId="13645" xr:uid="{00000000-0005-0000-0000-00004E350000}"/>
    <cellStyle name="Normal 19 2 6 2 2 2" xfId="13646" xr:uid="{00000000-0005-0000-0000-00004F350000}"/>
    <cellStyle name="Normal 19 2 6 2 3" xfId="13647" xr:uid="{00000000-0005-0000-0000-000050350000}"/>
    <cellStyle name="Normal 19 2 6 3" xfId="13648" xr:uid="{00000000-0005-0000-0000-000051350000}"/>
    <cellStyle name="Normal 19 2 6 3 2" xfId="13649" xr:uid="{00000000-0005-0000-0000-000052350000}"/>
    <cellStyle name="Normal 19 2 6 3 2 2" xfId="13650" xr:uid="{00000000-0005-0000-0000-000053350000}"/>
    <cellStyle name="Normal 19 2 6 3 3" xfId="13651" xr:uid="{00000000-0005-0000-0000-000054350000}"/>
    <cellStyle name="Normal 19 2 6 4" xfId="13652" xr:uid="{00000000-0005-0000-0000-000055350000}"/>
    <cellStyle name="Normal 19 2 6 4 2" xfId="13653" xr:uid="{00000000-0005-0000-0000-000056350000}"/>
    <cellStyle name="Normal 19 2 6 4 2 2" xfId="13654" xr:uid="{00000000-0005-0000-0000-000057350000}"/>
    <cellStyle name="Normal 19 2 6 4 3" xfId="13655" xr:uid="{00000000-0005-0000-0000-000058350000}"/>
    <cellStyle name="Normal 19 2 6 5" xfId="13656" xr:uid="{00000000-0005-0000-0000-000059350000}"/>
    <cellStyle name="Normal 19 2 6 5 2" xfId="13657" xr:uid="{00000000-0005-0000-0000-00005A350000}"/>
    <cellStyle name="Normal 19 2 6 6" xfId="13658" xr:uid="{00000000-0005-0000-0000-00005B350000}"/>
    <cellStyle name="Normal 19 2 6 6 2" xfId="13659" xr:uid="{00000000-0005-0000-0000-00005C350000}"/>
    <cellStyle name="Normal 19 2 6 7" xfId="13660" xr:uid="{00000000-0005-0000-0000-00005D350000}"/>
    <cellStyle name="Normal 19 2 7" xfId="13661" xr:uid="{00000000-0005-0000-0000-00005E350000}"/>
    <cellStyle name="Normal 19 2 7 2" xfId="13662" xr:uid="{00000000-0005-0000-0000-00005F350000}"/>
    <cellStyle name="Normal 19 2 7 2 2" xfId="13663" xr:uid="{00000000-0005-0000-0000-000060350000}"/>
    <cellStyle name="Normal 19 2 7 2 2 2" xfId="13664" xr:uid="{00000000-0005-0000-0000-000061350000}"/>
    <cellStyle name="Normal 19 2 7 2 3" xfId="13665" xr:uid="{00000000-0005-0000-0000-000062350000}"/>
    <cellStyle name="Normal 19 2 7 3" xfId="13666" xr:uid="{00000000-0005-0000-0000-000063350000}"/>
    <cellStyle name="Normal 19 2 7 3 2" xfId="13667" xr:uid="{00000000-0005-0000-0000-000064350000}"/>
    <cellStyle name="Normal 19 2 7 3 2 2" xfId="13668" xr:uid="{00000000-0005-0000-0000-000065350000}"/>
    <cellStyle name="Normal 19 2 7 3 3" xfId="13669" xr:uid="{00000000-0005-0000-0000-000066350000}"/>
    <cellStyle name="Normal 19 2 7 4" xfId="13670" xr:uid="{00000000-0005-0000-0000-000067350000}"/>
    <cellStyle name="Normal 19 2 7 4 2" xfId="13671" xr:uid="{00000000-0005-0000-0000-000068350000}"/>
    <cellStyle name="Normal 19 2 7 4 2 2" xfId="13672" xr:uid="{00000000-0005-0000-0000-000069350000}"/>
    <cellStyle name="Normal 19 2 7 4 3" xfId="13673" xr:uid="{00000000-0005-0000-0000-00006A350000}"/>
    <cellStyle name="Normal 19 2 7 5" xfId="13674" xr:uid="{00000000-0005-0000-0000-00006B350000}"/>
    <cellStyle name="Normal 19 2 7 5 2" xfId="13675" xr:uid="{00000000-0005-0000-0000-00006C350000}"/>
    <cellStyle name="Normal 19 2 7 6" xfId="13676" xr:uid="{00000000-0005-0000-0000-00006D350000}"/>
    <cellStyle name="Normal 19 2 7 6 2" xfId="13677" xr:uid="{00000000-0005-0000-0000-00006E350000}"/>
    <cellStyle name="Normal 19 2 7 7" xfId="13678" xr:uid="{00000000-0005-0000-0000-00006F350000}"/>
    <cellStyle name="Normal 19 2 8" xfId="13679" xr:uid="{00000000-0005-0000-0000-000070350000}"/>
    <cellStyle name="Normal 19 2 8 2" xfId="13680" xr:uid="{00000000-0005-0000-0000-000071350000}"/>
    <cellStyle name="Normal 19 2 8 2 2" xfId="13681" xr:uid="{00000000-0005-0000-0000-000072350000}"/>
    <cellStyle name="Normal 19 2 8 3" xfId="13682" xr:uid="{00000000-0005-0000-0000-000073350000}"/>
    <cellStyle name="Normal 19 2 9" xfId="13683" xr:uid="{00000000-0005-0000-0000-000074350000}"/>
    <cellStyle name="Normal 19 2 9 2" xfId="13684" xr:uid="{00000000-0005-0000-0000-000075350000}"/>
    <cellStyle name="Normal 19 2 9 2 2" xfId="13685" xr:uid="{00000000-0005-0000-0000-000076350000}"/>
    <cellStyle name="Normal 19 2 9 3" xfId="13686" xr:uid="{00000000-0005-0000-0000-000077350000}"/>
    <cellStyle name="Normal 19 2_Confidential Information" xfId="13687" xr:uid="{00000000-0005-0000-0000-000078350000}"/>
    <cellStyle name="Normal 19 3" xfId="13688" xr:uid="{00000000-0005-0000-0000-000079350000}"/>
    <cellStyle name="Normal 19 3 10" xfId="13689" xr:uid="{00000000-0005-0000-0000-00007A350000}"/>
    <cellStyle name="Normal 19 3 10 2" xfId="13690" xr:uid="{00000000-0005-0000-0000-00007B350000}"/>
    <cellStyle name="Normal 19 3 10 2 2" xfId="13691" xr:uid="{00000000-0005-0000-0000-00007C350000}"/>
    <cellStyle name="Normal 19 3 10 3" xfId="13692" xr:uid="{00000000-0005-0000-0000-00007D350000}"/>
    <cellStyle name="Normal 19 3 11" xfId="13693" xr:uid="{00000000-0005-0000-0000-00007E350000}"/>
    <cellStyle name="Normal 19 3 11 2" xfId="13694" xr:uid="{00000000-0005-0000-0000-00007F350000}"/>
    <cellStyle name="Normal 19 3 12" xfId="13695" xr:uid="{00000000-0005-0000-0000-000080350000}"/>
    <cellStyle name="Normal 19 3 12 2" xfId="13696" xr:uid="{00000000-0005-0000-0000-000081350000}"/>
    <cellStyle name="Normal 19 3 13" xfId="13697" xr:uid="{00000000-0005-0000-0000-000082350000}"/>
    <cellStyle name="Normal 19 3 2" xfId="13698" xr:uid="{00000000-0005-0000-0000-000083350000}"/>
    <cellStyle name="Normal 19 3 2 10" xfId="13699" xr:uid="{00000000-0005-0000-0000-000084350000}"/>
    <cellStyle name="Normal 19 3 2 10 2" xfId="13700" xr:uid="{00000000-0005-0000-0000-000085350000}"/>
    <cellStyle name="Normal 19 3 2 11" xfId="13701" xr:uid="{00000000-0005-0000-0000-000086350000}"/>
    <cellStyle name="Normal 19 3 2 2" xfId="13702" xr:uid="{00000000-0005-0000-0000-000087350000}"/>
    <cellStyle name="Normal 19 3 2 2 2" xfId="13703" xr:uid="{00000000-0005-0000-0000-000088350000}"/>
    <cellStyle name="Normal 19 3 2 2 2 2" xfId="13704" xr:uid="{00000000-0005-0000-0000-000089350000}"/>
    <cellStyle name="Normal 19 3 2 2 2 2 2" xfId="13705" xr:uid="{00000000-0005-0000-0000-00008A350000}"/>
    <cellStyle name="Normal 19 3 2 2 2 2 2 2" xfId="13706" xr:uid="{00000000-0005-0000-0000-00008B350000}"/>
    <cellStyle name="Normal 19 3 2 2 2 2 3" xfId="13707" xr:uid="{00000000-0005-0000-0000-00008C350000}"/>
    <cellStyle name="Normal 19 3 2 2 2 3" xfId="13708" xr:uid="{00000000-0005-0000-0000-00008D350000}"/>
    <cellStyle name="Normal 19 3 2 2 2 3 2" xfId="13709" xr:uid="{00000000-0005-0000-0000-00008E350000}"/>
    <cellStyle name="Normal 19 3 2 2 2 3 2 2" xfId="13710" xr:uid="{00000000-0005-0000-0000-00008F350000}"/>
    <cellStyle name="Normal 19 3 2 2 2 3 3" xfId="13711" xr:uid="{00000000-0005-0000-0000-000090350000}"/>
    <cellStyle name="Normal 19 3 2 2 2 4" xfId="13712" xr:uid="{00000000-0005-0000-0000-000091350000}"/>
    <cellStyle name="Normal 19 3 2 2 2 4 2" xfId="13713" xr:uid="{00000000-0005-0000-0000-000092350000}"/>
    <cellStyle name="Normal 19 3 2 2 2 4 2 2" xfId="13714" xr:uid="{00000000-0005-0000-0000-000093350000}"/>
    <cellStyle name="Normal 19 3 2 2 2 4 3" xfId="13715" xr:uid="{00000000-0005-0000-0000-000094350000}"/>
    <cellStyle name="Normal 19 3 2 2 2 5" xfId="13716" xr:uid="{00000000-0005-0000-0000-000095350000}"/>
    <cellStyle name="Normal 19 3 2 2 2 5 2" xfId="13717" xr:uid="{00000000-0005-0000-0000-000096350000}"/>
    <cellStyle name="Normal 19 3 2 2 2 6" xfId="13718" xr:uid="{00000000-0005-0000-0000-000097350000}"/>
    <cellStyle name="Normal 19 3 2 2 2 6 2" xfId="13719" xr:uid="{00000000-0005-0000-0000-000098350000}"/>
    <cellStyle name="Normal 19 3 2 2 2 7" xfId="13720" xr:uid="{00000000-0005-0000-0000-000099350000}"/>
    <cellStyle name="Normal 19 3 2 2 3" xfId="13721" xr:uid="{00000000-0005-0000-0000-00009A350000}"/>
    <cellStyle name="Normal 19 3 2 2 3 2" xfId="13722" xr:uid="{00000000-0005-0000-0000-00009B350000}"/>
    <cellStyle name="Normal 19 3 2 2 3 2 2" xfId="13723" xr:uid="{00000000-0005-0000-0000-00009C350000}"/>
    <cellStyle name="Normal 19 3 2 2 3 2 2 2" xfId="13724" xr:uid="{00000000-0005-0000-0000-00009D350000}"/>
    <cellStyle name="Normal 19 3 2 2 3 2 3" xfId="13725" xr:uid="{00000000-0005-0000-0000-00009E350000}"/>
    <cellStyle name="Normal 19 3 2 2 3 3" xfId="13726" xr:uid="{00000000-0005-0000-0000-00009F350000}"/>
    <cellStyle name="Normal 19 3 2 2 3 3 2" xfId="13727" xr:uid="{00000000-0005-0000-0000-0000A0350000}"/>
    <cellStyle name="Normal 19 3 2 2 3 3 2 2" xfId="13728" xr:uid="{00000000-0005-0000-0000-0000A1350000}"/>
    <cellStyle name="Normal 19 3 2 2 3 3 3" xfId="13729" xr:uid="{00000000-0005-0000-0000-0000A2350000}"/>
    <cellStyle name="Normal 19 3 2 2 3 4" xfId="13730" xr:uid="{00000000-0005-0000-0000-0000A3350000}"/>
    <cellStyle name="Normal 19 3 2 2 3 4 2" xfId="13731" xr:uid="{00000000-0005-0000-0000-0000A4350000}"/>
    <cellStyle name="Normal 19 3 2 2 3 4 2 2" xfId="13732" xr:uid="{00000000-0005-0000-0000-0000A5350000}"/>
    <cellStyle name="Normal 19 3 2 2 3 4 3" xfId="13733" xr:uid="{00000000-0005-0000-0000-0000A6350000}"/>
    <cellStyle name="Normal 19 3 2 2 3 5" xfId="13734" xr:uid="{00000000-0005-0000-0000-0000A7350000}"/>
    <cellStyle name="Normal 19 3 2 2 3 5 2" xfId="13735" xr:uid="{00000000-0005-0000-0000-0000A8350000}"/>
    <cellStyle name="Normal 19 3 2 2 3 6" xfId="13736" xr:uid="{00000000-0005-0000-0000-0000A9350000}"/>
    <cellStyle name="Normal 19 3 2 2 3 6 2" xfId="13737" xr:uid="{00000000-0005-0000-0000-0000AA350000}"/>
    <cellStyle name="Normal 19 3 2 2 3 7" xfId="13738" xr:uid="{00000000-0005-0000-0000-0000AB350000}"/>
    <cellStyle name="Normal 19 3 2 2 4" xfId="13739" xr:uid="{00000000-0005-0000-0000-0000AC350000}"/>
    <cellStyle name="Normal 19 3 2 2 4 2" xfId="13740" xr:uid="{00000000-0005-0000-0000-0000AD350000}"/>
    <cellStyle name="Normal 19 3 2 2 4 2 2" xfId="13741" xr:uid="{00000000-0005-0000-0000-0000AE350000}"/>
    <cellStyle name="Normal 19 3 2 2 4 3" xfId="13742" xr:uid="{00000000-0005-0000-0000-0000AF350000}"/>
    <cellStyle name="Normal 19 3 2 2 5" xfId="13743" xr:uid="{00000000-0005-0000-0000-0000B0350000}"/>
    <cellStyle name="Normal 19 3 2 2 5 2" xfId="13744" xr:uid="{00000000-0005-0000-0000-0000B1350000}"/>
    <cellStyle name="Normal 19 3 2 2 5 2 2" xfId="13745" xr:uid="{00000000-0005-0000-0000-0000B2350000}"/>
    <cellStyle name="Normal 19 3 2 2 5 3" xfId="13746" xr:uid="{00000000-0005-0000-0000-0000B3350000}"/>
    <cellStyle name="Normal 19 3 2 2 6" xfId="13747" xr:uid="{00000000-0005-0000-0000-0000B4350000}"/>
    <cellStyle name="Normal 19 3 2 2 6 2" xfId="13748" xr:uid="{00000000-0005-0000-0000-0000B5350000}"/>
    <cellStyle name="Normal 19 3 2 2 6 2 2" xfId="13749" xr:uid="{00000000-0005-0000-0000-0000B6350000}"/>
    <cellStyle name="Normal 19 3 2 2 6 3" xfId="13750" xr:uid="{00000000-0005-0000-0000-0000B7350000}"/>
    <cellStyle name="Normal 19 3 2 2 7" xfId="13751" xr:uid="{00000000-0005-0000-0000-0000B8350000}"/>
    <cellStyle name="Normal 19 3 2 2 7 2" xfId="13752" xr:uid="{00000000-0005-0000-0000-0000B9350000}"/>
    <cellStyle name="Normal 19 3 2 2 8" xfId="13753" xr:uid="{00000000-0005-0000-0000-0000BA350000}"/>
    <cellStyle name="Normal 19 3 2 2 8 2" xfId="13754" xr:uid="{00000000-0005-0000-0000-0000BB350000}"/>
    <cellStyle name="Normal 19 3 2 2 9" xfId="13755" xr:uid="{00000000-0005-0000-0000-0000BC350000}"/>
    <cellStyle name="Normal 19 3 2 3" xfId="13756" xr:uid="{00000000-0005-0000-0000-0000BD350000}"/>
    <cellStyle name="Normal 19 3 2 3 2" xfId="13757" xr:uid="{00000000-0005-0000-0000-0000BE350000}"/>
    <cellStyle name="Normal 19 3 2 3 2 2" xfId="13758" xr:uid="{00000000-0005-0000-0000-0000BF350000}"/>
    <cellStyle name="Normal 19 3 2 3 2 2 2" xfId="13759" xr:uid="{00000000-0005-0000-0000-0000C0350000}"/>
    <cellStyle name="Normal 19 3 2 3 2 2 2 2" xfId="13760" xr:uid="{00000000-0005-0000-0000-0000C1350000}"/>
    <cellStyle name="Normal 19 3 2 3 2 2 3" xfId="13761" xr:uid="{00000000-0005-0000-0000-0000C2350000}"/>
    <cellStyle name="Normal 19 3 2 3 2 3" xfId="13762" xr:uid="{00000000-0005-0000-0000-0000C3350000}"/>
    <cellStyle name="Normal 19 3 2 3 2 3 2" xfId="13763" xr:uid="{00000000-0005-0000-0000-0000C4350000}"/>
    <cellStyle name="Normal 19 3 2 3 2 3 2 2" xfId="13764" xr:uid="{00000000-0005-0000-0000-0000C5350000}"/>
    <cellStyle name="Normal 19 3 2 3 2 3 3" xfId="13765" xr:uid="{00000000-0005-0000-0000-0000C6350000}"/>
    <cellStyle name="Normal 19 3 2 3 2 4" xfId="13766" xr:uid="{00000000-0005-0000-0000-0000C7350000}"/>
    <cellStyle name="Normal 19 3 2 3 2 4 2" xfId="13767" xr:uid="{00000000-0005-0000-0000-0000C8350000}"/>
    <cellStyle name="Normal 19 3 2 3 2 4 2 2" xfId="13768" xr:uid="{00000000-0005-0000-0000-0000C9350000}"/>
    <cellStyle name="Normal 19 3 2 3 2 4 3" xfId="13769" xr:uid="{00000000-0005-0000-0000-0000CA350000}"/>
    <cellStyle name="Normal 19 3 2 3 2 5" xfId="13770" xr:uid="{00000000-0005-0000-0000-0000CB350000}"/>
    <cellStyle name="Normal 19 3 2 3 2 5 2" xfId="13771" xr:uid="{00000000-0005-0000-0000-0000CC350000}"/>
    <cellStyle name="Normal 19 3 2 3 2 6" xfId="13772" xr:uid="{00000000-0005-0000-0000-0000CD350000}"/>
    <cellStyle name="Normal 19 3 2 3 2 6 2" xfId="13773" xr:uid="{00000000-0005-0000-0000-0000CE350000}"/>
    <cellStyle name="Normal 19 3 2 3 2 7" xfId="13774" xr:uid="{00000000-0005-0000-0000-0000CF350000}"/>
    <cellStyle name="Normal 19 3 2 3 3" xfId="13775" xr:uid="{00000000-0005-0000-0000-0000D0350000}"/>
    <cellStyle name="Normal 19 3 2 3 3 2" xfId="13776" xr:uid="{00000000-0005-0000-0000-0000D1350000}"/>
    <cellStyle name="Normal 19 3 2 3 3 2 2" xfId="13777" xr:uid="{00000000-0005-0000-0000-0000D2350000}"/>
    <cellStyle name="Normal 19 3 2 3 3 3" xfId="13778" xr:uid="{00000000-0005-0000-0000-0000D3350000}"/>
    <cellStyle name="Normal 19 3 2 3 4" xfId="13779" xr:uid="{00000000-0005-0000-0000-0000D4350000}"/>
    <cellStyle name="Normal 19 3 2 3 4 2" xfId="13780" xr:uid="{00000000-0005-0000-0000-0000D5350000}"/>
    <cellStyle name="Normal 19 3 2 3 4 2 2" xfId="13781" xr:uid="{00000000-0005-0000-0000-0000D6350000}"/>
    <cellStyle name="Normal 19 3 2 3 4 3" xfId="13782" xr:uid="{00000000-0005-0000-0000-0000D7350000}"/>
    <cellStyle name="Normal 19 3 2 3 5" xfId="13783" xr:uid="{00000000-0005-0000-0000-0000D8350000}"/>
    <cellStyle name="Normal 19 3 2 3 5 2" xfId="13784" xr:uid="{00000000-0005-0000-0000-0000D9350000}"/>
    <cellStyle name="Normal 19 3 2 3 5 2 2" xfId="13785" xr:uid="{00000000-0005-0000-0000-0000DA350000}"/>
    <cellStyle name="Normal 19 3 2 3 5 3" xfId="13786" xr:uid="{00000000-0005-0000-0000-0000DB350000}"/>
    <cellStyle name="Normal 19 3 2 3 6" xfId="13787" xr:uid="{00000000-0005-0000-0000-0000DC350000}"/>
    <cellStyle name="Normal 19 3 2 3 6 2" xfId="13788" xr:uid="{00000000-0005-0000-0000-0000DD350000}"/>
    <cellStyle name="Normal 19 3 2 3 7" xfId="13789" xr:uid="{00000000-0005-0000-0000-0000DE350000}"/>
    <cellStyle name="Normal 19 3 2 3 7 2" xfId="13790" xr:uid="{00000000-0005-0000-0000-0000DF350000}"/>
    <cellStyle name="Normal 19 3 2 3 8" xfId="13791" xr:uid="{00000000-0005-0000-0000-0000E0350000}"/>
    <cellStyle name="Normal 19 3 2 4" xfId="13792" xr:uid="{00000000-0005-0000-0000-0000E1350000}"/>
    <cellStyle name="Normal 19 3 2 4 2" xfId="13793" xr:uid="{00000000-0005-0000-0000-0000E2350000}"/>
    <cellStyle name="Normal 19 3 2 4 2 2" xfId="13794" xr:uid="{00000000-0005-0000-0000-0000E3350000}"/>
    <cellStyle name="Normal 19 3 2 4 2 2 2" xfId="13795" xr:uid="{00000000-0005-0000-0000-0000E4350000}"/>
    <cellStyle name="Normal 19 3 2 4 2 3" xfId="13796" xr:uid="{00000000-0005-0000-0000-0000E5350000}"/>
    <cellStyle name="Normal 19 3 2 4 3" xfId="13797" xr:uid="{00000000-0005-0000-0000-0000E6350000}"/>
    <cellStyle name="Normal 19 3 2 4 3 2" xfId="13798" xr:uid="{00000000-0005-0000-0000-0000E7350000}"/>
    <cellStyle name="Normal 19 3 2 4 3 2 2" xfId="13799" xr:uid="{00000000-0005-0000-0000-0000E8350000}"/>
    <cellStyle name="Normal 19 3 2 4 3 3" xfId="13800" xr:uid="{00000000-0005-0000-0000-0000E9350000}"/>
    <cellStyle name="Normal 19 3 2 4 4" xfId="13801" xr:uid="{00000000-0005-0000-0000-0000EA350000}"/>
    <cellStyle name="Normal 19 3 2 4 4 2" xfId="13802" xr:uid="{00000000-0005-0000-0000-0000EB350000}"/>
    <cellStyle name="Normal 19 3 2 4 4 2 2" xfId="13803" xr:uid="{00000000-0005-0000-0000-0000EC350000}"/>
    <cellStyle name="Normal 19 3 2 4 4 3" xfId="13804" xr:uid="{00000000-0005-0000-0000-0000ED350000}"/>
    <cellStyle name="Normal 19 3 2 4 5" xfId="13805" xr:uid="{00000000-0005-0000-0000-0000EE350000}"/>
    <cellStyle name="Normal 19 3 2 4 5 2" xfId="13806" xr:uid="{00000000-0005-0000-0000-0000EF350000}"/>
    <cellStyle name="Normal 19 3 2 4 6" xfId="13807" xr:uid="{00000000-0005-0000-0000-0000F0350000}"/>
    <cellStyle name="Normal 19 3 2 4 6 2" xfId="13808" xr:uid="{00000000-0005-0000-0000-0000F1350000}"/>
    <cellStyle name="Normal 19 3 2 4 7" xfId="13809" xr:uid="{00000000-0005-0000-0000-0000F2350000}"/>
    <cellStyle name="Normal 19 3 2 5" xfId="13810" xr:uid="{00000000-0005-0000-0000-0000F3350000}"/>
    <cellStyle name="Normal 19 3 2 5 2" xfId="13811" xr:uid="{00000000-0005-0000-0000-0000F4350000}"/>
    <cellStyle name="Normal 19 3 2 5 2 2" xfId="13812" xr:uid="{00000000-0005-0000-0000-0000F5350000}"/>
    <cellStyle name="Normal 19 3 2 5 2 2 2" xfId="13813" xr:uid="{00000000-0005-0000-0000-0000F6350000}"/>
    <cellStyle name="Normal 19 3 2 5 2 3" xfId="13814" xr:uid="{00000000-0005-0000-0000-0000F7350000}"/>
    <cellStyle name="Normal 19 3 2 5 3" xfId="13815" xr:uid="{00000000-0005-0000-0000-0000F8350000}"/>
    <cellStyle name="Normal 19 3 2 5 3 2" xfId="13816" xr:uid="{00000000-0005-0000-0000-0000F9350000}"/>
    <cellStyle name="Normal 19 3 2 5 3 2 2" xfId="13817" xr:uid="{00000000-0005-0000-0000-0000FA350000}"/>
    <cellStyle name="Normal 19 3 2 5 3 3" xfId="13818" xr:uid="{00000000-0005-0000-0000-0000FB350000}"/>
    <cellStyle name="Normal 19 3 2 5 4" xfId="13819" xr:uid="{00000000-0005-0000-0000-0000FC350000}"/>
    <cellStyle name="Normal 19 3 2 5 4 2" xfId="13820" xr:uid="{00000000-0005-0000-0000-0000FD350000}"/>
    <cellStyle name="Normal 19 3 2 5 4 2 2" xfId="13821" xr:uid="{00000000-0005-0000-0000-0000FE350000}"/>
    <cellStyle name="Normal 19 3 2 5 4 3" xfId="13822" xr:uid="{00000000-0005-0000-0000-0000FF350000}"/>
    <cellStyle name="Normal 19 3 2 5 5" xfId="13823" xr:uid="{00000000-0005-0000-0000-000000360000}"/>
    <cellStyle name="Normal 19 3 2 5 5 2" xfId="13824" xr:uid="{00000000-0005-0000-0000-000001360000}"/>
    <cellStyle name="Normal 19 3 2 5 6" xfId="13825" xr:uid="{00000000-0005-0000-0000-000002360000}"/>
    <cellStyle name="Normal 19 3 2 5 6 2" xfId="13826" xr:uid="{00000000-0005-0000-0000-000003360000}"/>
    <cellStyle name="Normal 19 3 2 5 7" xfId="13827" xr:uid="{00000000-0005-0000-0000-000004360000}"/>
    <cellStyle name="Normal 19 3 2 6" xfId="13828" xr:uid="{00000000-0005-0000-0000-000005360000}"/>
    <cellStyle name="Normal 19 3 2 6 2" xfId="13829" xr:uid="{00000000-0005-0000-0000-000006360000}"/>
    <cellStyle name="Normal 19 3 2 6 2 2" xfId="13830" xr:uid="{00000000-0005-0000-0000-000007360000}"/>
    <cellStyle name="Normal 19 3 2 6 3" xfId="13831" xr:uid="{00000000-0005-0000-0000-000008360000}"/>
    <cellStyle name="Normal 19 3 2 7" xfId="13832" xr:uid="{00000000-0005-0000-0000-000009360000}"/>
    <cellStyle name="Normal 19 3 2 7 2" xfId="13833" xr:uid="{00000000-0005-0000-0000-00000A360000}"/>
    <cellStyle name="Normal 19 3 2 7 2 2" xfId="13834" xr:uid="{00000000-0005-0000-0000-00000B360000}"/>
    <cellStyle name="Normal 19 3 2 7 3" xfId="13835" xr:uid="{00000000-0005-0000-0000-00000C360000}"/>
    <cellStyle name="Normal 19 3 2 8" xfId="13836" xr:uid="{00000000-0005-0000-0000-00000D360000}"/>
    <cellStyle name="Normal 19 3 2 8 2" xfId="13837" xr:uid="{00000000-0005-0000-0000-00000E360000}"/>
    <cellStyle name="Normal 19 3 2 8 2 2" xfId="13838" xr:uid="{00000000-0005-0000-0000-00000F360000}"/>
    <cellStyle name="Normal 19 3 2 8 3" xfId="13839" xr:uid="{00000000-0005-0000-0000-000010360000}"/>
    <cellStyle name="Normal 19 3 2 9" xfId="13840" xr:uid="{00000000-0005-0000-0000-000011360000}"/>
    <cellStyle name="Normal 19 3 2 9 2" xfId="13841" xr:uid="{00000000-0005-0000-0000-000012360000}"/>
    <cellStyle name="Normal 19 3 3" xfId="13842" xr:uid="{00000000-0005-0000-0000-000013360000}"/>
    <cellStyle name="Normal 19 3 3 10" xfId="13843" xr:uid="{00000000-0005-0000-0000-000014360000}"/>
    <cellStyle name="Normal 19 3 3 10 2" xfId="13844" xr:uid="{00000000-0005-0000-0000-000015360000}"/>
    <cellStyle name="Normal 19 3 3 11" xfId="13845" xr:uid="{00000000-0005-0000-0000-000016360000}"/>
    <cellStyle name="Normal 19 3 3 2" xfId="13846" xr:uid="{00000000-0005-0000-0000-000017360000}"/>
    <cellStyle name="Normal 19 3 3 2 2" xfId="13847" xr:uid="{00000000-0005-0000-0000-000018360000}"/>
    <cellStyle name="Normal 19 3 3 2 2 2" xfId="13848" xr:uid="{00000000-0005-0000-0000-000019360000}"/>
    <cellStyle name="Normal 19 3 3 2 2 2 2" xfId="13849" xr:uid="{00000000-0005-0000-0000-00001A360000}"/>
    <cellStyle name="Normal 19 3 3 2 2 2 2 2" xfId="13850" xr:uid="{00000000-0005-0000-0000-00001B360000}"/>
    <cellStyle name="Normal 19 3 3 2 2 2 3" xfId="13851" xr:uid="{00000000-0005-0000-0000-00001C360000}"/>
    <cellStyle name="Normal 19 3 3 2 2 3" xfId="13852" xr:uid="{00000000-0005-0000-0000-00001D360000}"/>
    <cellStyle name="Normal 19 3 3 2 2 3 2" xfId="13853" xr:uid="{00000000-0005-0000-0000-00001E360000}"/>
    <cellStyle name="Normal 19 3 3 2 2 3 2 2" xfId="13854" xr:uid="{00000000-0005-0000-0000-00001F360000}"/>
    <cellStyle name="Normal 19 3 3 2 2 3 3" xfId="13855" xr:uid="{00000000-0005-0000-0000-000020360000}"/>
    <cellStyle name="Normal 19 3 3 2 2 4" xfId="13856" xr:uid="{00000000-0005-0000-0000-000021360000}"/>
    <cellStyle name="Normal 19 3 3 2 2 4 2" xfId="13857" xr:uid="{00000000-0005-0000-0000-000022360000}"/>
    <cellStyle name="Normal 19 3 3 2 2 4 2 2" xfId="13858" xr:uid="{00000000-0005-0000-0000-000023360000}"/>
    <cellStyle name="Normal 19 3 3 2 2 4 3" xfId="13859" xr:uid="{00000000-0005-0000-0000-000024360000}"/>
    <cellStyle name="Normal 19 3 3 2 2 5" xfId="13860" xr:uid="{00000000-0005-0000-0000-000025360000}"/>
    <cellStyle name="Normal 19 3 3 2 2 5 2" xfId="13861" xr:uid="{00000000-0005-0000-0000-000026360000}"/>
    <cellStyle name="Normal 19 3 3 2 2 6" xfId="13862" xr:uid="{00000000-0005-0000-0000-000027360000}"/>
    <cellStyle name="Normal 19 3 3 2 2 6 2" xfId="13863" xr:uid="{00000000-0005-0000-0000-000028360000}"/>
    <cellStyle name="Normal 19 3 3 2 2 7" xfId="13864" xr:uid="{00000000-0005-0000-0000-000029360000}"/>
    <cellStyle name="Normal 19 3 3 2 3" xfId="13865" xr:uid="{00000000-0005-0000-0000-00002A360000}"/>
    <cellStyle name="Normal 19 3 3 2 3 2" xfId="13866" xr:uid="{00000000-0005-0000-0000-00002B360000}"/>
    <cellStyle name="Normal 19 3 3 2 3 2 2" xfId="13867" xr:uid="{00000000-0005-0000-0000-00002C360000}"/>
    <cellStyle name="Normal 19 3 3 2 3 2 2 2" xfId="13868" xr:uid="{00000000-0005-0000-0000-00002D360000}"/>
    <cellStyle name="Normal 19 3 3 2 3 2 3" xfId="13869" xr:uid="{00000000-0005-0000-0000-00002E360000}"/>
    <cellStyle name="Normal 19 3 3 2 3 3" xfId="13870" xr:uid="{00000000-0005-0000-0000-00002F360000}"/>
    <cellStyle name="Normal 19 3 3 2 3 3 2" xfId="13871" xr:uid="{00000000-0005-0000-0000-000030360000}"/>
    <cellStyle name="Normal 19 3 3 2 3 3 2 2" xfId="13872" xr:uid="{00000000-0005-0000-0000-000031360000}"/>
    <cellStyle name="Normal 19 3 3 2 3 3 3" xfId="13873" xr:uid="{00000000-0005-0000-0000-000032360000}"/>
    <cellStyle name="Normal 19 3 3 2 3 4" xfId="13874" xr:uid="{00000000-0005-0000-0000-000033360000}"/>
    <cellStyle name="Normal 19 3 3 2 3 4 2" xfId="13875" xr:uid="{00000000-0005-0000-0000-000034360000}"/>
    <cellStyle name="Normal 19 3 3 2 3 4 2 2" xfId="13876" xr:uid="{00000000-0005-0000-0000-000035360000}"/>
    <cellStyle name="Normal 19 3 3 2 3 4 3" xfId="13877" xr:uid="{00000000-0005-0000-0000-000036360000}"/>
    <cellStyle name="Normal 19 3 3 2 3 5" xfId="13878" xr:uid="{00000000-0005-0000-0000-000037360000}"/>
    <cellStyle name="Normal 19 3 3 2 3 5 2" xfId="13879" xr:uid="{00000000-0005-0000-0000-000038360000}"/>
    <cellStyle name="Normal 19 3 3 2 3 6" xfId="13880" xr:uid="{00000000-0005-0000-0000-000039360000}"/>
    <cellStyle name="Normal 19 3 3 2 3 6 2" xfId="13881" xr:uid="{00000000-0005-0000-0000-00003A360000}"/>
    <cellStyle name="Normal 19 3 3 2 3 7" xfId="13882" xr:uid="{00000000-0005-0000-0000-00003B360000}"/>
    <cellStyle name="Normal 19 3 3 2 4" xfId="13883" xr:uid="{00000000-0005-0000-0000-00003C360000}"/>
    <cellStyle name="Normal 19 3 3 2 4 2" xfId="13884" xr:uid="{00000000-0005-0000-0000-00003D360000}"/>
    <cellStyle name="Normal 19 3 3 2 4 2 2" xfId="13885" xr:uid="{00000000-0005-0000-0000-00003E360000}"/>
    <cellStyle name="Normal 19 3 3 2 4 3" xfId="13886" xr:uid="{00000000-0005-0000-0000-00003F360000}"/>
    <cellStyle name="Normal 19 3 3 2 5" xfId="13887" xr:uid="{00000000-0005-0000-0000-000040360000}"/>
    <cellStyle name="Normal 19 3 3 2 5 2" xfId="13888" xr:uid="{00000000-0005-0000-0000-000041360000}"/>
    <cellStyle name="Normal 19 3 3 2 5 2 2" xfId="13889" xr:uid="{00000000-0005-0000-0000-000042360000}"/>
    <cellStyle name="Normal 19 3 3 2 5 3" xfId="13890" xr:uid="{00000000-0005-0000-0000-000043360000}"/>
    <cellStyle name="Normal 19 3 3 2 6" xfId="13891" xr:uid="{00000000-0005-0000-0000-000044360000}"/>
    <cellStyle name="Normal 19 3 3 2 6 2" xfId="13892" xr:uid="{00000000-0005-0000-0000-000045360000}"/>
    <cellStyle name="Normal 19 3 3 2 6 2 2" xfId="13893" xr:uid="{00000000-0005-0000-0000-000046360000}"/>
    <cellStyle name="Normal 19 3 3 2 6 3" xfId="13894" xr:uid="{00000000-0005-0000-0000-000047360000}"/>
    <cellStyle name="Normal 19 3 3 2 7" xfId="13895" xr:uid="{00000000-0005-0000-0000-000048360000}"/>
    <cellStyle name="Normal 19 3 3 2 7 2" xfId="13896" xr:uid="{00000000-0005-0000-0000-000049360000}"/>
    <cellStyle name="Normal 19 3 3 2 8" xfId="13897" xr:uid="{00000000-0005-0000-0000-00004A360000}"/>
    <cellStyle name="Normal 19 3 3 2 8 2" xfId="13898" xr:uid="{00000000-0005-0000-0000-00004B360000}"/>
    <cellStyle name="Normal 19 3 3 2 9" xfId="13899" xr:uid="{00000000-0005-0000-0000-00004C360000}"/>
    <cellStyle name="Normal 19 3 3 3" xfId="13900" xr:uid="{00000000-0005-0000-0000-00004D360000}"/>
    <cellStyle name="Normal 19 3 3 3 2" xfId="13901" xr:uid="{00000000-0005-0000-0000-00004E360000}"/>
    <cellStyle name="Normal 19 3 3 3 2 2" xfId="13902" xr:uid="{00000000-0005-0000-0000-00004F360000}"/>
    <cellStyle name="Normal 19 3 3 3 2 2 2" xfId="13903" xr:uid="{00000000-0005-0000-0000-000050360000}"/>
    <cellStyle name="Normal 19 3 3 3 2 2 2 2" xfId="13904" xr:uid="{00000000-0005-0000-0000-000051360000}"/>
    <cellStyle name="Normal 19 3 3 3 2 2 3" xfId="13905" xr:uid="{00000000-0005-0000-0000-000052360000}"/>
    <cellStyle name="Normal 19 3 3 3 2 3" xfId="13906" xr:uid="{00000000-0005-0000-0000-000053360000}"/>
    <cellStyle name="Normal 19 3 3 3 2 3 2" xfId="13907" xr:uid="{00000000-0005-0000-0000-000054360000}"/>
    <cellStyle name="Normal 19 3 3 3 2 3 2 2" xfId="13908" xr:uid="{00000000-0005-0000-0000-000055360000}"/>
    <cellStyle name="Normal 19 3 3 3 2 3 3" xfId="13909" xr:uid="{00000000-0005-0000-0000-000056360000}"/>
    <cellStyle name="Normal 19 3 3 3 2 4" xfId="13910" xr:uid="{00000000-0005-0000-0000-000057360000}"/>
    <cellStyle name="Normal 19 3 3 3 2 4 2" xfId="13911" xr:uid="{00000000-0005-0000-0000-000058360000}"/>
    <cellStyle name="Normal 19 3 3 3 2 4 2 2" xfId="13912" xr:uid="{00000000-0005-0000-0000-000059360000}"/>
    <cellStyle name="Normal 19 3 3 3 2 4 3" xfId="13913" xr:uid="{00000000-0005-0000-0000-00005A360000}"/>
    <cellStyle name="Normal 19 3 3 3 2 5" xfId="13914" xr:uid="{00000000-0005-0000-0000-00005B360000}"/>
    <cellStyle name="Normal 19 3 3 3 2 5 2" xfId="13915" xr:uid="{00000000-0005-0000-0000-00005C360000}"/>
    <cellStyle name="Normal 19 3 3 3 2 6" xfId="13916" xr:uid="{00000000-0005-0000-0000-00005D360000}"/>
    <cellStyle name="Normal 19 3 3 3 2 6 2" xfId="13917" xr:uid="{00000000-0005-0000-0000-00005E360000}"/>
    <cellStyle name="Normal 19 3 3 3 2 7" xfId="13918" xr:uid="{00000000-0005-0000-0000-00005F360000}"/>
    <cellStyle name="Normal 19 3 3 3 3" xfId="13919" xr:uid="{00000000-0005-0000-0000-000060360000}"/>
    <cellStyle name="Normal 19 3 3 3 3 2" xfId="13920" xr:uid="{00000000-0005-0000-0000-000061360000}"/>
    <cellStyle name="Normal 19 3 3 3 3 2 2" xfId="13921" xr:uid="{00000000-0005-0000-0000-000062360000}"/>
    <cellStyle name="Normal 19 3 3 3 3 3" xfId="13922" xr:uid="{00000000-0005-0000-0000-000063360000}"/>
    <cellStyle name="Normal 19 3 3 3 4" xfId="13923" xr:uid="{00000000-0005-0000-0000-000064360000}"/>
    <cellStyle name="Normal 19 3 3 3 4 2" xfId="13924" xr:uid="{00000000-0005-0000-0000-000065360000}"/>
    <cellStyle name="Normal 19 3 3 3 4 2 2" xfId="13925" xr:uid="{00000000-0005-0000-0000-000066360000}"/>
    <cellStyle name="Normal 19 3 3 3 4 3" xfId="13926" xr:uid="{00000000-0005-0000-0000-000067360000}"/>
    <cellStyle name="Normal 19 3 3 3 5" xfId="13927" xr:uid="{00000000-0005-0000-0000-000068360000}"/>
    <cellStyle name="Normal 19 3 3 3 5 2" xfId="13928" xr:uid="{00000000-0005-0000-0000-000069360000}"/>
    <cellStyle name="Normal 19 3 3 3 5 2 2" xfId="13929" xr:uid="{00000000-0005-0000-0000-00006A360000}"/>
    <cellStyle name="Normal 19 3 3 3 5 3" xfId="13930" xr:uid="{00000000-0005-0000-0000-00006B360000}"/>
    <cellStyle name="Normal 19 3 3 3 6" xfId="13931" xr:uid="{00000000-0005-0000-0000-00006C360000}"/>
    <cellStyle name="Normal 19 3 3 3 6 2" xfId="13932" xr:uid="{00000000-0005-0000-0000-00006D360000}"/>
    <cellStyle name="Normal 19 3 3 3 7" xfId="13933" xr:uid="{00000000-0005-0000-0000-00006E360000}"/>
    <cellStyle name="Normal 19 3 3 3 7 2" xfId="13934" xr:uid="{00000000-0005-0000-0000-00006F360000}"/>
    <cellStyle name="Normal 19 3 3 3 8" xfId="13935" xr:uid="{00000000-0005-0000-0000-000070360000}"/>
    <cellStyle name="Normal 19 3 3 4" xfId="13936" xr:uid="{00000000-0005-0000-0000-000071360000}"/>
    <cellStyle name="Normal 19 3 3 4 2" xfId="13937" xr:uid="{00000000-0005-0000-0000-000072360000}"/>
    <cellStyle name="Normal 19 3 3 4 2 2" xfId="13938" xr:uid="{00000000-0005-0000-0000-000073360000}"/>
    <cellStyle name="Normal 19 3 3 4 2 2 2" xfId="13939" xr:uid="{00000000-0005-0000-0000-000074360000}"/>
    <cellStyle name="Normal 19 3 3 4 2 3" xfId="13940" xr:uid="{00000000-0005-0000-0000-000075360000}"/>
    <cellStyle name="Normal 19 3 3 4 3" xfId="13941" xr:uid="{00000000-0005-0000-0000-000076360000}"/>
    <cellStyle name="Normal 19 3 3 4 3 2" xfId="13942" xr:uid="{00000000-0005-0000-0000-000077360000}"/>
    <cellStyle name="Normal 19 3 3 4 3 2 2" xfId="13943" xr:uid="{00000000-0005-0000-0000-000078360000}"/>
    <cellStyle name="Normal 19 3 3 4 3 3" xfId="13944" xr:uid="{00000000-0005-0000-0000-000079360000}"/>
    <cellStyle name="Normal 19 3 3 4 4" xfId="13945" xr:uid="{00000000-0005-0000-0000-00007A360000}"/>
    <cellStyle name="Normal 19 3 3 4 4 2" xfId="13946" xr:uid="{00000000-0005-0000-0000-00007B360000}"/>
    <cellStyle name="Normal 19 3 3 4 4 2 2" xfId="13947" xr:uid="{00000000-0005-0000-0000-00007C360000}"/>
    <cellStyle name="Normal 19 3 3 4 4 3" xfId="13948" xr:uid="{00000000-0005-0000-0000-00007D360000}"/>
    <cellStyle name="Normal 19 3 3 4 5" xfId="13949" xr:uid="{00000000-0005-0000-0000-00007E360000}"/>
    <cellStyle name="Normal 19 3 3 4 5 2" xfId="13950" xr:uid="{00000000-0005-0000-0000-00007F360000}"/>
    <cellStyle name="Normal 19 3 3 4 6" xfId="13951" xr:uid="{00000000-0005-0000-0000-000080360000}"/>
    <cellStyle name="Normal 19 3 3 4 6 2" xfId="13952" xr:uid="{00000000-0005-0000-0000-000081360000}"/>
    <cellStyle name="Normal 19 3 3 4 7" xfId="13953" xr:uid="{00000000-0005-0000-0000-000082360000}"/>
    <cellStyle name="Normal 19 3 3 5" xfId="13954" xr:uid="{00000000-0005-0000-0000-000083360000}"/>
    <cellStyle name="Normal 19 3 3 5 2" xfId="13955" xr:uid="{00000000-0005-0000-0000-000084360000}"/>
    <cellStyle name="Normal 19 3 3 5 2 2" xfId="13956" xr:uid="{00000000-0005-0000-0000-000085360000}"/>
    <cellStyle name="Normal 19 3 3 5 2 2 2" xfId="13957" xr:uid="{00000000-0005-0000-0000-000086360000}"/>
    <cellStyle name="Normal 19 3 3 5 2 3" xfId="13958" xr:uid="{00000000-0005-0000-0000-000087360000}"/>
    <cellStyle name="Normal 19 3 3 5 3" xfId="13959" xr:uid="{00000000-0005-0000-0000-000088360000}"/>
    <cellStyle name="Normal 19 3 3 5 3 2" xfId="13960" xr:uid="{00000000-0005-0000-0000-000089360000}"/>
    <cellStyle name="Normal 19 3 3 5 3 2 2" xfId="13961" xr:uid="{00000000-0005-0000-0000-00008A360000}"/>
    <cellStyle name="Normal 19 3 3 5 3 3" xfId="13962" xr:uid="{00000000-0005-0000-0000-00008B360000}"/>
    <cellStyle name="Normal 19 3 3 5 4" xfId="13963" xr:uid="{00000000-0005-0000-0000-00008C360000}"/>
    <cellStyle name="Normal 19 3 3 5 4 2" xfId="13964" xr:uid="{00000000-0005-0000-0000-00008D360000}"/>
    <cellStyle name="Normal 19 3 3 5 4 2 2" xfId="13965" xr:uid="{00000000-0005-0000-0000-00008E360000}"/>
    <cellStyle name="Normal 19 3 3 5 4 3" xfId="13966" xr:uid="{00000000-0005-0000-0000-00008F360000}"/>
    <cellStyle name="Normal 19 3 3 5 5" xfId="13967" xr:uid="{00000000-0005-0000-0000-000090360000}"/>
    <cellStyle name="Normal 19 3 3 5 5 2" xfId="13968" xr:uid="{00000000-0005-0000-0000-000091360000}"/>
    <cellStyle name="Normal 19 3 3 5 6" xfId="13969" xr:uid="{00000000-0005-0000-0000-000092360000}"/>
    <cellStyle name="Normal 19 3 3 5 6 2" xfId="13970" xr:uid="{00000000-0005-0000-0000-000093360000}"/>
    <cellStyle name="Normal 19 3 3 5 7" xfId="13971" xr:uid="{00000000-0005-0000-0000-000094360000}"/>
    <cellStyle name="Normal 19 3 3 6" xfId="13972" xr:uid="{00000000-0005-0000-0000-000095360000}"/>
    <cellStyle name="Normal 19 3 3 6 2" xfId="13973" xr:uid="{00000000-0005-0000-0000-000096360000}"/>
    <cellStyle name="Normal 19 3 3 6 2 2" xfId="13974" xr:uid="{00000000-0005-0000-0000-000097360000}"/>
    <cellStyle name="Normal 19 3 3 6 3" xfId="13975" xr:uid="{00000000-0005-0000-0000-000098360000}"/>
    <cellStyle name="Normal 19 3 3 7" xfId="13976" xr:uid="{00000000-0005-0000-0000-000099360000}"/>
    <cellStyle name="Normal 19 3 3 7 2" xfId="13977" xr:uid="{00000000-0005-0000-0000-00009A360000}"/>
    <cellStyle name="Normal 19 3 3 7 2 2" xfId="13978" xr:uid="{00000000-0005-0000-0000-00009B360000}"/>
    <cellStyle name="Normal 19 3 3 7 3" xfId="13979" xr:uid="{00000000-0005-0000-0000-00009C360000}"/>
    <cellStyle name="Normal 19 3 3 8" xfId="13980" xr:uid="{00000000-0005-0000-0000-00009D360000}"/>
    <cellStyle name="Normal 19 3 3 8 2" xfId="13981" xr:uid="{00000000-0005-0000-0000-00009E360000}"/>
    <cellStyle name="Normal 19 3 3 8 2 2" xfId="13982" xr:uid="{00000000-0005-0000-0000-00009F360000}"/>
    <cellStyle name="Normal 19 3 3 8 3" xfId="13983" xr:uid="{00000000-0005-0000-0000-0000A0360000}"/>
    <cellStyle name="Normal 19 3 3 9" xfId="13984" xr:uid="{00000000-0005-0000-0000-0000A1360000}"/>
    <cellStyle name="Normal 19 3 3 9 2" xfId="13985" xr:uid="{00000000-0005-0000-0000-0000A2360000}"/>
    <cellStyle name="Normal 19 3 4" xfId="13986" xr:uid="{00000000-0005-0000-0000-0000A3360000}"/>
    <cellStyle name="Normal 19 3 4 2" xfId="13987" xr:uid="{00000000-0005-0000-0000-0000A4360000}"/>
    <cellStyle name="Normal 19 3 4 2 2" xfId="13988" xr:uid="{00000000-0005-0000-0000-0000A5360000}"/>
    <cellStyle name="Normal 19 3 4 2 2 2" xfId="13989" xr:uid="{00000000-0005-0000-0000-0000A6360000}"/>
    <cellStyle name="Normal 19 3 4 2 2 2 2" xfId="13990" xr:uid="{00000000-0005-0000-0000-0000A7360000}"/>
    <cellStyle name="Normal 19 3 4 2 2 3" xfId="13991" xr:uid="{00000000-0005-0000-0000-0000A8360000}"/>
    <cellStyle name="Normal 19 3 4 2 3" xfId="13992" xr:uid="{00000000-0005-0000-0000-0000A9360000}"/>
    <cellStyle name="Normal 19 3 4 2 3 2" xfId="13993" xr:uid="{00000000-0005-0000-0000-0000AA360000}"/>
    <cellStyle name="Normal 19 3 4 2 3 2 2" xfId="13994" xr:uid="{00000000-0005-0000-0000-0000AB360000}"/>
    <cellStyle name="Normal 19 3 4 2 3 3" xfId="13995" xr:uid="{00000000-0005-0000-0000-0000AC360000}"/>
    <cellStyle name="Normal 19 3 4 2 4" xfId="13996" xr:uid="{00000000-0005-0000-0000-0000AD360000}"/>
    <cellStyle name="Normal 19 3 4 2 4 2" xfId="13997" xr:uid="{00000000-0005-0000-0000-0000AE360000}"/>
    <cellStyle name="Normal 19 3 4 2 4 2 2" xfId="13998" xr:uid="{00000000-0005-0000-0000-0000AF360000}"/>
    <cellStyle name="Normal 19 3 4 2 4 3" xfId="13999" xr:uid="{00000000-0005-0000-0000-0000B0360000}"/>
    <cellStyle name="Normal 19 3 4 2 5" xfId="14000" xr:uid="{00000000-0005-0000-0000-0000B1360000}"/>
    <cellStyle name="Normal 19 3 4 2 5 2" xfId="14001" xr:uid="{00000000-0005-0000-0000-0000B2360000}"/>
    <cellStyle name="Normal 19 3 4 2 6" xfId="14002" xr:uid="{00000000-0005-0000-0000-0000B3360000}"/>
    <cellStyle name="Normal 19 3 4 2 6 2" xfId="14003" xr:uid="{00000000-0005-0000-0000-0000B4360000}"/>
    <cellStyle name="Normal 19 3 4 2 7" xfId="14004" xr:uid="{00000000-0005-0000-0000-0000B5360000}"/>
    <cellStyle name="Normal 19 3 4 3" xfId="14005" xr:uid="{00000000-0005-0000-0000-0000B6360000}"/>
    <cellStyle name="Normal 19 3 4 3 2" xfId="14006" xr:uid="{00000000-0005-0000-0000-0000B7360000}"/>
    <cellStyle name="Normal 19 3 4 3 2 2" xfId="14007" xr:uid="{00000000-0005-0000-0000-0000B8360000}"/>
    <cellStyle name="Normal 19 3 4 3 2 2 2" xfId="14008" xr:uid="{00000000-0005-0000-0000-0000B9360000}"/>
    <cellStyle name="Normal 19 3 4 3 2 3" xfId="14009" xr:uid="{00000000-0005-0000-0000-0000BA360000}"/>
    <cellStyle name="Normal 19 3 4 3 3" xfId="14010" xr:uid="{00000000-0005-0000-0000-0000BB360000}"/>
    <cellStyle name="Normal 19 3 4 3 3 2" xfId="14011" xr:uid="{00000000-0005-0000-0000-0000BC360000}"/>
    <cellStyle name="Normal 19 3 4 3 3 2 2" xfId="14012" xr:uid="{00000000-0005-0000-0000-0000BD360000}"/>
    <cellStyle name="Normal 19 3 4 3 3 3" xfId="14013" xr:uid="{00000000-0005-0000-0000-0000BE360000}"/>
    <cellStyle name="Normal 19 3 4 3 4" xfId="14014" xr:uid="{00000000-0005-0000-0000-0000BF360000}"/>
    <cellStyle name="Normal 19 3 4 3 4 2" xfId="14015" xr:uid="{00000000-0005-0000-0000-0000C0360000}"/>
    <cellStyle name="Normal 19 3 4 3 4 2 2" xfId="14016" xr:uid="{00000000-0005-0000-0000-0000C1360000}"/>
    <cellStyle name="Normal 19 3 4 3 4 3" xfId="14017" xr:uid="{00000000-0005-0000-0000-0000C2360000}"/>
    <cellStyle name="Normal 19 3 4 3 5" xfId="14018" xr:uid="{00000000-0005-0000-0000-0000C3360000}"/>
    <cellStyle name="Normal 19 3 4 3 5 2" xfId="14019" xr:uid="{00000000-0005-0000-0000-0000C4360000}"/>
    <cellStyle name="Normal 19 3 4 3 6" xfId="14020" xr:uid="{00000000-0005-0000-0000-0000C5360000}"/>
    <cellStyle name="Normal 19 3 4 3 6 2" xfId="14021" xr:uid="{00000000-0005-0000-0000-0000C6360000}"/>
    <cellStyle name="Normal 19 3 4 3 7" xfId="14022" xr:uid="{00000000-0005-0000-0000-0000C7360000}"/>
    <cellStyle name="Normal 19 3 4 4" xfId="14023" xr:uid="{00000000-0005-0000-0000-0000C8360000}"/>
    <cellStyle name="Normal 19 3 4 4 2" xfId="14024" xr:uid="{00000000-0005-0000-0000-0000C9360000}"/>
    <cellStyle name="Normal 19 3 4 4 2 2" xfId="14025" xr:uid="{00000000-0005-0000-0000-0000CA360000}"/>
    <cellStyle name="Normal 19 3 4 4 3" xfId="14026" xr:uid="{00000000-0005-0000-0000-0000CB360000}"/>
    <cellStyle name="Normal 19 3 4 5" xfId="14027" xr:uid="{00000000-0005-0000-0000-0000CC360000}"/>
    <cellStyle name="Normal 19 3 4 5 2" xfId="14028" xr:uid="{00000000-0005-0000-0000-0000CD360000}"/>
    <cellStyle name="Normal 19 3 4 5 2 2" xfId="14029" xr:uid="{00000000-0005-0000-0000-0000CE360000}"/>
    <cellStyle name="Normal 19 3 4 5 3" xfId="14030" xr:uid="{00000000-0005-0000-0000-0000CF360000}"/>
    <cellStyle name="Normal 19 3 4 6" xfId="14031" xr:uid="{00000000-0005-0000-0000-0000D0360000}"/>
    <cellStyle name="Normal 19 3 4 6 2" xfId="14032" xr:uid="{00000000-0005-0000-0000-0000D1360000}"/>
    <cellStyle name="Normal 19 3 4 6 2 2" xfId="14033" xr:uid="{00000000-0005-0000-0000-0000D2360000}"/>
    <cellStyle name="Normal 19 3 4 6 3" xfId="14034" xr:uid="{00000000-0005-0000-0000-0000D3360000}"/>
    <cellStyle name="Normal 19 3 4 7" xfId="14035" xr:uid="{00000000-0005-0000-0000-0000D4360000}"/>
    <cellStyle name="Normal 19 3 4 7 2" xfId="14036" xr:uid="{00000000-0005-0000-0000-0000D5360000}"/>
    <cellStyle name="Normal 19 3 4 8" xfId="14037" xr:uid="{00000000-0005-0000-0000-0000D6360000}"/>
    <cellStyle name="Normal 19 3 4 8 2" xfId="14038" xr:uid="{00000000-0005-0000-0000-0000D7360000}"/>
    <cellStyle name="Normal 19 3 4 9" xfId="14039" xr:uid="{00000000-0005-0000-0000-0000D8360000}"/>
    <cellStyle name="Normal 19 3 5" xfId="14040" xr:uid="{00000000-0005-0000-0000-0000D9360000}"/>
    <cellStyle name="Normal 19 3 5 2" xfId="14041" xr:uid="{00000000-0005-0000-0000-0000DA360000}"/>
    <cellStyle name="Normal 19 3 5 2 2" xfId="14042" xr:uid="{00000000-0005-0000-0000-0000DB360000}"/>
    <cellStyle name="Normal 19 3 5 2 2 2" xfId="14043" xr:uid="{00000000-0005-0000-0000-0000DC360000}"/>
    <cellStyle name="Normal 19 3 5 2 2 2 2" xfId="14044" xr:uid="{00000000-0005-0000-0000-0000DD360000}"/>
    <cellStyle name="Normal 19 3 5 2 2 3" xfId="14045" xr:uid="{00000000-0005-0000-0000-0000DE360000}"/>
    <cellStyle name="Normal 19 3 5 2 3" xfId="14046" xr:uid="{00000000-0005-0000-0000-0000DF360000}"/>
    <cellStyle name="Normal 19 3 5 2 3 2" xfId="14047" xr:uid="{00000000-0005-0000-0000-0000E0360000}"/>
    <cellStyle name="Normal 19 3 5 2 3 2 2" xfId="14048" xr:uid="{00000000-0005-0000-0000-0000E1360000}"/>
    <cellStyle name="Normal 19 3 5 2 3 3" xfId="14049" xr:uid="{00000000-0005-0000-0000-0000E2360000}"/>
    <cellStyle name="Normal 19 3 5 2 4" xfId="14050" xr:uid="{00000000-0005-0000-0000-0000E3360000}"/>
    <cellStyle name="Normal 19 3 5 2 4 2" xfId="14051" xr:uid="{00000000-0005-0000-0000-0000E4360000}"/>
    <cellStyle name="Normal 19 3 5 2 4 2 2" xfId="14052" xr:uid="{00000000-0005-0000-0000-0000E5360000}"/>
    <cellStyle name="Normal 19 3 5 2 4 3" xfId="14053" xr:uid="{00000000-0005-0000-0000-0000E6360000}"/>
    <cellStyle name="Normal 19 3 5 2 5" xfId="14054" xr:uid="{00000000-0005-0000-0000-0000E7360000}"/>
    <cellStyle name="Normal 19 3 5 2 5 2" xfId="14055" xr:uid="{00000000-0005-0000-0000-0000E8360000}"/>
    <cellStyle name="Normal 19 3 5 2 6" xfId="14056" xr:uid="{00000000-0005-0000-0000-0000E9360000}"/>
    <cellStyle name="Normal 19 3 5 2 6 2" xfId="14057" xr:uid="{00000000-0005-0000-0000-0000EA360000}"/>
    <cellStyle name="Normal 19 3 5 2 7" xfId="14058" xr:uid="{00000000-0005-0000-0000-0000EB360000}"/>
    <cellStyle name="Normal 19 3 5 3" xfId="14059" xr:uid="{00000000-0005-0000-0000-0000EC360000}"/>
    <cellStyle name="Normal 19 3 5 3 2" xfId="14060" xr:uid="{00000000-0005-0000-0000-0000ED360000}"/>
    <cellStyle name="Normal 19 3 5 3 2 2" xfId="14061" xr:uid="{00000000-0005-0000-0000-0000EE360000}"/>
    <cellStyle name="Normal 19 3 5 3 3" xfId="14062" xr:uid="{00000000-0005-0000-0000-0000EF360000}"/>
    <cellStyle name="Normal 19 3 5 4" xfId="14063" xr:uid="{00000000-0005-0000-0000-0000F0360000}"/>
    <cellStyle name="Normal 19 3 5 4 2" xfId="14064" xr:uid="{00000000-0005-0000-0000-0000F1360000}"/>
    <cellStyle name="Normal 19 3 5 4 2 2" xfId="14065" xr:uid="{00000000-0005-0000-0000-0000F2360000}"/>
    <cellStyle name="Normal 19 3 5 4 3" xfId="14066" xr:uid="{00000000-0005-0000-0000-0000F3360000}"/>
    <cellStyle name="Normal 19 3 5 5" xfId="14067" xr:uid="{00000000-0005-0000-0000-0000F4360000}"/>
    <cellStyle name="Normal 19 3 5 5 2" xfId="14068" xr:uid="{00000000-0005-0000-0000-0000F5360000}"/>
    <cellStyle name="Normal 19 3 5 5 2 2" xfId="14069" xr:uid="{00000000-0005-0000-0000-0000F6360000}"/>
    <cellStyle name="Normal 19 3 5 5 3" xfId="14070" xr:uid="{00000000-0005-0000-0000-0000F7360000}"/>
    <cellStyle name="Normal 19 3 5 6" xfId="14071" xr:uid="{00000000-0005-0000-0000-0000F8360000}"/>
    <cellStyle name="Normal 19 3 5 6 2" xfId="14072" xr:uid="{00000000-0005-0000-0000-0000F9360000}"/>
    <cellStyle name="Normal 19 3 5 7" xfId="14073" xr:uid="{00000000-0005-0000-0000-0000FA360000}"/>
    <cellStyle name="Normal 19 3 5 7 2" xfId="14074" xr:uid="{00000000-0005-0000-0000-0000FB360000}"/>
    <cellStyle name="Normal 19 3 5 8" xfId="14075" xr:uid="{00000000-0005-0000-0000-0000FC360000}"/>
    <cellStyle name="Normal 19 3 6" xfId="14076" xr:uid="{00000000-0005-0000-0000-0000FD360000}"/>
    <cellStyle name="Normal 19 3 6 2" xfId="14077" xr:uid="{00000000-0005-0000-0000-0000FE360000}"/>
    <cellStyle name="Normal 19 3 6 2 2" xfId="14078" xr:uid="{00000000-0005-0000-0000-0000FF360000}"/>
    <cellStyle name="Normal 19 3 6 2 2 2" xfId="14079" xr:uid="{00000000-0005-0000-0000-000000370000}"/>
    <cellStyle name="Normal 19 3 6 2 3" xfId="14080" xr:uid="{00000000-0005-0000-0000-000001370000}"/>
    <cellStyle name="Normal 19 3 6 3" xfId="14081" xr:uid="{00000000-0005-0000-0000-000002370000}"/>
    <cellStyle name="Normal 19 3 6 3 2" xfId="14082" xr:uid="{00000000-0005-0000-0000-000003370000}"/>
    <cellStyle name="Normal 19 3 6 3 2 2" xfId="14083" xr:uid="{00000000-0005-0000-0000-000004370000}"/>
    <cellStyle name="Normal 19 3 6 3 3" xfId="14084" xr:uid="{00000000-0005-0000-0000-000005370000}"/>
    <cellStyle name="Normal 19 3 6 4" xfId="14085" xr:uid="{00000000-0005-0000-0000-000006370000}"/>
    <cellStyle name="Normal 19 3 6 4 2" xfId="14086" xr:uid="{00000000-0005-0000-0000-000007370000}"/>
    <cellStyle name="Normal 19 3 6 4 2 2" xfId="14087" xr:uid="{00000000-0005-0000-0000-000008370000}"/>
    <cellStyle name="Normal 19 3 6 4 3" xfId="14088" xr:uid="{00000000-0005-0000-0000-000009370000}"/>
    <cellStyle name="Normal 19 3 6 5" xfId="14089" xr:uid="{00000000-0005-0000-0000-00000A370000}"/>
    <cellStyle name="Normal 19 3 6 5 2" xfId="14090" xr:uid="{00000000-0005-0000-0000-00000B370000}"/>
    <cellStyle name="Normal 19 3 6 6" xfId="14091" xr:uid="{00000000-0005-0000-0000-00000C370000}"/>
    <cellStyle name="Normal 19 3 6 6 2" xfId="14092" xr:uid="{00000000-0005-0000-0000-00000D370000}"/>
    <cellStyle name="Normal 19 3 6 7" xfId="14093" xr:uid="{00000000-0005-0000-0000-00000E370000}"/>
    <cellStyle name="Normal 19 3 7" xfId="14094" xr:uid="{00000000-0005-0000-0000-00000F370000}"/>
    <cellStyle name="Normal 19 3 7 2" xfId="14095" xr:uid="{00000000-0005-0000-0000-000010370000}"/>
    <cellStyle name="Normal 19 3 7 2 2" xfId="14096" xr:uid="{00000000-0005-0000-0000-000011370000}"/>
    <cellStyle name="Normal 19 3 7 2 2 2" xfId="14097" xr:uid="{00000000-0005-0000-0000-000012370000}"/>
    <cellStyle name="Normal 19 3 7 2 3" xfId="14098" xr:uid="{00000000-0005-0000-0000-000013370000}"/>
    <cellStyle name="Normal 19 3 7 3" xfId="14099" xr:uid="{00000000-0005-0000-0000-000014370000}"/>
    <cellStyle name="Normal 19 3 7 3 2" xfId="14100" xr:uid="{00000000-0005-0000-0000-000015370000}"/>
    <cellStyle name="Normal 19 3 7 3 2 2" xfId="14101" xr:uid="{00000000-0005-0000-0000-000016370000}"/>
    <cellStyle name="Normal 19 3 7 3 3" xfId="14102" xr:uid="{00000000-0005-0000-0000-000017370000}"/>
    <cellStyle name="Normal 19 3 7 4" xfId="14103" xr:uid="{00000000-0005-0000-0000-000018370000}"/>
    <cellStyle name="Normal 19 3 7 4 2" xfId="14104" xr:uid="{00000000-0005-0000-0000-000019370000}"/>
    <cellStyle name="Normal 19 3 7 4 2 2" xfId="14105" xr:uid="{00000000-0005-0000-0000-00001A370000}"/>
    <cellStyle name="Normal 19 3 7 4 3" xfId="14106" xr:uid="{00000000-0005-0000-0000-00001B370000}"/>
    <cellStyle name="Normal 19 3 7 5" xfId="14107" xr:uid="{00000000-0005-0000-0000-00001C370000}"/>
    <cellStyle name="Normal 19 3 7 5 2" xfId="14108" xr:uid="{00000000-0005-0000-0000-00001D370000}"/>
    <cellStyle name="Normal 19 3 7 6" xfId="14109" xr:uid="{00000000-0005-0000-0000-00001E370000}"/>
    <cellStyle name="Normal 19 3 7 6 2" xfId="14110" xr:uid="{00000000-0005-0000-0000-00001F370000}"/>
    <cellStyle name="Normal 19 3 7 7" xfId="14111" xr:uid="{00000000-0005-0000-0000-000020370000}"/>
    <cellStyle name="Normal 19 3 8" xfId="14112" xr:uid="{00000000-0005-0000-0000-000021370000}"/>
    <cellStyle name="Normal 19 3 8 2" xfId="14113" xr:uid="{00000000-0005-0000-0000-000022370000}"/>
    <cellStyle name="Normal 19 3 8 2 2" xfId="14114" xr:uid="{00000000-0005-0000-0000-000023370000}"/>
    <cellStyle name="Normal 19 3 8 3" xfId="14115" xr:uid="{00000000-0005-0000-0000-000024370000}"/>
    <cellStyle name="Normal 19 3 9" xfId="14116" xr:uid="{00000000-0005-0000-0000-000025370000}"/>
    <cellStyle name="Normal 19 3 9 2" xfId="14117" xr:uid="{00000000-0005-0000-0000-000026370000}"/>
    <cellStyle name="Normal 19 3 9 2 2" xfId="14118" xr:uid="{00000000-0005-0000-0000-000027370000}"/>
    <cellStyle name="Normal 19 3 9 3" xfId="14119" xr:uid="{00000000-0005-0000-0000-000028370000}"/>
    <cellStyle name="Normal 19 3_Confidential Information" xfId="14120" xr:uid="{00000000-0005-0000-0000-000029370000}"/>
    <cellStyle name="Normal 19 4" xfId="14121" xr:uid="{00000000-0005-0000-0000-00002A370000}"/>
    <cellStyle name="Normal 19 4 10" xfId="14122" xr:uid="{00000000-0005-0000-0000-00002B370000}"/>
    <cellStyle name="Normal 19 4 10 2" xfId="14123" xr:uid="{00000000-0005-0000-0000-00002C370000}"/>
    <cellStyle name="Normal 19 4 11" xfId="14124" xr:uid="{00000000-0005-0000-0000-00002D370000}"/>
    <cellStyle name="Normal 19 4 2" xfId="14125" xr:uid="{00000000-0005-0000-0000-00002E370000}"/>
    <cellStyle name="Normal 19 4 2 2" xfId="14126" xr:uid="{00000000-0005-0000-0000-00002F370000}"/>
    <cellStyle name="Normal 19 4 2 2 2" xfId="14127" xr:uid="{00000000-0005-0000-0000-000030370000}"/>
    <cellStyle name="Normal 19 4 2 2 2 2" xfId="14128" xr:uid="{00000000-0005-0000-0000-000031370000}"/>
    <cellStyle name="Normal 19 4 2 2 2 2 2" xfId="14129" xr:uid="{00000000-0005-0000-0000-000032370000}"/>
    <cellStyle name="Normal 19 4 2 2 2 3" xfId="14130" xr:uid="{00000000-0005-0000-0000-000033370000}"/>
    <cellStyle name="Normal 19 4 2 2 3" xfId="14131" xr:uid="{00000000-0005-0000-0000-000034370000}"/>
    <cellStyle name="Normal 19 4 2 2 3 2" xfId="14132" xr:uid="{00000000-0005-0000-0000-000035370000}"/>
    <cellStyle name="Normal 19 4 2 2 3 2 2" xfId="14133" xr:uid="{00000000-0005-0000-0000-000036370000}"/>
    <cellStyle name="Normal 19 4 2 2 3 3" xfId="14134" xr:uid="{00000000-0005-0000-0000-000037370000}"/>
    <cellStyle name="Normal 19 4 2 2 4" xfId="14135" xr:uid="{00000000-0005-0000-0000-000038370000}"/>
    <cellStyle name="Normal 19 4 2 2 4 2" xfId="14136" xr:uid="{00000000-0005-0000-0000-000039370000}"/>
    <cellStyle name="Normal 19 4 2 2 4 2 2" xfId="14137" xr:uid="{00000000-0005-0000-0000-00003A370000}"/>
    <cellStyle name="Normal 19 4 2 2 4 3" xfId="14138" xr:uid="{00000000-0005-0000-0000-00003B370000}"/>
    <cellStyle name="Normal 19 4 2 2 5" xfId="14139" xr:uid="{00000000-0005-0000-0000-00003C370000}"/>
    <cellStyle name="Normal 19 4 2 2 5 2" xfId="14140" xr:uid="{00000000-0005-0000-0000-00003D370000}"/>
    <cellStyle name="Normal 19 4 2 2 6" xfId="14141" xr:uid="{00000000-0005-0000-0000-00003E370000}"/>
    <cellStyle name="Normal 19 4 2 2 6 2" xfId="14142" xr:uid="{00000000-0005-0000-0000-00003F370000}"/>
    <cellStyle name="Normal 19 4 2 2 7" xfId="14143" xr:uid="{00000000-0005-0000-0000-000040370000}"/>
    <cellStyle name="Normal 19 4 2 3" xfId="14144" xr:uid="{00000000-0005-0000-0000-000041370000}"/>
    <cellStyle name="Normal 19 4 2 3 2" xfId="14145" xr:uid="{00000000-0005-0000-0000-000042370000}"/>
    <cellStyle name="Normal 19 4 2 3 2 2" xfId="14146" xr:uid="{00000000-0005-0000-0000-000043370000}"/>
    <cellStyle name="Normal 19 4 2 3 2 2 2" xfId="14147" xr:uid="{00000000-0005-0000-0000-000044370000}"/>
    <cellStyle name="Normal 19 4 2 3 2 3" xfId="14148" xr:uid="{00000000-0005-0000-0000-000045370000}"/>
    <cellStyle name="Normal 19 4 2 3 3" xfId="14149" xr:uid="{00000000-0005-0000-0000-000046370000}"/>
    <cellStyle name="Normal 19 4 2 3 3 2" xfId="14150" xr:uid="{00000000-0005-0000-0000-000047370000}"/>
    <cellStyle name="Normal 19 4 2 3 3 2 2" xfId="14151" xr:uid="{00000000-0005-0000-0000-000048370000}"/>
    <cellStyle name="Normal 19 4 2 3 3 3" xfId="14152" xr:uid="{00000000-0005-0000-0000-000049370000}"/>
    <cellStyle name="Normal 19 4 2 3 4" xfId="14153" xr:uid="{00000000-0005-0000-0000-00004A370000}"/>
    <cellStyle name="Normal 19 4 2 3 4 2" xfId="14154" xr:uid="{00000000-0005-0000-0000-00004B370000}"/>
    <cellStyle name="Normal 19 4 2 3 4 2 2" xfId="14155" xr:uid="{00000000-0005-0000-0000-00004C370000}"/>
    <cellStyle name="Normal 19 4 2 3 4 3" xfId="14156" xr:uid="{00000000-0005-0000-0000-00004D370000}"/>
    <cellStyle name="Normal 19 4 2 3 5" xfId="14157" xr:uid="{00000000-0005-0000-0000-00004E370000}"/>
    <cellStyle name="Normal 19 4 2 3 5 2" xfId="14158" xr:uid="{00000000-0005-0000-0000-00004F370000}"/>
    <cellStyle name="Normal 19 4 2 3 6" xfId="14159" xr:uid="{00000000-0005-0000-0000-000050370000}"/>
    <cellStyle name="Normal 19 4 2 3 6 2" xfId="14160" xr:uid="{00000000-0005-0000-0000-000051370000}"/>
    <cellStyle name="Normal 19 4 2 3 7" xfId="14161" xr:uid="{00000000-0005-0000-0000-000052370000}"/>
    <cellStyle name="Normal 19 4 2 4" xfId="14162" xr:uid="{00000000-0005-0000-0000-000053370000}"/>
    <cellStyle name="Normal 19 4 2 4 2" xfId="14163" xr:uid="{00000000-0005-0000-0000-000054370000}"/>
    <cellStyle name="Normal 19 4 2 4 2 2" xfId="14164" xr:uid="{00000000-0005-0000-0000-000055370000}"/>
    <cellStyle name="Normal 19 4 2 4 3" xfId="14165" xr:uid="{00000000-0005-0000-0000-000056370000}"/>
    <cellStyle name="Normal 19 4 2 5" xfId="14166" xr:uid="{00000000-0005-0000-0000-000057370000}"/>
    <cellStyle name="Normal 19 4 2 5 2" xfId="14167" xr:uid="{00000000-0005-0000-0000-000058370000}"/>
    <cellStyle name="Normal 19 4 2 5 2 2" xfId="14168" xr:uid="{00000000-0005-0000-0000-000059370000}"/>
    <cellStyle name="Normal 19 4 2 5 3" xfId="14169" xr:uid="{00000000-0005-0000-0000-00005A370000}"/>
    <cellStyle name="Normal 19 4 2 6" xfId="14170" xr:uid="{00000000-0005-0000-0000-00005B370000}"/>
    <cellStyle name="Normal 19 4 2 6 2" xfId="14171" xr:uid="{00000000-0005-0000-0000-00005C370000}"/>
    <cellStyle name="Normal 19 4 2 6 2 2" xfId="14172" xr:uid="{00000000-0005-0000-0000-00005D370000}"/>
    <cellStyle name="Normal 19 4 2 6 3" xfId="14173" xr:uid="{00000000-0005-0000-0000-00005E370000}"/>
    <cellStyle name="Normal 19 4 2 7" xfId="14174" xr:uid="{00000000-0005-0000-0000-00005F370000}"/>
    <cellStyle name="Normal 19 4 2 7 2" xfId="14175" xr:uid="{00000000-0005-0000-0000-000060370000}"/>
    <cellStyle name="Normal 19 4 2 8" xfId="14176" xr:uid="{00000000-0005-0000-0000-000061370000}"/>
    <cellStyle name="Normal 19 4 2 8 2" xfId="14177" xr:uid="{00000000-0005-0000-0000-000062370000}"/>
    <cellStyle name="Normal 19 4 2 9" xfId="14178" xr:uid="{00000000-0005-0000-0000-000063370000}"/>
    <cellStyle name="Normal 19 4 3" xfId="14179" xr:uid="{00000000-0005-0000-0000-000064370000}"/>
    <cellStyle name="Normal 19 4 3 2" xfId="14180" xr:uid="{00000000-0005-0000-0000-000065370000}"/>
    <cellStyle name="Normal 19 4 3 2 2" xfId="14181" xr:uid="{00000000-0005-0000-0000-000066370000}"/>
    <cellStyle name="Normal 19 4 3 2 2 2" xfId="14182" xr:uid="{00000000-0005-0000-0000-000067370000}"/>
    <cellStyle name="Normal 19 4 3 2 2 2 2" xfId="14183" xr:uid="{00000000-0005-0000-0000-000068370000}"/>
    <cellStyle name="Normal 19 4 3 2 2 3" xfId="14184" xr:uid="{00000000-0005-0000-0000-000069370000}"/>
    <cellStyle name="Normal 19 4 3 2 3" xfId="14185" xr:uid="{00000000-0005-0000-0000-00006A370000}"/>
    <cellStyle name="Normal 19 4 3 2 3 2" xfId="14186" xr:uid="{00000000-0005-0000-0000-00006B370000}"/>
    <cellStyle name="Normal 19 4 3 2 3 2 2" xfId="14187" xr:uid="{00000000-0005-0000-0000-00006C370000}"/>
    <cellStyle name="Normal 19 4 3 2 3 3" xfId="14188" xr:uid="{00000000-0005-0000-0000-00006D370000}"/>
    <cellStyle name="Normal 19 4 3 2 4" xfId="14189" xr:uid="{00000000-0005-0000-0000-00006E370000}"/>
    <cellStyle name="Normal 19 4 3 2 4 2" xfId="14190" xr:uid="{00000000-0005-0000-0000-00006F370000}"/>
    <cellStyle name="Normal 19 4 3 2 4 2 2" xfId="14191" xr:uid="{00000000-0005-0000-0000-000070370000}"/>
    <cellStyle name="Normal 19 4 3 2 4 3" xfId="14192" xr:uid="{00000000-0005-0000-0000-000071370000}"/>
    <cellStyle name="Normal 19 4 3 2 5" xfId="14193" xr:uid="{00000000-0005-0000-0000-000072370000}"/>
    <cellStyle name="Normal 19 4 3 2 5 2" xfId="14194" xr:uid="{00000000-0005-0000-0000-000073370000}"/>
    <cellStyle name="Normal 19 4 3 2 6" xfId="14195" xr:uid="{00000000-0005-0000-0000-000074370000}"/>
    <cellStyle name="Normal 19 4 3 2 6 2" xfId="14196" xr:uid="{00000000-0005-0000-0000-000075370000}"/>
    <cellStyle name="Normal 19 4 3 2 7" xfId="14197" xr:uid="{00000000-0005-0000-0000-000076370000}"/>
    <cellStyle name="Normal 19 4 3 3" xfId="14198" xr:uid="{00000000-0005-0000-0000-000077370000}"/>
    <cellStyle name="Normal 19 4 3 3 2" xfId="14199" xr:uid="{00000000-0005-0000-0000-000078370000}"/>
    <cellStyle name="Normal 19 4 3 3 2 2" xfId="14200" xr:uid="{00000000-0005-0000-0000-000079370000}"/>
    <cellStyle name="Normal 19 4 3 3 3" xfId="14201" xr:uid="{00000000-0005-0000-0000-00007A370000}"/>
    <cellStyle name="Normal 19 4 3 4" xfId="14202" xr:uid="{00000000-0005-0000-0000-00007B370000}"/>
    <cellStyle name="Normal 19 4 3 4 2" xfId="14203" xr:uid="{00000000-0005-0000-0000-00007C370000}"/>
    <cellStyle name="Normal 19 4 3 4 2 2" xfId="14204" xr:uid="{00000000-0005-0000-0000-00007D370000}"/>
    <cellStyle name="Normal 19 4 3 4 3" xfId="14205" xr:uid="{00000000-0005-0000-0000-00007E370000}"/>
    <cellStyle name="Normal 19 4 3 5" xfId="14206" xr:uid="{00000000-0005-0000-0000-00007F370000}"/>
    <cellStyle name="Normal 19 4 3 5 2" xfId="14207" xr:uid="{00000000-0005-0000-0000-000080370000}"/>
    <cellStyle name="Normal 19 4 3 5 2 2" xfId="14208" xr:uid="{00000000-0005-0000-0000-000081370000}"/>
    <cellStyle name="Normal 19 4 3 5 3" xfId="14209" xr:uid="{00000000-0005-0000-0000-000082370000}"/>
    <cellStyle name="Normal 19 4 3 6" xfId="14210" xr:uid="{00000000-0005-0000-0000-000083370000}"/>
    <cellStyle name="Normal 19 4 3 6 2" xfId="14211" xr:uid="{00000000-0005-0000-0000-000084370000}"/>
    <cellStyle name="Normal 19 4 3 7" xfId="14212" xr:uid="{00000000-0005-0000-0000-000085370000}"/>
    <cellStyle name="Normal 19 4 3 7 2" xfId="14213" xr:uid="{00000000-0005-0000-0000-000086370000}"/>
    <cellStyle name="Normal 19 4 3 8" xfId="14214" xr:uid="{00000000-0005-0000-0000-000087370000}"/>
    <cellStyle name="Normal 19 4 4" xfId="14215" xr:uid="{00000000-0005-0000-0000-000088370000}"/>
    <cellStyle name="Normal 19 4 4 2" xfId="14216" xr:uid="{00000000-0005-0000-0000-000089370000}"/>
    <cellStyle name="Normal 19 4 4 2 2" xfId="14217" xr:uid="{00000000-0005-0000-0000-00008A370000}"/>
    <cellStyle name="Normal 19 4 4 2 2 2" xfId="14218" xr:uid="{00000000-0005-0000-0000-00008B370000}"/>
    <cellStyle name="Normal 19 4 4 2 3" xfId="14219" xr:uid="{00000000-0005-0000-0000-00008C370000}"/>
    <cellStyle name="Normal 19 4 4 3" xfId="14220" xr:uid="{00000000-0005-0000-0000-00008D370000}"/>
    <cellStyle name="Normal 19 4 4 3 2" xfId="14221" xr:uid="{00000000-0005-0000-0000-00008E370000}"/>
    <cellStyle name="Normal 19 4 4 3 2 2" xfId="14222" xr:uid="{00000000-0005-0000-0000-00008F370000}"/>
    <cellStyle name="Normal 19 4 4 3 3" xfId="14223" xr:uid="{00000000-0005-0000-0000-000090370000}"/>
    <cellStyle name="Normal 19 4 4 4" xfId="14224" xr:uid="{00000000-0005-0000-0000-000091370000}"/>
    <cellStyle name="Normal 19 4 4 4 2" xfId="14225" xr:uid="{00000000-0005-0000-0000-000092370000}"/>
    <cellStyle name="Normal 19 4 4 4 2 2" xfId="14226" xr:uid="{00000000-0005-0000-0000-000093370000}"/>
    <cellStyle name="Normal 19 4 4 4 3" xfId="14227" xr:uid="{00000000-0005-0000-0000-000094370000}"/>
    <cellStyle name="Normal 19 4 4 5" xfId="14228" xr:uid="{00000000-0005-0000-0000-000095370000}"/>
    <cellStyle name="Normal 19 4 4 5 2" xfId="14229" xr:uid="{00000000-0005-0000-0000-000096370000}"/>
    <cellStyle name="Normal 19 4 4 6" xfId="14230" xr:uid="{00000000-0005-0000-0000-000097370000}"/>
    <cellStyle name="Normal 19 4 4 6 2" xfId="14231" xr:uid="{00000000-0005-0000-0000-000098370000}"/>
    <cellStyle name="Normal 19 4 4 7" xfId="14232" xr:uid="{00000000-0005-0000-0000-000099370000}"/>
    <cellStyle name="Normal 19 4 5" xfId="14233" xr:uid="{00000000-0005-0000-0000-00009A370000}"/>
    <cellStyle name="Normal 19 4 5 2" xfId="14234" xr:uid="{00000000-0005-0000-0000-00009B370000}"/>
    <cellStyle name="Normal 19 4 5 2 2" xfId="14235" xr:uid="{00000000-0005-0000-0000-00009C370000}"/>
    <cellStyle name="Normal 19 4 5 2 2 2" xfId="14236" xr:uid="{00000000-0005-0000-0000-00009D370000}"/>
    <cellStyle name="Normal 19 4 5 2 3" xfId="14237" xr:uid="{00000000-0005-0000-0000-00009E370000}"/>
    <cellStyle name="Normal 19 4 5 3" xfId="14238" xr:uid="{00000000-0005-0000-0000-00009F370000}"/>
    <cellStyle name="Normal 19 4 5 3 2" xfId="14239" xr:uid="{00000000-0005-0000-0000-0000A0370000}"/>
    <cellStyle name="Normal 19 4 5 3 2 2" xfId="14240" xr:uid="{00000000-0005-0000-0000-0000A1370000}"/>
    <cellStyle name="Normal 19 4 5 3 3" xfId="14241" xr:uid="{00000000-0005-0000-0000-0000A2370000}"/>
    <cellStyle name="Normal 19 4 5 4" xfId="14242" xr:uid="{00000000-0005-0000-0000-0000A3370000}"/>
    <cellStyle name="Normal 19 4 5 4 2" xfId="14243" xr:uid="{00000000-0005-0000-0000-0000A4370000}"/>
    <cellStyle name="Normal 19 4 5 4 2 2" xfId="14244" xr:uid="{00000000-0005-0000-0000-0000A5370000}"/>
    <cellStyle name="Normal 19 4 5 4 3" xfId="14245" xr:uid="{00000000-0005-0000-0000-0000A6370000}"/>
    <cellStyle name="Normal 19 4 5 5" xfId="14246" xr:uid="{00000000-0005-0000-0000-0000A7370000}"/>
    <cellStyle name="Normal 19 4 5 5 2" xfId="14247" xr:uid="{00000000-0005-0000-0000-0000A8370000}"/>
    <cellStyle name="Normal 19 4 5 6" xfId="14248" xr:uid="{00000000-0005-0000-0000-0000A9370000}"/>
    <cellStyle name="Normal 19 4 5 6 2" xfId="14249" xr:uid="{00000000-0005-0000-0000-0000AA370000}"/>
    <cellStyle name="Normal 19 4 5 7" xfId="14250" xr:uid="{00000000-0005-0000-0000-0000AB370000}"/>
    <cellStyle name="Normal 19 4 6" xfId="14251" xr:uid="{00000000-0005-0000-0000-0000AC370000}"/>
    <cellStyle name="Normal 19 4 6 2" xfId="14252" xr:uid="{00000000-0005-0000-0000-0000AD370000}"/>
    <cellStyle name="Normal 19 4 6 2 2" xfId="14253" xr:uid="{00000000-0005-0000-0000-0000AE370000}"/>
    <cellStyle name="Normal 19 4 6 3" xfId="14254" xr:uid="{00000000-0005-0000-0000-0000AF370000}"/>
    <cellStyle name="Normal 19 4 7" xfId="14255" xr:uid="{00000000-0005-0000-0000-0000B0370000}"/>
    <cellStyle name="Normal 19 4 7 2" xfId="14256" xr:uid="{00000000-0005-0000-0000-0000B1370000}"/>
    <cellStyle name="Normal 19 4 7 2 2" xfId="14257" xr:uid="{00000000-0005-0000-0000-0000B2370000}"/>
    <cellStyle name="Normal 19 4 7 3" xfId="14258" xr:uid="{00000000-0005-0000-0000-0000B3370000}"/>
    <cellStyle name="Normal 19 4 8" xfId="14259" xr:uid="{00000000-0005-0000-0000-0000B4370000}"/>
    <cellStyle name="Normal 19 4 8 2" xfId="14260" xr:uid="{00000000-0005-0000-0000-0000B5370000}"/>
    <cellStyle name="Normal 19 4 8 2 2" xfId="14261" xr:uid="{00000000-0005-0000-0000-0000B6370000}"/>
    <cellStyle name="Normal 19 4 8 3" xfId="14262" xr:uid="{00000000-0005-0000-0000-0000B7370000}"/>
    <cellStyle name="Normal 19 4 9" xfId="14263" xr:uid="{00000000-0005-0000-0000-0000B8370000}"/>
    <cellStyle name="Normal 19 4 9 2" xfId="14264" xr:uid="{00000000-0005-0000-0000-0000B9370000}"/>
    <cellStyle name="Normal 19 5" xfId="14265" xr:uid="{00000000-0005-0000-0000-0000BA370000}"/>
    <cellStyle name="Normal 19 5 10" xfId="14266" xr:uid="{00000000-0005-0000-0000-0000BB370000}"/>
    <cellStyle name="Normal 19 5 10 2" xfId="14267" xr:uid="{00000000-0005-0000-0000-0000BC370000}"/>
    <cellStyle name="Normal 19 5 11" xfId="14268" xr:uid="{00000000-0005-0000-0000-0000BD370000}"/>
    <cellStyle name="Normal 19 5 2" xfId="14269" xr:uid="{00000000-0005-0000-0000-0000BE370000}"/>
    <cellStyle name="Normal 19 5 2 2" xfId="14270" xr:uid="{00000000-0005-0000-0000-0000BF370000}"/>
    <cellStyle name="Normal 19 5 2 2 2" xfId="14271" xr:uid="{00000000-0005-0000-0000-0000C0370000}"/>
    <cellStyle name="Normal 19 5 2 2 2 2" xfId="14272" xr:uid="{00000000-0005-0000-0000-0000C1370000}"/>
    <cellStyle name="Normal 19 5 2 2 2 2 2" xfId="14273" xr:uid="{00000000-0005-0000-0000-0000C2370000}"/>
    <cellStyle name="Normal 19 5 2 2 2 3" xfId="14274" xr:uid="{00000000-0005-0000-0000-0000C3370000}"/>
    <cellStyle name="Normal 19 5 2 2 3" xfId="14275" xr:uid="{00000000-0005-0000-0000-0000C4370000}"/>
    <cellStyle name="Normal 19 5 2 2 3 2" xfId="14276" xr:uid="{00000000-0005-0000-0000-0000C5370000}"/>
    <cellStyle name="Normal 19 5 2 2 3 2 2" xfId="14277" xr:uid="{00000000-0005-0000-0000-0000C6370000}"/>
    <cellStyle name="Normal 19 5 2 2 3 3" xfId="14278" xr:uid="{00000000-0005-0000-0000-0000C7370000}"/>
    <cellStyle name="Normal 19 5 2 2 4" xfId="14279" xr:uid="{00000000-0005-0000-0000-0000C8370000}"/>
    <cellStyle name="Normal 19 5 2 2 4 2" xfId="14280" xr:uid="{00000000-0005-0000-0000-0000C9370000}"/>
    <cellStyle name="Normal 19 5 2 2 4 2 2" xfId="14281" xr:uid="{00000000-0005-0000-0000-0000CA370000}"/>
    <cellStyle name="Normal 19 5 2 2 4 3" xfId="14282" xr:uid="{00000000-0005-0000-0000-0000CB370000}"/>
    <cellStyle name="Normal 19 5 2 2 5" xfId="14283" xr:uid="{00000000-0005-0000-0000-0000CC370000}"/>
    <cellStyle name="Normal 19 5 2 2 5 2" xfId="14284" xr:uid="{00000000-0005-0000-0000-0000CD370000}"/>
    <cellStyle name="Normal 19 5 2 2 6" xfId="14285" xr:uid="{00000000-0005-0000-0000-0000CE370000}"/>
    <cellStyle name="Normal 19 5 2 2 6 2" xfId="14286" xr:uid="{00000000-0005-0000-0000-0000CF370000}"/>
    <cellStyle name="Normal 19 5 2 2 7" xfId="14287" xr:uid="{00000000-0005-0000-0000-0000D0370000}"/>
    <cellStyle name="Normal 19 5 2 3" xfId="14288" xr:uid="{00000000-0005-0000-0000-0000D1370000}"/>
    <cellStyle name="Normal 19 5 2 3 2" xfId="14289" xr:uid="{00000000-0005-0000-0000-0000D2370000}"/>
    <cellStyle name="Normal 19 5 2 3 2 2" xfId="14290" xr:uid="{00000000-0005-0000-0000-0000D3370000}"/>
    <cellStyle name="Normal 19 5 2 3 2 2 2" xfId="14291" xr:uid="{00000000-0005-0000-0000-0000D4370000}"/>
    <cellStyle name="Normal 19 5 2 3 2 3" xfId="14292" xr:uid="{00000000-0005-0000-0000-0000D5370000}"/>
    <cellStyle name="Normal 19 5 2 3 3" xfId="14293" xr:uid="{00000000-0005-0000-0000-0000D6370000}"/>
    <cellStyle name="Normal 19 5 2 3 3 2" xfId="14294" xr:uid="{00000000-0005-0000-0000-0000D7370000}"/>
    <cellStyle name="Normal 19 5 2 3 3 2 2" xfId="14295" xr:uid="{00000000-0005-0000-0000-0000D8370000}"/>
    <cellStyle name="Normal 19 5 2 3 3 3" xfId="14296" xr:uid="{00000000-0005-0000-0000-0000D9370000}"/>
    <cellStyle name="Normal 19 5 2 3 4" xfId="14297" xr:uid="{00000000-0005-0000-0000-0000DA370000}"/>
    <cellStyle name="Normal 19 5 2 3 4 2" xfId="14298" xr:uid="{00000000-0005-0000-0000-0000DB370000}"/>
    <cellStyle name="Normal 19 5 2 3 4 2 2" xfId="14299" xr:uid="{00000000-0005-0000-0000-0000DC370000}"/>
    <cellStyle name="Normal 19 5 2 3 4 3" xfId="14300" xr:uid="{00000000-0005-0000-0000-0000DD370000}"/>
    <cellStyle name="Normal 19 5 2 3 5" xfId="14301" xr:uid="{00000000-0005-0000-0000-0000DE370000}"/>
    <cellStyle name="Normal 19 5 2 3 5 2" xfId="14302" xr:uid="{00000000-0005-0000-0000-0000DF370000}"/>
    <cellStyle name="Normal 19 5 2 3 6" xfId="14303" xr:uid="{00000000-0005-0000-0000-0000E0370000}"/>
    <cellStyle name="Normal 19 5 2 3 6 2" xfId="14304" xr:uid="{00000000-0005-0000-0000-0000E1370000}"/>
    <cellStyle name="Normal 19 5 2 3 7" xfId="14305" xr:uid="{00000000-0005-0000-0000-0000E2370000}"/>
    <cellStyle name="Normal 19 5 2 4" xfId="14306" xr:uid="{00000000-0005-0000-0000-0000E3370000}"/>
    <cellStyle name="Normal 19 5 2 4 2" xfId="14307" xr:uid="{00000000-0005-0000-0000-0000E4370000}"/>
    <cellStyle name="Normal 19 5 2 4 2 2" xfId="14308" xr:uid="{00000000-0005-0000-0000-0000E5370000}"/>
    <cellStyle name="Normal 19 5 2 4 3" xfId="14309" xr:uid="{00000000-0005-0000-0000-0000E6370000}"/>
    <cellStyle name="Normal 19 5 2 5" xfId="14310" xr:uid="{00000000-0005-0000-0000-0000E7370000}"/>
    <cellStyle name="Normal 19 5 2 5 2" xfId="14311" xr:uid="{00000000-0005-0000-0000-0000E8370000}"/>
    <cellStyle name="Normal 19 5 2 5 2 2" xfId="14312" xr:uid="{00000000-0005-0000-0000-0000E9370000}"/>
    <cellStyle name="Normal 19 5 2 5 3" xfId="14313" xr:uid="{00000000-0005-0000-0000-0000EA370000}"/>
    <cellStyle name="Normal 19 5 2 6" xfId="14314" xr:uid="{00000000-0005-0000-0000-0000EB370000}"/>
    <cellStyle name="Normal 19 5 2 6 2" xfId="14315" xr:uid="{00000000-0005-0000-0000-0000EC370000}"/>
    <cellStyle name="Normal 19 5 2 6 2 2" xfId="14316" xr:uid="{00000000-0005-0000-0000-0000ED370000}"/>
    <cellStyle name="Normal 19 5 2 6 3" xfId="14317" xr:uid="{00000000-0005-0000-0000-0000EE370000}"/>
    <cellStyle name="Normal 19 5 2 7" xfId="14318" xr:uid="{00000000-0005-0000-0000-0000EF370000}"/>
    <cellStyle name="Normal 19 5 2 7 2" xfId="14319" xr:uid="{00000000-0005-0000-0000-0000F0370000}"/>
    <cellStyle name="Normal 19 5 2 8" xfId="14320" xr:uid="{00000000-0005-0000-0000-0000F1370000}"/>
    <cellStyle name="Normal 19 5 2 8 2" xfId="14321" xr:uid="{00000000-0005-0000-0000-0000F2370000}"/>
    <cellStyle name="Normal 19 5 2 9" xfId="14322" xr:uid="{00000000-0005-0000-0000-0000F3370000}"/>
    <cellStyle name="Normal 19 5 3" xfId="14323" xr:uid="{00000000-0005-0000-0000-0000F4370000}"/>
    <cellStyle name="Normal 19 5 3 2" xfId="14324" xr:uid="{00000000-0005-0000-0000-0000F5370000}"/>
    <cellStyle name="Normal 19 5 3 2 2" xfId="14325" xr:uid="{00000000-0005-0000-0000-0000F6370000}"/>
    <cellStyle name="Normal 19 5 3 2 2 2" xfId="14326" xr:uid="{00000000-0005-0000-0000-0000F7370000}"/>
    <cellStyle name="Normal 19 5 3 2 2 2 2" xfId="14327" xr:uid="{00000000-0005-0000-0000-0000F8370000}"/>
    <cellStyle name="Normal 19 5 3 2 2 3" xfId="14328" xr:uid="{00000000-0005-0000-0000-0000F9370000}"/>
    <cellStyle name="Normal 19 5 3 2 3" xfId="14329" xr:uid="{00000000-0005-0000-0000-0000FA370000}"/>
    <cellStyle name="Normal 19 5 3 2 3 2" xfId="14330" xr:uid="{00000000-0005-0000-0000-0000FB370000}"/>
    <cellStyle name="Normal 19 5 3 2 3 2 2" xfId="14331" xr:uid="{00000000-0005-0000-0000-0000FC370000}"/>
    <cellStyle name="Normal 19 5 3 2 3 3" xfId="14332" xr:uid="{00000000-0005-0000-0000-0000FD370000}"/>
    <cellStyle name="Normal 19 5 3 2 4" xfId="14333" xr:uid="{00000000-0005-0000-0000-0000FE370000}"/>
    <cellStyle name="Normal 19 5 3 2 4 2" xfId="14334" xr:uid="{00000000-0005-0000-0000-0000FF370000}"/>
    <cellStyle name="Normal 19 5 3 2 4 2 2" xfId="14335" xr:uid="{00000000-0005-0000-0000-000000380000}"/>
    <cellStyle name="Normal 19 5 3 2 4 3" xfId="14336" xr:uid="{00000000-0005-0000-0000-000001380000}"/>
    <cellStyle name="Normal 19 5 3 2 5" xfId="14337" xr:uid="{00000000-0005-0000-0000-000002380000}"/>
    <cellStyle name="Normal 19 5 3 2 5 2" xfId="14338" xr:uid="{00000000-0005-0000-0000-000003380000}"/>
    <cellStyle name="Normal 19 5 3 2 6" xfId="14339" xr:uid="{00000000-0005-0000-0000-000004380000}"/>
    <cellStyle name="Normal 19 5 3 2 6 2" xfId="14340" xr:uid="{00000000-0005-0000-0000-000005380000}"/>
    <cellStyle name="Normal 19 5 3 2 7" xfId="14341" xr:uid="{00000000-0005-0000-0000-000006380000}"/>
    <cellStyle name="Normal 19 5 3 3" xfId="14342" xr:uid="{00000000-0005-0000-0000-000007380000}"/>
    <cellStyle name="Normal 19 5 3 3 2" xfId="14343" xr:uid="{00000000-0005-0000-0000-000008380000}"/>
    <cellStyle name="Normal 19 5 3 3 2 2" xfId="14344" xr:uid="{00000000-0005-0000-0000-000009380000}"/>
    <cellStyle name="Normal 19 5 3 3 3" xfId="14345" xr:uid="{00000000-0005-0000-0000-00000A380000}"/>
    <cellStyle name="Normal 19 5 3 4" xfId="14346" xr:uid="{00000000-0005-0000-0000-00000B380000}"/>
    <cellStyle name="Normal 19 5 3 4 2" xfId="14347" xr:uid="{00000000-0005-0000-0000-00000C380000}"/>
    <cellStyle name="Normal 19 5 3 4 2 2" xfId="14348" xr:uid="{00000000-0005-0000-0000-00000D380000}"/>
    <cellStyle name="Normal 19 5 3 4 3" xfId="14349" xr:uid="{00000000-0005-0000-0000-00000E380000}"/>
    <cellStyle name="Normal 19 5 3 5" xfId="14350" xr:uid="{00000000-0005-0000-0000-00000F380000}"/>
    <cellStyle name="Normal 19 5 3 5 2" xfId="14351" xr:uid="{00000000-0005-0000-0000-000010380000}"/>
    <cellStyle name="Normal 19 5 3 5 2 2" xfId="14352" xr:uid="{00000000-0005-0000-0000-000011380000}"/>
    <cellStyle name="Normal 19 5 3 5 3" xfId="14353" xr:uid="{00000000-0005-0000-0000-000012380000}"/>
    <cellStyle name="Normal 19 5 3 6" xfId="14354" xr:uid="{00000000-0005-0000-0000-000013380000}"/>
    <cellStyle name="Normal 19 5 3 6 2" xfId="14355" xr:uid="{00000000-0005-0000-0000-000014380000}"/>
    <cellStyle name="Normal 19 5 3 7" xfId="14356" xr:uid="{00000000-0005-0000-0000-000015380000}"/>
    <cellStyle name="Normal 19 5 3 7 2" xfId="14357" xr:uid="{00000000-0005-0000-0000-000016380000}"/>
    <cellStyle name="Normal 19 5 3 8" xfId="14358" xr:uid="{00000000-0005-0000-0000-000017380000}"/>
    <cellStyle name="Normal 19 5 4" xfId="14359" xr:uid="{00000000-0005-0000-0000-000018380000}"/>
    <cellStyle name="Normal 19 5 4 2" xfId="14360" xr:uid="{00000000-0005-0000-0000-000019380000}"/>
    <cellStyle name="Normal 19 5 4 2 2" xfId="14361" xr:uid="{00000000-0005-0000-0000-00001A380000}"/>
    <cellStyle name="Normal 19 5 4 2 2 2" xfId="14362" xr:uid="{00000000-0005-0000-0000-00001B380000}"/>
    <cellStyle name="Normal 19 5 4 2 3" xfId="14363" xr:uid="{00000000-0005-0000-0000-00001C380000}"/>
    <cellStyle name="Normal 19 5 4 3" xfId="14364" xr:uid="{00000000-0005-0000-0000-00001D380000}"/>
    <cellStyle name="Normal 19 5 4 3 2" xfId="14365" xr:uid="{00000000-0005-0000-0000-00001E380000}"/>
    <cellStyle name="Normal 19 5 4 3 2 2" xfId="14366" xr:uid="{00000000-0005-0000-0000-00001F380000}"/>
    <cellStyle name="Normal 19 5 4 3 3" xfId="14367" xr:uid="{00000000-0005-0000-0000-000020380000}"/>
    <cellStyle name="Normal 19 5 4 4" xfId="14368" xr:uid="{00000000-0005-0000-0000-000021380000}"/>
    <cellStyle name="Normal 19 5 4 4 2" xfId="14369" xr:uid="{00000000-0005-0000-0000-000022380000}"/>
    <cellStyle name="Normal 19 5 4 4 2 2" xfId="14370" xr:uid="{00000000-0005-0000-0000-000023380000}"/>
    <cellStyle name="Normal 19 5 4 4 3" xfId="14371" xr:uid="{00000000-0005-0000-0000-000024380000}"/>
    <cellStyle name="Normal 19 5 4 5" xfId="14372" xr:uid="{00000000-0005-0000-0000-000025380000}"/>
    <cellStyle name="Normal 19 5 4 5 2" xfId="14373" xr:uid="{00000000-0005-0000-0000-000026380000}"/>
    <cellStyle name="Normal 19 5 4 6" xfId="14374" xr:uid="{00000000-0005-0000-0000-000027380000}"/>
    <cellStyle name="Normal 19 5 4 6 2" xfId="14375" xr:uid="{00000000-0005-0000-0000-000028380000}"/>
    <cellStyle name="Normal 19 5 4 7" xfId="14376" xr:uid="{00000000-0005-0000-0000-000029380000}"/>
    <cellStyle name="Normal 19 5 5" xfId="14377" xr:uid="{00000000-0005-0000-0000-00002A380000}"/>
    <cellStyle name="Normal 19 5 5 2" xfId="14378" xr:uid="{00000000-0005-0000-0000-00002B380000}"/>
    <cellStyle name="Normal 19 5 5 2 2" xfId="14379" xr:uid="{00000000-0005-0000-0000-00002C380000}"/>
    <cellStyle name="Normal 19 5 5 2 2 2" xfId="14380" xr:uid="{00000000-0005-0000-0000-00002D380000}"/>
    <cellStyle name="Normal 19 5 5 2 3" xfId="14381" xr:uid="{00000000-0005-0000-0000-00002E380000}"/>
    <cellStyle name="Normal 19 5 5 3" xfId="14382" xr:uid="{00000000-0005-0000-0000-00002F380000}"/>
    <cellStyle name="Normal 19 5 5 3 2" xfId="14383" xr:uid="{00000000-0005-0000-0000-000030380000}"/>
    <cellStyle name="Normal 19 5 5 3 2 2" xfId="14384" xr:uid="{00000000-0005-0000-0000-000031380000}"/>
    <cellStyle name="Normal 19 5 5 3 3" xfId="14385" xr:uid="{00000000-0005-0000-0000-000032380000}"/>
    <cellStyle name="Normal 19 5 5 4" xfId="14386" xr:uid="{00000000-0005-0000-0000-000033380000}"/>
    <cellStyle name="Normal 19 5 5 4 2" xfId="14387" xr:uid="{00000000-0005-0000-0000-000034380000}"/>
    <cellStyle name="Normal 19 5 5 4 2 2" xfId="14388" xr:uid="{00000000-0005-0000-0000-000035380000}"/>
    <cellStyle name="Normal 19 5 5 4 3" xfId="14389" xr:uid="{00000000-0005-0000-0000-000036380000}"/>
    <cellStyle name="Normal 19 5 5 5" xfId="14390" xr:uid="{00000000-0005-0000-0000-000037380000}"/>
    <cellStyle name="Normal 19 5 5 5 2" xfId="14391" xr:uid="{00000000-0005-0000-0000-000038380000}"/>
    <cellStyle name="Normal 19 5 5 6" xfId="14392" xr:uid="{00000000-0005-0000-0000-000039380000}"/>
    <cellStyle name="Normal 19 5 5 6 2" xfId="14393" xr:uid="{00000000-0005-0000-0000-00003A380000}"/>
    <cellStyle name="Normal 19 5 5 7" xfId="14394" xr:uid="{00000000-0005-0000-0000-00003B380000}"/>
    <cellStyle name="Normal 19 5 6" xfId="14395" xr:uid="{00000000-0005-0000-0000-00003C380000}"/>
    <cellStyle name="Normal 19 5 6 2" xfId="14396" xr:uid="{00000000-0005-0000-0000-00003D380000}"/>
    <cellStyle name="Normal 19 5 6 2 2" xfId="14397" xr:uid="{00000000-0005-0000-0000-00003E380000}"/>
    <cellStyle name="Normal 19 5 6 3" xfId="14398" xr:uid="{00000000-0005-0000-0000-00003F380000}"/>
    <cellStyle name="Normal 19 5 7" xfId="14399" xr:uid="{00000000-0005-0000-0000-000040380000}"/>
    <cellStyle name="Normal 19 5 7 2" xfId="14400" xr:uid="{00000000-0005-0000-0000-000041380000}"/>
    <cellStyle name="Normal 19 5 7 2 2" xfId="14401" xr:uid="{00000000-0005-0000-0000-000042380000}"/>
    <cellStyle name="Normal 19 5 7 3" xfId="14402" xr:uid="{00000000-0005-0000-0000-000043380000}"/>
    <cellStyle name="Normal 19 5 8" xfId="14403" xr:uid="{00000000-0005-0000-0000-000044380000}"/>
    <cellStyle name="Normal 19 5 8 2" xfId="14404" xr:uid="{00000000-0005-0000-0000-000045380000}"/>
    <cellStyle name="Normal 19 5 8 2 2" xfId="14405" xr:uid="{00000000-0005-0000-0000-000046380000}"/>
    <cellStyle name="Normal 19 5 8 3" xfId="14406" xr:uid="{00000000-0005-0000-0000-000047380000}"/>
    <cellStyle name="Normal 19 5 9" xfId="14407" xr:uid="{00000000-0005-0000-0000-000048380000}"/>
    <cellStyle name="Normal 19 5 9 2" xfId="14408" xr:uid="{00000000-0005-0000-0000-000049380000}"/>
    <cellStyle name="Normal 19 6" xfId="14409" xr:uid="{00000000-0005-0000-0000-00004A380000}"/>
    <cellStyle name="Normal 19 6 2" xfId="14410" xr:uid="{00000000-0005-0000-0000-00004B380000}"/>
    <cellStyle name="Normal 19 6 2 2" xfId="14411" xr:uid="{00000000-0005-0000-0000-00004C380000}"/>
    <cellStyle name="Normal 19 6 2 2 2" xfId="14412" xr:uid="{00000000-0005-0000-0000-00004D380000}"/>
    <cellStyle name="Normal 19 6 2 2 2 2" xfId="14413" xr:uid="{00000000-0005-0000-0000-00004E380000}"/>
    <cellStyle name="Normal 19 6 2 2 3" xfId="14414" xr:uid="{00000000-0005-0000-0000-00004F380000}"/>
    <cellStyle name="Normal 19 6 2 3" xfId="14415" xr:uid="{00000000-0005-0000-0000-000050380000}"/>
    <cellStyle name="Normal 19 6 2 3 2" xfId="14416" xr:uid="{00000000-0005-0000-0000-000051380000}"/>
    <cellStyle name="Normal 19 6 2 3 2 2" xfId="14417" xr:uid="{00000000-0005-0000-0000-000052380000}"/>
    <cellStyle name="Normal 19 6 2 3 3" xfId="14418" xr:uid="{00000000-0005-0000-0000-000053380000}"/>
    <cellStyle name="Normal 19 6 2 4" xfId="14419" xr:uid="{00000000-0005-0000-0000-000054380000}"/>
    <cellStyle name="Normal 19 6 2 4 2" xfId="14420" xr:uid="{00000000-0005-0000-0000-000055380000}"/>
    <cellStyle name="Normal 19 6 2 4 2 2" xfId="14421" xr:uid="{00000000-0005-0000-0000-000056380000}"/>
    <cellStyle name="Normal 19 6 2 4 3" xfId="14422" xr:uid="{00000000-0005-0000-0000-000057380000}"/>
    <cellStyle name="Normal 19 6 2 5" xfId="14423" xr:uid="{00000000-0005-0000-0000-000058380000}"/>
    <cellStyle name="Normal 19 6 2 5 2" xfId="14424" xr:uid="{00000000-0005-0000-0000-000059380000}"/>
    <cellStyle name="Normal 19 6 2 6" xfId="14425" xr:uid="{00000000-0005-0000-0000-00005A380000}"/>
    <cellStyle name="Normal 19 6 2 6 2" xfId="14426" xr:uid="{00000000-0005-0000-0000-00005B380000}"/>
    <cellStyle name="Normal 19 6 2 7" xfId="14427" xr:uid="{00000000-0005-0000-0000-00005C380000}"/>
    <cellStyle name="Normal 19 6 3" xfId="14428" xr:uid="{00000000-0005-0000-0000-00005D380000}"/>
    <cellStyle name="Normal 19 6 3 2" xfId="14429" xr:uid="{00000000-0005-0000-0000-00005E380000}"/>
    <cellStyle name="Normal 19 6 3 2 2" xfId="14430" xr:uid="{00000000-0005-0000-0000-00005F380000}"/>
    <cellStyle name="Normal 19 6 3 2 2 2" xfId="14431" xr:uid="{00000000-0005-0000-0000-000060380000}"/>
    <cellStyle name="Normal 19 6 3 2 3" xfId="14432" xr:uid="{00000000-0005-0000-0000-000061380000}"/>
    <cellStyle name="Normal 19 6 3 3" xfId="14433" xr:uid="{00000000-0005-0000-0000-000062380000}"/>
    <cellStyle name="Normal 19 6 3 3 2" xfId="14434" xr:uid="{00000000-0005-0000-0000-000063380000}"/>
    <cellStyle name="Normal 19 6 3 3 2 2" xfId="14435" xr:uid="{00000000-0005-0000-0000-000064380000}"/>
    <cellStyle name="Normal 19 6 3 3 3" xfId="14436" xr:uid="{00000000-0005-0000-0000-000065380000}"/>
    <cellStyle name="Normal 19 6 3 4" xfId="14437" xr:uid="{00000000-0005-0000-0000-000066380000}"/>
    <cellStyle name="Normal 19 6 3 4 2" xfId="14438" xr:uid="{00000000-0005-0000-0000-000067380000}"/>
    <cellStyle name="Normal 19 6 3 4 2 2" xfId="14439" xr:uid="{00000000-0005-0000-0000-000068380000}"/>
    <cellStyle name="Normal 19 6 3 4 3" xfId="14440" xr:uid="{00000000-0005-0000-0000-000069380000}"/>
    <cellStyle name="Normal 19 6 3 5" xfId="14441" xr:uid="{00000000-0005-0000-0000-00006A380000}"/>
    <cellStyle name="Normal 19 6 3 5 2" xfId="14442" xr:uid="{00000000-0005-0000-0000-00006B380000}"/>
    <cellStyle name="Normal 19 6 3 6" xfId="14443" xr:uid="{00000000-0005-0000-0000-00006C380000}"/>
    <cellStyle name="Normal 19 6 3 6 2" xfId="14444" xr:uid="{00000000-0005-0000-0000-00006D380000}"/>
    <cellStyle name="Normal 19 6 3 7" xfId="14445" xr:uid="{00000000-0005-0000-0000-00006E380000}"/>
    <cellStyle name="Normal 19 6 4" xfId="14446" xr:uid="{00000000-0005-0000-0000-00006F380000}"/>
    <cellStyle name="Normal 19 6 4 2" xfId="14447" xr:uid="{00000000-0005-0000-0000-000070380000}"/>
    <cellStyle name="Normal 19 6 4 2 2" xfId="14448" xr:uid="{00000000-0005-0000-0000-000071380000}"/>
    <cellStyle name="Normal 19 6 4 3" xfId="14449" xr:uid="{00000000-0005-0000-0000-000072380000}"/>
    <cellStyle name="Normal 19 6 5" xfId="14450" xr:uid="{00000000-0005-0000-0000-000073380000}"/>
    <cellStyle name="Normal 19 6 5 2" xfId="14451" xr:uid="{00000000-0005-0000-0000-000074380000}"/>
    <cellStyle name="Normal 19 6 5 2 2" xfId="14452" xr:uid="{00000000-0005-0000-0000-000075380000}"/>
    <cellStyle name="Normal 19 6 5 3" xfId="14453" xr:uid="{00000000-0005-0000-0000-000076380000}"/>
    <cellStyle name="Normal 19 6 6" xfId="14454" xr:uid="{00000000-0005-0000-0000-000077380000}"/>
    <cellStyle name="Normal 19 6 6 2" xfId="14455" xr:uid="{00000000-0005-0000-0000-000078380000}"/>
    <cellStyle name="Normal 19 6 6 2 2" xfId="14456" xr:uid="{00000000-0005-0000-0000-000079380000}"/>
    <cellStyle name="Normal 19 6 6 3" xfId="14457" xr:uid="{00000000-0005-0000-0000-00007A380000}"/>
    <cellStyle name="Normal 19 6 7" xfId="14458" xr:uid="{00000000-0005-0000-0000-00007B380000}"/>
    <cellStyle name="Normal 19 6 7 2" xfId="14459" xr:uid="{00000000-0005-0000-0000-00007C380000}"/>
    <cellStyle name="Normal 19 6 8" xfId="14460" xr:uid="{00000000-0005-0000-0000-00007D380000}"/>
    <cellStyle name="Normal 19 6 8 2" xfId="14461" xr:uid="{00000000-0005-0000-0000-00007E380000}"/>
    <cellStyle name="Normal 19 6 9" xfId="14462" xr:uid="{00000000-0005-0000-0000-00007F380000}"/>
    <cellStyle name="Normal 19 7" xfId="14463" xr:uid="{00000000-0005-0000-0000-000080380000}"/>
    <cellStyle name="Normal 19 7 2" xfId="14464" xr:uid="{00000000-0005-0000-0000-000081380000}"/>
    <cellStyle name="Normal 19 7 2 2" xfId="14465" xr:uid="{00000000-0005-0000-0000-000082380000}"/>
    <cellStyle name="Normal 19 7 2 2 2" xfId="14466" xr:uid="{00000000-0005-0000-0000-000083380000}"/>
    <cellStyle name="Normal 19 7 2 2 2 2" xfId="14467" xr:uid="{00000000-0005-0000-0000-000084380000}"/>
    <cellStyle name="Normal 19 7 2 2 3" xfId="14468" xr:uid="{00000000-0005-0000-0000-000085380000}"/>
    <cellStyle name="Normal 19 7 2 3" xfId="14469" xr:uid="{00000000-0005-0000-0000-000086380000}"/>
    <cellStyle name="Normal 19 7 2 3 2" xfId="14470" xr:uid="{00000000-0005-0000-0000-000087380000}"/>
    <cellStyle name="Normal 19 7 2 3 2 2" xfId="14471" xr:uid="{00000000-0005-0000-0000-000088380000}"/>
    <cellStyle name="Normal 19 7 2 3 3" xfId="14472" xr:uid="{00000000-0005-0000-0000-000089380000}"/>
    <cellStyle name="Normal 19 7 2 4" xfId="14473" xr:uid="{00000000-0005-0000-0000-00008A380000}"/>
    <cellStyle name="Normal 19 7 2 4 2" xfId="14474" xr:uid="{00000000-0005-0000-0000-00008B380000}"/>
    <cellStyle name="Normal 19 7 2 4 2 2" xfId="14475" xr:uid="{00000000-0005-0000-0000-00008C380000}"/>
    <cellStyle name="Normal 19 7 2 4 3" xfId="14476" xr:uid="{00000000-0005-0000-0000-00008D380000}"/>
    <cellStyle name="Normal 19 7 2 5" xfId="14477" xr:uid="{00000000-0005-0000-0000-00008E380000}"/>
    <cellStyle name="Normal 19 7 2 5 2" xfId="14478" xr:uid="{00000000-0005-0000-0000-00008F380000}"/>
    <cellStyle name="Normal 19 7 2 6" xfId="14479" xr:uid="{00000000-0005-0000-0000-000090380000}"/>
    <cellStyle name="Normal 19 7 2 6 2" xfId="14480" xr:uid="{00000000-0005-0000-0000-000091380000}"/>
    <cellStyle name="Normal 19 7 2 7" xfId="14481" xr:uid="{00000000-0005-0000-0000-000092380000}"/>
    <cellStyle name="Normal 19 7 3" xfId="14482" xr:uid="{00000000-0005-0000-0000-000093380000}"/>
    <cellStyle name="Normal 19 7 3 2" xfId="14483" xr:uid="{00000000-0005-0000-0000-000094380000}"/>
    <cellStyle name="Normal 19 7 3 2 2" xfId="14484" xr:uid="{00000000-0005-0000-0000-000095380000}"/>
    <cellStyle name="Normal 19 7 3 3" xfId="14485" xr:uid="{00000000-0005-0000-0000-000096380000}"/>
    <cellStyle name="Normal 19 7 4" xfId="14486" xr:uid="{00000000-0005-0000-0000-000097380000}"/>
    <cellStyle name="Normal 19 7 4 2" xfId="14487" xr:uid="{00000000-0005-0000-0000-000098380000}"/>
    <cellStyle name="Normal 19 7 4 2 2" xfId="14488" xr:uid="{00000000-0005-0000-0000-000099380000}"/>
    <cellStyle name="Normal 19 7 4 3" xfId="14489" xr:uid="{00000000-0005-0000-0000-00009A380000}"/>
    <cellStyle name="Normal 19 7 5" xfId="14490" xr:uid="{00000000-0005-0000-0000-00009B380000}"/>
    <cellStyle name="Normal 19 7 5 2" xfId="14491" xr:uid="{00000000-0005-0000-0000-00009C380000}"/>
    <cellStyle name="Normal 19 7 5 2 2" xfId="14492" xr:uid="{00000000-0005-0000-0000-00009D380000}"/>
    <cellStyle name="Normal 19 7 5 3" xfId="14493" xr:uid="{00000000-0005-0000-0000-00009E380000}"/>
    <cellStyle name="Normal 19 7 6" xfId="14494" xr:uid="{00000000-0005-0000-0000-00009F380000}"/>
    <cellStyle name="Normal 19 7 6 2" xfId="14495" xr:uid="{00000000-0005-0000-0000-0000A0380000}"/>
    <cellStyle name="Normal 19 7 7" xfId="14496" xr:uid="{00000000-0005-0000-0000-0000A1380000}"/>
    <cellStyle name="Normal 19 7 7 2" xfId="14497" xr:uid="{00000000-0005-0000-0000-0000A2380000}"/>
    <cellStyle name="Normal 19 7 8" xfId="14498" xr:uid="{00000000-0005-0000-0000-0000A3380000}"/>
    <cellStyle name="Normal 19 8" xfId="14499" xr:uid="{00000000-0005-0000-0000-0000A4380000}"/>
    <cellStyle name="Normal 19 8 2" xfId="14500" xr:uid="{00000000-0005-0000-0000-0000A5380000}"/>
    <cellStyle name="Normal 19 8 2 2" xfId="14501" xr:uid="{00000000-0005-0000-0000-0000A6380000}"/>
    <cellStyle name="Normal 19 8 2 2 2" xfId="14502" xr:uid="{00000000-0005-0000-0000-0000A7380000}"/>
    <cellStyle name="Normal 19 8 2 3" xfId="14503" xr:uid="{00000000-0005-0000-0000-0000A8380000}"/>
    <cellStyle name="Normal 19 8 3" xfId="14504" xr:uid="{00000000-0005-0000-0000-0000A9380000}"/>
    <cellStyle name="Normal 19 8 3 2" xfId="14505" xr:uid="{00000000-0005-0000-0000-0000AA380000}"/>
    <cellStyle name="Normal 19 8 3 2 2" xfId="14506" xr:uid="{00000000-0005-0000-0000-0000AB380000}"/>
    <cellStyle name="Normal 19 8 3 3" xfId="14507" xr:uid="{00000000-0005-0000-0000-0000AC380000}"/>
    <cellStyle name="Normal 19 8 4" xfId="14508" xr:uid="{00000000-0005-0000-0000-0000AD380000}"/>
    <cellStyle name="Normal 19 8 4 2" xfId="14509" xr:uid="{00000000-0005-0000-0000-0000AE380000}"/>
    <cellStyle name="Normal 19 8 4 2 2" xfId="14510" xr:uid="{00000000-0005-0000-0000-0000AF380000}"/>
    <cellStyle name="Normal 19 8 4 3" xfId="14511" xr:uid="{00000000-0005-0000-0000-0000B0380000}"/>
    <cellStyle name="Normal 19 8 5" xfId="14512" xr:uid="{00000000-0005-0000-0000-0000B1380000}"/>
    <cellStyle name="Normal 19 8 5 2" xfId="14513" xr:uid="{00000000-0005-0000-0000-0000B2380000}"/>
    <cellStyle name="Normal 19 8 6" xfId="14514" xr:uid="{00000000-0005-0000-0000-0000B3380000}"/>
    <cellStyle name="Normal 19 8 6 2" xfId="14515" xr:uid="{00000000-0005-0000-0000-0000B4380000}"/>
    <cellStyle name="Normal 19 8 7" xfId="14516" xr:uid="{00000000-0005-0000-0000-0000B5380000}"/>
    <cellStyle name="Normal 19 9" xfId="14517" xr:uid="{00000000-0005-0000-0000-0000B6380000}"/>
    <cellStyle name="Normal 19 9 2" xfId="14518" xr:uid="{00000000-0005-0000-0000-0000B7380000}"/>
    <cellStyle name="Normal 19 9 2 2" xfId="14519" xr:uid="{00000000-0005-0000-0000-0000B8380000}"/>
    <cellStyle name="Normal 19 9 2 2 2" xfId="14520" xr:uid="{00000000-0005-0000-0000-0000B9380000}"/>
    <cellStyle name="Normal 19 9 2 3" xfId="14521" xr:uid="{00000000-0005-0000-0000-0000BA380000}"/>
    <cellStyle name="Normal 19 9 3" xfId="14522" xr:uid="{00000000-0005-0000-0000-0000BB380000}"/>
    <cellStyle name="Normal 19 9 3 2" xfId="14523" xr:uid="{00000000-0005-0000-0000-0000BC380000}"/>
    <cellStyle name="Normal 19 9 3 2 2" xfId="14524" xr:uid="{00000000-0005-0000-0000-0000BD380000}"/>
    <cellStyle name="Normal 19 9 3 3" xfId="14525" xr:uid="{00000000-0005-0000-0000-0000BE380000}"/>
    <cellStyle name="Normal 19 9 4" xfId="14526" xr:uid="{00000000-0005-0000-0000-0000BF380000}"/>
    <cellStyle name="Normal 19 9 4 2" xfId="14527" xr:uid="{00000000-0005-0000-0000-0000C0380000}"/>
    <cellStyle name="Normal 19 9 4 2 2" xfId="14528" xr:uid="{00000000-0005-0000-0000-0000C1380000}"/>
    <cellStyle name="Normal 19 9 4 3" xfId="14529" xr:uid="{00000000-0005-0000-0000-0000C2380000}"/>
    <cellStyle name="Normal 19 9 5" xfId="14530" xr:uid="{00000000-0005-0000-0000-0000C3380000}"/>
    <cellStyle name="Normal 19 9 5 2" xfId="14531" xr:uid="{00000000-0005-0000-0000-0000C4380000}"/>
    <cellStyle name="Normal 19 9 6" xfId="14532" xr:uid="{00000000-0005-0000-0000-0000C5380000}"/>
    <cellStyle name="Normal 19 9 6 2" xfId="14533" xr:uid="{00000000-0005-0000-0000-0000C6380000}"/>
    <cellStyle name="Normal 19 9 7" xfId="14534" xr:uid="{00000000-0005-0000-0000-0000C7380000}"/>
    <cellStyle name="Normal 19_Confidential Information" xfId="14535" xr:uid="{00000000-0005-0000-0000-0000C8380000}"/>
    <cellStyle name="Normal 2" xfId="14536" xr:uid="{00000000-0005-0000-0000-0000C9380000}"/>
    <cellStyle name="Normal 2 10" xfId="14537" xr:uid="{00000000-0005-0000-0000-0000CA380000}"/>
    <cellStyle name="Normal 2 10 2" xfId="14538" xr:uid="{00000000-0005-0000-0000-0000CB380000}"/>
    <cellStyle name="Normal 2 10 2 2" xfId="14539" xr:uid="{00000000-0005-0000-0000-0000CC380000}"/>
    <cellStyle name="Normal 2 10 2 2 2" xfId="14540" xr:uid="{00000000-0005-0000-0000-0000CD380000}"/>
    <cellStyle name="Normal 2 10 2 3" xfId="14541" xr:uid="{00000000-0005-0000-0000-0000CE380000}"/>
    <cellStyle name="Normal 2 10 3" xfId="14542" xr:uid="{00000000-0005-0000-0000-0000CF380000}"/>
    <cellStyle name="Normal 2 10 3 2" xfId="14543" xr:uid="{00000000-0005-0000-0000-0000D0380000}"/>
    <cellStyle name="Normal 2 10 3 2 2" xfId="14544" xr:uid="{00000000-0005-0000-0000-0000D1380000}"/>
    <cellStyle name="Normal 2 10 3 3" xfId="14545" xr:uid="{00000000-0005-0000-0000-0000D2380000}"/>
    <cellStyle name="Normal 2 10 4" xfId="14546" xr:uid="{00000000-0005-0000-0000-0000D3380000}"/>
    <cellStyle name="Normal 2 10 4 2" xfId="14547" xr:uid="{00000000-0005-0000-0000-0000D4380000}"/>
    <cellStyle name="Normal 2 10 4 2 2" xfId="14548" xr:uid="{00000000-0005-0000-0000-0000D5380000}"/>
    <cellStyle name="Normal 2 10 4 3" xfId="14549" xr:uid="{00000000-0005-0000-0000-0000D6380000}"/>
    <cellStyle name="Normal 2 10 5" xfId="14550" xr:uid="{00000000-0005-0000-0000-0000D7380000}"/>
    <cellStyle name="Normal 2 10 5 2" xfId="14551" xr:uid="{00000000-0005-0000-0000-0000D8380000}"/>
    <cellStyle name="Normal 2 10 6" xfId="14552" xr:uid="{00000000-0005-0000-0000-0000D9380000}"/>
    <cellStyle name="Normal 2 10 6 2" xfId="14553" xr:uid="{00000000-0005-0000-0000-0000DA380000}"/>
    <cellStyle name="Normal 2 10 7" xfId="14554" xr:uid="{00000000-0005-0000-0000-0000DB380000}"/>
    <cellStyle name="Normal 2 11" xfId="14555" xr:uid="{00000000-0005-0000-0000-0000DC380000}"/>
    <cellStyle name="Normal 2 11 2" xfId="14556" xr:uid="{00000000-0005-0000-0000-0000DD380000}"/>
    <cellStyle name="Normal 2 11 2 2" xfId="14557" xr:uid="{00000000-0005-0000-0000-0000DE380000}"/>
    <cellStyle name="Normal 2 11 2 2 2" xfId="14558" xr:uid="{00000000-0005-0000-0000-0000DF380000}"/>
    <cellStyle name="Normal 2 11 2 3" xfId="14559" xr:uid="{00000000-0005-0000-0000-0000E0380000}"/>
    <cellStyle name="Normal 2 11 3" xfId="14560" xr:uid="{00000000-0005-0000-0000-0000E1380000}"/>
    <cellStyle name="Normal 2 11 3 2" xfId="14561" xr:uid="{00000000-0005-0000-0000-0000E2380000}"/>
    <cellStyle name="Normal 2 11 3 2 2" xfId="14562" xr:uid="{00000000-0005-0000-0000-0000E3380000}"/>
    <cellStyle name="Normal 2 11 3 3" xfId="14563" xr:uid="{00000000-0005-0000-0000-0000E4380000}"/>
    <cellStyle name="Normal 2 11 4" xfId="14564" xr:uid="{00000000-0005-0000-0000-0000E5380000}"/>
    <cellStyle name="Normal 2 11 4 2" xfId="14565" xr:uid="{00000000-0005-0000-0000-0000E6380000}"/>
    <cellStyle name="Normal 2 11 4 2 2" xfId="14566" xr:uid="{00000000-0005-0000-0000-0000E7380000}"/>
    <cellStyle name="Normal 2 11 4 3" xfId="14567" xr:uid="{00000000-0005-0000-0000-0000E8380000}"/>
    <cellStyle name="Normal 2 11 5" xfId="14568" xr:uid="{00000000-0005-0000-0000-0000E9380000}"/>
    <cellStyle name="Normal 2 11 5 2" xfId="14569" xr:uid="{00000000-0005-0000-0000-0000EA380000}"/>
    <cellStyle name="Normal 2 11 6" xfId="14570" xr:uid="{00000000-0005-0000-0000-0000EB380000}"/>
    <cellStyle name="Normal 2 11 6 2" xfId="14571" xr:uid="{00000000-0005-0000-0000-0000EC380000}"/>
    <cellStyle name="Normal 2 11 7" xfId="14572" xr:uid="{00000000-0005-0000-0000-0000ED380000}"/>
    <cellStyle name="Normal 2 12" xfId="14573" xr:uid="{00000000-0005-0000-0000-0000EE380000}"/>
    <cellStyle name="Normal 2 13" xfId="14574" xr:uid="{00000000-0005-0000-0000-0000EF380000}"/>
    <cellStyle name="Normal 2 13 2" xfId="14575" xr:uid="{00000000-0005-0000-0000-0000F0380000}"/>
    <cellStyle name="Normal 2 14" xfId="14576" xr:uid="{00000000-0005-0000-0000-0000F1380000}"/>
    <cellStyle name="Normal 2 15" xfId="14577" xr:uid="{00000000-0005-0000-0000-0000F2380000}"/>
    <cellStyle name="Normal 2 16" xfId="14578" xr:uid="{00000000-0005-0000-0000-0000F3380000}"/>
    <cellStyle name="Normal 2 2" xfId="14579" xr:uid="{00000000-0005-0000-0000-0000F4380000}"/>
    <cellStyle name="Normal 2 2 10" xfId="14580" xr:uid="{00000000-0005-0000-0000-0000F5380000}"/>
    <cellStyle name="Normal 2 2 11" xfId="14581" xr:uid="{00000000-0005-0000-0000-0000F6380000}"/>
    <cellStyle name="Normal 2 2 12" xfId="14582" xr:uid="{00000000-0005-0000-0000-0000F7380000}"/>
    <cellStyle name="Normal 2 2 2" xfId="14583" xr:uid="{00000000-0005-0000-0000-0000F8380000}"/>
    <cellStyle name="Normal 2 2 2 2" xfId="14584" xr:uid="{00000000-0005-0000-0000-0000F9380000}"/>
    <cellStyle name="Normal 2 2 3" xfId="14585" xr:uid="{00000000-0005-0000-0000-0000FA380000}"/>
    <cellStyle name="Normal 2 2 3 10" xfId="14586" xr:uid="{00000000-0005-0000-0000-0000FB380000}"/>
    <cellStyle name="Normal 2 2 3 10 2" xfId="14587" xr:uid="{00000000-0005-0000-0000-0000FC380000}"/>
    <cellStyle name="Normal 2 2 3 10 2 2" xfId="14588" xr:uid="{00000000-0005-0000-0000-0000FD380000}"/>
    <cellStyle name="Normal 2 2 3 10 3" xfId="14589" xr:uid="{00000000-0005-0000-0000-0000FE380000}"/>
    <cellStyle name="Normal 2 2 3 11" xfId="14590" xr:uid="{00000000-0005-0000-0000-0000FF380000}"/>
    <cellStyle name="Normal 2 2 3 11 2" xfId="14591" xr:uid="{00000000-0005-0000-0000-000000390000}"/>
    <cellStyle name="Normal 2 2 3 12" xfId="14592" xr:uid="{00000000-0005-0000-0000-000001390000}"/>
    <cellStyle name="Normal 2 2 3 12 2" xfId="14593" xr:uid="{00000000-0005-0000-0000-000002390000}"/>
    <cellStyle name="Normal 2 2 3 13" xfId="14594" xr:uid="{00000000-0005-0000-0000-000003390000}"/>
    <cellStyle name="Normal 2 2 3 2" xfId="14595" xr:uid="{00000000-0005-0000-0000-000004390000}"/>
    <cellStyle name="Normal 2 2 3 2 10" xfId="14596" xr:uid="{00000000-0005-0000-0000-000005390000}"/>
    <cellStyle name="Normal 2 2 3 2 10 2" xfId="14597" xr:uid="{00000000-0005-0000-0000-000006390000}"/>
    <cellStyle name="Normal 2 2 3 2 11" xfId="14598" xr:uid="{00000000-0005-0000-0000-000007390000}"/>
    <cellStyle name="Normal 2 2 3 2 2" xfId="14599" xr:uid="{00000000-0005-0000-0000-000008390000}"/>
    <cellStyle name="Normal 2 2 3 2 2 2" xfId="14600" xr:uid="{00000000-0005-0000-0000-000009390000}"/>
    <cellStyle name="Normal 2 2 3 2 2 2 2" xfId="14601" xr:uid="{00000000-0005-0000-0000-00000A390000}"/>
    <cellStyle name="Normal 2 2 3 2 2 2 2 2" xfId="14602" xr:uid="{00000000-0005-0000-0000-00000B390000}"/>
    <cellStyle name="Normal 2 2 3 2 2 2 2 2 2" xfId="14603" xr:uid="{00000000-0005-0000-0000-00000C390000}"/>
    <cellStyle name="Normal 2 2 3 2 2 2 2 3" xfId="14604" xr:uid="{00000000-0005-0000-0000-00000D390000}"/>
    <cellStyle name="Normal 2 2 3 2 2 2 3" xfId="14605" xr:uid="{00000000-0005-0000-0000-00000E390000}"/>
    <cellStyle name="Normal 2 2 3 2 2 2 3 2" xfId="14606" xr:uid="{00000000-0005-0000-0000-00000F390000}"/>
    <cellStyle name="Normal 2 2 3 2 2 2 3 2 2" xfId="14607" xr:uid="{00000000-0005-0000-0000-000010390000}"/>
    <cellStyle name="Normal 2 2 3 2 2 2 3 3" xfId="14608" xr:uid="{00000000-0005-0000-0000-000011390000}"/>
    <cellStyle name="Normal 2 2 3 2 2 2 4" xfId="14609" xr:uid="{00000000-0005-0000-0000-000012390000}"/>
    <cellStyle name="Normal 2 2 3 2 2 2 4 2" xfId="14610" xr:uid="{00000000-0005-0000-0000-000013390000}"/>
    <cellStyle name="Normal 2 2 3 2 2 2 4 2 2" xfId="14611" xr:uid="{00000000-0005-0000-0000-000014390000}"/>
    <cellStyle name="Normal 2 2 3 2 2 2 4 3" xfId="14612" xr:uid="{00000000-0005-0000-0000-000015390000}"/>
    <cellStyle name="Normal 2 2 3 2 2 2 5" xfId="14613" xr:uid="{00000000-0005-0000-0000-000016390000}"/>
    <cellStyle name="Normal 2 2 3 2 2 2 5 2" xfId="14614" xr:uid="{00000000-0005-0000-0000-000017390000}"/>
    <cellStyle name="Normal 2 2 3 2 2 2 6" xfId="14615" xr:uid="{00000000-0005-0000-0000-000018390000}"/>
    <cellStyle name="Normal 2 2 3 2 2 2 6 2" xfId="14616" xr:uid="{00000000-0005-0000-0000-000019390000}"/>
    <cellStyle name="Normal 2 2 3 2 2 2 7" xfId="14617" xr:uid="{00000000-0005-0000-0000-00001A390000}"/>
    <cellStyle name="Normal 2 2 3 2 2 3" xfId="14618" xr:uid="{00000000-0005-0000-0000-00001B390000}"/>
    <cellStyle name="Normal 2 2 3 2 2 3 2" xfId="14619" xr:uid="{00000000-0005-0000-0000-00001C390000}"/>
    <cellStyle name="Normal 2 2 3 2 2 3 2 2" xfId="14620" xr:uid="{00000000-0005-0000-0000-00001D390000}"/>
    <cellStyle name="Normal 2 2 3 2 2 3 2 2 2" xfId="14621" xr:uid="{00000000-0005-0000-0000-00001E390000}"/>
    <cellStyle name="Normal 2 2 3 2 2 3 2 3" xfId="14622" xr:uid="{00000000-0005-0000-0000-00001F390000}"/>
    <cellStyle name="Normal 2 2 3 2 2 3 3" xfId="14623" xr:uid="{00000000-0005-0000-0000-000020390000}"/>
    <cellStyle name="Normal 2 2 3 2 2 3 3 2" xfId="14624" xr:uid="{00000000-0005-0000-0000-000021390000}"/>
    <cellStyle name="Normal 2 2 3 2 2 3 3 2 2" xfId="14625" xr:uid="{00000000-0005-0000-0000-000022390000}"/>
    <cellStyle name="Normal 2 2 3 2 2 3 3 3" xfId="14626" xr:uid="{00000000-0005-0000-0000-000023390000}"/>
    <cellStyle name="Normal 2 2 3 2 2 3 4" xfId="14627" xr:uid="{00000000-0005-0000-0000-000024390000}"/>
    <cellStyle name="Normal 2 2 3 2 2 3 4 2" xfId="14628" xr:uid="{00000000-0005-0000-0000-000025390000}"/>
    <cellStyle name="Normal 2 2 3 2 2 3 4 2 2" xfId="14629" xr:uid="{00000000-0005-0000-0000-000026390000}"/>
    <cellStyle name="Normal 2 2 3 2 2 3 4 3" xfId="14630" xr:uid="{00000000-0005-0000-0000-000027390000}"/>
    <cellStyle name="Normal 2 2 3 2 2 3 5" xfId="14631" xr:uid="{00000000-0005-0000-0000-000028390000}"/>
    <cellStyle name="Normal 2 2 3 2 2 3 5 2" xfId="14632" xr:uid="{00000000-0005-0000-0000-000029390000}"/>
    <cellStyle name="Normal 2 2 3 2 2 3 6" xfId="14633" xr:uid="{00000000-0005-0000-0000-00002A390000}"/>
    <cellStyle name="Normal 2 2 3 2 2 3 6 2" xfId="14634" xr:uid="{00000000-0005-0000-0000-00002B390000}"/>
    <cellStyle name="Normal 2 2 3 2 2 3 7" xfId="14635" xr:uid="{00000000-0005-0000-0000-00002C390000}"/>
    <cellStyle name="Normal 2 2 3 2 2 4" xfId="14636" xr:uid="{00000000-0005-0000-0000-00002D390000}"/>
    <cellStyle name="Normal 2 2 3 2 2 4 2" xfId="14637" xr:uid="{00000000-0005-0000-0000-00002E390000}"/>
    <cellStyle name="Normal 2 2 3 2 2 4 2 2" xfId="14638" xr:uid="{00000000-0005-0000-0000-00002F390000}"/>
    <cellStyle name="Normal 2 2 3 2 2 4 3" xfId="14639" xr:uid="{00000000-0005-0000-0000-000030390000}"/>
    <cellStyle name="Normal 2 2 3 2 2 5" xfId="14640" xr:uid="{00000000-0005-0000-0000-000031390000}"/>
    <cellStyle name="Normal 2 2 3 2 2 5 2" xfId="14641" xr:uid="{00000000-0005-0000-0000-000032390000}"/>
    <cellStyle name="Normal 2 2 3 2 2 5 2 2" xfId="14642" xr:uid="{00000000-0005-0000-0000-000033390000}"/>
    <cellStyle name="Normal 2 2 3 2 2 5 3" xfId="14643" xr:uid="{00000000-0005-0000-0000-000034390000}"/>
    <cellStyle name="Normal 2 2 3 2 2 6" xfId="14644" xr:uid="{00000000-0005-0000-0000-000035390000}"/>
    <cellStyle name="Normal 2 2 3 2 2 6 2" xfId="14645" xr:uid="{00000000-0005-0000-0000-000036390000}"/>
    <cellStyle name="Normal 2 2 3 2 2 6 2 2" xfId="14646" xr:uid="{00000000-0005-0000-0000-000037390000}"/>
    <cellStyle name="Normal 2 2 3 2 2 6 3" xfId="14647" xr:uid="{00000000-0005-0000-0000-000038390000}"/>
    <cellStyle name="Normal 2 2 3 2 2 7" xfId="14648" xr:uid="{00000000-0005-0000-0000-000039390000}"/>
    <cellStyle name="Normal 2 2 3 2 2 7 2" xfId="14649" xr:uid="{00000000-0005-0000-0000-00003A390000}"/>
    <cellStyle name="Normal 2 2 3 2 2 8" xfId="14650" xr:uid="{00000000-0005-0000-0000-00003B390000}"/>
    <cellStyle name="Normal 2 2 3 2 2 8 2" xfId="14651" xr:uid="{00000000-0005-0000-0000-00003C390000}"/>
    <cellStyle name="Normal 2 2 3 2 2 9" xfId="14652" xr:uid="{00000000-0005-0000-0000-00003D390000}"/>
    <cellStyle name="Normal 2 2 3 2 3" xfId="14653" xr:uid="{00000000-0005-0000-0000-00003E390000}"/>
    <cellStyle name="Normal 2 2 3 2 3 2" xfId="14654" xr:uid="{00000000-0005-0000-0000-00003F390000}"/>
    <cellStyle name="Normal 2 2 3 2 3 2 2" xfId="14655" xr:uid="{00000000-0005-0000-0000-000040390000}"/>
    <cellStyle name="Normal 2 2 3 2 3 2 2 2" xfId="14656" xr:uid="{00000000-0005-0000-0000-000041390000}"/>
    <cellStyle name="Normal 2 2 3 2 3 2 2 2 2" xfId="14657" xr:uid="{00000000-0005-0000-0000-000042390000}"/>
    <cellStyle name="Normal 2 2 3 2 3 2 2 3" xfId="14658" xr:uid="{00000000-0005-0000-0000-000043390000}"/>
    <cellStyle name="Normal 2 2 3 2 3 2 3" xfId="14659" xr:uid="{00000000-0005-0000-0000-000044390000}"/>
    <cellStyle name="Normal 2 2 3 2 3 2 3 2" xfId="14660" xr:uid="{00000000-0005-0000-0000-000045390000}"/>
    <cellStyle name="Normal 2 2 3 2 3 2 3 2 2" xfId="14661" xr:uid="{00000000-0005-0000-0000-000046390000}"/>
    <cellStyle name="Normal 2 2 3 2 3 2 3 3" xfId="14662" xr:uid="{00000000-0005-0000-0000-000047390000}"/>
    <cellStyle name="Normal 2 2 3 2 3 2 4" xfId="14663" xr:uid="{00000000-0005-0000-0000-000048390000}"/>
    <cellStyle name="Normal 2 2 3 2 3 2 4 2" xfId="14664" xr:uid="{00000000-0005-0000-0000-000049390000}"/>
    <cellStyle name="Normal 2 2 3 2 3 2 4 2 2" xfId="14665" xr:uid="{00000000-0005-0000-0000-00004A390000}"/>
    <cellStyle name="Normal 2 2 3 2 3 2 4 3" xfId="14666" xr:uid="{00000000-0005-0000-0000-00004B390000}"/>
    <cellStyle name="Normal 2 2 3 2 3 2 5" xfId="14667" xr:uid="{00000000-0005-0000-0000-00004C390000}"/>
    <cellStyle name="Normal 2 2 3 2 3 2 5 2" xfId="14668" xr:uid="{00000000-0005-0000-0000-00004D390000}"/>
    <cellStyle name="Normal 2 2 3 2 3 2 6" xfId="14669" xr:uid="{00000000-0005-0000-0000-00004E390000}"/>
    <cellStyle name="Normal 2 2 3 2 3 2 6 2" xfId="14670" xr:uid="{00000000-0005-0000-0000-00004F390000}"/>
    <cellStyle name="Normal 2 2 3 2 3 2 7" xfId="14671" xr:uid="{00000000-0005-0000-0000-000050390000}"/>
    <cellStyle name="Normal 2 2 3 2 3 3" xfId="14672" xr:uid="{00000000-0005-0000-0000-000051390000}"/>
    <cellStyle name="Normal 2 2 3 2 3 3 2" xfId="14673" xr:uid="{00000000-0005-0000-0000-000052390000}"/>
    <cellStyle name="Normal 2 2 3 2 3 3 2 2" xfId="14674" xr:uid="{00000000-0005-0000-0000-000053390000}"/>
    <cellStyle name="Normal 2 2 3 2 3 3 3" xfId="14675" xr:uid="{00000000-0005-0000-0000-000054390000}"/>
    <cellStyle name="Normal 2 2 3 2 3 4" xfId="14676" xr:uid="{00000000-0005-0000-0000-000055390000}"/>
    <cellStyle name="Normal 2 2 3 2 3 4 2" xfId="14677" xr:uid="{00000000-0005-0000-0000-000056390000}"/>
    <cellStyle name="Normal 2 2 3 2 3 4 2 2" xfId="14678" xr:uid="{00000000-0005-0000-0000-000057390000}"/>
    <cellStyle name="Normal 2 2 3 2 3 4 3" xfId="14679" xr:uid="{00000000-0005-0000-0000-000058390000}"/>
    <cellStyle name="Normal 2 2 3 2 3 5" xfId="14680" xr:uid="{00000000-0005-0000-0000-000059390000}"/>
    <cellStyle name="Normal 2 2 3 2 3 5 2" xfId="14681" xr:uid="{00000000-0005-0000-0000-00005A390000}"/>
    <cellStyle name="Normal 2 2 3 2 3 5 2 2" xfId="14682" xr:uid="{00000000-0005-0000-0000-00005B390000}"/>
    <cellStyle name="Normal 2 2 3 2 3 5 3" xfId="14683" xr:uid="{00000000-0005-0000-0000-00005C390000}"/>
    <cellStyle name="Normal 2 2 3 2 3 6" xfId="14684" xr:uid="{00000000-0005-0000-0000-00005D390000}"/>
    <cellStyle name="Normal 2 2 3 2 3 6 2" xfId="14685" xr:uid="{00000000-0005-0000-0000-00005E390000}"/>
    <cellStyle name="Normal 2 2 3 2 3 7" xfId="14686" xr:uid="{00000000-0005-0000-0000-00005F390000}"/>
    <cellStyle name="Normal 2 2 3 2 3 7 2" xfId="14687" xr:uid="{00000000-0005-0000-0000-000060390000}"/>
    <cellStyle name="Normal 2 2 3 2 3 8" xfId="14688" xr:uid="{00000000-0005-0000-0000-000061390000}"/>
    <cellStyle name="Normal 2 2 3 2 4" xfId="14689" xr:uid="{00000000-0005-0000-0000-000062390000}"/>
    <cellStyle name="Normal 2 2 3 2 4 2" xfId="14690" xr:uid="{00000000-0005-0000-0000-000063390000}"/>
    <cellStyle name="Normal 2 2 3 2 4 2 2" xfId="14691" xr:uid="{00000000-0005-0000-0000-000064390000}"/>
    <cellStyle name="Normal 2 2 3 2 4 2 2 2" xfId="14692" xr:uid="{00000000-0005-0000-0000-000065390000}"/>
    <cellStyle name="Normal 2 2 3 2 4 2 3" xfId="14693" xr:uid="{00000000-0005-0000-0000-000066390000}"/>
    <cellStyle name="Normal 2 2 3 2 4 3" xfId="14694" xr:uid="{00000000-0005-0000-0000-000067390000}"/>
    <cellStyle name="Normal 2 2 3 2 4 3 2" xfId="14695" xr:uid="{00000000-0005-0000-0000-000068390000}"/>
    <cellStyle name="Normal 2 2 3 2 4 3 2 2" xfId="14696" xr:uid="{00000000-0005-0000-0000-000069390000}"/>
    <cellStyle name="Normal 2 2 3 2 4 3 3" xfId="14697" xr:uid="{00000000-0005-0000-0000-00006A390000}"/>
    <cellStyle name="Normal 2 2 3 2 4 4" xfId="14698" xr:uid="{00000000-0005-0000-0000-00006B390000}"/>
    <cellStyle name="Normal 2 2 3 2 4 4 2" xfId="14699" xr:uid="{00000000-0005-0000-0000-00006C390000}"/>
    <cellStyle name="Normal 2 2 3 2 4 4 2 2" xfId="14700" xr:uid="{00000000-0005-0000-0000-00006D390000}"/>
    <cellStyle name="Normal 2 2 3 2 4 4 3" xfId="14701" xr:uid="{00000000-0005-0000-0000-00006E390000}"/>
    <cellStyle name="Normal 2 2 3 2 4 5" xfId="14702" xr:uid="{00000000-0005-0000-0000-00006F390000}"/>
    <cellStyle name="Normal 2 2 3 2 4 5 2" xfId="14703" xr:uid="{00000000-0005-0000-0000-000070390000}"/>
    <cellStyle name="Normal 2 2 3 2 4 6" xfId="14704" xr:uid="{00000000-0005-0000-0000-000071390000}"/>
    <cellStyle name="Normal 2 2 3 2 4 6 2" xfId="14705" xr:uid="{00000000-0005-0000-0000-000072390000}"/>
    <cellStyle name="Normal 2 2 3 2 4 7" xfId="14706" xr:uid="{00000000-0005-0000-0000-000073390000}"/>
    <cellStyle name="Normal 2 2 3 2 5" xfId="14707" xr:uid="{00000000-0005-0000-0000-000074390000}"/>
    <cellStyle name="Normal 2 2 3 2 5 2" xfId="14708" xr:uid="{00000000-0005-0000-0000-000075390000}"/>
    <cellStyle name="Normal 2 2 3 2 5 2 2" xfId="14709" xr:uid="{00000000-0005-0000-0000-000076390000}"/>
    <cellStyle name="Normal 2 2 3 2 5 2 2 2" xfId="14710" xr:uid="{00000000-0005-0000-0000-000077390000}"/>
    <cellStyle name="Normal 2 2 3 2 5 2 3" xfId="14711" xr:uid="{00000000-0005-0000-0000-000078390000}"/>
    <cellStyle name="Normal 2 2 3 2 5 3" xfId="14712" xr:uid="{00000000-0005-0000-0000-000079390000}"/>
    <cellStyle name="Normal 2 2 3 2 5 3 2" xfId="14713" xr:uid="{00000000-0005-0000-0000-00007A390000}"/>
    <cellStyle name="Normal 2 2 3 2 5 3 2 2" xfId="14714" xr:uid="{00000000-0005-0000-0000-00007B390000}"/>
    <cellStyle name="Normal 2 2 3 2 5 3 3" xfId="14715" xr:uid="{00000000-0005-0000-0000-00007C390000}"/>
    <cellStyle name="Normal 2 2 3 2 5 4" xfId="14716" xr:uid="{00000000-0005-0000-0000-00007D390000}"/>
    <cellStyle name="Normal 2 2 3 2 5 4 2" xfId="14717" xr:uid="{00000000-0005-0000-0000-00007E390000}"/>
    <cellStyle name="Normal 2 2 3 2 5 4 2 2" xfId="14718" xr:uid="{00000000-0005-0000-0000-00007F390000}"/>
    <cellStyle name="Normal 2 2 3 2 5 4 3" xfId="14719" xr:uid="{00000000-0005-0000-0000-000080390000}"/>
    <cellStyle name="Normal 2 2 3 2 5 5" xfId="14720" xr:uid="{00000000-0005-0000-0000-000081390000}"/>
    <cellStyle name="Normal 2 2 3 2 5 5 2" xfId="14721" xr:uid="{00000000-0005-0000-0000-000082390000}"/>
    <cellStyle name="Normal 2 2 3 2 5 6" xfId="14722" xr:uid="{00000000-0005-0000-0000-000083390000}"/>
    <cellStyle name="Normal 2 2 3 2 5 6 2" xfId="14723" xr:uid="{00000000-0005-0000-0000-000084390000}"/>
    <cellStyle name="Normal 2 2 3 2 5 7" xfId="14724" xr:uid="{00000000-0005-0000-0000-000085390000}"/>
    <cellStyle name="Normal 2 2 3 2 6" xfId="14725" xr:uid="{00000000-0005-0000-0000-000086390000}"/>
    <cellStyle name="Normal 2 2 3 2 6 2" xfId="14726" xr:uid="{00000000-0005-0000-0000-000087390000}"/>
    <cellStyle name="Normal 2 2 3 2 6 2 2" xfId="14727" xr:uid="{00000000-0005-0000-0000-000088390000}"/>
    <cellStyle name="Normal 2 2 3 2 6 3" xfId="14728" xr:uid="{00000000-0005-0000-0000-000089390000}"/>
    <cellStyle name="Normal 2 2 3 2 7" xfId="14729" xr:uid="{00000000-0005-0000-0000-00008A390000}"/>
    <cellStyle name="Normal 2 2 3 2 7 2" xfId="14730" xr:uid="{00000000-0005-0000-0000-00008B390000}"/>
    <cellStyle name="Normal 2 2 3 2 7 2 2" xfId="14731" xr:uid="{00000000-0005-0000-0000-00008C390000}"/>
    <cellStyle name="Normal 2 2 3 2 7 3" xfId="14732" xr:uid="{00000000-0005-0000-0000-00008D390000}"/>
    <cellStyle name="Normal 2 2 3 2 8" xfId="14733" xr:uid="{00000000-0005-0000-0000-00008E390000}"/>
    <cellStyle name="Normal 2 2 3 2 8 2" xfId="14734" xr:uid="{00000000-0005-0000-0000-00008F390000}"/>
    <cellStyle name="Normal 2 2 3 2 8 2 2" xfId="14735" xr:uid="{00000000-0005-0000-0000-000090390000}"/>
    <cellStyle name="Normal 2 2 3 2 8 3" xfId="14736" xr:uid="{00000000-0005-0000-0000-000091390000}"/>
    <cellStyle name="Normal 2 2 3 2 9" xfId="14737" xr:uid="{00000000-0005-0000-0000-000092390000}"/>
    <cellStyle name="Normal 2 2 3 2 9 2" xfId="14738" xr:uid="{00000000-0005-0000-0000-000093390000}"/>
    <cellStyle name="Normal 2 2 3 3" xfId="14739" xr:uid="{00000000-0005-0000-0000-000094390000}"/>
    <cellStyle name="Normal 2 2 3 3 10" xfId="14740" xr:uid="{00000000-0005-0000-0000-000095390000}"/>
    <cellStyle name="Normal 2 2 3 3 10 2" xfId="14741" xr:uid="{00000000-0005-0000-0000-000096390000}"/>
    <cellStyle name="Normal 2 2 3 3 11" xfId="14742" xr:uid="{00000000-0005-0000-0000-000097390000}"/>
    <cellStyle name="Normal 2 2 3 3 2" xfId="14743" xr:uid="{00000000-0005-0000-0000-000098390000}"/>
    <cellStyle name="Normal 2 2 3 3 2 2" xfId="14744" xr:uid="{00000000-0005-0000-0000-000099390000}"/>
    <cellStyle name="Normal 2 2 3 3 2 2 2" xfId="14745" xr:uid="{00000000-0005-0000-0000-00009A390000}"/>
    <cellStyle name="Normal 2 2 3 3 2 2 2 2" xfId="14746" xr:uid="{00000000-0005-0000-0000-00009B390000}"/>
    <cellStyle name="Normal 2 2 3 3 2 2 2 2 2" xfId="14747" xr:uid="{00000000-0005-0000-0000-00009C390000}"/>
    <cellStyle name="Normal 2 2 3 3 2 2 2 3" xfId="14748" xr:uid="{00000000-0005-0000-0000-00009D390000}"/>
    <cellStyle name="Normal 2 2 3 3 2 2 3" xfId="14749" xr:uid="{00000000-0005-0000-0000-00009E390000}"/>
    <cellStyle name="Normal 2 2 3 3 2 2 3 2" xfId="14750" xr:uid="{00000000-0005-0000-0000-00009F390000}"/>
    <cellStyle name="Normal 2 2 3 3 2 2 3 2 2" xfId="14751" xr:uid="{00000000-0005-0000-0000-0000A0390000}"/>
    <cellStyle name="Normal 2 2 3 3 2 2 3 3" xfId="14752" xr:uid="{00000000-0005-0000-0000-0000A1390000}"/>
    <cellStyle name="Normal 2 2 3 3 2 2 4" xfId="14753" xr:uid="{00000000-0005-0000-0000-0000A2390000}"/>
    <cellStyle name="Normal 2 2 3 3 2 2 4 2" xfId="14754" xr:uid="{00000000-0005-0000-0000-0000A3390000}"/>
    <cellStyle name="Normal 2 2 3 3 2 2 4 2 2" xfId="14755" xr:uid="{00000000-0005-0000-0000-0000A4390000}"/>
    <cellStyle name="Normal 2 2 3 3 2 2 4 3" xfId="14756" xr:uid="{00000000-0005-0000-0000-0000A5390000}"/>
    <cellStyle name="Normal 2 2 3 3 2 2 5" xfId="14757" xr:uid="{00000000-0005-0000-0000-0000A6390000}"/>
    <cellStyle name="Normal 2 2 3 3 2 2 5 2" xfId="14758" xr:uid="{00000000-0005-0000-0000-0000A7390000}"/>
    <cellStyle name="Normal 2 2 3 3 2 2 6" xfId="14759" xr:uid="{00000000-0005-0000-0000-0000A8390000}"/>
    <cellStyle name="Normal 2 2 3 3 2 2 6 2" xfId="14760" xr:uid="{00000000-0005-0000-0000-0000A9390000}"/>
    <cellStyle name="Normal 2 2 3 3 2 2 7" xfId="14761" xr:uid="{00000000-0005-0000-0000-0000AA390000}"/>
    <cellStyle name="Normal 2 2 3 3 2 3" xfId="14762" xr:uid="{00000000-0005-0000-0000-0000AB390000}"/>
    <cellStyle name="Normal 2 2 3 3 2 3 2" xfId="14763" xr:uid="{00000000-0005-0000-0000-0000AC390000}"/>
    <cellStyle name="Normal 2 2 3 3 2 3 2 2" xfId="14764" xr:uid="{00000000-0005-0000-0000-0000AD390000}"/>
    <cellStyle name="Normal 2 2 3 3 2 3 2 2 2" xfId="14765" xr:uid="{00000000-0005-0000-0000-0000AE390000}"/>
    <cellStyle name="Normal 2 2 3 3 2 3 2 3" xfId="14766" xr:uid="{00000000-0005-0000-0000-0000AF390000}"/>
    <cellStyle name="Normal 2 2 3 3 2 3 3" xfId="14767" xr:uid="{00000000-0005-0000-0000-0000B0390000}"/>
    <cellStyle name="Normal 2 2 3 3 2 3 3 2" xfId="14768" xr:uid="{00000000-0005-0000-0000-0000B1390000}"/>
    <cellStyle name="Normal 2 2 3 3 2 3 3 2 2" xfId="14769" xr:uid="{00000000-0005-0000-0000-0000B2390000}"/>
    <cellStyle name="Normal 2 2 3 3 2 3 3 3" xfId="14770" xr:uid="{00000000-0005-0000-0000-0000B3390000}"/>
    <cellStyle name="Normal 2 2 3 3 2 3 4" xfId="14771" xr:uid="{00000000-0005-0000-0000-0000B4390000}"/>
    <cellStyle name="Normal 2 2 3 3 2 3 4 2" xfId="14772" xr:uid="{00000000-0005-0000-0000-0000B5390000}"/>
    <cellStyle name="Normal 2 2 3 3 2 3 4 2 2" xfId="14773" xr:uid="{00000000-0005-0000-0000-0000B6390000}"/>
    <cellStyle name="Normal 2 2 3 3 2 3 4 3" xfId="14774" xr:uid="{00000000-0005-0000-0000-0000B7390000}"/>
    <cellStyle name="Normal 2 2 3 3 2 3 5" xfId="14775" xr:uid="{00000000-0005-0000-0000-0000B8390000}"/>
    <cellStyle name="Normal 2 2 3 3 2 3 5 2" xfId="14776" xr:uid="{00000000-0005-0000-0000-0000B9390000}"/>
    <cellStyle name="Normal 2 2 3 3 2 3 6" xfId="14777" xr:uid="{00000000-0005-0000-0000-0000BA390000}"/>
    <cellStyle name="Normal 2 2 3 3 2 3 6 2" xfId="14778" xr:uid="{00000000-0005-0000-0000-0000BB390000}"/>
    <cellStyle name="Normal 2 2 3 3 2 3 7" xfId="14779" xr:uid="{00000000-0005-0000-0000-0000BC390000}"/>
    <cellStyle name="Normal 2 2 3 3 2 4" xfId="14780" xr:uid="{00000000-0005-0000-0000-0000BD390000}"/>
    <cellStyle name="Normal 2 2 3 3 2 4 2" xfId="14781" xr:uid="{00000000-0005-0000-0000-0000BE390000}"/>
    <cellStyle name="Normal 2 2 3 3 2 4 2 2" xfId="14782" xr:uid="{00000000-0005-0000-0000-0000BF390000}"/>
    <cellStyle name="Normal 2 2 3 3 2 4 3" xfId="14783" xr:uid="{00000000-0005-0000-0000-0000C0390000}"/>
    <cellStyle name="Normal 2 2 3 3 2 5" xfId="14784" xr:uid="{00000000-0005-0000-0000-0000C1390000}"/>
    <cellStyle name="Normal 2 2 3 3 2 5 2" xfId="14785" xr:uid="{00000000-0005-0000-0000-0000C2390000}"/>
    <cellStyle name="Normal 2 2 3 3 2 5 2 2" xfId="14786" xr:uid="{00000000-0005-0000-0000-0000C3390000}"/>
    <cellStyle name="Normal 2 2 3 3 2 5 3" xfId="14787" xr:uid="{00000000-0005-0000-0000-0000C4390000}"/>
    <cellStyle name="Normal 2 2 3 3 2 6" xfId="14788" xr:uid="{00000000-0005-0000-0000-0000C5390000}"/>
    <cellStyle name="Normal 2 2 3 3 2 6 2" xfId="14789" xr:uid="{00000000-0005-0000-0000-0000C6390000}"/>
    <cellStyle name="Normal 2 2 3 3 2 6 2 2" xfId="14790" xr:uid="{00000000-0005-0000-0000-0000C7390000}"/>
    <cellStyle name="Normal 2 2 3 3 2 6 3" xfId="14791" xr:uid="{00000000-0005-0000-0000-0000C8390000}"/>
    <cellStyle name="Normal 2 2 3 3 2 7" xfId="14792" xr:uid="{00000000-0005-0000-0000-0000C9390000}"/>
    <cellStyle name="Normal 2 2 3 3 2 7 2" xfId="14793" xr:uid="{00000000-0005-0000-0000-0000CA390000}"/>
    <cellStyle name="Normal 2 2 3 3 2 8" xfId="14794" xr:uid="{00000000-0005-0000-0000-0000CB390000}"/>
    <cellStyle name="Normal 2 2 3 3 2 8 2" xfId="14795" xr:uid="{00000000-0005-0000-0000-0000CC390000}"/>
    <cellStyle name="Normal 2 2 3 3 2 9" xfId="14796" xr:uid="{00000000-0005-0000-0000-0000CD390000}"/>
    <cellStyle name="Normal 2 2 3 3 3" xfId="14797" xr:uid="{00000000-0005-0000-0000-0000CE390000}"/>
    <cellStyle name="Normal 2 2 3 3 3 2" xfId="14798" xr:uid="{00000000-0005-0000-0000-0000CF390000}"/>
    <cellStyle name="Normal 2 2 3 3 3 2 2" xfId="14799" xr:uid="{00000000-0005-0000-0000-0000D0390000}"/>
    <cellStyle name="Normal 2 2 3 3 3 2 2 2" xfId="14800" xr:uid="{00000000-0005-0000-0000-0000D1390000}"/>
    <cellStyle name="Normal 2 2 3 3 3 2 2 2 2" xfId="14801" xr:uid="{00000000-0005-0000-0000-0000D2390000}"/>
    <cellStyle name="Normal 2 2 3 3 3 2 2 3" xfId="14802" xr:uid="{00000000-0005-0000-0000-0000D3390000}"/>
    <cellStyle name="Normal 2 2 3 3 3 2 3" xfId="14803" xr:uid="{00000000-0005-0000-0000-0000D4390000}"/>
    <cellStyle name="Normal 2 2 3 3 3 2 3 2" xfId="14804" xr:uid="{00000000-0005-0000-0000-0000D5390000}"/>
    <cellStyle name="Normal 2 2 3 3 3 2 3 2 2" xfId="14805" xr:uid="{00000000-0005-0000-0000-0000D6390000}"/>
    <cellStyle name="Normal 2 2 3 3 3 2 3 3" xfId="14806" xr:uid="{00000000-0005-0000-0000-0000D7390000}"/>
    <cellStyle name="Normal 2 2 3 3 3 2 4" xfId="14807" xr:uid="{00000000-0005-0000-0000-0000D8390000}"/>
    <cellStyle name="Normal 2 2 3 3 3 2 4 2" xfId="14808" xr:uid="{00000000-0005-0000-0000-0000D9390000}"/>
    <cellStyle name="Normal 2 2 3 3 3 2 4 2 2" xfId="14809" xr:uid="{00000000-0005-0000-0000-0000DA390000}"/>
    <cellStyle name="Normal 2 2 3 3 3 2 4 3" xfId="14810" xr:uid="{00000000-0005-0000-0000-0000DB390000}"/>
    <cellStyle name="Normal 2 2 3 3 3 2 5" xfId="14811" xr:uid="{00000000-0005-0000-0000-0000DC390000}"/>
    <cellStyle name="Normal 2 2 3 3 3 2 5 2" xfId="14812" xr:uid="{00000000-0005-0000-0000-0000DD390000}"/>
    <cellStyle name="Normal 2 2 3 3 3 2 6" xfId="14813" xr:uid="{00000000-0005-0000-0000-0000DE390000}"/>
    <cellStyle name="Normal 2 2 3 3 3 2 6 2" xfId="14814" xr:uid="{00000000-0005-0000-0000-0000DF390000}"/>
    <cellStyle name="Normal 2 2 3 3 3 2 7" xfId="14815" xr:uid="{00000000-0005-0000-0000-0000E0390000}"/>
    <cellStyle name="Normal 2 2 3 3 3 3" xfId="14816" xr:uid="{00000000-0005-0000-0000-0000E1390000}"/>
    <cellStyle name="Normal 2 2 3 3 3 3 2" xfId="14817" xr:uid="{00000000-0005-0000-0000-0000E2390000}"/>
    <cellStyle name="Normal 2 2 3 3 3 3 2 2" xfId="14818" xr:uid="{00000000-0005-0000-0000-0000E3390000}"/>
    <cellStyle name="Normal 2 2 3 3 3 3 3" xfId="14819" xr:uid="{00000000-0005-0000-0000-0000E4390000}"/>
    <cellStyle name="Normal 2 2 3 3 3 4" xfId="14820" xr:uid="{00000000-0005-0000-0000-0000E5390000}"/>
    <cellStyle name="Normal 2 2 3 3 3 4 2" xfId="14821" xr:uid="{00000000-0005-0000-0000-0000E6390000}"/>
    <cellStyle name="Normal 2 2 3 3 3 4 2 2" xfId="14822" xr:uid="{00000000-0005-0000-0000-0000E7390000}"/>
    <cellStyle name="Normal 2 2 3 3 3 4 3" xfId="14823" xr:uid="{00000000-0005-0000-0000-0000E8390000}"/>
    <cellStyle name="Normal 2 2 3 3 3 5" xfId="14824" xr:uid="{00000000-0005-0000-0000-0000E9390000}"/>
    <cellStyle name="Normal 2 2 3 3 3 5 2" xfId="14825" xr:uid="{00000000-0005-0000-0000-0000EA390000}"/>
    <cellStyle name="Normal 2 2 3 3 3 5 2 2" xfId="14826" xr:uid="{00000000-0005-0000-0000-0000EB390000}"/>
    <cellStyle name="Normal 2 2 3 3 3 5 3" xfId="14827" xr:uid="{00000000-0005-0000-0000-0000EC390000}"/>
    <cellStyle name="Normal 2 2 3 3 3 6" xfId="14828" xr:uid="{00000000-0005-0000-0000-0000ED390000}"/>
    <cellStyle name="Normal 2 2 3 3 3 6 2" xfId="14829" xr:uid="{00000000-0005-0000-0000-0000EE390000}"/>
    <cellStyle name="Normal 2 2 3 3 3 7" xfId="14830" xr:uid="{00000000-0005-0000-0000-0000EF390000}"/>
    <cellStyle name="Normal 2 2 3 3 3 7 2" xfId="14831" xr:uid="{00000000-0005-0000-0000-0000F0390000}"/>
    <cellStyle name="Normal 2 2 3 3 3 8" xfId="14832" xr:uid="{00000000-0005-0000-0000-0000F1390000}"/>
    <cellStyle name="Normal 2 2 3 3 4" xfId="14833" xr:uid="{00000000-0005-0000-0000-0000F2390000}"/>
    <cellStyle name="Normal 2 2 3 3 4 2" xfId="14834" xr:uid="{00000000-0005-0000-0000-0000F3390000}"/>
    <cellStyle name="Normal 2 2 3 3 4 2 2" xfId="14835" xr:uid="{00000000-0005-0000-0000-0000F4390000}"/>
    <cellStyle name="Normal 2 2 3 3 4 2 2 2" xfId="14836" xr:uid="{00000000-0005-0000-0000-0000F5390000}"/>
    <cellStyle name="Normal 2 2 3 3 4 2 3" xfId="14837" xr:uid="{00000000-0005-0000-0000-0000F6390000}"/>
    <cellStyle name="Normal 2 2 3 3 4 3" xfId="14838" xr:uid="{00000000-0005-0000-0000-0000F7390000}"/>
    <cellStyle name="Normal 2 2 3 3 4 3 2" xfId="14839" xr:uid="{00000000-0005-0000-0000-0000F8390000}"/>
    <cellStyle name="Normal 2 2 3 3 4 3 2 2" xfId="14840" xr:uid="{00000000-0005-0000-0000-0000F9390000}"/>
    <cellStyle name="Normal 2 2 3 3 4 3 3" xfId="14841" xr:uid="{00000000-0005-0000-0000-0000FA390000}"/>
    <cellStyle name="Normal 2 2 3 3 4 4" xfId="14842" xr:uid="{00000000-0005-0000-0000-0000FB390000}"/>
    <cellStyle name="Normal 2 2 3 3 4 4 2" xfId="14843" xr:uid="{00000000-0005-0000-0000-0000FC390000}"/>
    <cellStyle name="Normal 2 2 3 3 4 4 2 2" xfId="14844" xr:uid="{00000000-0005-0000-0000-0000FD390000}"/>
    <cellStyle name="Normal 2 2 3 3 4 4 3" xfId="14845" xr:uid="{00000000-0005-0000-0000-0000FE390000}"/>
    <cellStyle name="Normal 2 2 3 3 4 5" xfId="14846" xr:uid="{00000000-0005-0000-0000-0000FF390000}"/>
    <cellStyle name="Normal 2 2 3 3 4 5 2" xfId="14847" xr:uid="{00000000-0005-0000-0000-0000003A0000}"/>
    <cellStyle name="Normal 2 2 3 3 4 6" xfId="14848" xr:uid="{00000000-0005-0000-0000-0000013A0000}"/>
    <cellStyle name="Normal 2 2 3 3 4 6 2" xfId="14849" xr:uid="{00000000-0005-0000-0000-0000023A0000}"/>
    <cellStyle name="Normal 2 2 3 3 4 7" xfId="14850" xr:uid="{00000000-0005-0000-0000-0000033A0000}"/>
    <cellStyle name="Normal 2 2 3 3 5" xfId="14851" xr:uid="{00000000-0005-0000-0000-0000043A0000}"/>
    <cellStyle name="Normal 2 2 3 3 5 2" xfId="14852" xr:uid="{00000000-0005-0000-0000-0000053A0000}"/>
    <cellStyle name="Normal 2 2 3 3 5 2 2" xfId="14853" xr:uid="{00000000-0005-0000-0000-0000063A0000}"/>
    <cellStyle name="Normal 2 2 3 3 5 2 2 2" xfId="14854" xr:uid="{00000000-0005-0000-0000-0000073A0000}"/>
    <cellStyle name="Normal 2 2 3 3 5 2 3" xfId="14855" xr:uid="{00000000-0005-0000-0000-0000083A0000}"/>
    <cellStyle name="Normal 2 2 3 3 5 3" xfId="14856" xr:uid="{00000000-0005-0000-0000-0000093A0000}"/>
    <cellStyle name="Normal 2 2 3 3 5 3 2" xfId="14857" xr:uid="{00000000-0005-0000-0000-00000A3A0000}"/>
    <cellStyle name="Normal 2 2 3 3 5 3 2 2" xfId="14858" xr:uid="{00000000-0005-0000-0000-00000B3A0000}"/>
    <cellStyle name="Normal 2 2 3 3 5 3 3" xfId="14859" xr:uid="{00000000-0005-0000-0000-00000C3A0000}"/>
    <cellStyle name="Normal 2 2 3 3 5 4" xfId="14860" xr:uid="{00000000-0005-0000-0000-00000D3A0000}"/>
    <cellStyle name="Normal 2 2 3 3 5 4 2" xfId="14861" xr:uid="{00000000-0005-0000-0000-00000E3A0000}"/>
    <cellStyle name="Normal 2 2 3 3 5 4 2 2" xfId="14862" xr:uid="{00000000-0005-0000-0000-00000F3A0000}"/>
    <cellStyle name="Normal 2 2 3 3 5 4 3" xfId="14863" xr:uid="{00000000-0005-0000-0000-0000103A0000}"/>
    <cellStyle name="Normal 2 2 3 3 5 5" xfId="14864" xr:uid="{00000000-0005-0000-0000-0000113A0000}"/>
    <cellStyle name="Normal 2 2 3 3 5 5 2" xfId="14865" xr:uid="{00000000-0005-0000-0000-0000123A0000}"/>
    <cellStyle name="Normal 2 2 3 3 5 6" xfId="14866" xr:uid="{00000000-0005-0000-0000-0000133A0000}"/>
    <cellStyle name="Normal 2 2 3 3 5 6 2" xfId="14867" xr:uid="{00000000-0005-0000-0000-0000143A0000}"/>
    <cellStyle name="Normal 2 2 3 3 5 7" xfId="14868" xr:uid="{00000000-0005-0000-0000-0000153A0000}"/>
    <cellStyle name="Normal 2 2 3 3 6" xfId="14869" xr:uid="{00000000-0005-0000-0000-0000163A0000}"/>
    <cellStyle name="Normal 2 2 3 3 6 2" xfId="14870" xr:uid="{00000000-0005-0000-0000-0000173A0000}"/>
    <cellStyle name="Normal 2 2 3 3 6 2 2" xfId="14871" xr:uid="{00000000-0005-0000-0000-0000183A0000}"/>
    <cellStyle name="Normal 2 2 3 3 6 3" xfId="14872" xr:uid="{00000000-0005-0000-0000-0000193A0000}"/>
    <cellStyle name="Normal 2 2 3 3 7" xfId="14873" xr:uid="{00000000-0005-0000-0000-00001A3A0000}"/>
    <cellStyle name="Normal 2 2 3 3 7 2" xfId="14874" xr:uid="{00000000-0005-0000-0000-00001B3A0000}"/>
    <cellStyle name="Normal 2 2 3 3 7 2 2" xfId="14875" xr:uid="{00000000-0005-0000-0000-00001C3A0000}"/>
    <cellStyle name="Normal 2 2 3 3 7 3" xfId="14876" xr:uid="{00000000-0005-0000-0000-00001D3A0000}"/>
    <cellStyle name="Normal 2 2 3 3 8" xfId="14877" xr:uid="{00000000-0005-0000-0000-00001E3A0000}"/>
    <cellStyle name="Normal 2 2 3 3 8 2" xfId="14878" xr:uid="{00000000-0005-0000-0000-00001F3A0000}"/>
    <cellStyle name="Normal 2 2 3 3 8 2 2" xfId="14879" xr:uid="{00000000-0005-0000-0000-0000203A0000}"/>
    <cellStyle name="Normal 2 2 3 3 8 3" xfId="14880" xr:uid="{00000000-0005-0000-0000-0000213A0000}"/>
    <cellStyle name="Normal 2 2 3 3 9" xfId="14881" xr:uid="{00000000-0005-0000-0000-0000223A0000}"/>
    <cellStyle name="Normal 2 2 3 3 9 2" xfId="14882" xr:uid="{00000000-0005-0000-0000-0000233A0000}"/>
    <cellStyle name="Normal 2 2 3 4" xfId="14883" xr:uid="{00000000-0005-0000-0000-0000243A0000}"/>
    <cellStyle name="Normal 2 2 3 4 2" xfId="14884" xr:uid="{00000000-0005-0000-0000-0000253A0000}"/>
    <cellStyle name="Normal 2 2 3 4 2 2" xfId="14885" xr:uid="{00000000-0005-0000-0000-0000263A0000}"/>
    <cellStyle name="Normal 2 2 3 4 2 2 2" xfId="14886" xr:uid="{00000000-0005-0000-0000-0000273A0000}"/>
    <cellStyle name="Normal 2 2 3 4 2 2 2 2" xfId="14887" xr:uid="{00000000-0005-0000-0000-0000283A0000}"/>
    <cellStyle name="Normal 2 2 3 4 2 2 3" xfId="14888" xr:uid="{00000000-0005-0000-0000-0000293A0000}"/>
    <cellStyle name="Normal 2 2 3 4 2 3" xfId="14889" xr:uid="{00000000-0005-0000-0000-00002A3A0000}"/>
    <cellStyle name="Normal 2 2 3 4 2 3 2" xfId="14890" xr:uid="{00000000-0005-0000-0000-00002B3A0000}"/>
    <cellStyle name="Normal 2 2 3 4 2 3 2 2" xfId="14891" xr:uid="{00000000-0005-0000-0000-00002C3A0000}"/>
    <cellStyle name="Normal 2 2 3 4 2 3 3" xfId="14892" xr:uid="{00000000-0005-0000-0000-00002D3A0000}"/>
    <cellStyle name="Normal 2 2 3 4 2 4" xfId="14893" xr:uid="{00000000-0005-0000-0000-00002E3A0000}"/>
    <cellStyle name="Normal 2 2 3 4 2 4 2" xfId="14894" xr:uid="{00000000-0005-0000-0000-00002F3A0000}"/>
    <cellStyle name="Normal 2 2 3 4 2 4 2 2" xfId="14895" xr:uid="{00000000-0005-0000-0000-0000303A0000}"/>
    <cellStyle name="Normal 2 2 3 4 2 4 3" xfId="14896" xr:uid="{00000000-0005-0000-0000-0000313A0000}"/>
    <cellStyle name="Normal 2 2 3 4 2 5" xfId="14897" xr:uid="{00000000-0005-0000-0000-0000323A0000}"/>
    <cellStyle name="Normal 2 2 3 4 2 5 2" xfId="14898" xr:uid="{00000000-0005-0000-0000-0000333A0000}"/>
    <cellStyle name="Normal 2 2 3 4 2 6" xfId="14899" xr:uid="{00000000-0005-0000-0000-0000343A0000}"/>
    <cellStyle name="Normal 2 2 3 4 2 6 2" xfId="14900" xr:uid="{00000000-0005-0000-0000-0000353A0000}"/>
    <cellStyle name="Normal 2 2 3 4 2 7" xfId="14901" xr:uid="{00000000-0005-0000-0000-0000363A0000}"/>
    <cellStyle name="Normal 2 2 3 4 3" xfId="14902" xr:uid="{00000000-0005-0000-0000-0000373A0000}"/>
    <cellStyle name="Normal 2 2 3 4 3 2" xfId="14903" xr:uid="{00000000-0005-0000-0000-0000383A0000}"/>
    <cellStyle name="Normal 2 2 3 4 3 2 2" xfId="14904" xr:uid="{00000000-0005-0000-0000-0000393A0000}"/>
    <cellStyle name="Normal 2 2 3 4 3 2 2 2" xfId="14905" xr:uid="{00000000-0005-0000-0000-00003A3A0000}"/>
    <cellStyle name="Normal 2 2 3 4 3 2 3" xfId="14906" xr:uid="{00000000-0005-0000-0000-00003B3A0000}"/>
    <cellStyle name="Normal 2 2 3 4 3 3" xfId="14907" xr:uid="{00000000-0005-0000-0000-00003C3A0000}"/>
    <cellStyle name="Normal 2 2 3 4 3 3 2" xfId="14908" xr:uid="{00000000-0005-0000-0000-00003D3A0000}"/>
    <cellStyle name="Normal 2 2 3 4 3 3 2 2" xfId="14909" xr:uid="{00000000-0005-0000-0000-00003E3A0000}"/>
    <cellStyle name="Normal 2 2 3 4 3 3 3" xfId="14910" xr:uid="{00000000-0005-0000-0000-00003F3A0000}"/>
    <cellStyle name="Normal 2 2 3 4 3 4" xfId="14911" xr:uid="{00000000-0005-0000-0000-0000403A0000}"/>
    <cellStyle name="Normal 2 2 3 4 3 4 2" xfId="14912" xr:uid="{00000000-0005-0000-0000-0000413A0000}"/>
    <cellStyle name="Normal 2 2 3 4 3 4 2 2" xfId="14913" xr:uid="{00000000-0005-0000-0000-0000423A0000}"/>
    <cellStyle name="Normal 2 2 3 4 3 4 3" xfId="14914" xr:uid="{00000000-0005-0000-0000-0000433A0000}"/>
    <cellStyle name="Normal 2 2 3 4 3 5" xfId="14915" xr:uid="{00000000-0005-0000-0000-0000443A0000}"/>
    <cellStyle name="Normal 2 2 3 4 3 5 2" xfId="14916" xr:uid="{00000000-0005-0000-0000-0000453A0000}"/>
    <cellStyle name="Normal 2 2 3 4 3 6" xfId="14917" xr:uid="{00000000-0005-0000-0000-0000463A0000}"/>
    <cellStyle name="Normal 2 2 3 4 3 6 2" xfId="14918" xr:uid="{00000000-0005-0000-0000-0000473A0000}"/>
    <cellStyle name="Normal 2 2 3 4 3 7" xfId="14919" xr:uid="{00000000-0005-0000-0000-0000483A0000}"/>
    <cellStyle name="Normal 2 2 3 4 4" xfId="14920" xr:uid="{00000000-0005-0000-0000-0000493A0000}"/>
    <cellStyle name="Normal 2 2 3 4 4 2" xfId="14921" xr:uid="{00000000-0005-0000-0000-00004A3A0000}"/>
    <cellStyle name="Normal 2 2 3 4 4 2 2" xfId="14922" xr:uid="{00000000-0005-0000-0000-00004B3A0000}"/>
    <cellStyle name="Normal 2 2 3 4 4 3" xfId="14923" xr:uid="{00000000-0005-0000-0000-00004C3A0000}"/>
    <cellStyle name="Normal 2 2 3 4 5" xfId="14924" xr:uid="{00000000-0005-0000-0000-00004D3A0000}"/>
    <cellStyle name="Normal 2 2 3 4 5 2" xfId="14925" xr:uid="{00000000-0005-0000-0000-00004E3A0000}"/>
    <cellStyle name="Normal 2 2 3 4 5 2 2" xfId="14926" xr:uid="{00000000-0005-0000-0000-00004F3A0000}"/>
    <cellStyle name="Normal 2 2 3 4 5 3" xfId="14927" xr:uid="{00000000-0005-0000-0000-0000503A0000}"/>
    <cellStyle name="Normal 2 2 3 4 6" xfId="14928" xr:uid="{00000000-0005-0000-0000-0000513A0000}"/>
    <cellStyle name="Normal 2 2 3 4 6 2" xfId="14929" xr:uid="{00000000-0005-0000-0000-0000523A0000}"/>
    <cellStyle name="Normal 2 2 3 4 6 2 2" xfId="14930" xr:uid="{00000000-0005-0000-0000-0000533A0000}"/>
    <cellStyle name="Normal 2 2 3 4 6 3" xfId="14931" xr:uid="{00000000-0005-0000-0000-0000543A0000}"/>
    <cellStyle name="Normal 2 2 3 4 7" xfId="14932" xr:uid="{00000000-0005-0000-0000-0000553A0000}"/>
    <cellStyle name="Normal 2 2 3 4 7 2" xfId="14933" xr:uid="{00000000-0005-0000-0000-0000563A0000}"/>
    <cellStyle name="Normal 2 2 3 4 8" xfId="14934" xr:uid="{00000000-0005-0000-0000-0000573A0000}"/>
    <cellStyle name="Normal 2 2 3 4 8 2" xfId="14935" xr:uid="{00000000-0005-0000-0000-0000583A0000}"/>
    <cellStyle name="Normal 2 2 3 4 9" xfId="14936" xr:uid="{00000000-0005-0000-0000-0000593A0000}"/>
    <cellStyle name="Normal 2 2 3 5" xfId="14937" xr:uid="{00000000-0005-0000-0000-00005A3A0000}"/>
    <cellStyle name="Normal 2 2 3 5 2" xfId="14938" xr:uid="{00000000-0005-0000-0000-00005B3A0000}"/>
    <cellStyle name="Normal 2 2 3 5 2 2" xfId="14939" xr:uid="{00000000-0005-0000-0000-00005C3A0000}"/>
    <cellStyle name="Normal 2 2 3 5 2 2 2" xfId="14940" xr:uid="{00000000-0005-0000-0000-00005D3A0000}"/>
    <cellStyle name="Normal 2 2 3 5 2 2 2 2" xfId="14941" xr:uid="{00000000-0005-0000-0000-00005E3A0000}"/>
    <cellStyle name="Normal 2 2 3 5 2 2 3" xfId="14942" xr:uid="{00000000-0005-0000-0000-00005F3A0000}"/>
    <cellStyle name="Normal 2 2 3 5 2 3" xfId="14943" xr:uid="{00000000-0005-0000-0000-0000603A0000}"/>
    <cellStyle name="Normal 2 2 3 5 2 3 2" xfId="14944" xr:uid="{00000000-0005-0000-0000-0000613A0000}"/>
    <cellStyle name="Normal 2 2 3 5 2 3 2 2" xfId="14945" xr:uid="{00000000-0005-0000-0000-0000623A0000}"/>
    <cellStyle name="Normal 2 2 3 5 2 3 3" xfId="14946" xr:uid="{00000000-0005-0000-0000-0000633A0000}"/>
    <cellStyle name="Normal 2 2 3 5 2 4" xfId="14947" xr:uid="{00000000-0005-0000-0000-0000643A0000}"/>
    <cellStyle name="Normal 2 2 3 5 2 4 2" xfId="14948" xr:uid="{00000000-0005-0000-0000-0000653A0000}"/>
    <cellStyle name="Normal 2 2 3 5 2 4 2 2" xfId="14949" xr:uid="{00000000-0005-0000-0000-0000663A0000}"/>
    <cellStyle name="Normal 2 2 3 5 2 4 3" xfId="14950" xr:uid="{00000000-0005-0000-0000-0000673A0000}"/>
    <cellStyle name="Normal 2 2 3 5 2 5" xfId="14951" xr:uid="{00000000-0005-0000-0000-0000683A0000}"/>
    <cellStyle name="Normal 2 2 3 5 2 5 2" xfId="14952" xr:uid="{00000000-0005-0000-0000-0000693A0000}"/>
    <cellStyle name="Normal 2 2 3 5 2 6" xfId="14953" xr:uid="{00000000-0005-0000-0000-00006A3A0000}"/>
    <cellStyle name="Normal 2 2 3 5 2 6 2" xfId="14954" xr:uid="{00000000-0005-0000-0000-00006B3A0000}"/>
    <cellStyle name="Normal 2 2 3 5 2 7" xfId="14955" xr:uid="{00000000-0005-0000-0000-00006C3A0000}"/>
    <cellStyle name="Normal 2 2 3 5 3" xfId="14956" xr:uid="{00000000-0005-0000-0000-00006D3A0000}"/>
    <cellStyle name="Normal 2 2 3 5 3 2" xfId="14957" xr:uid="{00000000-0005-0000-0000-00006E3A0000}"/>
    <cellStyle name="Normal 2 2 3 5 3 2 2" xfId="14958" xr:uid="{00000000-0005-0000-0000-00006F3A0000}"/>
    <cellStyle name="Normal 2 2 3 5 3 3" xfId="14959" xr:uid="{00000000-0005-0000-0000-0000703A0000}"/>
    <cellStyle name="Normal 2 2 3 5 4" xfId="14960" xr:uid="{00000000-0005-0000-0000-0000713A0000}"/>
    <cellStyle name="Normal 2 2 3 5 4 2" xfId="14961" xr:uid="{00000000-0005-0000-0000-0000723A0000}"/>
    <cellStyle name="Normal 2 2 3 5 4 2 2" xfId="14962" xr:uid="{00000000-0005-0000-0000-0000733A0000}"/>
    <cellStyle name="Normal 2 2 3 5 4 3" xfId="14963" xr:uid="{00000000-0005-0000-0000-0000743A0000}"/>
    <cellStyle name="Normal 2 2 3 5 5" xfId="14964" xr:uid="{00000000-0005-0000-0000-0000753A0000}"/>
    <cellStyle name="Normal 2 2 3 5 5 2" xfId="14965" xr:uid="{00000000-0005-0000-0000-0000763A0000}"/>
    <cellStyle name="Normal 2 2 3 5 5 2 2" xfId="14966" xr:uid="{00000000-0005-0000-0000-0000773A0000}"/>
    <cellStyle name="Normal 2 2 3 5 5 3" xfId="14967" xr:uid="{00000000-0005-0000-0000-0000783A0000}"/>
    <cellStyle name="Normal 2 2 3 5 6" xfId="14968" xr:uid="{00000000-0005-0000-0000-0000793A0000}"/>
    <cellStyle name="Normal 2 2 3 5 6 2" xfId="14969" xr:uid="{00000000-0005-0000-0000-00007A3A0000}"/>
    <cellStyle name="Normal 2 2 3 5 7" xfId="14970" xr:uid="{00000000-0005-0000-0000-00007B3A0000}"/>
    <cellStyle name="Normal 2 2 3 5 7 2" xfId="14971" xr:uid="{00000000-0005-0000-0000-00007C3A0000}"/>
    <cellStyle name="Normal 2 2 3 5 8" xfId="14972" xr:uid="{00000000-0005-0000-0000-00007D3A0000}"/>
    <cellStyle name="Normal 2 2 3 6" xfId="14973" xr:uid="{00000000-0005-0000-0000-00007E3A0000}"/>
    <cellStyle name="Normal 2 2 3 6 2" xfId="14974" xr:uid="{00000000-0005-0000-0000-00007F3A0000}"/>
    <cellStyle name="Normal 2 2 3 6 2 2" xfId="14975" xr:uid="{00000000-0005-0000-0000-0000803A0000}"/>
    <cellStyle name="Normal 2 2 3 6 2 2 2" xfId="14976" xr:uid="{00000000-0005-0000-0000-0000813A0000}"/>
    <cellStyle name="Normal 2 2 3 6 2 3" xfId="14977" xr:uid="{00000000-0005-0000-0000-0000823A0000}"/>
    <cellStyle name="Normal 2 2 3 6 3" xfId="14978" xr:uid="{00000000-0005-0000-0000-0000833A0000}"/>
    <cellStyle name="Normal 2 2 3 6 3 2" xfId="14979" xr:uid="{00000000-0005-0000-0000-0000843A0000}"/>
    <cellStyle name="Normal 2 2 3 6 3 2 2" xfId="14980" xr:uid="{00000000-0005-0000-0000-0000853A0000}"/>
    <cellStyle name="Normal 2 2 3 6 3 3" xfId="14981" xr:uid="{00000000-0005-0000-0000-0000863A0000}"/>
    <cellStyle name="Normal 2 2 3 6 4" xfId="14982" xr:uid="{00000000-0005-0000-0000-0000873A0000}"/>
    <cellStyle name="Normal 2 2 3 6 4 2" xfId="14983" xr:uid="{00000000-0005-0000-0000-0000883A0000}"/>
    <cellStyle name="Normal 2 2 3 6 4 2 2" xfId="14984" xr:uid="{00000000-0005-0000-0000-0000893A0000}"/>
    <cellStyle name="Normal 2 2 3 6 4 3" xfId="14985" xr:uid="{00000000-0005-0000-0000-00008A3A0000}"/>
    <cellStyle name="Normal 2 2 3 6 5" xfId="14986" xr:uid="{00000000-0005-0000-0000-00008B3A0000}"/>
    <cellStyle name="Normal 2 2 3 6 5 2" xfId="14987" xr:uid="{00000000-0005-0000-0000-00008C3A0000}"/>
    <cellStyle name="Normal 2 2 3 6 6" xfId="14988" xr:uid="{00000000-0005-0000-0000-00008D3A0000}"/>
    <cellStyle name="Normal 2 2 3 6 6 2" xfId="14989" xr:uid="{00000000-0005-0000-0000-00008E3A0000}"/>
    <cellStyle name="Normal 2 2 3 6 7" xfId="14990" xr:uid="{00000000-0005-0000-0000-00008F3A0000}"/>
    <cellStyle name="Normal 2 2 3 7" xfId="14991" xr:uid="{00000000-0005-0000-0000-0000903A0000}"/>
    <cellStyle name="Normal 2 2 3 7 2" xfId="14992" xr:uid="{00000000-0005-0000-0000-0000913A0000}"/>
    <cellStyle name="Normal 2 2 3 7 2 2" xfId="14993" xr:uid="{00000000-0005-0000-0000-0000923A0000}"/>
    <cellStyle name="Normal 2 2 3 7 2 2 2" xfId="14994" xr:uid="{00000000-0005-0000-0000-0000933A0000}"/>
    <cellStyle name="Normal 2 2 3 7 2 3" xfId="14995" xr:uid="{00000000-0005-0000-0000-0000943A0000}"/>
    <cellStyle name="Normal 2 2 3 7 3" xfId="14996" xr:uid="{00000000-0005-0000-0000-0000953A0000}"/>
    <cellStyle name="Normal 2 2 3 7 3 2" xfId="14997" xr:uid="{00000000-0005-0000-0000-0000963A0000}"/>
    <cellStyle name="Normal 2 2 3 7 3 2 2" xfId="14998" xr:uid="{00000000-0005-0000-0000-0000973A0000}"/>
    <cellStyle name="Normal 2 2 3 7 3 3" xfId="14999" xr:uid="{00000000-0005-0000-0000-0000983A0000}"/>
    <cellStyle name="Normal 2 2 3 7 4" xfId="15000" xr:uid="{00000000-0005-0000-0000-0000993A0000}"/>
    <cellStyle name="Normal 2 2 3 7 4 2" xfId="15001" xr:uid="{00000000-0005-0000-0000-00009A3A0000}"/>
    <cellStyle name="Normal 2 2 3 7 4 2 2" xfId="15002" xr:uid="{00000000-0005-0000-0000-00009B3A0000}"/>
    <cellStyle name="Normal 2 2 3 7 4 3" xfId="15003" xr:uid="{00000000-0005-0000-0000-00009C3A0000}"/>
    <cellStyle name="Normal 2 2 3 7 5" xfId="15004" xr:uid="{00000000-0005-0000-0000-00009D3A0000}"/>
    <cellStyle name="Normal 2 2 3 7 5 2" xfId="15005" xr:uid="{00000000-0005-0000-0000-00009E3A0000}"/>
    <cellStyle name="Normal 2 2 3 7 6" xfId="15006" xr:uid="{00000000-0005-0000-0000-00009F3A0000}"/>
    <cellStyle name="Normal 2 2 3 7 6 2" xfId="15007" xr:uid="{00000000-0005-0000-0000-0000A03A0000}"/>
    <cellStyle name="Normal 2 2 3 7 7" xfId="15008" xr:uid="{00000000-0005-0000-0000-0000A13A0000}"/>
    <cellStyle name="Normal 2 2 3 8" xfId="15009" xr:uid="{00000000-0005-0000-0000-0000A23A0000}"/>
    <cellStyle name="Normal 2 2 3 8 2" xfId="15010" xr:uid="{00000000-0005-0000-0000-0000A33A0000}"/>
    <cellStyle name="Normal 2 2 3 8 2 2" xfId="15011" xr:uid="{00000000-0005-0000-0000-0000A43A0000}"/>
    <cellStyle name="Normal 2 2 3 8 3" xfId="15012" xr:uid="{00000000-0005-0000-0000-0000A53A0000}"/>
    <cellStyle name="Normal 2 2 3 9" xfId="15013" xr:uid="{00000000-0005-0000-0000-0000A63A0000}"/>
    <cellStyle name="Normal 2 2 3 9 2" xfId="15014" xr:uid="{00000000-0005-0000-0000-0000A73A0000}"/>
    <cellStyle name="Normal 2 2 3 9 2 2" xfId="15015" xr:uid="{00000000-0005-0000-0000-0000A83A0000}"/>
    <cellStyle name="Normal 2 2 3 9 3" xfId="15016" xr:uid="{00000000-0005-0000-0000-0000A93A0000}"/>
    <cellStyle name="Normal 2 2 3_Confidential Information" xfId="15017" xr:uid="{00000000-0005-0000-0000-0000AA3A0000}"/>
    <cellStyle name="Normal 2 2 4" xfId="15018" xr:uid="{00000000-0005-0000-0000-0000AB3A0000}"/>
    <cellStyle name="Normal 2 2 5" xfId="15019" xr:uid="{00000000-0005-0000-0000-0000AC3A0000}"/>
    <cellStyle name="Normal 2 2 6" xfId="15020" xr:uid="{00000000-0005-0000-0000-0000AD3A0000}"/>
    <cellStyle name="Normal 2 2 7" xfId="15021" xr:uid="{00000000-0005-0000-0000-0000AE3A0000}"/>
    <cellStyle name="Normal 2 2 8" xfId="15022" xr:uid="{00000000-0005-0000-0000-0000AF3A0000}"/>
    <cellStyle name="Normal 2 2 9" xfId="15023" xr:uid="{00000000-0005-0000-0000-0000B03A0000}"/>
    <cellStyle name="Normal 2 3" xfId="15024" xr:uid="{00000000-0005-0000-0000-0000B13A0000}"/>
    <cellStyle name="Normal 2 3 10" xfId="15025" xr:uid="{00000000-0005-0000-0000-0000B23A0000}"/>
    <cellStyle name="Normal 2 3 10 2" xfId="15026" xr:uid="{00000000-0005-0000-0000-0000B33A0000}"/>
    <cellStyle name="Normal 2 3 10 2 2" xfId="15027" xr:uid="{00000000-0005-0000-0000-0000B43A0000}"/>
    <cellStyle name="Normal 2 3 10 3" xfId="15028" xr:uid="{00000000-0005-0000-0000-0000B53A0000}"/>
    <cellStyle name="Normal 2 3 11" xfId="15029" xr:uid="{00000000-0005-0000-0000-0000B63A0000}"/>
    <cellStyle name="Normal 2 3 11 2" xfId="15030" xr:uid="{00000000-0005-0000-0000-0000B73A0000}"/>
    <cellStyle name="Normal 2 3 11 2 2" xfId="15031" xr:uid="{00000000-0005-0000-0000-0000B83A0000}"/>
    <cellStyle name="Normal 2 3 11 3" xfId="15032" xr:uid="{00000000-0005-0000-0000-0000B93A0000}"/>
    <cellStyle name="Normal 2 3 12" xfId="15033" xr:uid="{00000000-0005-0000-0000-0000BA3A0000}"/>
    <cellStyle name="Normal 2 3 12 2" xfId="15034" xr:uid="{00000000-0005-0000-0000-0000BB3A0000}"/>
    <cellStyle name="Normal 2 3 12 2 2" xfId="15035" xr:uid="{00000000-0005-0000-0000-0000BC3A0000}"/>
    <cellStyle name="Normal 2 3 12 3" xfId="15036" xr:uid="{00000000-0005-0000-0000-0000BD3A0000}"/>
    <cellStyle name="Normal 2 3 13" xfId="15037" xr:uid="{00000000-0005-0000-0000-0000BE3A0000}"/>
    <cellStyle name="Normal 2 3 13 2" xfId="15038" xr:uid="{00000000-0005-0000-0000-0000BF3A0000}"/>
    <cellStyle name="Normal 2 3 13 2 2" xfId="15039" xr:uid="{00000000-0005-0000-0000-0000C03A0000}"/>
    <cellStyle name="Normal 2 3 13 3" xfId="15040" xr:uid="{00000000-0005-0000-0000-0000C13A0000}"/>
    <cellStyle name="Normal 2 3 14" xfId="15041" xr:uid="{00000000-0005-0000-0000-0000C23A0000}"/>
    <cellStyle name="Normal 2 3 14 2" xfId="15042" xr:uid="{00000000-0005-0000-0000-0000C33A0000}"/>
    <cellStyle name="Normal 2 3 15" xfId="15043" xr:uid="{00000000-0005-0000-0000-0000C43A0000}"/>
    <cellStyle name="Normal 2 3 15 2" xfId="15044" xr:uid="{00000000-0005-0000-0000-0000C53A0000}"/>
    <cellStyle name="Normal 2 3 16" xfId="15045" xr:uid="{00000000-0005-0000-0000-0000C63A0000}"/>
    <cellStyle name="Normal 2 3 17" xfId="15046" xr:uid="{00000000-0005-0000-0000-0000C73A0000}"/>
    <cellStyle name="Normal 2 3 2" xfId="15047" xr:uid="{00000000-0005-0000-0000-0000C83A0000}"/>
    <cellStyle name="Normal 2 3 2 10" xfId="15048" xr:uid="{00000000-0005-0000-0000-0000C93A0000}"/>
    <cellStyle name="Normal 2 3 2 10 2" xfId="15049" xr:uid="{00000000-0005-0000-0000-0000CA3A0000}"/>
    <cellStyle name="Normal 2 3 2 10 2 2" xfId="15050" xr:uid="{00000000-0005-0000-0000-0000CB3A0000}"/>
    <cellStyle name="Normal 2 3 2 10 3" xfId="15051" xr:uid="{00000000-0005-0000-0000-0000CC3A0000}"/>
    <cellStyle name="Normal 2 3 2 11" xfId="15052" xr:uid="{00000000-0005-0000-0000-0000CD3A0000}"/>
    <cellStyle name="Normal 2 3 2 11 2" xfId="15053" xr:uid="{00000000-0005-0000-0000-0000CE3A0000}"/>
    <cellStyle name="Normal 2 3 2 12" xfId="15054" xr:uid="{00000000-0005-0000-0000-0000CF3A0000}"/>
    <cellStyle name="Normal 2 3 2 12 2" xfId="15055" xr:uid="{00000000-0005-0000-0000-0000D03A0000}"/>
    <cellStyle name="Normal 2 3 2 13" xfId="15056" xr:uid="{00000000-0005-0000-0000-0000D13A0000}"/>
    <cellStyle name="Normal 2 3 2 2" xfId="15057" xr:uid="{00000000-0005-0000-0000-0000D23A0000}"/>
    <cellStyle name="Normal 2 3 2 2 10" xfId="15058" xr:uid="{00000000-0005-0000-0000-0000D33A0000}"/>
    <cellStyle name="Normal 2 3 2 2 10 2" xfId="15059" xr:uid="{00000000-0005-0000-0000-0000D43A0000}"/>
    <cellStyle name="Normal 2 3 2 2 11" xfId="15060" xr:uid="{00000000-0005-0000-0000-0000D53A0000}"/>
    <cellStyle name="Normal 2 3 2 2 2" xfId="15061" xr:uid="{00000000-0005-0000-0000-0000D63A0000}"/>
    <cellStyle name="Normal 2 3 2 2 2 2" xfId="15062" xr:uid="{00000000-0005-0000-0000-0000D73A0000}"/>
    <cellStyle name="Normal 2 3 2 2 2 2 2" xfId="15063" xr:uid="{00000000-0005-0000-0000-0000D83A0000}"/>
    <cellStyle name="Normal 2 3 2 2 2 2 2 2" xfId="15064" xr:uid="{00000000-0005-0000-0000-0000D93A0000}"/>
    <cellStyle name="Normal 2 3 2 2 2 2 2 2 2" xfId="15065" xr:uid="{00000000-0005-0000-0000-0000DA3A0000}"/>
    <cellStyle name="Normal 2 3 2 2 2 2 2 3" xfId="15066" xr:uid="{00000000-0005-0000-0000-0000DB3A0000}"/>
    <cellStyle name="Normal 2 3 2 2 2 2 3" xfId="15067" xr:uid="{00000000-0005-0000-0000-0000DC3A0000}"/>
    <cellStyle name="Normal 2 3 2 2 2 2 3 2" xfId="15068" xr:uid="{00000000-0005-0000-0000-0000DD3A0000}"/>
    <cellStyle name="Normal 2 3 2 2 2 2 3 2 2" xfId="15069" xr:uid="{00000000-0005-0000-0000-0000DE3A0000}"/>
    <cellStyle name="Normal 2 3 2 2 2 2 3 3" xfId="15070" xr:uid="{00000000-0005-0000-0000-0000DF3A0000}"/>
    <cellStyle name="Normal 2 3 2 2 2 2 4" xfId="15071" xr:uid="{00000000-0005-0000-0000-0000E03A0000}"/>
    <cellStyle name="Normal 2 3 2 2 2 2 4 2" xfId="15072" xr:uid="{00000000-0005-0000-0000-0000E13A0000}"/>
    <cellStyle name="Normal 2 3 2 2 2 2 4 2 2" xfId="15073" xr:uid="{00000000-0005-0000-0000-0000E23A0000}"/>
    <cellStyle name="Normal 2 3 2 2 2 2 4 3" xfId="15074" xr:uid="{00000000-0005-0000-0000-0000E33A0000}"/>
    <cellStyle name="Normal 2 3 2 2 2 2 5" xfId="15075" xr:uid="{00000000-0005-0000-0000-0000E43A0000}"/>
    <cellStyle name="Normal 2 3 2 2 2 2 5 2" xfId="15076" xr:uid="{00000000-0005-0000-0000-0000E53A0000}"/>
    <cellStyle name="Normal 2 3 2 2 2 2 6" xfId="15077" xr:uid="{00000000-0005-0000-0000-0000E63A0000}"/>
    <cellStyle name="Normal 2 3 2 2 2 2 6 2" xfId="15078" xr:uid="{00000000-0005-0000-0000-0000E73A0000}"/>
    <cellStyle name="Normal 2 3 2 2 2 2 7" xfId="15079" xr:uid="{00000000-0005-0000-0000-0000E83A0000}"/>
    <cellStyle name="Normal 2 3 2 2 2 3" xfId="15080" xr:uid="{00000000-0005-0000-0000-0000E93A0000}"/>
    <cellStyle name="Normal 2 3 2 2 2 3 2" xfId="15081" xr:uid="{00000000-0005-0000-0000-0000EA3A0000}"/>
    <cellStyle name="Normal 2 3 2 2 2 3 2 2" xfId="15082" xr:uid="{00000000-0005-0000-0000-0000EB3A0000}"/>
    <cellStyle name="Normal 2 3 2 2 2 3 2 2 2" xfId="15083" xr:uid="{00000000-0005-0000-0000-0000EC3A0000}"/>
    <cellStyle name="Normal 2 3 2 2 2 3 2 3" xfId="15084" xr:uid="{00000000-0005-0000-0000-0000ED3A0000}"/>
    <cellStyle name="Normal 2 3 2 2 2 3 3" xfId="15085" xr:uid="{00000000-0005-0000-0000-0000EE3A0000}"/>
    <cellStyle name="Normal 2 3 2 2 2 3 3 2" xfId="15086" xr:uid="{00000000-0005-0000-0000-0000EF3A0000}"/>
    <cellStyle name="Normal 2 3 2 2 2 3 3 2 2" xfId="15087" xr:uid="{00000000-0005-0000-0000-0000F03A0000}"/>
    <cellStyle name="Normal 2 3 2 2 2 3 3 3" xfId="15088" xr:uid="{00000000-0005-0000-0000-0000F13A0000}"/>
    <cellStyle name="Normal 2 3 2 2 2 3 4" xfId="15089" xr:uid="{00000000-0005-0000-0000-0000F23A0000}"/>
    <cellStyle name="Normal 2 3 2 2 2 3 4 2" xfId="15090" xr:uid="{00000000-0005-0000-0000-0000F33A0000}"/>
    <cellStyle name="Normal 2 3 2 2 2 3 4 2 2" xfId="15091" xr:uid="{00000000-0005-0000-0000-0000F43A0000}"/>
    <cellStyle name="Normal 2 3 2 2 2 3 4 3" xfId="15092" xr:uid="{00000000-0005-0000-0000-0000F53A0000}"/>
    <cellStyle name="Normal 2 3 2 2 2 3 5" xfId="15093" xr:uid="{00000000-0005-0000-0000-0000F63A0000}"/>
    <cellStyle name="Normal 2 3 2 2 2 3 5 2" xfId="15094" xr:uid="{00000000-0005-0000-0000-0000F73A0000}"/>
    <cellStyle name="Normal 2 3 2 2 2 3 6" xfId="15095" xr:uid="{00000000-0005-0000-0000-0000F83A0000}"/>
    <cellStyle name="Normal 2 3 2 2 2 3 6 2" xfId="15096" xr:uid="{00000000-0005-0000-0000-0000F93A0000}"/>
    <cellStyle name="Normal 2 3 2 2 2 3 7" xfId="15097" xr:uid="{00000000-0005-0000-0000-0000FA3A0000}"/>
    <cellStyle name="Normal 2 3 2 2 2 4" xfId="15098" xr:uid="{00000000-0005-0000-0000-0000FB3A0000}"/>
    <cellStyle name="Normal 2 3 2 2 2 4 2" xfId="15099" xr:uid="{00000000-0005-0000-0000-0000FC3A0000}"/>
    <cellStyle name="Normal 2 3 2 2 2 4 2 2" xfId="15100" xr:uid="{00000000-0005-0000-0000-0000FD3A0000}"/>
    <cellStyle name="Normal 2 3 2 2 2 4 3" xfId="15101" xr:uid="{00000000-0005-0000-0000-0000FE3A0000}"/>
    <cellStyle name="Normal 2 3 2 2 2 5" xfId="15102" xr:uid="{00000000-0005-0000-0000-0000FF3A0000}"/>
    <cellStyle name="Normal 2 3 2 2 2 5 2" xfId="15103" xr:uid="{00000000-0005-0000-0000-0000003B0000}"/>
    <cellStyle name="Normal 2 3 2 2 2 5 2 2" xfId="15104" xr:uid="{00000000-0005-0000-0000-0000013B0000}"/>
    <cellStyle name="Normal 2 3 2 2 2 5 3" xfId="15105" xr:uid="{00000000-0005-0000-0000-0000023B0000}"/>
    <cellStyle name="Normal 2 3 2 2 2 6" xfId="15106" xr:uid="{00000000-0005-0000-0000-0000033B0000}"/>
    <cellStyle name="Normal 2 3 2 2 2 6 2" xfId="15107" xr:uid="{00000000-0005-0000-0000-0000043B0000}"/>
    <cellStyle name="Normal 2 3 2 2 2 6 2 2" xfId="15108" xr:uid="{00000000-0005-0000-0000-0000053B0000}"/>
    <cellStyle name="Normal 2 3 2 2 2 6 3" xfId="15109" xr:uid="{00000000-0005-0000-0000-0000063B0000}"/>
    <cellStyle name="Normal 2 3 2 2 2 7" xfId="15110" xr:uid="{00000000-0005-0000-0000-0000073B0000}"/>
    <cellStyle name="Normal 2 3 2 2 2 7 2" xfId="15111" xr:uid="{00000000-0005-0000-0000-0000083B0000}"/>
    <cellStyle name="Normal 2 3 2 2 2 8" xfId="15112" xr:uid="{00000000-0005-0000-0000-0000093B0000}"/>
    <cellStyle name="Normal 2 3 2 2 2 8 2" xfId="15113" xr:uid="{00000000-0005-0000-0000-00000A3B0000}"/>
    <cellStyle name="Normal 2 3 2 2 2 9" xfId="15114" xr:uid="{00000000-0005-0000-0000-00000B3B0000}"/>
    <cellStyle name="Normal 2 3 2 2 3" xfId="15115" xr:uid="{00000000-0005-0000-0000-00000C3B0000}"/>
    <cellStyle name="Normal 2 3 2 2 3 2" xfId="15116" xr:uid="{00000000-0005-0000-0000-00000D3B0000}"/>
    <cellStyle name="Normal 2 3 2 2 3 2 2" xfId="15117" xr:uid="{00000000-0005-0000-0000-00000E3B0000}"/>
    <cellStyle name="Normal 2 3 2 2 3 2 2 2" xfId="15118" xr:uid="{00000000-0005-0000-0000-00000F3B0000}"/>
    <cellStyle name="Normal 2 3 2 2 3 2 2 2 2" xfId="15119" xr:uid="{00000000-0005-0000-0000-0000103B0000}"/>
    <cellStyle name="Normal 2 3 2 2 3 2 2 3" xfId="15120" xr:uid="{00000000-0005-0000-0000-0000113B0000}"/>
    <cellStyle name="Normal 2 3 2 2 3 2 3" xfId="15121" xr:uid="{00000000-0005-0000-0000-0000123B0000}"/>
    <cellStyle name="Normal 2 3 2 2 3 2 3 2" xfId="15122" xr:uid="{00000000-0005-0000-0000-0000133B0000}"/>
    <cellStyle name="Normal 2 3 2 2 3 2 3 2 2" xfId="15123" xr:uid="{00000000-0005-0000-0000-0000143B0000}"/>
    <cellStyle name="Normal 2 3 2 2 3 2 3 3" xfId="15124" xr:uid="{00000000-0005-0000-0000-0000153B0000}"/>
    <cellStyle name="Normal 2 3 2 2 3 2 4" xfId="15125" xr:uid="{00000000-0005-0000-0000-0000163B0000}"/>
    <cellStyle name="Normal 2 3 2 2 3 2 4 2" xfId="15126" xr:uid="{00000000-0005-0000-0000-0000173B0000}"/>
    <cellStyle name="Normal 2 3 2 2 3 2 4 2 2" xfId="15127" xr:uid="{00000000-0005-0000-0000-0000183B0000}"/>
    <cellStyle name="Normal 2 3 2 2 3 2 4 3" xfId="15128" xr:uid="{00000000-0005-0000-0000-0000193B0000}"/>
    <cellStyle name="Normal 2 3 2 2 3 2 5" xfId="15129" xr:uid="{00000000-0005-0000-0000-00001A3B0000}"/>
    <cellStyle name="Normal 2 3 2 2 3 2 5 2" xfId="15130" xr:uid="{00000000-0005-0000-0000-00001B3B0000}"/>
    <cellStyle name="Normal 2 3 2 2 3 2 6" xfId="15131" xr:uid="{00000000-0005-0000-0000-00001C3B0000}"/>
    <cellStyle name="Normal 2 3 2 2 3 2 6 2" xfId="15132" xr:uid="{00000000-0005-0000-0000-00001D3B0000}"/>
    <cellStyle name="Normal 2 3 2 2 3 2 7" xfId="15133" xr:uid="{00000000-0005-0000-0000-00001E3B0000}"/>
    <cellStyle name="Normal 2 3 2 2 3 3" xfId="15134" xr:uid="{00000000-0005-0000-0000-00001F3B0000}"/>
    <cellStyle name="Normal 2 3 2 2 3 3 2" xfId="15135" xr:uid="{00000000-0005-0000-0000-0000203B0000}"/>
    <cellStyle name="Normal 2 3 2 2 3 3 2 2" xfId="15136" xr:uid="{00000000-0005-0000-0000-0000213B0000}"/>
    <cellStyle name="Normal 2 3 2 2 3 3 3" xfId="15137" xr:uid="{00000000-0005-0000-0000-0000223B0000}"/>
    <cellStyle name="Normal 2 3 2 2 3 4" xfId="15138" xr:uid="{00000000-0005-0000-0000-0000233B0000}"/>
    <cellStyle name="Normal 2 3 2 2 3 4 2" xfId="15139" xr:uid="{00000000-0005-0000-0000-0000243B0000}"/>
    <cellStyle name="Normal 2 3 2 2 3 4 2 2" xfId="15140" xr:uid="{00000000-0005-0000-0000-0000253B0000}"/>
    <cellStyle name="Normal 2 3 2 2 3 4 3" xfId="15141" xr:uid="{00000000-0005-0000-0000-0000263B0000}"/>
    <cellStyle name="Normal 2 3 2 2 3 5" xfId="15142" xr:uid="{00000000-0005-0000-0000-0000273B0000}"/>
    <cellStyle name="Normal 2 3 2 2 3 5 2" xfId="15143" xr:uid="{00000000-0005-0000-0000-0000283B0000}"/>
    <cellStyle name="Normal 2 3 2 2 3 5 2 2" xfId="15144" xr:uid="{00000000-0005-0000-0000-0000293B0000}"/>
    <cellStyle name="Normal 2 3 2 2 3 5 3" xfId="15145" xr:uid="{00000000-0005-0000-0000-00002A3B0000}"/>
    <cellStyle name="Normal 2 3 2 2 3 6" xfId="15146" xr:uid="{00000000-0005-0000-0000-00002B3B0000}"/>
    <cellStyle name="Normal 2 3 2 2 3 6 2" xfId="15147" xr:uid="{00000000-0005-0000-0000-00002C3B0000}"/>
    <cellStyle name="Normal 2 3 2 2 3 7" xfId="15148" xr:uid="{00000000-0005-0000-0000-00002D3B0000}"/>
    <cellStyle name="Normal 2 3 2 2 3 7 2" xfId="15149" xr:uid="{00000000-0005-0000-0000-00002E3B0000}"/>
    <cellStyle name="Normal 2 3 2 2 3 8" xfId="15150" xr:uid="{00000000-0005-0000-0000-00002F3B0000}"/>
    <cellStyle name="Normal 2 3 2 2 4" xfId="15151" xr:uid="{00000000-0005-0000-0000-0000303B0000}"/>
    <cellStyle name="Normal 2 3 2 2 4 2" xfId="15152" xr:uid="{00000000-0005-0000-0000-0000313B0000}"/>
    <cellStyle name="Normal 2 3 2 2 4 2 2" xfId="15153" xr:uid="{00000000-0005-0000-0000-0000323B0000}"/>
    <cellStyle name="Normal 2 3 2 2 4 2 2 2" xfId="15154" xr:uid="{00000000-0005-0000-0000-0000333B0000}"/>
    <cellStyle name="Normal 2 3 2 2 4 2 3" xfId="15155" xr:uid="{00000000-0005-0000-0000-0000343B0000}"/>
    <cellStyle name="Normal 2 3 2 2 4 3" xfId="15156" xr:uid="{00000000-0005-0000-0000-0000353B0000}"/>
    <cellStyle name="Normal 2 3 2 2 4 3 2" xfId="15157" xr:uid="{00000000-0005-0000-0000-0000363B0000}"/>
    <cellStyle name="Normal 2 3 2 2 4 3 2 2" xfId="15158" xr:uid="{00000000-0005-0000-0000-0000373B0000}"/>
    <cellStyle name="Normal 2 3 2 2 4 3 3" xfId="15159" xr:uid="{00000000-0005-0000-0000-0000383B0000}"/>
    <cellStyle name="Normal 2 3 2 2 4 4" xfId="15160" xr:uid="{00000000-0005-0000-0000-0000393B0000}"/>
    <cellStyle name="Normal 2 3 2 2 4 4 2" xfId="15161" xr:uid="{00000000-0005-0000-0000-00003A3B0000}"/>
    <cellStyle name="Normal 2 3 2 2 4 4 2 2" xfId="15162" xr:uid="{00000000-0005-0000-0000-00003B3B0000}"/>
    <cellStyle name="Normal 2 3 2 2 4 4 3" xfId="15163" xr:uid="{00000000-0005-0000-0000-00003C3B0000}"/>
    <cellStyle name="Normal 2 3 2 2 4 5" xfId="15164" xr:uid="{00000000-0005-0000-0000-00003D3B0000}"/>
    <cellStyle name="Normal 2 3 2 2 4 5 2" xfId="15165" xr:uid="{00000000-0005-0000-0000-00003E3B0000}"/>
    <cellStyle name="Normal 2 3 2 2 4 6" xfId="15166" xr:uid="{00000000-0005-0000-0000-00003F3B0000}"/>
    <cellStyle name="Normal 2 3 2 2 4 6 2" xfId="15167" xr:uid="{00000000-0005-0000-0000-0000403B0000}"/>
    <cellStyle name="Normal 2 3 2 2 4 7" xfId="15168" xr:uid="{00000000-0005-0000-0000-0000413B0000}"/>
    <cellStyle name="Normal 2 3 2 2 5" xfId="15169" xr:uid="{00000000-0005-0000-0000-0000423B0000}"/>
    <cellStyle name="Normal 2 3 2 2 5 2" xfId="15170" xr:uid="{00000000-0005-0000-0000-0000433B0000}"/>
    <cellStyle name="Normal 2 3 2 2 5 2 2" xfId="15171" xr:uid="{00000000-0005-0000-0000-0000443B0000}"/>
    <cellStyle name="Normal 2 3 2 2 5 2 2 2" xfId="15172" xr:uid="{00000000-0005-0000-0000-0000453B0000}"/>
    <cellStyle name="Normal 2 3 2 2 5 2 3" xfId="15173" xr:uid="{00000000-0005-0000-0000-0000463B0000}"/>
    <cellStyle name="Normal 2 3 2 2 5 3" xfId="15174" xr:uid="{00000000-0005-0000-0000-0000473B0000}"/>
    <cellStyle name="Normal 2 3 2 2 5 3 2" xfId="15175" xr:uid="{00000000-0005-0000-0000-0000483B0000}"/>
    <cellStyle name="Normal 2 3 2 2 5 3 2 2" xfId="15176" xr:uid="{00000000-0005-0000-0000-0000493B0000}"/>
    <cellStyle name="Normal 2 3 2 2 5 3 3" xfId="15177" xr:uid="{00000000-0005-0000-0000-00004A3B0000}"/>
    <cellStyle name="Normal 2 3 2 2 5 4" xfId="15178" xr:uid="{00000000-0005-0000-0000-00004B3B0000}"/>
    <cellStyle name="Normal 2 3 2 2 5 4 2" xfId="15179" xr:uid="{00000000-0005-0000-0000-00004C3B0000}"/>
    <cellStyle name="Normal 2 3 2 2 5 4 2 2" xfId="15180" xr:uid="{00000000-0005-0000-0000-00004D3B0000}"/>
    <cellStyle name="Normal 2 3 2 2 5 4 3" xfId="15181" xr:uid="{00000000-0005-0000-0000-00004E3B0000}"/>
    <cellStyle name="Normal 2 3 2 2 5 5" xfId="15182" xr:uid="{00000000-0005-0000-0000-00004F3B0000}"/>
    <cellStyle name="Normal 2 3 2 2 5 5 2" xfId="15183" xr:uid="{00000000-0005-0000-0000-0000503B0000}"/>
    <cellStyle name="Normal 2 3 2 2 5 6" xfId="15184" xr:uid="{00000000-0005-0000-0000-0000513B0000}"/>
    <cellStyle name="Normal 2 3 2 2 5 6 2" xfId="15185" xr:uid="{00000000-0005-0000-0000-0000523B0000}"/>
    <cellStyle name="Normal 2 3 2 2 5 7" xfId="15186" xr:uid="{00000000-0005-0000-0000-0000533B0000}"/>
    <cellStyle name="Normal 2 3 2 2 6" xfId="15187" xr:uid="{00000000-0005-0000-0000-0000543B0000}"/>
    <cellStyle name="Normal 2 3 2 2 6 2" xfId="15188" xr:uid="{00000000-0005-0000-0000-0000553B0000}"/>
    <cellStyle name="Normal 2 3 2 2 6 2 2" xfId="15189" xr:uid="{00000000-0005-0000-0000-0000563B0000}"/>
    <cellStyle name="Normal 2 3 2 2 6 3" xfId="15190" xr:uid="{00000000-0005-0000-0000-0000573B0000}"/>
    <cellStyle name="Normal 2 3 2 2 7" xfId="15191" xr:uid="{00000000-0005-0000-0000-0000583B0000}"/>
    <cellStyle name="Normal 2 3 2 2 7 2" xfId="15192" xr:uid="{00000000-0005-0000-0000-0000593B0000}"/>
    <cellStyle name="Normal 2 3 2 2 7 2 2" xfId="15193" xr:uid="{00000000-0005-0000-0000-00005A3B0000}"/>
    <cellStyle name="Normal 2 3 2 2 7 3" xfId="15194" xr:uid="{00000000-0005-0000-0000-00005B3B0000}"/>
    <cellStyle name="Normal 2 3 2 2 8" xfId="15195" xr:uid="{00000000-0005-0000-0000-00005C3B0000}"/>
    <cellStyle name="Normal 2 3 2 2 8 2" xfId="15196" xr:uid="{00000000-0005-0000-0000-00005D3B0000}"/>
    <cellStyle name="Normal 2 3 2 2 8 2 2" xfId="15197" xr:uid="{00000000-0005-0000-0000-00005E3B0000}"/>
    <cellStyle name="Normal 2 3 2 2 8 3" xfId="15198" xr:uid="{00000000-0005-0000-0000-00005F3B0000}"/>
    <cellStyle name="Normal 2 3 2 2 9" xfId="15199" xr:uid="{00000000-0005-0000-0000-0000603B0000}"/>
    <cellStyle name="Normal 2 3 2 2 9 2" xfId="15200" xr:uid="{00000000-0005-0000-0000-0000613B0000}"/>
    <cellStyle name="Normal 2 3 2 3" xfId="15201" xr:uid="{00000000-0005-0000-0000-0000623B0000}"/>
    <cellStyle name="Normal 2 3 2 3 10" xfId="15202" xr:uid="{00000000-0005-0000-0000-0000633B0000}"/>
    <cellStyle name="Normal 2 3 2 3 10 2" xfId="15203" xr:uid="{00000000-0005-0000-0000-0000643B0000}"/>
    <cellStyle name="Normal 2 3 2 3 11" xfId="15204" xr:uid="{00000000-0005-0000-0000-0000653B0000}"/>
    <cellStyle name="Normal 2 3 2 3 2" xfId="15205" xr:uid="{00000000-0005-0000-0000-0000663B0000}"/>
    <cellStyle name="Normal 2 3 2 3 2 2" xfId="15206" xr:uid="{00000000-0005-0000-0000-0000673B0000}"/>
    <cellStyle name="Normal 2 3 2 3 2 2 2" xfId="15207" xr:uid="{00000000-0005-0000-0000-0000683B0000}"/>
    <cellStyle name="Normal 2 3 2 3 2 2 2 2" xfId="15208" xr:uid="{00000000-0005-0000-0000-0000693B0000}"/>
    <cellStyle name="Normal 2 3 2 3 2 2 2 2 2" xfId="15209" xr:uid="{00000000-0005-0000-0000-00006A3B0000}"/>
    <cellStyle name="Normal 2 3 2 3 2 2 2 3" xfId="15210" xr:uid="{00000000-0005-0000-0000-00006B3B0000}"/>
    <cellStyle name="Normal 2 3 2 3 2 2 3" xfId="15211" xr:uid="{00000000-0005-0000-0000-00006C3B0000}"/>
    <cellStyle name="Normal 2 3 2 3 2 2 3 2" xfId="15212" xr:uid="{00000000-0005-0000-0000-00006D3B0000}"/>
    <cellStyle name="Normal 2 3 2 3 2 2 3 2 2" xfId="15213" xr:uid="{00000000-0005-0000-0000-00006E3B0000}"/>
    <cellStyle name="Normal 2 3 2 3 2 2 3 3" xfId="15214" xr:uid="{00000000-0005-0000-0000-00006F3B0000}"/>
    <cellStyle name="Normal 2 3 2 3 2 2 4" xfId="15215" xr:uid="{00000000-0005-0000-0000-0000703B0000}"/>
    <cellStyle name="Normal 2 3 2 3 2 2 4 2" xfId="15216" xr:uid="{00000000-0005-0000-0000-0000713B0000}"/>
    <cellStyle name="Normal 2 3 2 3 2 2 4 2 2" xfId="15217" xr:uid="{00000000-0005-0000-0000-0000723B0000}"/>
    <cellStyle name="Normal 2 3 2 3 2 2 4 3" xfId="15218" xr:uid="{00000000-0005-0000-0000-0000733B0000}"/>
    <cellStyle name="Normal 2 3 2 3 2 2 5" xfId="15219" xr:uid="{00000000-0005-0000-0000-0000743B0000}"/>
    <cellStyle name="Normal 2 3 2 3 2 2 5 2" xfId="15220" xr:uid="{00000000-0005-0000-0000-0000753B0000}"/>
    <cellStyle name="Normal 2 3 2 3 2 2 6" xfId="15221" xr:uid="{00000000-0005-0000-0000-0000763B0000}"/>
    <cellStyle name="Normal 2 3 2 3 2 2 6 2" xfId="15222" xr:uid="{00000000-0005-0000-0000-0000773B0000}"/>
    <cellStyle name="Normal 2 3 2 3 2 2 7" xfId="15223" xr:uid="{00000000-0005-0000-0000-0000783B0000}"/>
    <cellStyle name="Normal 2 3 2 3 2 3" xfId="15224" xr:uid="{00000000-0005-0000-0000-0000793B0000}"/>
    <cellStyle name="Normal 2 3 2 3 2 3 2" xfId="15225" xr:uid="{00000000-0005-0000-0000-00007A3B0000}"/>
    <cellStyle name="Normal 2 3 2 3 2 3 2 2" xfId="15226" xr:uid="{00000000-0005-0000-0000-00007B3B0000}"/>
    <cellStyle name="Normal 2 3 2 3 2 3 2 2 2" xfId="15227" xr:uid="{00000000-0005-0000-0000-00007C3B0000}"/>
    <cellStyle name="Normal 2 3 2 3 2 3 2 3" xfId="15228" xr:uid="{00000000-0005-0000-0000-00007D3B0000}"/>
    <cellStyle name="Normal 2 3 2 3 2 3 3" xfId="15229" xr:uid="{00000000-0005-0000-0000-00007E3B0000}"/>
    <cellStyle name="Normal 2 3 2 3 2 3 3 2" xfId="15230" xr:uid="{00000000-0005-0000-0000-00007F3B0000}"/>
    <cellStyle name="Normal 2 3 2 3 2 3 3 2 2" xfId="15231" xr:uid="{00000000-0005-0000-0000-0000803B0000}"/>
    <cellStyle name="Normal 2 3 2 3 2 3 3 3" xfId="15232" xr:uid="{00000000-0005-0000-0000-0000813B0000}"/>
    <cellStyle name="Normal 2 3 2 3 2 3 4" xfId="15233" xr:uid="{00000000-0005-0000-0000-0000823B0000}"/>
    <cellStyle name="Normal 2 3 2 3 2 3 4 2" xfId="15234" xr:uid="{00000000-0005-0000-0000-0000833B0000}"/>
    <cellStyle name="Normal 2 3 2 3 2 3 4 2 2" xfId="15235" xr:uid="{00000000-0005-0000-0000-0000843B0000}"/>
    <cellStyle name="Normal 2 3 2 3 2 3 4 3" xfId="15236" xr:uid="{00000000-0005-0000-0000-0000853B0000}"/>
    <cellStyle name="Normal 2 3 2 3 2 3 5" xfId="15237" xr:uid="{00000000-0005-0000-0000-0000863B0000}"/>
    <cellStyle name="Normal 2 3 2 3 2 3 5 2" xfId="15238" xr:uid="{00000000-0005-0000-0000-0000873B0000}"/>
    <cellStyle name="Normal 2 3 2 3 2 3 6" xfId="15239" xr:uid="{00000000-0005-0000-0000-0000883B0000}"/>
    <cellStyle name="Normal 2 3 2 3 2 3 6 2" xfId="15240" xr:uid="{00000000-0005-0000-0000-0000893B0000}"/>
    <cellStyle name="Normal 2 3 2 3 2 3 7" xfId="15241" xr:uid="{00000000-0005-0000-0000-00008A3B0000}"/>
    <cellStyle name="Normal 2 3 2 3 2 4" xfId="15242" xr:uid="{00000000-0005-0000-0000-00008B3B0000}"/>
    <cellStyle name="Normal 2 3 2 3 2 4 2" xfId="15243" xr:uid="{00000000-0005-0000-0000-00008C3B0000}"/>
    <cellStyle name="Normal 2 3 2 3 2 4 2 2" xfId="15244" xr:uid="{00000000-0005-0000-0000-00008D3B0000}"/>
    <cellStyle name="Normal 2 3 2 3 2 4 3" xfId="15245" xr:uid="{00000000-0005-0000-0000-00008E3B0000}"/>
    <cellStyle name="Normal 2 3 2 3 2 5" xfId="15246" xr:uid="{00000000-0005-0000-0000-00008F3B0000}"/>
    <cellStyle name="Normal 2 3 2 3 2 5 2" xfId="15247" xr:uid="{00000000-0005-0000-0000-0000903B0000}"/>
    <cellStyle name="Normal 2 3 2 3 2 5 2 2" xfId="15248" xr:uid="{00000000-0005-0000-0000-0000913B0000}"/>
    <cellStyle name="Normal 2 3 2 3 2 5 3" xfId="15249" xr:uid="{00000000-0005-0000-0000-0000923B0000}"/>
    <cellStyle name="Normal 2 3 2 3 2 6" xfId="15250" xr:uid="{00000000-0005-0000-0000-0000933B0000}"/>
    <cellStyle name="Normal 2 3 2 3 2 6 2" xfId="15251" xr:uid="{00000000-0005-0000-0000-0000943B0000}"/>
    <cellStyle name="Normal 2 3 2 3 2 6 2 2" xfId="15252" xr:uid="{00000000-0005-0000-0000-0000953B0000}"/>
    <cellStyle name="Normal 2 3 2 3 2 6 3" xfId="15253" xr:uid="{00000000-0005-0000-0000-0000963B0000}"/>
    <cellStyle name="Normal 2 3 2 3 2 7" xfId="15254" xr:uid="{00000000-0005-0000-0000-0000973B0000}"/>
    <cellStyle name="Normal 2 3 2 3 2 7 2" xfId="15255" xr:uid="{00000000-0005-0000-0000-0000983B0000}"/>
    <cellStyle name="Normal 2 3 2 3 2 8" xfId="15256" xr:uid="{00000000-0005-0000-0000-0000993B0000}"/>
    <cellStyle name="Normal 2 3 2 3 2 8 2" xfId="15257" xr:uid="{00000000-0005-0000-0000-00009A3B0000}"/>
    <cellStyle name="Normal 2 3 2 3 2 9" xfId="15258" xr:uid="{00000000-0005-0000-0000-00009B3B0000}"/>
    <cellStyle name="Normal 2 3 2 3 3" xfId="15259" xr:uid="{00000000-0005-0000-0000-00009C3B0000}"/>
    <cellStyle name="Normal 2 3 2 3 3 2" xfId="15260" xr:uid="{00000000-0005-0000-0000-00009D3B0000}"/>
    <cellStyle name="Normal 2 3 2 3 3 2 2" xfId="15261" xr:uid="{00000000-0005-0000-0000-00009E3B0000}"/>
    <cellStyle name="Normal 2 3 2 3 3 2 2 2" xfId="15262" xr:uid="{00000000-0005-0000-0000-00009F3B0000}"/>
    <cellStyle name="Normal 2 3 2 3 3 2 2 2 2" xfId="15263" xr:uid="{00000000-0005-0000-0000-0000A03B0000}"/>
    <cellStyle name="Normal 2 3 2 3 3 2 2 3" xfId="15264" xr:uid="{00000000-0005-0000-0000-0000A13B0000}"/>
    <cellStyle name="Normal 2 3 2 3 3 2 3" xfId="15265" xr:uid="{00000000-0005-0000-0000-0000A23B0000}"/>
    <cellStyle name="Normal 2 3 2 3 3 2 3 2" xfId="15266" xr:uid="{00000000-0005-0000-0000-0000A33B0000}"/>
    <cellStyle name="Normal 2 3 2 3 3 2 3 2 2" xfId="15267" xr:uid="{00000000-0005-0000-0000-0000A43B0000}"/>
    <cellStyle name="Normal 2 3 2 3 3 2 3 3" xfId="15268" xr:uid="{00000000-0005-0000-0000-0000A53B0000}"/>
    <cellStyle name="Normal 2 3 2 3 3 2 4" xfId="15269" xr:uid="{00000000-0005-0000-0000-0000A63B0000}"/>
    <cellStyle name="Normal 2 3 2 3 3 2 4 2" xfId="15270" xr:uid="{00000000-0005-0000-0000-0000A73B0000}"/>
    <cellStyle name="Normal 2 3 2 3 3 2 4 2 2" xfId="15271" xr:uid="{00000000-0005-0000-0000-0000A83B0000}"/>
    <cellStyle name="Normal 2 3 2 3 3 2 4 3" xfId="15272" xr:uid="{00000000-0005-0000-0000-0000A93B0000}"/>
    <cellStyle name="Normal 2 3 2 3 3 2 5" xfId="15273" xr:uid="{00000000-0005-0000-0000-0000AA3B0000}"/>
    <cellStyle name="Normal 2 3 2 3 3 2 5 2" xfId="15274" xr:uid="{00000000-0005-0000-0000-0000AB3B0000}"/>
    <cellStyle name="Normal 2 3 2 3 3 2 6" xfId="15275" xr:uid="{00000000-0005-0000-0000-0000AC3B0000}"/>
    <cellStyle name="Normal 2 3 2 3 3 2 6 2" xfId="15276" xr:uid="{00000000-0005-0000-0000-0000AD3B0000}"/>
    <cellStyle name="Normal 2 3 2 3 3 2 7" xfId="15277" xr:uid="{00000000-0005-0000-0000-0000AE3B0000}"/>
    <cellStyle name="Normal 2 3 2 3 3 3" xfId="15278" xr:uid="{00000000-0005-0000-0000-0000AF3B0000}"/>
    <cellStyle name="Normal 2 3 2 3 3 3 2" xfId="15279" xr:uid="{00000000-0005-0000-0000-0000B03B0000}"/>
    <cellStyle name="Normal 2 3 2 3 3 3 2 2" xfId="15280" xr:uid="{00000000-0005-0000-0000-0000B13B0000}"/>
    <cellStyle name="Normal 2 3 2 3 3 3 3" xfId="15281" xr:uid="{00000000-0005-0000-0000-0000B23B0000}"/>
    <cellStyle name="Normal 2 3 2 3 3 4" xfId="15282" xr:uid="{00000000-0005-0000-0000-0000B33B0000}"/>
    <cellStyle name="Normal 2 3 2 3 3 4 2" xfId="15283" xr:uid="{00000000-0005-0000-0000-0000B43B0000}"/>
    <cellStyle name="Normal 2 3 2 3 3 4 2 2" xfId="15284" xr:uid="{00000000-0005-0000-0000-0000B53B0000}"/>
    <cellStyle name="Normal 2 3 2 3 3 4 3" xfId="15285" xr:uid="{00000000-0005-0000-0000-0000B63B0000}"/>
    <cellStyle name="Normal 2 3 2 3 3 5" xfId="15286" xr:uid="{00000000-0005-0000-0000-0000B73B0000}"/>
    <cellStyle name="Normal 2 3 2 3 3 5 2" xfId="15287" xr:uid="{00000000-0005-0000-0000-0000B83B0000}"/>
    <cellStyle name="Normal 2 3 2 3 3 5 2 2" xfId="15288" xr:uid="{00000000-0005-0000-0000-0000B93B0000}"/>
    <cellStyle name="Normal 2 3 2 3 3 5 3" xfId="15289" xr:uid="{00000000-0005-0000-0000-0000BA3B0000}"/>
    <cellStyle name="Normal 2 3 2 3 3 6" xfId="15290" xr:uid="{00000000-0005-0000-0000-0000BB3B0000}"/>
    <cellStyle name="Normal 2 3 2 3 3 6 2" xfId="15291" xr:uid="{00000000-0005-0000-0000-0000BC3B0000}"/>
    <cellStyle name="Normal 2 3 2 3 3 7" xfId="15292" xr:uid="{00000000-0005-0000-0000-0000BD3B0000}"/>
    <cellStyle name="Normal 2 3 2 3 3 7 2" xfId="15293" xr:uid="{00000000-0005-0000-0000-0000BE3B0000}"/>
    <cellStyle name="Normal 2 3 2 3 3 8" xfId="15294" xr:uid="{00000000-0005-0000-0000-0000BF3B0000}"/>
    <cellStyle name="Normal 2 3 2 3 4" xfId="15295" xr:uid="{00000000-0005-0000-0000-0000C03B0000}"/>
    <cellStyle name="Normal 2 3 2 3 4 2" xfId="15296" xr:uid="{00000000-0005-0000-0000-0000C13B0000}"/>
    <cellStyle name="Normal 2 3 2 3 4 2 2" xfId="15297" xr:uid="{00000000-0005-0000-0000-0000C23B0000}"/>
    <cellStyle name="Normal 2 3 2 3 4 2 2 2" xfId="15298" xr:uid="{00000000-0005-0000-0000-0000C33B0000}"/>
    <cellStyle name="Normal 2 3 2 3 4 2 3" xfId="15299" xr:uid="{00000000-0005-0000-0000-0000C43B0000}"/>
    <cellStyle name="Normal 2 3 2 3 4 3" xfId="15300" xr:uid="{00000000-0005-0000-0000-0000C53B0000}"/>
    <cellStyle name="Normal 2 3 2 3 4 3 2" xfId="15301" xr:uid="{00000000-0005-0000-0000-0000C63B0000}"/>
    <cellStyle name="Normal 2 3 2 3 4 3 2 2" xfId="15302" xr:uid="{00000000-0005-0000-0000-0000C73B0000}"/>
    <cellStyle name="Normal 2 3 2 3 4 3 3" xfId="15303" xr:uid="{00000000-0005-0000-0000-0000C83B0000}"/>
    <cellStyle name="Normal 2 3 2 3 4 4" xfId="15304" xr:uid="{00000000-0005-0000-0000-0000C93B0000}"/>
    <cellStyle name="Normal 2 3 2 3 4 4 2" xfId="15305" xr:uid="{00000000-0005-0000-0000-0000CA3B0000}"/>
    <cellStyle name="Normal 2 3 2 3 4 4 2 2" xfId="15306" xr:uid="{00000000-0005-0000-0000-0000CB3B0000}"/>
    <cellStyle name="Normal 2 3 2 3 4 4 3" xfId="15307" xr:uid="{00000000-0005-0000-0000-0000CC3B0000}"/>
    <cellStyle name="Normal 2 3 2 3 4 5" xfId="15308" xr:uid="{00000000-0005-0000-0000-0000CD3B0000}"/>
    <cellStyle name="Normal 2 3 2 3 4 5 2" xfId="15309" xr:uid="{00000000-0005-0000-0000-0000CE3B0000}"/>
    <cellStyle name="Normal 2 3 2 3 4 6" xfId="15310" xr:uid="{00000000-0005-0000-0000-0000CF3B0000}"/>
    <cellStyle name="Normal 2 3 2 3 4 6 2" xfId="15311" xr:uid="{00000000-0005-0000-0000-0000D03B0000}"/>
    <cellStyle name="Normal 2 3 2 3 4 7" xfId="15312" xr:uid="{00000000-0005-0000-0000-0000D13B0000}"/>
    <cellStyle name="Normal 2 3 2 3 5" xfId="15313" xr:uid="{00000000-0005-0000-0000-0000D23B0000}"/>
    <cellStyle name="Normal 2 3 2 3 5 2" xfId="15314" xr:uid="{00000000-0005-0000-0000-0000D33B0000}"/>
    <cellStyle name="Normal 2 3 2 3 5 2 2" xfId="15315" xr:uid="{00000000-0005-0000-0000-0000D43B0000}"/>
    <cellStyle name="Normal 2 3 2 3 5 2 2 2" xfId="15316" xr:uid="{00000000-0005-0000-0000-0000D53B0000}"/>
    <cellStyle name="Normal 2 3 2 3 5 2 3" xfId="15317" xr:uid="{00000000-0005-0000-0000-0000D63B0000}"/>
    <cellStyle name="Normal 2 3 2 3 5 3" xfId="15318" xr:uid="{00000000-0005-0000-0000-0000D73B0000}"/>
    <cellStyle name="Normal 2 3 2 3 5 3 2" xfId="15319" xr:uid="{00000000-0005-0000-0000-0000D83B0000}"/>
    <cellStyle name="Normal 2 3 2 3 5 3 2 2" xfId="15320" xr:uid="{00000000-0005-0000-0000-0000D93B0000}"/>
    <cellStyle name="Normal 2 3 2 3 5 3 3" xfId="15321" xr:uid="{00000000-0005-0000-0000-0000DA3B0000}"/>
    <cellStyle name="Normal 2 3 2 3 5 4" xfId="15322" xr:uid="{00000000-0005-0000-0000-0000DB3B0000}"/>
    <cellStyle name="Normal 2 3 2 3 5 4 2" xfId="15323" xr:uid="{00000000-0005-0000-0000-0000DC3B0000}"/>
    <cellStyle name="Normal 2 3 2 3 5 4 2 2" xfId="15324" xr:uid="{00000000-0005-0000-0000-0000DD3B0000}"/>
    <cellStyle name="Normal 2 3 2 3 5 4 3" xfId="15325" xr:uid="{00000000-0005-0000-0000-0000DE3B0000}"/>
    <cellStyle name="Normal 2 3 2 3 5 5" xfId="15326" xr:uid="{00000000-0005-0000-0000-0000DF3B0000}"/>
    <cellStyle name="Normal 2 3 2 3 5 5 2" xfId="15327" xr:uid="{00000000-0005-0000-0000-0000E03B0000}"/>
    <cellStyle name="Normal 2 3 2 3 5 6" xfId="15328" xr:uid="{00000000-0005-0000-0000-0000E13B0000}"/>
    <cellStyle name="Normal 2 3 2 3 5 6 2" xfId="15329" xr:uid="{00000000-0005-0000-0000-0000E23B0000}"/>
    <cellStyle name="Normal 2 3 2 3 5 7" xfId="15330" xr:uid="{00000000-0005-0000-0000-0000E33B0000}"/>
    <cellStyle name="Normal 2 3 2 3 6" xfId="15331" xr:uid="{00000000-0005-0000-0000-0000E43B0000}"/>
    <cellStyle name="Normal 2 3 2 3 6 2" xfId="15332" xr:uid="{00000000-0005-0000-0000-0000E53B0000}"/>
    <cellStyle name="Normal 2 3 2 3 6 2 2" xfId="15333" xr:uid="{00000000-0005-0000-0000-0000E63B0000}"/>
    <cellStyle name="Normal 2 3 2 3 6 3" xfId="15334" xr:uid="{00000000-0005-0000-0000-0000E73B0000}"/>
    <cellStyle name="Normal 2 3 2 3 7" xfId="15335" xr:uid="{00000000-0005-0000-0000-0000E83B0000}"/>
    <cellStyle name="Normal 2 3 2 3 7 2" xfId="15336" xr:uid="{00000000-0005-0000-0000-0000E93B0000}"/>
    <cellStyle name="Normal 2 3 2 3 7 2 2" xfId="15337" xr:uid="{00000000-0005-0000-0000-0000EA3B0000}"/>
    <cellStyle name="Normal 2 3 2 3 7 3" xfId="15338" xr:uid="{00000000-0005-0000-0000-0000EB3B0000}"/>
    <cellStyle name="Normal 2 3 2 3 8" xfId="15339" xr:uid="{00000000-0005-0000-0000-0000EC3B0000}"/>
    <cellStyle name="Normal 2 3 2 3 8 2" xfId="15340" xr:uid="{00000000-0005-0000-0000-0000ED3B0000}"/>
    <cellStyle name="Normal 2 3 2 3 8 2 2" xfId="15341" xr:uid="{00000000-0005-0000-0000-0000EE3B0000}"/>
    <cellStyle name="Normal 2 3 2 3 8 3" xfId="15342" xr:uid="{00000000-0005-0000-0000-0000EF3B0000}"/>
    <cellStyle name="Normal 2 3 2 3 9" xfId="15343" xr:uid="{00000000-0005-0000-0000-0000F03B0000}"/>
    <cellStyle name="Normal 2 3 2 3 9 2" xfId="15344" xr:uid="{00000000-0005-0000-0000-0000F13B0000}"/>
    <cellStyle name="Normal 2 3 2 4" xfId="15345" xr:uid="{00000000-0005-0000-0000-0000F23B0000}"/>
    <cellStyle name="Normal 2 3 2 4 2" xfId="15346" xr:uid="{00000000-0005-0000-0000-0000F33B0000}"/>
    <cellStyle name="Normal 2 3 2 4 2 2" xfId="15347" xr:uid="{00000000-0005-0000-0000-0000F43B0000}"/>
    <cellStyle name="Normal 2 3 2 4 2 2 2" xfId="15348" xr:uid="{00000000-0005-0000-0000-0000F53B0000}"/>
    <cellStyle name="Normal 2 3 2 4 2 2 2 2" xfId="15349" xr:uid="{00000000-0005-0000-0000-0000F63B0000}"/>
    <cellStyle name="Normal 2 3 2 4 2 2 3" xfId="15350" xr:uid="{00000000-0005-0000-0000-0000F73B0000}"/>
    <cellStyle name="Normal 2 3 2 4 2 3" xfId="15351" xr:uid="{00000000-0005-0000-0000-0000F83B0000}"/>
    <cellStyle name="Normal 2 3 2 4 2 3 2" xfId="15352" xr:uid="{00000000-0005-0000-0000-0000F93B0000}"/>
    <cellStyle name="Normal 2 3 2 4 2 3 2 2" xfId="15353" xr:uid="{00000000-0005-0000-0000-0000FA3B0000}"/>
    <cellStyle name="Normal 2 3 2 4 2 3 3" xfId="15354" xr:uid="{00000000-0005-0000-0000-0000FB3B0000}"/>
    <cellStyle name="Normal 2 3 2 4 2 4" xfId="15355" xr:uid="{00000000-0005-0000-0000-0000FC3B0000}"/>
    <cellStyle name="Normal 2 3 2 4 2 4 2" xfId="15356" xr:uid="{00000000-0005-0000-0000-0000FD3B0000}"/>
    <cellStyle name="Normal 2 3 2 4 2 4 2 2" xfId="15357" xr:uid="{00000000-0005-0000-0000-0000FE3B0000}"/>
    <cellStyle name="Normal 2 3 2 4 2 4 3" xfId="15358" xr:uid="{00000000-0005-0000-0000-0000FF3B0000}"/>
    <cellStyle name="Normal 2 3 2 4 2 5" xfId="15359" xr:uid="{00000000-0005-0000-0000-0000003C0000}"/>
    <cellStyle name="Normal 2 3 2 4 2 5 2" xfId="15360" xr:uid="{00000000-0005-0000-0000-0000013C0000}"/>
    <cellStyle name="Normal 2 3 2 4 2 6" xfId="15361" xr:uid="{00000000-0005-0000-0000-0000023C0000}"/>
    <cellStyle name="Normal 2 3 2 4 2 6 2" xfId="15362" xr:uid="{00000000-0005-0000-0000-0000033C0000}"/>
    <cellStyle name="Normal 2 3 2 4 2 7" xfId="15363" xr:uid="{00000000-0005-0000-0000-0000043C0000}"/>
    <cellStyle name="Normal 2 3 2 4 3" xfId="15364" xr:uid="{00000000-0005-0000-0000-0000053C0000}"/>
    <cellStyle name="Normal 2 3 2 4 3 2" xfId="15365" xr:uid="{00000000-0005-0000-0000-0000063C0000}"/>
    <cellStyle name="Normal 2 3 2 4 3 2 2" xfId="15366" xr:uid="{00000000-0005-0000-0000-0000073C0000}"/>
    <cellStyle name="Normal 2 3 2 4 3 2 2 2" xfId="15367" xr:uid="{00000000-0005-0000-0000-0000083C0000}"/>
    <cellStyle name="Normal 2 3 2 4 3 2 3" xfId="15368" xr:uid="{00000000-0005-0000-0000-0000093C0000}"/>
    <cellStyle name="Normal 2 3 2 4 3 3" xfId="15369" xr:uid="{00000000-0005-0000-0000-00000A3C0000}"/>
    <cellStyle name="Normal 2 3 2 4 3 3 2" xfId="15370" xr:uid="{00000000-0005-0000-0000-00000B3C0000}"/>
    <cellStyle name="Normal 2 3 2 4 3 3 2 2" xfId="15371" xr:uid="{00000000-0005-0000-0000-00000C3C0000}"/>
    <cellStyle name="Normal 2 3 2 4 3 3 3" xfId="15372" xr:uid="{00000000-0005-0000-0000-00000D3C0000}"/>
    <cellStyle name="Normal 2 3 2 4 3 4" xfId="15373" xr:uid="{00000000-0005-0000-0000-00000E3C0000}"/>
    <cellStyle name="Normal 2 3 2 4 3 4 2" xfId="15374" xr:uid="{00000000-0005-0000-0000-00000F3C0000}"/>
    <cellStyle name="Normal 2 3 2 4 3 4 2 2" xfId="15375" xr:uid="{00000000-0005-0000-0000-0000103C0000}"/>
    <cellStyle name="Normal 2 3 2 4 3 4 3" xfId="15376" xr:uid="{00000000-0005-0000-0000-0000113C0000}"/>
    <cellStyle name="Normal 2 3 2 4 3 5" xfId="15377" xr:uid="{00000000-0005-0000-0000-0000123C0000}"/>
    <cellStyle name="Normal 2 3 2 4 3 5 2" xfId="15378" xr:uid="{00000000-0005-0000-0000-0000133C0000}"/>
    <cellStyle name="Normal 2 3 2 4 3 6" xfId="15379" xr:uid="{00000000-0005-0000-0000-0000143C0000}"/>
    <cellStyle name="Normal 2 3 2 4 3 6 2" xfId="15380" xr:uid="{00000000-0005-0000-0000-0000153C0000}"/>
    <cellStyle name="Normal 2 3 2 4 3 7" xfId="15381" xr:uid="{00000000-0005-0000-0000-0000163C0000}"/>
    <cellStyle name="Normal 2 3 2 4 4" xfId="15382" xr:uid="{00000000-0005-0000-0000-0000173C0000}"/>
    <cellStyle name="Normal 2 3 2 4 4 2" xfId="15383" xr:uid="{00000000-0005-0000-0000-0000183C0000}"/>
    <cellStyle name="Normal 2 3 2 4 4 2 2" xfId="15384" xr:uid="{00000000-0005-0000-0000-0000193C0000}"/>
    <cellStyle name="Normal 2 3 2 4 4 3" xfId="15385" xr:uid="{00000000-0005-0000-0000-00001A3C0000}"/>
    <cellStyle name="Normal 2 3 2 4 5" xfId="15386" xr:uid="{00000000-0005-0000-0000-00001B3C0000}"/>
    <cellStyle name="Normal 2 3 2 4 5 2" xfId="15387" xr:uid="{00000000-0005-0000-0000-00001C3C0000}"/>
    <cellStyle name="Normal 2 3 2 4 5 2 2" xfId="15388" xr:uid="{00000000-0005-0000-0000-00001D3C0000}"/>
    <cellStyle name="Normal 2 3 2 4 5 3" xfId="15389" xr:uid="{00000000-0005-0000-0000-00001E3C0000}"/>
    <cellStyle name="Normal 2 3 2 4 6" xfId="15390" xr:uid="{00000000-0005-0000-0000-00001F3C0000}"/>
    <cellStyle name="Normal 2 3 2 4 6 2" xfId="15391" xr:uid="{00000000-0005-0000-0000-0000203C0000}"/>
    <cellStyle name="Normal 2 3 2 4 6 2 2" xfId="15392" xr:uid="{00000000-0005-0000-0000-0000213C0000}"/>
    <cellStyle name="Normal 2 3 2 4 6 3" xfId="15393" xr:uid="{00000000-0005-0000-0000-0000223C0000}"/>
    <cellStyle name="Normal 2 3 2 4 7" xfId="15394" xr:uid="{00000000-0005-0000-0000-0000233C0000}"/>
    <cellStyle name="Normal 2 3 2 4 7 2" xfId="15395" xr:uid="{00000000-0005-0000-0000-0000243C0000}"/>
    <cellStyle name="Normal 2 3 2 4 8" xfId="15396" xr:uid="{00000000-0005-0000-0000-0000253C0000}"/>
    <cellStyle name="Normal 2 3 2 4 8 2" xfId="15397" xr:uid="{00000000-0005-0000-0000-0000263C0000}"/>
    <cellStyle name="Normal 2 3 2 4 9" xfId="15398" xr:uid="{00000000-0005-0000-0000-0000273C0000}"/>
    <cellStyle name="Normal 2 3 2 5" xfId="15399" xr:uid="{00000000-0005-0000-0000-0000283C0000}"/>
    <cellStyle name="Normal 2 3 2 5 2" xfId="15400" xr:uid="{00000000-0005-0000-0000-0000293C0000}"/>
    <cellStyle name="Normal 2 3 2 5 2 2" xfId="15401" xr:uid="{00000000-0005-0000-0000-00002A3C0000}"/>
    <cellStyle name="Normal 2 3 2 5 2 2 2" xfId="15402" xr:uid="{00000000-0005-0000-0000-00002B3C0000}"/>
    <cellStyle name="Normal 2 3 2 5 2 2 2 2" xfId="15403" xr:uid="{00000000-0005-0000-0000-00002C3C0000}"/>
    <cellStyle name="Normal 2 3 2 5 2 2 3" xfId="15404" xr:uid="{00000000-0005-0000-0000-00002D3C0000}"/>
    <cellStyle name="Normal 2 3 2 5 2 3" xfId="15405" xr:uid="{00000000-0005-0000-0000-00002E3C0000}"/>
    <cellStyle name="Normal 2 3 2 5 2 3 2" xfId="15406" xr:uid="{00000000-0005-0000-0000-00002F3C0000}"/>
    <cellStyle name="Normal 2 3 2 5 2 3 2 2" xfId="15407" xr:uid="{00000000-0005-0000-0000-0000303C0000}"/>
    <cellStyle name="Normal 2 3 2 5 2 3 3" xfId="15408" xr:uid="{00000000-0005-0000-0000-0000313C0000}"/>
    <cellStyle name="Normal 2 3 2 5 2 4" xfId="15409" xr:uid="{00000000-0005-0000-0000-0000323C0000}"/>
    <cellStyle name="Normal 2 3 2 5 2 4 2" xfId="15410" xr:uid="{00000000-0005-0000-0000-0000333C0000}"/>
    <cellStyle name="Normal 2 3 2 5 2 4 2 2" xfId="15411" xr:uid="{00000000-0005-0000-0000-0000343C0000}"/>
    <cellStyle name="Normal 2 3 2 5 2 4 3" xfId="15412" xr:uid="{00000000-0005-0000-0000-0000353C0000}"/>
    <cellStyle name="Normal 2 3 2 5 2 5" xfId="15413" xr:uid="{00000000-0005-0000-0000-0000363C0000}"/>
    <cellStyle name="Normal 2 3 2 5 2 5 2" xfId="15414" xr:uid="{00000000-0005-0000-0000-0000373C0000}"/>
    <cellStyle name="Normal 2 3 2 5 2 6" xfId="15415" xr:uid="{00000000-0005-0000-0000-0000383C0000}"/>
    <cellStyle name="Normal 2 3 2 5 2 6 2" xfId="15416" xr:uid="{00000000-0005-0000-0000-0000393C0000}"/>
    <cellStyle name="Normal 2 3 2 5 2 7" xfId="15417" xr:uid="{00000000-0005-0000-0000-00003A3C0000}"/>
    <cellStyle name="Normal 2 3 2 5 3" xfId="15418" xr:uid="{00000000-0005-0000-0000-00003B3C0000}"/>
    <cellStyle name="Normal 2 3 2 5 3 2" xfId="15419" xr:uid="{00000000-0005-0000-0000-00003C3C0000}"/>
    <cellStyle name="Normal 2 3 2 5 3 2 2" xfId="15420" xr:uid="{00000000-0005-0000-0000-00003D3C0000}"/>
    <cellStyle name="Normal 2 3 2 5 3 3" xfId="15421" xr:uid="{00000000-0005-0000-0000-00003E3C0000}"/>
    <cellStyle name="Normal 2 3 2 5 4" xfId="15422" xr:uid="{00000000-0005-0000-0000-00003F3C0000}"/>
    <cellStyle name="Normal 2 3 2 5 4 2" xfId="15423" xr:uid="{00000000-0005-0000-0000-0000403C0000}"/>
    <cellStyle name="Normal 2 3 2 5 4 2 2" xfId="15424" xr:uid="{00000000-0005-0000-0000-0000413C0000}"/>
    <cellStyle name="Normal 2 3 2 5 4 3" xfId="15425" xr:uid="{00000000-0005-0000-0000-0000423C0000}"/>
    <cellStyle name="Normal 2 3 2 5 5" xfId="15426" xr:uid="{00000000-0005-0000-0000-0000433C0000}"/>
    <cellStyle name="Normal 2 3 2 5 5 2" xfId="15427" xr:uid="{00000000-0005-0000-0000-0000443C0000}"/>
    <cellStyle name="Normal 2 3 2 5 5 2 2" xfId="15428" xr:uid="{00000000-0005-0000-0000-0000453C0000}"/>
    <cellStyle name="Normal 2 3 2 5 5 3" xfId="15429" xr:uid="{00000000-0005-0000-0000-0000463C0000}"/>
    <cellStyle name="Normal 2 3 2 5 6" xfId="15430" xr:uid="{00000000-0005-0000-0000-0000473C0000}"/>
    <cellStyle name="Normal 2 3 2 5 6 2" xfId="15431" xr:uid="{00000000-0005-0000-0000-0000483C0000}"/>
    <cellStyle name="Normal 2 3 2 5 7" xfId="15432" xr:uid="{00000000-0005-0000-0000-0000493C0000}"/>
    <cellStyle name="Normal 2 3 2 5 7 2" xfId="15433" xr:uid="{00000000-0005-0000-0000-00004A3C0000}"/>
    <cellStyle name="Normal 2 3 2 5 8" xfId="15434" xr:uid="{00000000-0005-0000-0000-00004B3C0000}"/>
    <cellStyle name="Normal 2 3 2 6" xfId="15435" xr:uid="{00000000-0005-0000-0000-00004C3C0000}"/>
    <cellStyle name="Normal 2 3 2 6 2" xfId="15436" xr:uid="{00000000-0005-0000-0000-00004D3C0000}"/>
    <cellStyle name="Normal 2 3 2 6 2 2" xfId="15437" xr:uid="{00000000-0005-0000-0000-00004E3C0000}"/>
    <cellStyle name="Normal 2 3 2 6 2 2 2" xfId="15438" xr:uid="{00000000-0005-0000-0000-00004F3C0000}"/>
    <cellStyle name="Normal 2 3 2 6 2 3" xfId="15439" xr:uid="{00000000-0005-0000-0000-0000503C0000}"/>
    <cellStyle name="Normal 2 3 2 6 3" xfId="15440" xr:uid="{00000000-0005-0000-0000-0000513C0000}"/>
    <cellStyle name="Normal 2 3 2 6 3 2" xfId="15441" xr:uid="{00000000-0005-0000-0000-0000523C0000}"/>
    <cellStyle name="Normal 2 3 2 6 3 2 2" xfId="15442" xr:uid="{00000000-0005-0000-0000-0000533C0000}"/>
    <cellStyle name="Normal 2 3 2 6 3 3" xfId="15443" xr:uid="{00000000-0005-0000-0000-0000543C0000}"/>
    <cellStyle name="Normal 2 3 2 6 4" xfId="15444" xr:uid="{00000000-0005-0000-0000-0000553C0000}"/>
    <cellStyle name="Normal 2 3 2 6 4 2" xfId="15445" xr:uid="{00000000-0005-0000-0000-0000563C0000}"/>
    <cellStyle name="Normal 2 3 2 6 4 2 2" xfId="15446" xr:uid="{00000000-0005-0000-0000-0000573C0000}"/>
    <cellStyle name="Normal 2 3 2 6 4 3" xfId="15447" xr:uid="{00000000-0005-0000-0000-0000583C0000}"/>
    <cellStyle name="Normal 2 3 2 6 5" xfId="15448" xr:uid="{00000000-0005-0000-0000-0000593C0000}"/>
    <cellStyle name="Normal 2 3 2 6 5 2" xfId="15449" xr:uid="{00000000-0005-0000-0000-00005A3C0000}"/>
    <cellStyle name="Normal 2 3 2 6 6" xfId="15450" xr:uid="{00000000-0005-0000-0000-00005B3C0000}"/>
    <cellStyle name="Normal 2 3 2 6 6 2" xfId="15451" xr:uid="{00000000-0005-0000-0000-00005C3C0000}"/>
    <cellStyle name="Normal 2 3 2 6 7" xfId="15452" xr:uid="{00000000-0005-0000-0000-00005D3C0000}"/>
    <cellStyle name="Normal 2 3 2 7" xfId="15453" xr:uid="{00000000-0005-0000-0000-00005E3C0000}"/>
    <cellStyle name="Normal 2 3 2 7 2" xfId="15454" xr:uid="{00000000-0005-0000-0000-00005F3C0000}"/>
    <cellStyle name="Normal 2 3 2 7 2 2" xfId="15455" xr:uid="{00000000-0005-0000-0000-0000603C0000}"/>
    <cellStyle name="Normal 2 3 2 7 2 2 2" xfId="15456" xr:uid="{00000000-0005-0000-0000-0000613C0000}"/>
    <cellStyle name="Normal 2 3 2 7 2 3" xfId="15457" xr:uid="{00000000-0005-0000-0000-0000623C0000}"/>
    <cellStyle name="Normal 2 3 2 7 3" xfId="15458" xr:uid="{00000000-0005-0000-0000-0000633C0000}"/>
    <cellStyle name="Normal 2 3 2 7 3 2" xfId="15459" xr:uid="{00000000-0005-0000-0000-0000643C0000}"/>
    <cellStyle name="Normal 2 3 2 7 3 2 2" xfId="15460" xr:uid="{00000000-0005-0000-0000-0000653C0000}"/>
    <cellStyle name="Normal 2 3 2 7 3 3" xfId="15461" xr:uid="{00000000-0005-0000-0000-0000663C0000}"/>
    <cellStyle name="Normal 2 3 2 7 4" xfId="15462" xr:uid="{00000000-0005-0000-0000-0000673C0000}"/>
    <cellStyle name="Normal 2 3 2 7 4 2" xfId="15463" xr:uid="{00000000-0005-0000-0000-0000683C0000}"/>
    <cellStyle name="Normal 2 3 2 7 4 2 2" xfId="15464" xr:uid="{00000000-0005-0000-0000-0000693C0000}"/>
    <cellStyle name="Normal 2 3 2 7 4 3" xfId="15465" xr:uid="{00000000-0005-0000-0000-00006A3C0000}"/>
    <cellStyle name="Normal 2 3 2 7 5" xfId="15466" xr:uid="{00000000-0005-0000-0000-00006B3C0000}"/>
    <cellStyle name="Normal 2 3 2 7 5 2" xfId="15467" xr:uid="{00000000-0005-0000-0000-00006C3C0000}"/>
    <cellStyle name="Normal 2 3 2 7 6" xfId="15468" xr:uid="{00000000-0005-0000-0000-00006D3C0000}"/>
    <cellStyle name="Normal 2 3 2 7 6 2" xfId="15469" xr:uid="{00000000-0005-0000-0000-00006E3C0000}"/>
    <cellStyle name="Normal 2 3 2 7 7" xfId="15470" xr:uid="{00000000-0005-0000-0000-00006F3C0000}"/>
    <cellStyle name="Normal 2 3 2 8" xfId="15471" xr:uid="{00000000-0005-0000-0000-0000703C0000}"/>
    <cellStyle name="Normal 2 3 2 8 2" xfId="15472" xr:uid="{00000000-0005-0000-0000-0000713C0000}"/>
    <cellStyle name="Normal 2 3 2 8 2 2" xfId="15473" xr:uid="{00000000-0005-0000-0000-0000723C0000}"/>
    <cellStyle name="Normal 2 3 2 8 3" xfId="15474" xr:uid="{00000000-0005-0000-0000-0000733C0000}"/>
    <cellStyle name="Normal 2 3 2 9" xfId="15475" xr:uid="{00000000-0005-0000-0000-0000743C0000}"/>
    <cellStyle name="Normal 2 3 2 9 2" xfId="15476" xr:uid="{00000000-0005-0000-0000-0000753C0000}"/>
    <cellStyle name="Normal 2 3 2 9 2 2" xfId="15477" xr:uid="{00000000-0005-0000-0000-0000763C0000}"/>
    <cellStyle name="Normal 2 3 2 9 3" xfId="15478" xr:uid="{00000000-0005-0000-0000-0000773C0000}"/>
    <cellStyle name="Normal 2 3 2_Confidential Information" xfId="15479" xr:uid="{00000000-0005-0000-0000-0000783C0000}"/>
    <cellStyle name="Normal 2 3 3" xfId="15480" xr:uid="{00000000-0005-0000-0000-0000793C0000}"/>
    <cellStyle name="Normal 2 3 3 10" xfId="15481" xr:uid="{00000000-0005-0000-0000-00007A3C0000}"/>
    <cellStyle name="Normal 2 3 3 10 2" xfId="15482" xr:uid="{00000000-0005-0000-0000-00007B3C0000}"/>
    <cellStyle name="Normal 2 3 3 10 2 2" xfId="15483" xr:uid="{00000000-0005-0000-0000-00007C3C0000}"/>
    <cellStyle name="Normal 2 3 3 10 3" xfId="15484" xr:uid="{00000000-0005-0000-0000-00007D3C0000}"/>
    <cellStyle name="Normal 2 3 3 11" xfId="15485" xr:uid="{00000000-0005-0000-0000-00007E3C0000}"/>
    <cellStyle name="Normal 2 3 3 11 2" xfId="15486" xr:uid="{00000000-0005-0000-0000-00007F3C0000}"/>
    <cellStyle name="Normal 2 3 3 12" xfId="15487" xr:uid="{00000000-0005-0000-0000-0000803C0000}"/>
    <cellStyle name="Normal 2 3 3 12 2" xfId="15488" xr:uid="{00000000-0005-0000-0000-0000813C0000}"/>
    <cellStyle name="Normal 2 3 3 13" xfId="15489" xr:uid="{00000000-0005-0000-0000-0000823C0000}"/>
    <cellStyle name="Normal 2 3 3 2" xfId="15490" xr:uid="{00000000-0005-0000-0000-0000833C0000}"/>
    <cellStyle name="Normal 2 3 3 2 10" xfId="15491" xr:uid="{00000000-0005-0000-0000-0000843C0000}"/>
    <cellStyle name="Normal 2 3 3 2 10 2" xfId="15492" xr:uid="{00000000-0005-0000-0000-0000853C0000}"/>
    <cellStyle name="Normal 2 3 3 2 11" xfId="15493" xr:uid="{00000000-0005-0000-0000-0000863C0000}"/>
    <cellStyle name="Normal 2 3 3 2 2" xfId="15494" xr:uid="{00000000-0005-0000-0000-0000873C0000}"/>
    <cellStyle name="Normal 2 3 3 2 2 2" xfId="15495" xr:uid="{00000000-0005-0000-0000-0000883C0000}"/>
    <cellStyle name="Normal 2 3 3 2 2 2 2" xfId="15496" xr:uid="{00000000-0005-0000-0000-0000893C0000}"/>
    <cellStyle name="Normal 2 3 3 2 2 2 2 2" xfId="15497" xr:uid="{00000000-0005-0000-0000-00008A3C0000}"/>
    <cellStyle name="Normal 2 3 3 2 2 2 2 2 2" xfId="15498" xr:uid="{00000000-0005-0000-0000-00008B3C0000}"/>
    <cellStyle name="Normal 2 3 3 2 2 2 2 3" xfId="15499" xr:uid="{00000000-0005-0000-0000-00008C3C0000}"/>
    <cellStyle name="Normal 2 3 3 2 2 2 3" xfId="15500" xr:uid="{00000000-0005-0000-0000-00008D3C0000}"/>
    <cellStyle name="Normal 2 3 3 2 2 2 3 2" xfId="15501" xr:uid="{00000000-0005-0000-0000-00008E3C0000}"/>
    <cellStyle name="Normal 2 3 3 2 2 2 3 2 2" xfId="15502" xr:uid="{00000000-0005-0000-0000-00008F3C0000}"/>
    <cellStyle name="Normal 2 3 3 2 2 2 3 3" xfId="15503" xr:uid="{00000000-0005-0000-0000-0000903C0000}"/>
    <cellStyle name="Normal 2 3 3 2 2 2 4" xfId="15504" xr:uid="{00000000-0005-0000-0000-0000913C0000}"/>
    <cellStyle name="Normal 2 3 3 2 2 2 4 2" xfId="15505" xr:uid="{00000000-0005-0000-0000-0000923C0000}"/>
    <cellStyle name="Normal 2 3 3 2 2 2 4 2 2" xfId="15506" xr:uid="{00000000-0005-0000-0000-0000933C0000}"/>
    <cellStyle name="Normal 2 3 3 2 2 2 4 3" xfId="15507" xr:uid="{00000000-0005-0000-0000-0000943C0000}"/>
    <cellStyle name="Normal 2 3 3 2 2 2 5" xfId="15508" xr:uid="{00000000-0005-0000-0000-0000953C0000}"/>
    <cellStyle name="Normal 2 3 3 2 2 2 5 2" xfId="15509" xr:uid="{00000000-0005-0000-0000-0000963C0000}"/>
    <cellStyle name="Normal 2 3 3 2 2 2 6" xfId="15510" xr:uid="{00000000-0005-0000-0000-0000973C0000}"/>
    <cellStyle name="Normal 2 3 3 2 2 2 6 2" xfId="15511" xr:uid="{00000000-0005-0000-0000-0000983C0000}"/>
    <cellStyle name="Normal 2 3 3 2 2 2 7" xfId="15512" xr:uid="{00000000-0005-0000-0000-0000993C0000}"/>
    <cellStyle name="Normal 2 3 3 2 2 3" xfId="15513" xr:uid="{00000000-0005-0000-0000-00009A3C0000}"/>
    <cellStyle name="Normal 2 3 3 2 2 3 2" xfId="15514" xr:uid="{00000000-0005-0000-0000-00009B3C0000}"/>
    <cellStyle name="Normal 2 3 3 2 2 3 2 2" xfId="15515" xr:uid="{00000000-0005-0000-0000-00009C3C0000}"/>
    <cellStyle name="Normal 2 3 3 2 2 3 2 2 2" xfId="15516" xr:uid="{00000000-0005-0000-0000-00009D3C0000}"/>
    <cellStyle name="Normal 2 3 3 2 2 3 2 3" xfId="15517" xr:uid="{00000000-0005-0000-0000-00009E3C0000}"/>
    <cellStyle name="Normal 2 3 3 2 2 3 3" xfId="15518" xr:uid="{00000000-0005-0000-0000-00009F3C0000}"/>
    <cellStyle name="Normal 2 3 3 2 2 3 3 2" xfId="15519" xr:uid="{00000000-0005-0000-0000-0000A03C0000}"/>
    <cellStyle name="Normal 2 3 3 2 2 3 3 2 2" xfId="15520" xr:uid="{00000000-0005-0000-0000-0000A13C0000}"/>
    <cellStyle name="Normal 2 3 3 2 2 3 3 3" xfId="15521" xr:uid="{00000000-0005-0000-0000-0000A23C0000}"/>
    <cellStyle name="Normal 2 3 3 2 2 3 4" xfId="15522" xr:uid="{00000000-0005-0000-0000-0000A33C0000}"/>
    <cellStyle name="Normal 2 3 3 2 2 3 4 2" xfId="15523" xr:uid="{00000000-0005-0000-0000-0000A43C0000}"/>
    <cellStyle name="Normal 2 3 3 2 2 3 4 2 2" xfId="15524" xr:uid="{00000000-0005-0000-0000-0000A53C0000}"/>
    <cellStyle name="Normal 2 3 3 2 2 3 4 3" xfId="15525" xr:uid="{00000000-0005-0000-0000-0000A63C0000}"/>
    <cellStyle name="Normal 2 3 3 2 2 3 5" xfId="15526" xr:uid="{00000000-0005-0000-0000-0000A73C0000}"/>
    <cellStyle name="Normal 2 3 3 2 2 3 5 2" xfId="15527" xr:uid="{00000000-0005-0000-0000-0000A83C0000}"/>
    <cellStyle name="Normal 2 3 3 2 2 3 6" xfId="15528" xr:uid="{00000000-0005-0000-0000-0000A93C0000}"/>
    <cellStyle name="Normal 2 3 3 2 2 3 6 2" xfId="15529" xr:uid="{00000000-0005-0000-0000-0000AA3C0000}"/>
    <cellStyle name="Normal 2 3 3 2 2 3 7" xfId="15530" xr:uid="{00000000-0005-0000-0000-0000AB3C0000}"/>
    <cellStyle name="Normal 2 3 3 2 2 4" xfId="15531" xr:uid="{00000000-0005-0000-0000-0000AC3C0000}"/>
    <cellStyle name="Normal 2 3 3 2 2 4 2" xfId="15532" xr:uid="{00000000-0005-0000-0000-0000AD3C0000}"/>
    <cellStyle name="Normal 2 3 3 2 2 4 2 2" xfId="15533" xr:uid="{00000000-0005-0000-0000-0000AE3C0000}"/>
    <cellStyle name="Normal 2 3 3 2 2 4 3" xfId="15534" xr:uid="{00000000-0005-0000-0000-0000AF3C0000}"/>
    <cellStyle name="Normal 2 3 3 2 2 5" xfId="15535" xr:uid="{00000000-0005-0000-0000-0000B03C0000}"/>
    <cellStyle name="Normal 2 3 3 2 2 5 2" xfId="15536" xr:uid="{00000000-0005-0000-0000-0000B13C0000}"/>
    <cellStyle name="Normal 2 3 3 2 2 5 2 2" xfId="15537" xr:uid="{00000000-0005-0000-0000-0000B23C0000}"/>
    <cellStyle name="Normal 2 3 3 2 2 5 3" xfId="15538" xr:uid="{00000000-0005-0000-0000-0000B33C0000}"/>
    <cellStyle name="Normal 2 3 3 2 2 6" xfId="15539" xr:uid="{00000000-0005-0000-0000-0000B43C0000}"/>
    <cellStyle name="Normal 2 3 3 2 2 6 2" xfId="15540" xr:uid="{00000000-0005-0000-0000-0000B53C0000}"/>
    <cellStyle name="Normal 2 3 3 2 2 6 2 2" xfId="15541" xr:uid="{00000000-0005-0000-0000-0000B63C0000}"/>
    <cellStyle name="Normal 2 3 3 2 2 6 3" xfId="15542" xr:uid="{00000000-0005-0000-0000-0000B73C0000}"/>
    <cellStyle name="Normal 2 3 3 2 2 7" xfId="15543" xr:uid="{00000000-0005-0000-0000-0000B83C0000}"/>
    <cellStyle name="Normal 2 3 3 2 2 7 2" xfId="15544" xr:uid="{00000000-0005-0000-0000-0000B93C0000}"/>
    <cellStyle name="Normal 2 3 3 2 2 8" xfId="15545" xr:uid="{00000000-0005-0000-0000-0000BA3C0000}"/>
    <cellStyle name="Normal 2 3 3 2 2 8 2" xfId="15546" xr:uid="{00000000-0005-0000-0000-0000BB3C0000}"/>
    <cellStyle name="Normal 2 3 3 2 2 9" xfId="15547" xr:uid="{00000000-0005-0000-0000-0000BC3C0000}"/>
    <cellStyle name="Normal 2 3 3 2 3" xfId="15548" xr:uid="{00000000-0005-0000-0000-0000BD3C0000}"/>
    <cellStyle name="Normal 2 3 3 2 3 2" xfId="15549" xr:uid="{00000000-0005-0000-0000-0000BE3C0000}"/>
    <cellStyle name="Normal 2 3 3 2 3 2 2" xfId="15550" xr:uid="{00000000-0005-0000-0000-0000BF3C0000}"/>
    <cellStyle name="Normal 2 3 3 2 3 2 2 2" xfId="15551" xr:uid="{00000000-0005-0000-0000-0000C03C0000}"/>
    <cellStyle name="Normal 2 3 3 2 3 2 2 2 2" xfId="15552" xr:uid="{00000000-0005-0000-0000-0000C13C0000}"/>
    <cellStyle name="Normal 2 3 3 2 3 2 2 3" xfId="15553" xr:uid="{00000000-0005-0000-0000-0000C23C0000}"/>
    <cellStyle name="Normal 2 3 3 2 3 2 3" xfId="15554" xr:uid="{00000000-0005-0000-0000-0000C33C0000}"/>
    <cellStyle name="Normal 2 3 3 2 3 2 3 2" xfId="15555" xr:uid="{00000000-0005-0000-0000-0000C43C0000}"/>
    <cellStyle name="Normal 2 3 3 2 3 2 3 2 2" xfId="15556" xr:uid="{00000000-0005-0000-0000-0000C53C0000}"/>
    <cellStyle name="Normal 2 3 3 2 3 2 3 3" xfId="15557" xr:uid="{00000000-0005-0000-0000-0000C63C0000}"/>
    <cellStyle name="Normal 2 3 3 2 3 2 4" xfId="15558" xr:uid="{00000000-0005-0000-0000-0000C73C0000}"/>
    <cellStyle name="Normal 2 3 3 2 3 2 4 2" xfId="15559" xr:uid="{00000000-0005-0000-0000-0000C83C0000}"/>
    <cellStyle name="Normal 2 3 3 2 3 2 4 2 2" xfId="15560" xr:uid="{00000000-0005-0000-0000-0000C93C0000}"/>
    <cellStyle name="Normal 2 3 3 2 3 2 4 3" xfId="15561" xr:uid="{00000000-0005-0000-0000-0000CA3C0000}"/>
    <cellStyle name="Normal 2 3 3 2 3 2 5" xfId="15562" xr:uid="{00000000-0005-0000-0000-0000CB3C0000}"/>
    <cellStyle name="Normal 2 3 3 2 3 2 5 2" xfId="15563" xr:uid="{00000000-0005-0000-0000-0000CC3C0000}"/>
    <cellStyle name="Normal 2 3 3 2 3 2 6" xfId="15564" xr:uid="{00000000-0005-0000-0000-0000CD3C0000}"/>
    <cellStyle name="Normal 2 3 3 2 3 2 6 2" xfId="15565" xr:uid="{00000000-0005-0000-0000-0000CE3C0000}"/>
    <cellStyle name="Normal 2 3 3 2 3 2 7" xfId="15566" xr:uid="{00000000-0005-0000-0000-0000CF3C0000}"/>
    <cellStyle name="Normal 2 3 3 2 3 3" xfId="15567" xr:uid="{00000000-0005-0000-0000-0000D03C0000}"/>
    <cellStyle name="Normal 2 3 3 2 3 3 2" xfId="15568" xr:uid="{00000000-0005-0000-0000-0000D13C0000}"/>
    <cellStyle name="Normal 2 3 3 2 3 3 2 2" xfId="15569" xr:uid="{00000000-0005-0000-0000-0000D23C0000}"/>
    <cellStyle name="Normal 2 3 3 2 3 3 3" xfId="15570" xr:uid="{00000000-0005-0000-0000-0000D33C0000}"/>
    <cellStyle name="Normal 2 3 3 2 3 4" xfId="15571" xr:uid="{00000000-0005-0000-0000-0000D43C0000}"/>
    <cellStyle name="Normal 2 3 3 2 3 4 2" xfId="15572" xr:uid="{00000000-0005-0000-0000-0000D53C0000}"/>
    <cellStyle name="Normal 2 3 3 2 3 4 2 2" xfId="15573" xr:uid="{00000000-0005-0000-0000-0000D63C0000}"/>
    <cellStyle name="Normal 2 3 3 2 3 4 3" xfId="15574" xr:uid="{00000000-0005-0000-0000-0000D73C0000}"/>
    <cellStyle name="Normal 2 3 3 2 3 5" xfId="15575" xr:uid="{00000000-0005-0000-0000-0000D83C0000}"/>
    <cellStyle name="Normal 2 3 3 2 3 5 2" xfId="15576" xr:uid="{00000000-0005-0000-0000-0000D93C0000}"/>
    <cellStyle name="Normal 2 3 3 2 3 5 2 2" xfId="15577" xr:uid="{00000000-0005-0000-0000-0000DA3C0000}"/>
    <cellStyle name="Normal 2 3 3 2 3 5 3" xfId="15578" xr:uid="{00000000-0005-0000-0000-0000DB3C0000}"/>
    <cellStyle name="Normal 2 3 3 2 3 6" xfId="15579" xr:uid="{00000000-0005-0000-0000-0000DC3C0000}"/>
    <cellStyle name="Normal 2 3 3 2 3 6 2" xfId="15580" xr:uid="{00000000-0005-0000-0000-0000DD3C0000}"/>
    <cellStyle name="Normal 2 3 3 2 3 7" xfId="15581" xr:uid="{00000000-0005-0000-0000-0000DE3C0000}"/>
    <cellStyle name="Normal 2 3 3 2 3 7 2" xfId="15582" xr:uid="{00000000-0005-0000-0000-0000DF3C0000}"/>
    <cellStyle name="Normal 2 3 3 2 3 8" xfId="15583" xr:uid="{00000000-0005-0000-0000-0000E03C0000}"/>
    <cellStyle name="Normal 2 3 3 2 4" xfId="15584" xr:uid="{00000000-0005-0000-0000-0000E13C0000}"/>
    <cellStyle name="Normal 2 3 3 2 4 2" xfId="15585" xr:uid="{00000000-0005-0000-0000-0000E23C0000}"/>
    <cellStyle name="Normal 2 3 3 2 4 2 2" xfId="15586" xr:uid="{00000000-0005-0000-0000-0000E33C0000}"/>
    <cellStyle name="Normal 2 3 3 2 4 2 2 2" xfId="15587" xr:uid="{00000000-0005-0000-0000-0000E43C0000}"/>
    <cellStyle name="Normal 2 3 3 2 4 2 3" xfId="15588" xr:uid="{00000000-0005-0000-0000-0000E53C0000}"/>
    <cellStyle name="Normal 2 3 3 2 4 3" xfId="15589" xr:uid="{00000000-0005-0000-0000-0000E63C0000}"/>
    <cellStyle name="Normal 2 3 3 2 4 3 2" xfId="15590" xr:uid="{00000000-0005-0000-0000-0000E73C0000}"/>
    <cellStyle name="Normal 2 3 3 2 4 3 2 2" xfId="15591" xr:uid="{00000000-0005-0000-0000-0000E83C0000}"/>
    <cellStyle name="Normal 2 3 3 2 4 3 3" xfId="15592" xr:uid="{00000000-0005-0000-0000-0000E93C0000}"/>
    <cellStyle name="Normal 2 3 3 2 4 4" xfId="15593" xr:uid="{00000000-0005-0000-0000-0000EA3C0000}"/>
    <cellStyle name="Normal 2 3 3 2 4 4 2" xfId="15594" xr:uid="{00000000-0005-0000-0000-0000EB3C0000}"/>
    <cellStyle name="Normal 2 3 3 2 4 4 2 2" xfId="15595" xr:uid="{00000000-0005-0000-0000-0000EC3C0000}"/>
    <cellStyle name="Normal 2 3 3 2 4 4 3" xfId="15596" xr:uid="{00000000-0005-0000-0000-0000ED3C0000}"/>
    <cellStyle name="Normal 2 3 3 2 4 5" xfId="15597" xr:uid="{00000000-0005-0000-0000-0000EE3C0000}"/>
    <cellStyle name="Normal 2 3 3 2 4 5 2" xfId="15598" xr:uid="{00000000-0005-0000-0000-0000EF3C0000}"/>
    <cellStyle name="Normal 2 3 3 2 4 6" xfId="15599" xr:uid="{00000000-0005-0000-0000-0000F03C0000}"/>
    <cellStyle name="Normal 2 3 3 2 4 6 2" xfId="15600" xr:uid="{00000000-0005-0000-0000-0000F13C0000}"/>
    <cellStyle name="Normal 2 3 3 2 4 7" xfId="15601" xr:uid="{00000000-0005-0000-0000-0000F23C0000}"/>
    <cellStyle name="Normal 2 3 3 2 5" xfId="15602" xr:uid="{00000000-0005-0000-0000-0000F33C0000}"/>
    <cellStyle name="Normal 2 3 3 2 5 2" xfId="15603" xr:uid="{00000000-0005-0000-0000-0000F43C0000}"/>
    <cellStyle name="Normal 2 3 3 2 5 2 2" xfId="15604" xr:uid="{00000000-0005-0000-0000-0000F53C0000}"/>
    <cellStyle name="Normal 2 3 3 2 5 2 2 2" xfId="15605" xr:uid="{00000000-0005-0000-0000-0000F63C0000}"/>
    <cellStyle name="Normal 2 3 3 2 5 2 3" xfId="15606" xr:uid="{00000000-0005-0000-0000-0000F73C0000}"/>
    <cellStyle name="Normal 2 3 3 2 5 3" xfId="15607" xr:uid="{00000000-0005-0000-0000-0000F83C0000}"/>
    <cellStyle name="Normal 2 3 3 2 5 3 2" xfId="15608" xr:uid="{00000000-0005-0000-0000-0000F93C0000}"/>
    <cellStyle name="Normal 2 3 3 2 5 3 2 2" xfId="15609" xr:uid="{00000000-0005-0000-0000-0000FA3C0000}"/>
    <cellStyle name="Normal 2 3 3 2 5 3 3" xfId="15610" xr:uid="{00000000-0005-0000-0000-0000FB3C0000}"/>
    <cellStyle name="Normal 2 3 3 2 5 4" xfId="15611" xr:uid="{00000000-0005-0000-0000-0000FC3C0000}"/>
    <cellStyle name="Normal 2 3 3 2 5 4 2" xfId="15612" xr:uid="{00000000-0005-0000-0000-0000FD3C0000}"/>
    <cellStyle name="Normal 2 3 3 2 5 4 2 2" xfId="15613" xr:uid="{00000000-0005-0000-0000-0000FE3C0000}"/>
    <cellStyle name="Normal 2 3 3 2 5 4 3" xfId="15614" xr:uid="{00000000-0005-0000-0000-0000FF3C0000}"/>
    <cellStyle name="Normal 2 3 3 2 5 5" xfId="15615" xr:uid="{00000000-0005-0000-0000-0000003D0000}"/>
    <cellStyle name="Normal 2 3 3 2 5 5 2" xfId="15616" xr:uid="{00000000-0005-0000-0000-0000013D0000}"/>
    <cellStyle name="Normal 2 3 3 2 5 6" xfId="15617" xr:uid="{00000000-0005-0000-0000-0000023D0000}"/>
    <cellStyle name="Normal 2 3 3 2 5 6 2" xfId="15618" xr:uid="{00000000-0005-0000-0000-0000033D0000}"/>
    <cellStyle name="Normal 2 3 3 2 5 7" xfId="15619" xr:uid="{00000000-0005-0000-0000-0000043D0000}"/>
    <cellStyle name="Normal 2 3 3 2 6" xfId="15620" xr:uid="{00000000-0005-0000-0000-0000053D0000}"/>
    <cellStyle name="Normal 2 3 3 2 6 2" xfId="15621" xr:uid="{00000000-0005-0000-0000-0000063D0000}"/>
    <cellStyle name="Normal 2 3 3 2 6 2 2" xfId="15622" xr:uid="{00000000-0005-0000-0000-0000073D0000}"/>
    <cellStyle name="Normal 2 3 3 2 6 3" xfId="15623" xr:uid="{00000000-0005-0000-0000-0000083D0000}"/>
    <cellStyle name="Normal 2 3 3 2 7" xfId="15624" xr:uid="{00000000-0005-0000-0000-0000093D0000}"/>
    <cellStyle name="Normal 2 3 3 2 7 2" xfId="15625" xr:uid="{00000000-0005-0000-0000-00000A3D0000}"/>
    <cellStyle name="Normal 2 3 3 2 7 2 2" xfId="15626" xr:uid="{00000000-0005-0000-0000-00000B3D0000}"/>
    <cellStyle name="Normal 2 3 3 2 7 3" xfId="15627" xr:uid="{00000000-0005-0000-0000-00000C3D0000}"/>
    <cellStyle name="Normal 2 3 3 2 8" xfId="15628" xr:uid="{00000000-0005-0000-0000-00000D3D0000}"/>
    <cellStyle name="Normal 2 3 3 2 8 2" xfId="15629" xr:uid="{00000000-0005-0000-0000-00000E3D0000}"/>
    <cellStyle name="Normal 2 3 3 2 8 2 2" xfId="15630" xr:uid="{00000000-0005-0000-0000-00000F3D0000}"/>
    <cellStyle name="Normal 2 3 3 2 8 3" xfId="15631" xr:uid="{00000000-0005-0000-0000-0000103D0000}"/>
    <cellStyle name="Normal 2 3 3 2 9" xfId="15632" xr:uid="{00000000-0005-0000-0000-0000113D0000}"/>
    <cellStyle name="Normal 2 3 3 2 9 2" xfId="15633" xr:uid="{00000000-0005-0000-0000-0000123D0000}"/>
    <cellStyle name="Normal 2 3 3 3" xfId="15634" xr:uid="{00000000-0005-0000-0000-0000133D0000}"/>
    <cellStyle name="Normal 2 3 3 3 10" xfId="15635" xr:uid="{00000000-0005-0000-0000-0000143D0000}"/>
    <cellStyle name="Normal 2 3 3 3 10 2" xfId="15636" xr:uid="{00000000-0005-0000-0000-0000153D0000}"/>
    <cellStyle name="Normal 2 3 3 3 11" xfId="15637" xr:uid="{00000000-0005-0000-0000-0000163D0000}"/>
    <cellStyle name="Normal 2 3 3 3 2" xfId="15638" xr:uid="{00000000-0005-0000-0000-0000173D0000}"/>
    <cellStyle name="Normal 2 3 3 3 2 2" xfId="15639" xr:uid="{00000000-0005-0000-0000-0000183D0000}"/>
    <cellStyle name="Normal 2 3 3 3 2 2 2" xfId="15640" xr:uid="{00000000-0005-0000-0000-0000193D0000}"/>
    <cellStyle name="Normal 2 3 3 3 2 2 2 2" xfId="15641" xr:uid="{00000000-0005-0000-0000-00001A3D0000}"/>
    <cellStyle name="Normal 2 3 3 3 2 2 2 2 2" xfId="15642" xr:uid="{00000000-0005-0000-0000-00001B3D0000}"/>
    <cellStyle name="Normal 2 3 3 3 2 2 2 3" xfId="15643" xr:uid="{00000000-0005-0000-0000-00001C3D0000}"/>
    <cellStyle name="Normal 2 3 3 3 2 2 3" xfId="15644" xr:uid="{00000000-0005-0000-0000-00001D3D0000}"/>
    <cellStyle name="Normal 2 3 3 3 2 2 3 2" xfId="15645" xr:uid="{00000000-0005-0000-0000-00001E3D0000}"/>
    <cellStyle name="Normal 2 3 3 3 2 2 3 2 2" xfId="15646" xr:uid="{00000000-0005-0000-0000-00001F3D0000}"/>
    <cellStyle name="Normal 2 3 3 3 2 2 3 3" xfId="15647" xr:uid="{00000000-0005-0000-0000-0000203D0000}"/>
    <cellStyle name="Normal 2 3 3 3 2 2 4" xfId="15648" xr:uid="{00000000-0005-0000-0000-0000213D0000}"/>
    <cellStyle name="Normal 2 3 3 3 2 2 4 2" xfId="15649" xr:uid="{00000000-0005-0000-0000-0000223D0000}"/>
    <cellStyle name="Normal 2 3 3 3 2 2 4 2 2" xfId="15650" xr:uid="{00000000-0005-0000-0000-0000233D0000}"/>
    <cellStyle name="Normal 2 3 3 3 2 2 4 3" xfId="15651" xr:uid="{00000000-0005-0000-0000-0000243D0000}"/>
    <cellStyle name="Normal 2 3 3 3 2 2 5" xfId="15652" xr:uid="{00000000-0005-0000-0000-0000253D0000}"/>
    <cellStyle name="Normal 2 3 3 3 2 2 5 2" xfId="15653" xr:uid="{00000000-0005-0000-0000-0000263D0000}"/>
    <cellStyle name="Normal 2 3 3 3 2 2 6" xfId="15654" xr:uid="{00000000-0005-0000-0000-0000273D0000}"/>
    <cellStyle name="Normal 2 3 3 3 2 2 6 2" xfId="15655" xr:uid="{00000000-0005-0000-0000-0000283D0000}"/>
    <cellStyle name="Normal 2 3 3 3 2 2 7" xfId="15656" xr:uid="{00000000-0005-0000-0000-0000293D0000}"/>
    <cellStyle name="Normal 2 3 3 3 2 3" xfId="15657" xr:uid="{00000000-0005-0000-0000-00002A3D0000}"/>
    <cellStyle name="Normal 2 3 3 3 2 3 2" xfId="15658" xr:uid="{00000000-0005-0000-0000-00002B3D0000}"/>
    <cellStyle name="Normal 2 3 3 3 2 3 2 2" xfId="15659" xr:uid="{00000000-0005-0000-0000-00002C3D0000}"/>
    <cellStyle name="Normal 2 3 3 3 2 3 2 2 2" xfId="15660" xr:uid="{00000000-0005-0000-0000-00002D3D0000}"/>
    <cellStyle name="Normal 2 3 3 3 2 3 2 3" xfId="15661" xr:uid="{00000000-0005-0000-0000-00002E3D0000}"/>
    <cellStyle name="Normal 2 3 3 3 2 3 3" xfId="15662" xr:uid="{00000000-0005-0000-0000-00002F3D0000}"/>
    <cellStyle name="Normal 2 3 3 3 2 3 3 2" xfId="15663" xr:uid="{00000000-0005-0000-0000-0000303D0000}"/>
    <cellStyle name="Normal 2 3 3 3 2 3 3 2 2" xfId="15664" xr:uid="{00000000-0005-0000-0000-0000313D0000}"/>
    <cellStyle name="Normal 2 3 3 3 2 3 3 3" xfId="15665" xr:uid="{00000000-0005-0000-0000-0000323D0000}"/>
    <cellStyle name="Normal 2 3 3 3 2 3 4" xfId="15666" xr:uid="{00000000-0005-0000-0000-0000333D0000}"/>
    <cellStyle name="Normal 2 3 3 3 2 3 4 2" xfId="15667" xr:uid="{00000000-0005-0000-0000-0000343D0000}"/>
    <cellStyle name="Normal 2 3 3 3 2 3 4 2 2" xfId="15668" xr:uid="{00000000-0005-0000-0000-0000353D0000}"/>
    <cellStyle name="Normal 2 3 3 3 2 3 4 3" xfId="15669" xr:uid="{00000000-0005-0000-0000-0000363D0000}"/>
    <cellStyle name="Normal 2 3 3 3 2 3 5" xfId="15670" xr:uid="{00000000-0005-0000-0000-0000373D0000}"/>
    <cellStyle name="Normal 2 3 3 3 2 3 5 2" xfId="15671" xr:uid="{00000000-0005-0000-0000-0000383D0000}"/>
    <cellStyle name="Normal 2 3 3 3 2 3 6" xfId="15672" xr:uid="{00000000-0005-0000-0000-0000393D0000}"/>
    <cellStyle name="Normal 2 3 3 3 2 3 6 2" xfId="15673" xr:uid="{00000000-0005-0000-0000-00003A3D0000}"/>
    <cellStyle name="Normal 2 3 3 3 2 3 7" xfId="15674" xr:uid="{00000000-0005-0000-0000-00003B3D0000}"/>
    <cellStyle name="Normal 2 3 3 3 2 4" xfId="15675" xr:uid="{00000000-0005-0000-0000-00003C3D0000}"/>
    <cellStyle name="Normal 2 3 3 3 2 4 2" xfId="15676" xr:uid="{00000000-0005-0000-0000-00003D3D0000}"/>
    <cellStyle name="Normal 2 3 3 3 2 4 2 2" xfId="15677" xr:uid="{00000000-0005-0000-0000-00003E3D0000}"/>
    <cellStyle name="Normal 2 3 3 3 2 4 3" xfId="15678" xr:uid="{00000000-0005-0000-0000-00003F3D0000}"/>
    <cellStyle name="Normal 2 3 3 3 2 5" xfId="15679" xr:uid="{00000000-0005-0000-0000-0000403D0000}"/>
    <cellStyle name="Normal 2 3 3 3 2 5 2" xfId="15680" xr:uid="{00000000-0005-0000-0000-0000413D0000}"/>
    <cellStyle name="Normal 2 3 3 3 2 5 2 2" xfId="15681" xr:uid="{00000000-0005-0000-0000-0000423D0000}"/>
    <cellStyle name="Normal 2 3 3 3 2 5 3" xfId="15682" xr:uid="{00000000-0005-0000-0000-0000433D0000}"/>
    <cellStyle name="Normal 2 3 3 3 2 6" xfId="15683" xr:uid="{00000000-0005-0000-0000-0000443D0000}"/>
    <cellStyle name="Normal 2 3 3 3 2 6 2" xfId="15684" xr:uid="{00000000-0005-0000-0000-0000453D0000}"/>
    <cellStyle name="Normal 2 3 3 3 2 6 2 2" xfId="15685" xr:uid="{00000000-0005-0000-0000-0000463D0000}"/>
    <cellStyle name="Normal 2 3 3 3 2 6 3" xfId="15686" xr:uid="{00000000-0005-0000-0000-0000473D0000}"/>
    <cellStyle name="Normal 2 3 3 3 2 7" xfId="15687" xr:uid="{00000000-0005-0000-0000-0000483D0000}"/>
    <cellStyle name="Normal 2 3 3 3 2 7 2" xfId="15688" xr:uid="{00000000-0005-0000-0000-0000493D0000}"/>
    <cellStyle name="Normal 2 3 3 3 2 8" xfId="15689" xr:uid="{00000000-0005-0000-0000-00004A3D0000}"/>
    <cellStyle name="Normal 2 3 3 3 2 8 2" xfId="15690" xr:uid="{00000000-0005-0000-0000-00004B3D0000}"/>
    <cellStyle name="Normal 2 3 3 3 2 9" xfId="15691" xr:uid="{00000000-0005-0000-0000-00004C3D0000}"/>
    <cellStyle name="Normal 2 3 3 3 3" xfId="15692" xr:uid="{00000000-0005-0000-0000-00004D3D0000}"/>
    <cellStyle name="Normal 2 3 3 3 3 2" xfId="15693" xr:uid="{00000000-0005-0000-0000-00004E3D0000}"/>
    <cellStyle name="Normal 2 3 3 3 3 2 2" xfId="15694" xr:uid="{00000000-0005-0000-0000-00004F3D0000}"/>
    <cellStyle name="Normal 2 3 3 3 3 2 2 2" xfId="15695" xr:uid="{00000000-0005-0000-0000-0000503D0000}"/>
    <cellStyle name="Normal 2 3 3 3 3 2 2 2 2" xfId="15696" xr:uid="{00000000-0005-0000-0000-0000513D0000}"/>
    <cellStyle name="Normal 2 3 3 3 3 2 2 3" xfId="15697" xr:uid="{00000000-0005-0000-0000-0000523D0000}"/>
    <cellStyle name="Normal 2 3 3 3 3 2 3" xfId="15698" xr:uid="{00000000-0005-0000-0000-0000533D0000}"/>
    <cellStyle name="Normal 2 3 3 3 3 2 3 2" xfId="15699" xr:uid="{00000000-0005-0000-0000-0000543D0000}"/>
    <cellStyle name="Normal 2 3 3 3 3 2 3 2 2" xfId="15700" xr:uid="{00000000-0005-0000-0000-0000553D0000}"/>
    <cellStyle name="Normal 2 3 3 3 3 2 3 3" xfId="15701" xr:uid="{00000000-0005-0000-0000-0000563D0000}"/>
    <cellStyle name="Normal 2 3 3 3 3 2 4" xfId="15702" xr:uid="{00000000-0005-0000-0000-0000573D0000}"/>
    <cellStyle name="Normal 2 3 3 3 3 2 4 2" xfId="15703" xr:uid="{00000000-0005-0000-0000-0000583D0000}"/>
    <cellStyle name="Normal 2 3 3 3 3 2 4 2 2" xfId="15704" xr:uid="{00000000-0005-0000-0000-0000593D0000}"/>
    <cellStyle name="Normal 2 3 3 3 3 2 4 3" xfId="15705" xr:uid="{00000000-0005-0000-0000-00005A3D0000}"/>
    <cellStyle name="Normal 2 3 3 3 3 2 5" xfId="15706" xr:uid="{00000000-0005-0000-0000-00005B3D0000}"/>
    <cellStyle name="Normal 2 3 3 3 3 2 5 2" xfId="15707" xr:uid="{00000000-0005-0000-0000-00005C3D0000}"/>
    <cellStyle name="Normal 2 3 3 3 3 2 6" xfId="15708" xr:uid="{00000000-0005-0000-0000-00005D3D0000}"/>
    <cellStyle name="Normal 2 3 3 3 3 2 6 2" xfId="15709" xr:uid="{00000000-0005-0000-0000-00005E3D0000}"/>
    <cellStyle name="Normal 2 3 3 3 3 2 7" xfId="15710" xr:uid="{00000000-0005-0000-0000-00005F3D0000}"/>
    <cellStyle name="Normal 2 3 3 3 3 3" xfId="15711" xr:uid="{00000000-0005-0000-0000-0000603D0000}"/>
    <cellStyle name="Normal 2 3 3 3 3 3 2" xfId="15712" xr:uid="{00000000-0005-0000-0000-0000613D0000}"/>
    <cellStyle name="Normal 2 3 3 3 3 3 2 2" xfId="15713" xr:uid="{00000000-0005-0000-0000-0000623D0000}"/>
    <cellStyle name="Normal 2 3 3 3 3 3 3" xfId="15714" xr:uid="{00000000-0005-0000-0000-0000633D0000}"/>
    <cellStyle name="Normal 2 3 3 3 3 4" xfId="15715" xr:uid="{00000000-0005-0000-0000-0000643D0000}"/>
    <cellStyle name="Normal 2 3 3 3 3 4 2" xfId="15716" xr:uid="{00000000-0005-0000-0000-0000653D0000}"/>
    <cellStyle name="Normal 2 3 3 3 3 4 2 2" xfId="15717" xr:uid="{00000000-0005-0000-0000-0000663D0000}"/>
    <cellStyle name="Normal 2 3 3 3 3 4 3" xfId="15718" xr:uid="{00000000-0005-0000-0000-0000673D0000}"/>
    <cellStyle name="Normal 2 3 3 3 3 5" xfId="15719" xr:uid="{00000000-0005-0000-0000-0000683D0000}"/>
    <cellStyle name="Normal 2 3 3 3 3 5 2" xfId="15720" xr:uid="{00000000-0005-0000-0000-0000693D0000}"/>
    <cellStyle name="Normal 2 3 3 3 3 5 2 2" xfId="15721" xr:uid="{00000000-0005-0000-0000-00006A3D0000}"/>
    <cellStyle name="Normal 2 3 3 3 3 5 3" xfId="15722" xr:uid="{00000000-0005-0000-0000-00006B3D0000}"/>
    <cellStyle name="Normal 2 3 3 3 3 6" xfId="15723" xr:uid="{00000000-0005-0000-0000-00006C3D0000}"/>
    <cellStyle name="Normal 2 3 3 3 3 6 2" xfId="15724" xr:uid="{00000000-0005-0000-0000-00006D3D0000}"/>
    <cellStyle name="Normal 2 3 3 3 3 7" xfId="15725" xr:uid="{00000000-0005-0000-0000-00006E3D0000}"/>
    <cellStyle name="Normal 2 3 3 3 3 7 2" xfId="15726" xr:uid="{00000000-0005-0000-0000-00006F3D0000}"/>
    <cellStyle name="Normal 2 3 3 3 3 8" xfId="15727" xr:uid="{00000000-0005-0000-0000-0000703D0000}"/>
    <cellStyle name="Normal 2 3 3 3 4" xfId="15728" xr:uid="{00000000-0005-0000-0000-0000713D0000}"/>
    <cellStyle name="Normal 2 3 3 3 4 2" xfId="15729" xr:uid="{00000000-0005-0000-0000-0000723D0000}"/>
    <cellStyle name="Normal 2 3 3 3 4 2 2" xfId="15730" xr:uid="{00000000-0005-0000-0000-0000733D0000}"/>
    <cellStyle name="Normal 2 3 3 3 4 2 2 2" xfId="15731" xr:uid="{00000000-0005-0000-0000-0000743D0000}"/>
    <cellStyle name="Normal 2 3 3 3 4 2 3" xfId="15732" xr:uid="{00000000-0005-0000-0000-0000753D0000}"/>
    <cellStyle name="Normal 2 3 3 3 4 3" xfId="15733" xr:uid="{00000000-0005-0000-0000-0000763D0000}"/>
    <cellStyle name="Normal 2 3 3 3 4 3 2" xfId="15734" xr:uid="{00000000-0005-0000-0000-0000773D0000}"/>
    <cellStyle name="Normal 2 3 3 3 4 3 2 2" xfId="15735" xr:uid="{00000000-0005-0000-0000-0000783D0000}"/>
    <cellStyle name="Normal 2 3 3 3 4 3 3" xfId="15736" xr:uid="{00000000-0005-0000-0000-0000793D0000}"/>
    <cellStyle name="Normal 2 3 3 3 4 4" xfId="15737" xr:uid="{00000000-0005-0000-0000-00007A3D0000}"/>
    <cellStyle name="Normal 2 3 3 3 4 4 2" xfId="15738" xr:uid="{00000000-0005-0000-0000-00007B3D0000}"/>
    <cellStyle name="Normal 2 3 3 3 4 4 2 2" xfId="15739" xr:uid="{00000000-0005-0000-0000-00007C3D0000}"/>
    <cellStyle name="Normal 2 3 3 3 4 4 3" xfId="15740" xr:uid="{00000000-0005-0000-0000-00007D3D0000}"/>
    <cellStyle name="Normal 2 3 3 3 4 5" xfId="15741" xr:uid="{00000000-0005-0000-0000-00007E3D0000}"/>
    <cellStyle name="Normal 2 3 3 3 4 5 2" xfId="15742" xr:uid="{00000000-0005-0000-0000-00007F3D0000}"/>
    <cellStyle name="Normal 2 3 3 3 4 6" xfId="15743" xr:uid="{00000000-0005-0000-0000-0000803D0000}"/>
    <cellStyle name="Normal 2 3 3 3 4 6 2" xfId="15744" xr:uid="{00000000-0005-0000-0000-0000813D0000}"/>
    <cellStyle name="Normal 2 3 3 3 4 7" xfId="15745" xr:uid="{00000000-0005-0000-0000-0000823D0000}"/>
    <cellStyle name="Normal 2 3 3 3 5" xfId="15746" xr:uid="{00000000-0005-0000-0000-0000833D0000}"/>
    <cellStyle name="Normal 2 3 3 3 5 2" xfId="15747" xr:uid="{00000000-0005-0000-0000-0000843D0000}"/>
    <cellStyle name="Normal 2 3 3 3 5 2 2" xfId="15748" xr:uid="{00000000-0005-0000-0000-0000853D0000}"/>
    <cellStyle name="Normal 2 3 3 3 5 2 2 2" xfId="15749" xr:uid="{00000000-0005-0000-0000-0000863D0000}"/>
    <cellStyle name="Normal 2 3 3 3 5 2 3" xfId="15750" xr:uid="{00000000-0005-0000-0000-0000873D0000}"/>
    <cellStyle name="Normal 2 3 3 3 5 3" xfId="15751" xr:uid="{00000000-0005-0000-0000-0000883D0000}"/>
    <cellStyle name="Normal 2 3 3 3 5 3 2" xfId="15752" xr:uid="{00000000-0005-0000-0000-0000893D0000}"/>
    <cellStyle name="Normal 2 3 3 3 5 3 2 2" xfId="15753" xr:uid="{00000000-0005-0000-0000-00008A3D0000}"/>
    <cellStyle name="Normal 2 3 3 3 5 3 3" xfId="15754" xr:uid="{00000000-0005-0000-0000-00008B3D0000}"/>
    <cellStyle name="Normal 2 3 3 3 5 4" xfId="15755" xr:uid="{00000000-0005-0000-0000-00008C3D0000}"/>
    <cellStyle name="Normal 2 3 3 3 5 4 2" xfId="15756" xr:uid="{00000000-0005-0000-0000-00008D3D0000}"/>
    <cellStyle name="Normal 2 3 3 3 5 4 2 2" xfId="15757" xr:uid="{00000000-0005-0000-0000-00008E3D0000}"/>
    <cellStyle name="Normal 2 3 3 3 5 4 3" xfId="15758" xr:uid="{00000000-0005-0000-0000-00008F3D0000}"/>
    <cellStyle name="Normal 2 3 3 3 5 5" xfId="15759" xr:uid="{00000000-0005-0000-0000-0000903D0000}"/>
    <cellStyle name="Normal 2 3 3 3 5 5 2" xfId="15760" xr:uid="{00000000-0005-0000-0000-0000913D0000}"/>
    <cellStyle name="Normal 2 3 3 3 5 6" xfId="15761" xr:uid="{00000000-0005-0000-0000-0000923D0000}"/>
    <cellStyle name="Normal 2 3 3 3 5 6 2" xfId="15762" xr:uid="{00000000-0005-0000-0000-0000933D0000}"/>
    <cellStyle name="Normal 2 3 3 3 5 7" xfId="15763" xr:uid="{00000000-0005-0000-0000-0000943D0000}"/>
    <cellStyle name="Normal 2 3 3 3 6" xfId="15764" xr:uid="{00000000-0005-0000-0000-0000953D0000}"/>
    <cellStyle name="Normal 2 3 3 3 6 2" xfId="15765" xr:uid="{00000000-0005-0000-0000-0000963D0000}"/>
    <cellStyle name="Normal 2 3 3 3 6 2 2" xfId="15766" xr:uid="{00000000-0005-0000-0000-0000973D0000}"/>
    <cellStyle name="Normal 2 3 3 3 6 3" xfId="15767" xr:uid="{00000000-0005-0000-0000-0000983D0000}"/>
    <cellStyle name="Normal 2 3 3 3 7" xfId="15768" xr:uid="{00000000-0005-0000-0000-0000993D0000}"/>
    <cellStyle name="Normal 2 3 3 3 7 2" xfId="15769" xr:uid="{00000000-0005-0000-0000-00009A3D0000}"/>
    <cellStyle name="Normal 2 3 3 3 7 2 2" xfId="15770" xr:uid="{00000000-0005-0000-0000-00009B3D0000}"/>
    <cellStyle name="Normal 2 3 3 3 7 3" xfId="15771" xr:uid="{00000000-0005-0000-0000-00009C3D0000}"/>
    <cellStyle name="Normal 2 3 3 3 8" xfId="15772" xr:uid="{00000000-0005-0000-0000-00009D3D0000}"/>
    <cellStyle name="Normal 2 3 3 3 8 2" xfId="15773" xr:uid="{00000000-0005-0000-0000-00009E3D0000}"/>
    <cellStyle name="Normal 2 3 3 3 8 2 2" xfId="15774" xr:uid="{00000000-0005-0000-0000-00009F3D0000}"/>
    <cellStyle name="Normal 2 3 3 3 8 3" xfId="15775" xr:uid="{00000000-0005-0000-0000-0000A03D0000}"/>
    <cellStyle name="Normal 2 3 3 3 9" xfId="15776" xr:uid="{00000000-0005-0000-0000-0000A13D0000}"/>
    <cellStyle name="Normal 2 3 3 3 9 2" xfId="15777" xr:uid="{00000000-0005-0000-0000-0000A23D0000}"/>
    <cellStyle name="Normal 2 3 3 4" xfId="15778" xr:uid="{00000000-0005-0000-0000-0000A33D0000}"/>
    <cellStyle name="Normal 2 3 3 4 2" xfId="15779" xr:uid="{00000000-0005-0000-0000-0000A43D0000}"/>
    <cellStyle name="Normal 2 3 3 4 2 2" xfId="15780" xr:uid="{00000000-0005-0000-0000-0000A53D0000}"/>
    <cellStyle name="Normal 2 3 3 4 2 2 2" xfId="15781" xr:uid="{00000000-0005-0000-0000-0000A63D0000}"/>
    <cellStyle name="Normal 2 3 3 4 2 2 2 2" xfId="15782" xr:uid="{00000000-0005-0000-0000-0000A73D0000}"/>
    <cellStyle name="Normal 2 3 3 4 2 2 3" xfId="15783" xr:uid="{00000000-0005-0000-0000-0000A83D0000}"/>
    <cellStyle name="Normal 2 3 3 4 2 3" xfId="15784" xr:uid="{00000000-0005-0000-0000-0000A93D0000}"/>
    <cellStyle name="Normal 2 3 3 4 2 3 2" xfId="15785" xr:uid="{00000000-0005-0000-0000-0000AA3D0000}"/>
    <cellStyle name="Normal 2 3 3 4 2 3 2 2" xfId="15786" xr:uid="{00000000-0005-0000-0000-0000AB3D0000}"/>
    <cellStyle name="Normal 2 3 3 4 2 3 3" xfId="15787" xr:uid="{00000000-0005-0000-0000-0000AC3D0000}"/>
    <cellStyle name="Normal 2 3 3 4 2 4" xfId="15788" xr:uid="{00000000-0005-0000-0000-0000AD3D0000}"/>
    <cellStyle name="Normal 2 3 3 4 2 4 2" xfId="15789" xr:uid="{00000000-0005-0000-0000-0000AE3D0000}"/>
    <cellStyle name="Normal 2 3 3 4 2 4 2 2" xfId="15790" xr:uid="{00000000-0005-0000-0000-0000AF3D0000}"/>
    <cellStyle name="Normal 2 3 3 4 2 4 3" xfId="15791" xr:uid="{00000000-0005-0000-0000-0000B03D0000}"/>
    <cellStyle name="Normal 2 3 3 4 2 5" xfId="15792" xr:uid="{00000000-0005-0000-0000-0000B13D0000}"/>
    <cellStyle name="Normal 2 3 3 4 2 5 2" xfId="15793" xr:uid="{00000000-0005-0000-0000-0000B23D0000}"/>
    <cellStyle name="Normal 2 3 3 4 2 6" xfId="15794" xr:uid="{00000000-0005-0000-0000-0000B33D0000}"/>
    <cellStyle name="Normal 2 3 3 4 2 6 2" xfId="15795" xr:uid="{00000000-0005-0000-0000-0000B43D0000}"/>
    <cellStyle name="Normal 2 3 3 4 2 7" xfId="15796" xr:uid="{00000000-0005-0000-0000-0000B53D0000}"/>
    <cellStyle name="Normal 2 3 3 4 3" xfId="15797" xr:uid="{00000000-0005-0000-0000-0000B63D0000}"/>
    <cellStyle name="Normal 2 3 3 4 3 2" xfId="15798" xr:uid="{00000000-0005-0000-0000-0000B73D0000}"/>
    <cellStyle name="Normal 2 3 3 4 3 2 2" xfId="15799" xr:uid="{00000000-0005-0000-0000-0000B83D0000}"/>
    <cellStyle name="Normal 2 3 3 4 3 2 2 2" xfId="15800" xr:uid="{00000000-0005-0000-0000-0000B93D0000}"/>
    <cellStyle name="Normal 2 3 3 4 3 2 3" xfId="15801" xr:uid="{00000000-0005-0000-0000-0000BA3D0000}"/>
    <cellStyle name="Normal 2 3 3 4 3 3" xfId="15802" xr:uid="{00000000-0005-0000-0000-0000BB3D0000}"/>
    <cellStyle name="Normal 2 3 3 4 3 3 2" xfId="15803" xr:uid="{00000000-0005-0000-0000-0000BC3D0000}"/>
    <cellStyle name="Normal 2 3 3 4 3 3 2 2" xfId="15804" xr:uid="{00000000-0005-0000-0000-0000BD3D0000}"/>
    <cellStyle name="Normal 2 3 3 4 3 3 3" xfId="15805" xr:uid="{00000000-0005-0000-0000-0000BE3D0000}"/>
    <cellStyle name="Normal 2 3 3 4 3 4" xfId="15806" xr:uid="{00000000-0005-0000-0000-0000BF3D0000}"/>
    <cellStyle name="Normal 2 3 3 4 3 4 2" xfId="15807" xr:uid="{00000000-0005-0000-0000-0000C03D0000}"/>
    <cellStyle name="Normal 2 3 3 4 3 4 2 2" xfId="15808" xr:uid="{00000000-0005-0000-0000-0000C13D0000}"/>
    <cellStyle name="Normal 2 3 3 4 3 4 3" xfId="15809" xr:uid="{00000000-0005-0000-0000-0000C23D0000}"/>
    <cellStyle name="Normal 2 3 3 4 3 5" xfId="15810" xr:uid="{00000000-0005-0000-0000-0000C33D0000}"/>
    <cellStyle name="Normal 2 3 3 4 3 5 2" xfId="15811" xr:uid="{00000000-0005-0000-0000-0000C43D0000}"/>
    <cellStyle name="Normal 2 3 3 4 3 6" xfId="15812" xr:uid="{00000000-0005-0000-0000-0000C53D0000}"/>
    <cellStyle name="Normal 2 3 3 4 3 6 2" xfId="15813" xr:uid="{00000000-0005-0000-0000-0000C63D0000}"/>
    <cellStyle name="Normal 2 3 3 4 3 7" xfId="15814" xr:uid="{00000000-0005-0000-0000-0000C73D0000}"/>
    <cellStyle name="Normal 2 3 3 4 4" xfId="15815" xr:uid="{00000000-0005-0000-0000-0000C83D0000}"/>
    <cellStyle name="Normal 2 3 3 4 4 2" xfId="15816" xr:uid="{00000000-0005-0000-0000-0000C93D0000}"/>
    <cellStyle name="Normal 2 3 3 4 4 2 2" xfId="15817" xr:uid="{00000000-0005-0000-0000-0000CA3D0000}"/>
    <cellStyle name="Normal 2 3 3 4 4 3" xfId="15818" xr:uid="{00000000-0005-0000-0000-0000CB3D0000}"/>
    <cellStyle name="Normal 2 3 3 4 5" xfId="15819" xr:uid="{00000000-0005-0000-0000-0000CC3D0000}"/>
    <cellStyle name="Normal 2 3 3 4 5 2" xfId="15820" xr:uid="{00000000-0005-0000-0000-0000CD3D0000}"/>
    <cellStyle name="Normal 2 3 3 4 5 2 2" xfId="15821" xr:uid="{00000000-0005-0000-0000-0000CE3D0000}"/>
    <cellStyle name="Normal 2 3 3 4 5 3" xfId="15822" xr:uid="{00000000-0005-0000-0000-0000CF3D0000}"/>
    <cellStyle name="Normal 2 3 3 4 6" xfId="15823" xr:uid="{00000000-0005-0000-0000-0000D03D0000}"/>
    <cellStyle name="Normal 2 3 3 4 6 2" xfId="15824" xr:uid="{00000000-0005-0000-0000-0000D13D0000}"/>
    <cellStyle name="Normal 2 3 3 4 6 2 2" xfId="15825" xr:uid="{00000000-0005-0000-0000-0000D23D0000}"/>
    <cellStyle name="Normal 2 3 3 4 6 3" xfId="15826" xr:uid="{00000000-0005-0000-0000-0000D33D0000}"/>
    <cellStyle name="Normal 2 3 3 4 7" xfId="15827" xr:uid="{00000000-0005-0000-0000-0000D43D0000}"/>
    <cellStyle name="Normal 2 3 3 4 7 2" xfId="15828" xr:uid="{00000000-0005-0000-0000-0000D53D0000}"/>
    <cellStyle name="Normal 2 3 3 4 8" xfId="15829" xr:uid="{00000000-0005-0000-0000-0000D63D0000}"/>
    <cellStyle name="Normal 2 3 3 4 8 2" xfId="15830" xr:uid="{00000000-0005-0000-0000-0000D73D0000}"/>
    <cellStyle name="Normal 2 3 3 4 9" xfId="15831" xr:uid="{00000000-0005-0000-0000-0000D83D0000}"/>
    <cellStyle name="Normal 2 3 3 5" xfId="15832" xr:uid="{00000000-0005-0000-0000-0000D93D0000}"/>
    <cellStyle name="Normal 2 3 3 5 2" xfId="15833" xr:uid="{00000000-0005-0000-0000-0000DA3D0000}"/>
    <cellStyle name="Normal 2 3 3 5 2 2" xfId="15834" xr:uid="{00000000-0005-0000-0000-0000DB3D0000}"/>
    <cellStyle name="Normal 2 3 3 5 2 2 2" xfId="15835" xr:uid="{00000000-0005-0000-0000-0000DC3D0000}"/>
    <cellStyle name="Normal 2 3 3 5 2 2 2 2" xfId="15836" xr:uid="{00000000-0005-0000-0000-0000DD3D0000}"/>
    <cellStyle name="Normal 2 3 3 5 2 2 3" xfId="15837" xr:uid="{00000000-0005-0000-0000-0000DE3D0000}"/>
    <cellStyle name="Normal 2 3 3 5 2 3" xfId="15838" xr:uid="{00000000-0005-0000-0000-0000DF3D0000}"/>
    <cellStyle name="Normal 2 3 3 5 2 3 2" xfId="15839" xr:uid="{00000000-0005-0000-0000-0000E03D0000}"/>
    <cellStyle name="Normal 2 3 3 5 2 3 2 2" xfId="15840" xr:uid="{00000000-0005-0000-0000-0000E13D0000}"/>
    <cellStyle name="Normal 2 3 3 5 2 3 3" xfId="15841" xr:uid="{00000000-0005-0000-0000-0000E23D0000}"/>
    <cellStyle name="Normal 2 3 3 5 2 4" xfId="15842" xr:uid="{00000000-0005-0000-0000-0000E33D0000}"/>
    <cellStyle name="Normal 2 3 3 5 2 4 2" xfId="15843" xr:uid="{00000000-0005-0000-0000-0000E43D0000}"/>
    <cellStyle name="Normal 2 3 3 5 2 4 2 2" xfId="15844" xr:uid="{00000000-0005-0000-0000-0000E53D0000}"/>
    <cellStyle name="Normal 2 3 3 5 2 4 3" xfId="15845" xr:uid="{00000000-0005-0000-0000-0000E63D0000}"/>
    <cellStyle name="Normal 2 3 3 5 2 5" xfId="15846" xr:uid="{00000000-0005-0000-0000-0000E73D0000}"/>
    <cellStyle name="Normal 2 3 3 5 2 5 2" xfId="15847" xr:uid="{00000000-0005-0000-0000-0000E83D0000}"/>
    <cellStyle name="Normal 2 3 3 5 2 6" xfId="15848" xr:uid="{00000000-0005-0000-0000-0000E93D0000}"/>
    <cellStyle name="Normal 2 3 3 5 2 6 2" xfId="15849" xr:uid="{00000000-0005-0000-0000-0000EA3D0000}"/>
    <cellStyle name="Normal 2 3 3 5 2 7" xfId="15850" xr:uid="{00000000-0005-0000-0000-0000EB3D0000}"/>
    <cellStyle name="Normal 2 3 3 5 3" xfId="15851" xr:uid="{00000000-0005-0000-0000-0000EC3D0000}"/>
    <cellStyle name="Normal 2 3 3 5 3 2" xfId="15852" xr:uid="{00000000-0005-0000-0000-0000ED3D0000}"/>
    <cellStyle name="Normal 2 3 3 5 3 2 2" xfId="15853" xr:uid="{00000000-0005-0000-0000-0000EE3D0000}"/>
    <cellStyle name="Normal 2 3 3 5 3 3" xfId="15854" xr:uid="{00000000-0005-0000-0000-0000EF3D0000}"/>
    <cellStyle name="Normal 2 3 3 5 4" xfId="15855" xr:uid="{00000000-0005-0000-0000-0000F03D0000}"/>
    <cellStyle name="Normal 2 3 3 5 4 2" xfId="15856" xr:uid="{00000000-0005-0000-0000-0000F13D0000}"/>
    <cellStyle name="Normal 2 3 3 5 4 2 2" xfId="15857" xr:uid="{00000000-0005-0000-0000-0000F23D0000}"/>
    <cellStyle name="Normal 2 3 3 5 4 3" xfId="15858" xr:uid="{00000000-0005-0000-0000-0000F33D0000}"/>
    <cellStyle name="Normal 2 3 3 5 5" xfId="15859" xr:uid="{00000000-0005-0000-0000-0000F43D0000}"/>
    <cellStyle name="Normal 2 3 3 5 5 2" xfId="15860" xr:uid="{00000000-0005-0000-0000-0000F53D0000}"/>
    <cellStyle name="Normal 2 3 3 5 5 2 2" xfId="15861" xr:uid="{00000000-0005-0000-0000-0000F63D0000}"/>
    <cellStyle name="Normal 2 3 3 5 5 3" xfId="15862" xr:uid="{00000000-0005-0000-0000-0000F73D0000}"/>
    <cellStyle name="Normal 2 3 3 5 6" xfId="15863" xr:uid="{00000000-0005-0000-0000-0000F83D0000}"/>
    <cellStyle name="Normal 2 3 3 5 6 2" xfId="15864" xr:uid="{00000000-0005-0000-0000-0000F93D0000}"/>
    <cellStyle name="Normal 2 3 3 5 7" xfId="15865" xr:uid="{00000000-0005-0000-0000-0000FA3D0000}"/>
    <cellStyle name="Normal 2 3 3 5 7 2" xfId="15866" xr:uid="{00000000-0005-0000-0000-0000FB3D0000}"/>
    <cellStyle name="Normal 2 3 3 5 8" xfId="15867" xr:uid="{00000000-0005-0000-0000-0000FC3D0000}"/>
    <cellStyle name="Normal 2 3 3 6" xfId="15868" xr:uid="{00000000-0005-0000-0000-0000FD3D0000}"/>
    <cellStyle name="Normal 2 3 3 6 2" xfId="15869" xr:uid="{00000000-0005-0000-0000-0000FE3D0000}"/>
    <cellStyle name="Normal 2 3 3 6 2 2" xfId="15870" xr:uid="{00000000-0005-0000-0000-0000FF3D0000}"/>
    <cellStyle name="Normal 2 3 3 6 2 2 2" xfId="15871" xr:uid="{00000000-0005-0000-0000-0000003E0000}"/>
    <cellStyle name="Normal 2 3 3 6 2 3" xfId="15872" xr:uid="{00000000-0005-0000-0000-0000013E0000}"/>
    <cellStyle name="Normal 2 3 3 6 3" xfId="15873" xr:uid="{00000000-0005-0000-0000-0000023E0000}"/>
    <cellStyle name="Normal 2 3 3 6 3 2" xfId="15874" xr:uid="{00000000-0005-0000-0000-0000033E0000}"/>
    <cellStyle name="Normal 2 3 3 6 3 2 2" xfId="15875" xr:uid="{00000000-0005-0000-0000-0000043E0000}"/>
    <cellStyle name="Normal 2 3 3 6 3 3" xfId="15876" xr:uid="{00000000-0005-0000-0000-0000053E0000}"/>
    <cellStyle name="Normal 2 3 3 6 4" xfId="15877" xr:uid="{00000000-0005-0000-0000-0000063E0000}"/>
    <cellStyle name="Normal 2 3 3 6 4 2" xfId="15878" xr:uid="{00000000-0005-0000-0000-0000073E0000}"/>
    <cellStyle name="Normal 2 3 3 6 4 2 2" xfId="15879" xr:uid="{00000000-0005-0000-0000-0000083E0000}"/>
    <cellStyle name="Normal 2 3 3 6 4 3" xfId="15880" xr:uid="{00000000-0005-0000-0000-0000093E0000}"/>
    <cellStyle name="Normal 2 3 3 6 5" xfId="15881" xr:uid="{00000000-0005-0000-0000-00000A3E0000}"/>
    <cellStyle name="Normal 2 3 3 6 5 2" xfId="15882" xr:uid="{00000000-0005-0000-0000-00000B3E0000}"/>
    <cellStyle name="Normal 2 3 3 6 6" xfId="15883" xr:uid="{00000000-0005-0000-0000-00000C3E0000}"/>
    <cellStyle name="Normal 2 3 3 6 6 2" xfId="15884" xr:uid="{00000000-0005-0000-0000-00000D3E0000}"/>
    <cellStyle name="Normal 2 3 3 6 7" xfId="15885" xr:uid="{00000000-0005-0000-0000-00000E3E0000}"/>
    <cellStyle name="Normal 2 3 3 7" xfId="15886" xr:uid="{00000000-0005-0000-0000-00000F3E0000}"/>
    <cellStyle name="Normal 2 3 3 7 2" xfId="15887" xr:uid="{00000000-0005-0000-0000-0000103E0000}"/>
    <cellStyle name="Normal 2 3 3 7 2 2" xfId="15888" xr:uid="{00000000-0005-0000-0000-0000113E0000}"/>
    <cellStyle name="Normal 2 3 3 7 2 2 2" xfId="15889" xr:uid="{00000000-0005-0000-0000-0000123E0000}"/>
    <cellStyle name="Normal 2 3 3 7 2 3" xfId="15890" xr:uid="{00000000-0005-0000-0000-0000133E0000}"/>
    <cellStyle name="Normal 2 3 3 7 3" xfId="15891" xr:uid="{00000000-0005-0000-0000-0000143E0000}"/>
    <cellStyle name="Normal 2 3 3 7 3 2" xfId="15892" xr:uid="{00000000-0005-0000-0000-0000153E0000}"/>
    <cellStyle name="Normal 2 3 3 7 3 2 2" xfId="15893" xr:uid="{00000000-0005-0000-0000-0000163E0000}"/>
    <cellStyle name="Normal 2 3 3 7 3 3" xfId="15894" xr:uid="{00000000-0005-0000-0000-0000173E0000}"/>
    <cellStyle name="Normal 2 3 3 7 4" xfId="15895" xr:uid="{00000000-0005-0000-0000-0000183E0000}"/>
    <cellStyle name="Normal 2 3 3 7 4 2" xfId="15896" xr:uid="{00000000-0005-0000-0000-0000193E0000}"/>
    <cellStyle name="Normal 2 3 3 7 4 2 2" xfId="15897" xr:uid="{00000000-0005-0000-0000-00001A3E0000}"/>
    <cellStyle name="Normal 2 3 3 7 4 3" xfId="15898" xr:uid="{00000000-0005-0000-0000-00001B3E0000}"/>
    <cellStyle name="Normal 2 3 3 7 5" xfId="15899" xr:uid="{00000000-0005-0000-0000-00001C3E0000}"/>
    <cellStyle name="Normal 2 3 3 7 5 2" xfId="15900" xr:uid="{00000000-0005-0000-0000-00001D3E0000}"/>
    <cellStyle name="Normal 2 3 3 7 6" xfId="15901" xr:uid="{00000000-0005-0000-0000-00001E3E0000}"/>
    <cellStyle name="Normal 2 3 3 7 6 2" xfId="15902" xr:uid="{00000000-0005-0000-0000-00001F3E0000}"/>
    <cellStyle name="Normal 2 3 3 7 7" xfId="15903" xr:uid="{00000000-0005-0000-0000-0000203E0000}"/>
    <cellStyle name="Normal 2 3 3 8" xfId="15904" xr:uid="{00000000-0005-0000-0000-0000213E0000}"/>
    <cellStyle name="Normal 2 3 3 8 2" xfId="15905" xr:uid="{00000000-0005-0000-0000-0000223E0000}"/>
    <cellStyle name="Normal 2 3 3 8 2 2" xfId="15906" xr:uid="{00000000-0005-0000-0000-0000233E0000}"/>
    <cellStyle name="Normal 2 3 3 8 3" xfId="15907" xr:uid="{00000000-0005-0000-0000-0000243E0000}"/>
    <cellStyle name="Normal 2 3 3 9" xfId="15908" xr:uid="{00000000-0005-0000-0000-0000253E0000}"/>
    <cellStyle name="Normal 2 3 3 9 2" xfId="15909" xr:uid="{00000000-0005-0000-0000-0000263E0000}"/>
    <cellStyle name="Normal 2 3 3 9 2 2" xfId="15910" xr:uid="{00000000-0005-0000-0000-0000273E0000}"/>
    <cellStyle name="Normal 2 3 3 9 3" xfId="15911" xr:uid="{00000000-0005-0000-0000-0000283E0000}"/>
    <cellStyle name="Normal 2 3 3_Confidential Information" xfId="15912" xr:uid="{00000000-0005-0000-0000-0000293E0000}"/>
    <cellStyle name="Normal 2 3 4" xfId="15913" xr:uid="{00000000-0005-0000-0000-00002A3E0000}"/>
    <cellStyle name="Normal 2 3 4 10" xfId="15914" xr:uid="{00000000-0005-0000-0000-00002B3E0000}"/>
    <cellStyle name="Normal 2 3 4 10 2" xfId="15915" xr:uid="{00000000-0005-0000-0000-00002C3E0000}"/>
    <cellStyle name="Normal 2 3 4 11" xfId="15916" xr:uid="{00000000-0005-0000-0000-00002D3E0000}"/>
    <cellStyle name="Normal 2 3 4 2" xfId="15917" xr:uid="{00000000-0005-0000-0000-00002E3E0000}"/>
    <cellStyle name="Normal 2 3 4 2 2" xfId="15918" xr:uid="{00000000-0005-0000-0000-00002F3E0000}"/>
    <cellStyle name="Normal 2 3 4 2 2 2" xfId="15919" xr:uid="{00000000-0005-0000-0000-0000303E0000}"/>
    <cellStyle name="Normal 2 3 4 2 2 2 2" xfId="15920" xr:uid="{00000000-0005-0000-0000-0000313E0000}"/>
    <cellStyle name="Normal 2 3 4 2 2 2 2 2" xfId="15921" xr:uid="{00000000-0005-0000-0000-0000323E0000}"/>
    <cellStyle name="Normal 2 3 4 2 2 2 3" xfId="15922" xr:uid="{00000000-0005-0000-0000-0000333E0000}"/>
    <cellStyle name="Normal 2 3 4 2 2 3" xfId="15923" xr:uid="{00000000-0005-0000-0000-0000343E0000}"/>
    <cellStyle name="Normal 2 3 4 2 2 3 2" xfId="15924" xr:uid="{00000000-0005-0000-0000-0000353E0000}"/>
    <cellStyle name="Normal 2 3 4 2 2 3 2 2" xfId="15925" xr:uid="{00000000-0005-0000-0000-0000363E0000}"/>
    <cellStyle name="Normal 2 3 4 2 2 3 3" xfId="15926" xr:uid="{00000000-0005-0000-0000-0000373E0000}"/>
    <cellStyle name="Normal 2 3 4 2 2 4" xfId="15927" xr:uid="{00000000-0005-0000-0000-0000383E0000}"/>
    <cellStyle name="Normal 2 3 4 2 2 4 2" xfId="15928" xr:uid="{00000000-0005-0000-0000-0000393E0000}"/>
    <cellStyle name="Normal 2 3 4 2 2 4 2 2" xfId="15929" xr:uid="{00000000-0005-0000-0000-00003A3E0000}"/>
    <cellStyle name="Normal 2 3 4 2 2 4 3" xfId="15930" xr:uid="{00000000-0005-0000-0000-00003B3E0000}"/>
    <cellStyle name="Normal 2 3 4 2 2 5" xfId="15931" xr:uid="{00000000-0005-0000-0000-00003C3E0000}"/>
    <cellStyle name="Normal 2 3 4 2 2 5 2" xfId="15932" xr:uid="{00000000-0005-0000-0000-00003D3E0000}"/>
    <cellStyle name="Normal 2 3 4 2 2 6" xfId="15933" xr:uid="{00000000-0005-0000-0000-00003E3E0000}"/>
    <cellStyle name="Normal 2 3 4 2 2 6 2" xfId="15934" xr:uid="{00000000-0005-0000-0000-00003F3E0000}"/>
    <cellStyle name="Normal 2 3 4 2 2 7" xfId="15935" xr:uid="{00000000-0005-0000-0000-0000403E0000}"/>
    <cellStyle name="Normal 2 3 4 2 3" xfId="15936" xr:uid="{00000000-0005-0000-0000-0000413E0000}"/>
    <cellStyle name="Normal 2 3 4 2 3 2" xfId="15937" xr:uid="{00000000-0005-0000-0000-0000423E0000}"/>
    <cellStyle name="Normal 2 3 4 2 3 2 2" xfId="15938" xr:uid="{00000000-0005-0000-0000-0000433E0000}"/>
    <cellStyle name="Normal 2 3 4 2 3 2 2 2" xfId="15939" xr:uid="{00000000-0005-0000-0000-0000443E0000}"/>
    <cellStyle name="Normal 2 3 4 2 3 2 3" xfId="15940" xr:uid="{00000000-0005-0000-0000-0000453E0000}"/>
    <cellStyle name="Normal 2 3 4 2 3 3" xfId="15941" xr:uid="{00000000-0005-0000-0000-0000463E0000}"/>
    <cellStyle name="Normal 2 3 4 2 3 3 2" xfId="15942" xr:uid="{00000000-0005-0000-0000-0000473E0000}"/>
    <cellStyle name="Normal 2 3 4 2 3 3 2 2" xfId="15943" xr:uid="{00000000-0005-0000-0000-0000483E0000}"/>
    <cellStyle name="Normal 2 3 4 2 3 3 3" xfId="15944" xr:uid="{00000000-0005-0000-0000-0000493E0000}"/>
    <cellStyle name="Normal 2 3 4 2 3 4" xfId="15945" xr:uid="{00000000-0005-0000-0000-00004A3E0000}"/>
    <cellStyle name="Normal 2 3 4 2 3 4 2" xfId="15946" xr:uid="{00000000-0005-0000-0000-00004B3E0000}"/>
    <cellStyle name="Normal 2 3 4 2 3 4 2 2" xfId="15947" xr:uid="{00000000-0005-0000-0000-00004C3E0000}"/>
    <cellStyle name="Normal 2 3 4 2 3 4 3" xfId="15948" xr:uid="{00000000-0005-0000-0000-00004D3E0000}"/>
    <cellStyle name="Normal 2 3 4 2 3 5" xfId="15949" xr:uid="{00000000-0005-0000-0000-00004E3E0000}"/>
    <cellStyle name="Normal 2 3 4 2 3 5 2" xfId="15950" xr:uid="{00000000-0005-0000-0000-00004F3E0000}"/>
    <cellStyle name="Normal 2 3 4 2 3 6" xfId="15951" xr:uid="{00000000-0005-0000-0000-0000503E0000}"/>
    <cellStyle name="Normal 2 3 4 2 3 6 2" xfId="15952" xr:uid="{00000000-0005-0000-0000-0000513E0000}"/>
    <cellStyle name="Normal 2 3 4 2 3 7" xfId="15953" xr:uid="{00000000-0005-0000-0000-0000523E0000}"/>
    <cellStyle name="Normal 2 3 4 2 4" xfId="15954" xr:uid="{00000000-0005-0000-0000-0000533E0000}"/>
    <cellStyle name="Normal 2 3 4 2 4 2" xfId="15955" xr:uid="{00000000-0005-0000-0000-0000543E0000}"/>
    <cellStyle name="Normal 2 3 4 2 4 2 2" xfId="15956" xr:uid="{00000000-0005-0000-0000-0000553E0000}"/>
    <cellStyle name="Normal 2 3 4 2 4 3" xfId="15957" xr:uid="{00000000-0005-0000-0000-0000563E0000}"/>
    <cellStyle name="Normal 2 3 4 2 5" xfId="15958" xr:uid="{00000000-0005-0000-0000-0000573E0000}"/>
    <cellStyle name="Normal 2 3 4 2 5 2" xfId="15959" xr:uid="{00000000-0005-0000-0000-0000583E0000}"/>
    <cellStyle name="Normal 2 3 4 2 5 2 2" xfId="15960" xr:uid="{00000000-0005-0000-0000-0000593E0000}"/>
    <cellStyle name="Normal 2 3 4 2 5 3" xfId="15961" xr:uid="{00000000-0005-0000-0000-00005A3E0000}"/>
    <cellStyle name="Normal 2 3 4 2 6" xfId="15962" xr:uid="{00000000-0005-0000-0000-00005B3E0000}"/>
    <cellStyle name="Normal 2 3 4 2 6 2" xfId="15963" xr:uid="{00000000-0005-0000-0000-00005C3E0000}"/>
    <cellStyle name="Normal 2 3 4 2 6 2 2" xfId="15964" xr:uid="{00000000-0005-0000-0000-00005D3E0000}"/>
    <cellStyle name="Normal 2 3 4 2 6 3" xfId="15965" xr:uid="{00000000-0005-0000-0000-00005E3E0000}"/>
    <cellStyle name="Normal 2 3 4 2 7" xfId="15966" xr:uid="{00000000-0005-0000-0000-00005F3E0000}"/>
    <cellStyle name="Normal 2 3 4 2 7 2" xfId="15967" xr:uid="{00000000-0005-0000-0000-0000603E0000}"/>
    <cellStyle name="Normal 2 3 4 2 8" xfId="15968" xr:uid="{00000000-0005-0000-0000-0000613E0000}"/>
    <cellStyle name="Normal 2 3 4 2 8 2" xfId="15969" xr:uid="{00000000-0005-0000-0000-0000623E0000}"/>
    <cellStyle name="Normal 2 3 4 2 9" xfId="15970" xr:uid="{00000000-0005-0000-0000-0000633E0000}"/>
    <cellStyle name="Normal 2 3 4 3" xfId="15971" xr:uid="{00000000-0005-0000-0000-0000643E0000}"/>
    <cellStyle name="Normal 2 3 4 3 2" xfId="15972" xr:uid="{00000000-0005-0000-0000-0000653E0000}"/>
    <cellStyle name="Normal 2 3 4 3 2 2" xfId="15973" xr:uid="{00000000-0005-0000-0000-0000663E0000}"/>
    <cellStyle name="Normal 2 3 4 3 2 2 2" xfId="15974" xr:uid="{00000000-0005-0000-0000-0000673E0000}"/>
    <cellStyle name="Normal 2 3 4 3 2 2 2 2" xfId="15975" xr:uid="{00000000-0005-0000-0000-0000683E0000}"/>
    <cellStyle name="Normal 2 3 4 3 2 2 3" xfId="15976" xr:uid="{00000000-0005-0000-0000-0000693E0000}"/>
    <cellStyle name="Normal 2 3 4 3 2 3" xfId="15977" xr:uid="{00000000-0005-0000-0000-00006A3E0000}"/>
    <cellStyle name="Normal 2 3 4 3 2 3 2" xfId="15978" xr:uid="{00000000-0005-0000-0000-00006B3E0000}"/>
    <cellStyle name="Normal 2 3 4 3 2 3 2 2" xfId="15979" xr:uid="{00000000-0005-0000-0000-00006C3E0000}"/>
    <cellStyle name="Normal 2 3 4 3 2 3 3" xfId="15980" xr:uid="{00000000-0005-0000-0000-00006D3E0000}"/>
    <cellStyle name="Normal 2 3 4 3 2 4" xfId="15981" xr:uid="{00000000-0005-0000-0000-00006E3E0000}"/>
    <cellStyle name="Normal 2 3 4 3 2 4 2" xfId="15982" xr:uid="{00000000-0005-0000-0000-00006F3E0000}"/>
    <cellStyle name="Normal 2 3 4 3 2 4 2 2" xfId="15983" xr:uid="{00000000-0005-0000-0000-0000703E0000}"/>
    <cellStyle name="Normal 2 3 4 3 2 4 3" xfId="15984" xr:uid="{00000000-0005-0000-0000-0000713E0000}"/>
    <cellStyle name="Normal 2 3 4 3 2 5" xfId="15985" xr:uid="{00000000-0005-0000-0000-0000723E0000}"/>
    <cellStyle name="Normal 2 3 4 3 2 5 2" xfId="15986" xr:uid="{00000000-0005-0000-0000-0000733E0000}"/>
    <cellStyle name="Normal 2 3 4 3 2 6" xfId="15987" xr:uid="{00000000-0005-0000-0000-0000743E0000}"/>
    <cellStyle name="Normal 2 3 4 3 2 6 2" xfId="15988" xr:uid="{00000000-0005-0000-0000-0000753E0000}"/>
    <cellStyle name="Normal 2 3 4 3 2 7" xfId="15989" xr:uid="{00000000-0005-0000-0000-0000763E0000}"/>
    <cellStyle name="Normal 2 3 4 3 3" xfId="15990" xr:uid="{00000000-0005-0000-0000-0000773E0000}"/>
    <cellStyle name="Normal 2 3 4 3 3 2" xfId="15991" xr:uid="{00000000-0005-0000-0000-0000783E0000}"/>
    <cellStyle name="Normal 2 3 4 3 3 2 2" xfId="15992" xr:uid="{00000000-0005-0000-0000-0000793E0000}"/>
    <cellStyle name="Normal 2 3 4 3 3 3" xfId="15993" xr:uid="{00000000-0005-0000-0000-00007A3E0000}"/>
    <cellStyle name="Normal 2 3 4 3 4" xfId="15994" xr:uid="{00000000-0005-0000-0000-00007B3E0000}"/>
    <cellStyle name="Normal 2 3 4 3 4 2" xfId="15995" xr:uid="{00000000-0005-0000-0000-00007C3E0000}"/>
    <cellStyle name="Normal 2 3 4 3 4 2 2" xfId="15996" xr:uid="{00000000-0005-0000-0000-00007D3E0000}"/>
    <cellStyle name="Normal 2 3 4 3 4 3" xfId="15997" xr:uid="{00000000-0005-0000-0000-00007E3E0000}"/>
    <cellStyle name="Normal 2 3 4 3 5" xfId="15998" xr:uid="{00000000-0005-0000-0000-00007F3E0000}"/>
    <cellStyle name="Normal 2 3 4 3 5 2" xfId="15999" xr:uid="{00000000-0005-0000-0000-0000803E0000}"/>
    <cellStyle name="Normal 2 3 4 3 5 2 2" xfId="16000" xr:uid="{00000000-0005-0000-0000-0000813E0000}"/>
    <cellStyle name="Normal 2 3 4 3 5 3" xfId="16001" xr:uid="{00000000-0005-0000-0000-0000823E0000}"/>
    <cellStyle name="Normal 2 3 4 3 6" xfId="16002" xr:uid="{00000000-0005-0000-0000-0000833E0000}"/>
    <cellStyle name="Normal 2 3 4 3 6 2" xfId="16003" xr:uid="{00000000-0005-0000-0000-0000843E0000}"/>
    <cellStyle name="Normal 2 3 4 3 7" xfId="16004" xr:uid="{00000000-0005-0000-0000-0000853E0000}"/>
    <cellStyle name="Normal 2 3 4 3 7 2" xfId="16005" xr:uid="{00000000-0005-0000-0000-0000863E0000}"/>
    <cellStyle name="Normal 2 3 4 3 8" xfId="16006" xr:uid="{00000000-0005-0000-0000-0000873E0000}"/>
    <cellStyle name="Normal 2 3 4 4" xfId="16007" xr:uid="{00000000-0005-0000-0000-0000883E0000}"/>
    <cellStyle name="Normal 2 3 4 4 2" xfId="16008" xr:uid="{00000000-0005-0000-0000-0000893E0000}"/>
    <cellStyle name="Normal 2 3 4 4 2 2" xfId="16009" xr:uid="{00000000-0005-0000-0000-00008A3E0000}"/>
    <cellStyle name="Normal 2 3 4 4 2 2 2" xfId="16010" xr:uid="{00000000-0005-0000-0000-00008B3E0000}"/>
    <cellStyle name="Normal 2 3 4 4 2 3" xfId="16011" xr:uid="{00000000-0005-0000-0000-00008C3E0000}"/>
    <cellStyle name="Normal 2 3 4 4 3" xfId="16012" xr:uid="{00000000-0005-0000-0000-00008D3E0000}"/>
    <cellStyle name="Normal 2 3 4 4 3 2" xfId="16013" xr:uid="{00000000-0005-0000-0000-00008E3E0000}"/>
    <cellStyle name="Normal 2 3 4 4 3 2 2" xfId="16014" xr:uid="{00000000-0005-0000-0000-00008F3E0000}"/>
    <cellStyle name="Normal 2 3 4 4 3 3" xfId="16015" xr:uid="{00000000-0005-0000-0000-0000903E0000}"/>
    <cellStyle name="Normal 2 3 4 4 4" xfId="16016" xr:uid="{00000000-0005-0000-0000-0000913E0000}"/>
    <cellStyle name="Normal 2 3 4 4 4 2" xfId="16017" xr:uid="{00000000-0005-0000-0000-0000923E0000}"/>
    <cellStyle name="Normal 2 3 4 4 4 2 2" xfId="16018" xr:uid="{00000000-0005-0000-0000-0000933E0000}"/>
    <cellStyle name="Normal 2 3 4 4 4 3" xfId="16019" xr:uid="{00000000-0005-0000-0000-0000943E0000}"/>
    <cellStyle name="Normal 2 3 4 4 5" xfId="16020" xr:uid="{00000000-0005-0000-0000-0000953E0000}"/>
    <cellStyle name="Normal 2 3 4 4 5 2" xfId="16021" xr:uid="{00000000-0005-0000-0000-0000963E0000}"/>
    <cellStyle name="Normal 2 3 4 4 6" xfId="16022" xr:uid="{00000000-0005-0000-0000-0000973E0000}"/>
    <cellStyle name="Normal 2 3 4 4 6 2" xfId="16023" xr:uid="{00000000-0005-0000-0000-0000983E0000}"/>
    <cellStyle name="Normal 2 3 4 4 7" xfId="16024" xr:uid="{00000000-0005-0000-0000-0000993E0000}"/>
    <cellStyle name="Normal 2 3 4 5" xfId="16025" xr:uid="{00000000-0005-0000-0000-00009A3E0000}"/>
    <cellStyle name="Normal 2 3 4 5 2" xfId="16026" xr:uid="{00000000-0005-0000-0000-00009B3E0000}"/>
    <cellStyle name="Normal 2 3 4 5 2 2" xfId="16027" xr:uid="{00000000-0005-0000-0000-00009C3E0000}"/>
    <cellStyle name="Normal 2 3 4 5 2 2 2" xfId="16028" xr:uid="{00000000-0005-0000-0000-00009D3E0000}"/>
    <cellStyle name="Normal 2 3 4 5 2 3" xfId="16029" xr:uid="{00000000-0005-0000-0000-00009E3E0000}"/>
    <cellStyle name="Normal 2 3 4 5 3" xfId="16030" xr:uid="{00000000-0005-0000-0000-00009F3E0000}"/>
    <cellStyle name="Normal 2 3 4 5 3 2" xfId="16031" xr:uid="{00000000-0005-0000-0000-0000A03E0000}"/>
    <cellStyle name="Normal 2 3 4 5 3 2 2" xfId="16032" xr:uid="{00000000-0005-0000-0000-0000A13E0000}"/>
    <cellStyle name="Normal 2 3 4 5 3 3" xfId="16033" xr:uid="{00000000-0005-0000-0000-0000A23E0000}"/>
    <cellStyle name="Normal 2 3 4 5 4" xfId="16034" xr:uid="{00000000-0005-0000-0000-0000A33E0000}"/>
    <cellStyle name="Normal 2 3 4 5 4 2" xfId="16035" xr:uid="{00000000-0005-0000-0000-0000A43E0000}"/>
    <cellStyle name="Normal 2 3 4 5 4 2 2" xfId="16036" xr:uid="{00000000-0005-0000-0000-0000A53E0000}"/>
    <cellStyle name="Normal 2 3 4 5 4 3" xfId="16037" xr:uid="{00000000-0005-0000-0000-0000A63E0000}"/>
    <cellStyle name="Normal 2 3 4 5 5" xfId="16038" xr:uid="{00000000-0005-0000-0000-0000A73E0000}"/>
    <cellStyle name="Normal 2 3 4 5 5 2" xfId="16039" xr:uid="{00000000-0005-0000-0000-0000A83E0000}"/>
    <cellStyle name="Normal 2 3 4 5 6" xfId="16040" xr:uid="{00000000-0005-0000-0000-0000A93E0000}"/>
    <cellStyle name="Normal 2 3 4 5 6 2" xfId="16041" xr:uid="{00000000-0005-0000-0000-0000AA3E0000}"/>
    <cellStyle name="Normal 2 3 4 5 7" xfId="16042" xr:uid="{00000000-0005-0000-0000-0000AB3E0000}"/>
    <cellStyle name="Normal 2 3 4 6" xfId="16043" xr:uid="{00000000-0005-0000-0000-0000AC3E0000}"/>
    <cellStyle name="Normal 2 3 4 6 2" xfId="16044" xr:uid="{00000000-0005-0000-0000-0000AD3E0000}"/>
    <cellStyle name="Normal 2 3 4 6 2 2" xfId="16045" xr:uid="{00000000-0005-0000-0000-0000AE3E0000}"/>
    <cellStyle name="Normal 2 3 4 6 3" xfId="16046" xr:uid="{00000000-0005-0000-0000-0000AF3E0000}"/>
    <cellStyle name="Normal 2 3 4 7" xfId="16047" xr:uid="{00000000-0005-0000-0000-0000B03E0000}"/>
    <cellStyle name="Normal 2 3 4 7 2" xfId="16048" xr:uid="{00000000-0005-0000-0000-0000B13E0000}"/>
    <cellStyle name="Normal 2 3 4 7 2 2" xfId="16049" xr:uid="{00000000-0005-0000-0000-0000B23E0000}"/>
    <cellStyle name="Normal 2 3 4 7 3" xfId="16050" xr:uid="{00000000-0005-0000-0000-0000B33E0000}"/>
    <cellStyle name="Normal 2 3 4 8" xfId="16051" xr:uid="{00000000-0005-0000-0000-0000B43E0000}"/>
    <cellStyle name="Normal 2 3 4 8 2" xfId="16052" xr:uid="{00000000-0005-0000-0000-0000B53E0000}"/>
    <cellStyle name="Normal 2 3 4 8 2 2" xfId="16053" xr:uid="{00000000-0005-0000-0000-0000B63E0000}"/>
    <cellStyle name="Normal 2 3 4 8 3" xfId="16054" xr:uid="{00000000-0005-0000-0000-0000B73E0000}"/>
    <cellStyle name="Normal 2 3 4 9" xfId="16055" xr:uid="{00000000-0005-0000-0000-0000B83E0000}"/>
    <cellStyle name="Normal 2 3 4 9 2" xfId="16056" xr:uid="{00000000-0005-0000-0000-0000B93E0000}"/>
    <cellStyle name="Normal 2 3 5" xfId="16057" xr:uid="{00000000-0005-0000-0000-0000BA3E0000}"/>
    <cellStyle name="Normal 2 3 5 10" xfId="16058" xr:uid="{00000000-0005-0000-0000-0000BB3E0000}"/>
    <cellStyle name="Normal 2 3 5 10 2" xfId="16059" xr:uid="{00000000-0005-0000-0000-0000BC3E0000}"/>
    <cellStyle name="Normal 2 3 5 11" xfId="16060" xr:uid="{00000000-0005-0000-0000-0000BD3E0000}"/>
    <cellStyle name="Normal 2 3 5 2" xfId="16061" xr:uid="{00000000-0005-0000-0000-0000BE3E0000}"/>
    <cellStyle name="Normal 2 3 5 2 2" xfId="16062" xr:uid="{00000000-0005-0000-0000-0000BF3E0000}"/>
    <cellStyle name="Normal 2 3 5 2 2 2" xfId="16063" xr:uid="{00000000-0005-0000-0000-0000C03E0000}"/>
    <cellStyle name="Normal 2 3 5 2 2 2 2" xfId="16064" xr:uid="{00000000-0005-0000-0000-0000C13E0000}"/>
    <cellStyle name="Normal 2 3 5 2 2 2 2 2" xfId="16065" xr:uid="{00000000-0005-0000-0000-0000C23E0000}"/>
    <cellStyle name="Normal 2 3 5 2 2 2 3" xfId="16066" xr:uid="{00000000-0005-0000-0000-0000C33E0000}"/>
    <cellStyle name="Normal 2 3 5 2 2 3" xfId="16067" xr:uid="{00000000-0005-0000-0000-0000C43E0000}"/>
    <cellStyle name="Normal 2 3 5 2 2 3 2" xfId="16068" xr:uid="{00000000-0005-0000-0000-0000C53E0000}"/>
    <cellStyle name="Normal 2 3 5 2 2 3 2 2" xfId="16069" xr:uid="{00000000-0005-0000-0000-0000C63E0000}"/>
    <cellStyle name="Normal 2 3 5 2 2 3 3" xfId="16070" xr:uid="{00000000-0005-0000-0000-0000C73E0000}"/>
    <cellStyle name="Normal 2 3 5 2 2 4" xfId="16071" xr:uid="{00000000-0005-0000-0000-0000C83E0000}"/>
    <cellStyle name="Normal 2 3 5 2 2 4 2" xfId="16072" xr:uid="{00000000-0005-0000-0000-0000C93E0000}"/>
    <cellStyle name="Normal 2 3 5 2 2 4 2 2" xfId="16073" xr:uid="{00000000-0005-0000-0000-0000CA3E0000}"/>
    <cellStyle name="Normal 2 3 5 2 2 4 3" xfId="16074" xr:uid="{00000000-0005-0000-0000-0000CB3E0000}"/>
    <cellStyle name="Normal 2 3 5 2 2 5" xfId="16075" xr:uid="{00000000-0005-0000-0000-0000CC3E0000}"/>
    <cellStyle name="Normal 2 3 5 2 2 5 2" xfId="16076" xr:uid="{00000000-0005-0000-0000-0000CD3E0000}"/>
    <cellStyle name="Normal 2 3 5 2 2 6" xfId="16077" xr:uid="{00000000-0005-0000-0000-0000CE3E0000}"/>
    <cellStyle name="Normal 2 3 5 2 2 6 2" xfId="16078" xr:uid="{00000000-0005-0000-0000-0000CF3E0000}"/>
    <cellStyle name="Normal 2 3 5 2 2 7" xfId="16079" xr:uid="{00000000-0005-0000-0000-0000D03E0000}"/>
    <cellStyle name="Normal 2 3 5 2 3" xfId="16080" xr:uid="{00000000-0005-0000-0000-0000D13E0000}"/>
    <cellStyle name="Normal 2 3 5 2 3 2" xfId="16081" xr:uid="{00000000-0005-0000-0000-0000D23E0000}"/>
    <cellStyle name="Normal 2 3 5 2 3 2 2" xfId="16082" xr:uid="{00000000-0005-0000-0000-0000D33E0000}"/>
    <cellStyle name="Normal 2 3 5 2 3 2 2 2" xfId="16083" xr:uid="{00000000-0005-0000-0000-0000D43E0000}"/>
    <cellStyle name="Normal 2 3 5 2 3 2 3" xfId="16084" xr:uid="{00000000-0005-0000-0000-0000D53E0000}"/>
    <cellStyle name="Normal 2 3 5 2 3 3" xfId="16085" xr:uid="{00000000-0005-0000-0000-0000D63E0000}"/>
    <cellStyle name="Normal 2 3 5 2 3 3 2" xfId="16086" xr:uid="{00000000-0005-0000-0000-0000D73E0000}"/>
    <cellStyle name="Normal 2 3 5 2 3 3 2 2" xfId="16087" xr:uid="{00000000-0005-0000-0000-0000D83E0000}"/>
    <cellStyle name="Normal 2 3 5 2 3 3 3" xfId="16088" xr:uid="{00000000-0005-0000-0000-0000D93E0000}"/>
    <cellStyle name="Normal 2 3 5 2 3 4" xfId="16089" xr:uid="{00000000-0005-0000-0000-0000DA3E0000}"/>
    <cellStyle name="Normal 2 3 5 2 3 4 2" xfId="16090" xr:uid="{00000000-0005-0000-0000-0000DB3E0000}"/>
    <cellStyle name="Normal 2 3 5 2 3 4 2 2" xfId="16091" xr:uid="{00000000-0005-0000-0000-0000DC3E0000}"/>
    <cellStyle name="Normal 2 3 5 2 3 4 3" xfId="16092" xr:uid="{00000000-0005-0000-0000-0000DD3E0000}"/>
    <cellStyle name="Normal 2 3 5 2 3 5" xfId="16093" xr:uid="{00000000-0005-0000-0000-0000DE3E0000}"/>
    <cellStyle name="Normal 2 3 5 2 3 5 2" xfId="16094" xr:uid="{00000000-0005-0000-0000-0000DF3E0000}"/>
    <cellStyle name="Normal 2 3 5 2 3 6" xfId="16095" xr:uid="{00000000-0005-0000-0000-0000E03E0000}"/>
    <cellStyle name="Normal 2 3 5 2 3 6 2" xfId="16096" xr:uid="{00000000-0005-0000-0000-0000E13E0000}"/>
    <cellStyle name="Normal 2 3 5 2 3 7" xfId="16097" xr:uid="{00000000-0005-0000-0000-0000E23E0000}"/>
    <cellStyle name="Normal 2 3 5 2 4" xfId="16098" xr:uid="{00000000-0005-0000-0000-0000E33E0000}"/>
    <cellStyle name="Normal 2 3 5 2 4 2" xfId="16099" xr:uid="{00000000-0005-0000-0000-0000E43E0000}"/>
    <cellStyle name="Normal 2 3 5 2 4 2 2" xfId="16100" xr:uid="{00000000-0005-0000-0000-0000E53E0000}"/>
    <cellStyle name="Normal 2 3 5 2 4 3" xfId="16101" xr:uid="{00000000-0005-0000-0000-0000E63E0000}"/>
    <cellStyle name="Normal 2 3 5 2 5" xfId="16102" xr:uid="{00000000-0005-0000-0000-0000E73E0000}"/>
    <cellStyle name="Normal 2 3 5 2 5 2" xfId="16103" xr:uid="{00000000-0005-0000-0000-0000E83E0000}"/>
    <cellStyle name="Normal 2 3 5 2 5 2 2" xfId="16104" xr:uid="{00000000-0005-0000-0000-0000E93E0000}"/>
    <cellStyle name="Normal 2 3 5 2 5 3" xfId="16105" xr:uid="{00000000-0005-0000-0000-0000EA3E0000}"/>
    <cellStyle name="Normal 2 3 5 2 6" xfId="16106" xr:uid="{00000000-0005-0000-0000-0000EB3E0000}"/>
    <cellStyle name="Normal 2 3 5 2 6 2" xfId="16107" xr:uid="{00000000-0005-0000-0000-0000EC3E0000}"/>
    <cellStyle name="Normal 2 3 5 2 6 2 2" xfId="16108" xr:uid="{00000000-0005-0000-0000-0000ED3E0000}"/>
    <cellStyle name="Normal 2 3 5 2 6 3" xfId="16109" xr:uid="{00000000-0005-0000-0000-0000EE3E0000}"/>
    <cellStyle name="Normal 2 3 5 2 7" xfId="16110" xr:uid="{00000000-0005-0000-0000-0000EF3E0000}"/>
    <cellStyle name="Normal 2 3 5 2 7 2" xfId="16111" xr:uid="{00000000-0005-0000-0000-0000F03E0000}"/>
    <cellStyle name="Normal 2 3 5 2 8" xfId="16112" xr:uid="{00000000-0005-0000-0000-0000F13E0000}"/>
    <cellStyle name="Normal 2 3 5 2 8 2" xfId="16113" xr:uid="{00000000-0005-0000-0000-0000F23E0000}"/>
    <cellStyle name="Normal 2 3 5 2 9" xfId="16114" xr:uid="{00000000-0005-0000-0000-0000F33E0000}"/>
    <cellStyle name="Normal 2 3 5 3" xfId="16115" xr:uid="{00000000-0005-0000-0000-0000F43E0000}"/>
    <cellStyle name="Normal 2 3 5 3 2" xfId="16116" xr:uid="{00000000-0005-0000-0000-0000F53E0000}"/>
    <cellStyle name="Normal 2 3 5 3 2 2" xfId="16117" xr:uid="{00000000-0005-0000-0000-0000F63E0000}"/>
    <cellStyle name="Normal 2 3 5 3 2 2 2" xfId="16118" xr:uid="{00000000-0005-0000-0000-0000F73E0000}"/>
    <cellStyle name="Normal 2 3 5 3 2 2 2 2" xfId="16119" xr:uid="{00000000-0005-0000-0000-0000F83E0000}"/>
    <cellStyle name="Normal 2 3 5 3 2 2 3" xfId="16120" xr:uid="{00000000-0005-0000-0000-0000F93E0000}"/>
    <cellStyle name="Normal 2 3 5 3 2 3" xfId="16121" xr:uid="{00000000-0005-0000-0000-0000FA3E0000}"/>
    <cellStyle name="Normal 2 3 5 3 2 3 2" xfId="16122" xr:uid="{00000000-0005-0000-0000-0000FB3E0000}"/>
    <cellStyle name="Normal 2 3 5 3 2 3 2 2" xfId="16123" xr:uid="{00000000-0005-0000-0000-0000FC3E0000}"/>
    <cellStyle name="Normal 2 3 5 3 2 3 3" xfId="16124" xr:uid="{00000000-0005-0000-0000-0000FD3E0000}"/>
    <cellStyle name="Normal 2 3 5 3 2 4" xfId="16125" xr:uid="{00000000-0005-0000-0000-0000FE3E0000}"/>
    <cellStyle name="Normal 2 3 5 3 2 4 2" xfId="16126" xr:uid="{00000000-0005-0000-0000-0000FF3E0000}"/>
    <cellStyle name="Normal 2 3 5 3 2 4 2 2" xfId="16127" xr:uid="{00000000-0005-0000-0000-0000003F0000}"/>
    <cellStyle name="Normal 2 3 5 3 2 4 3" xfId="16128" xr:uid="{00000000-0005-0000-0000-0000013F0000}"/>
    <cellStyle name="Normal 2 3 5 3 2 5" xfId="16129" xr:uid="{00000000-0005-0000-0000-0000023F0000}"/>
    <cellStyle name="Normal 2 3 5 3 2 5 2" xfId="16130" xr:uid="{00000000-0005-0000-0000-0000033F0000}"/>
    <cellStyle name="Normal 2 3 5 3 2 6" xfId="16131" xr:uid="{00000000-0005-0000-0000-0000043F0000}"/>
    <cellStyle name="Normal 2 3 5 3 2 6 2" xfId="16132" xr:uid="{00000000-0005-0000-0000-0000053F0000}"/>
    <cellStyle name="Normal 2 3 5 3 2 7" xfId="16133" xr:uid="{00000000-0005-0000-0000-0000063F0000}"/>
    <cellStyle name="Normal 2 3 5 3 3" xfId="16134" xr:uid="{00000000-0005-0000-0000-0000073F0000}"/>
    <cellStyle name="Normal 2 3 5 3 3 2" xfId="16135" xr:uid="{00000000-0005-0000-0000-0000083F0000}"/>
    <cellStyle name="Normal 2 3 5 3 3 2 2" xfId="16136" xr:uid="{00000000-0005-0000-0000-0000093F0000}"/>
    <cellStyle name="Normal 2 3 5 3 3 3" xfId="16137" xr:uid="{00000000-0005-0000-0000-00000A3F0000}"/>
    <cellStyle name="Normal 2 3 5 3 4" xfId="16138" xr:uid="{00000000-0005-0000-0000-00000B3F0000}"/>
    <cellStyle name="Normal 2 3 5 3 4 2" xfId="16139" xr:uid="{00000000-0005-0000-0000-00000C3F0000}"/>
    <cellStyle name="Normal 2 3 5 3 4 2 2" xfId="16140" xr:uid="{00000000-0005-0000-0000-00000D3F0000}"/>
    <cellStyle name="Normal 2 3 5 3 4 3" xfId="16141" xr:uid="{00000000-0005-0000-0000-00000E3F0000}"/>
    <cellStyle name="Normal 2 3 5 3 5" xfId="16142" xr:uid="{00000000-0005-0000-0000-00000F3F0000}"/>
    <cellStyle name="Normal 2 3 5 3 5 2" xfId="16143" xr:uid="{00000000-0005-0000-0000-0000103F0000}"/>
    <cellStyle name="Normal 2 3 5 3 5 2 2" xfId="16144" xr:uid="{00000000-0005-0000-0000-0000113F0000}"/>
    <cellStyle name="Normal 2 3 5 3 5 3" xfId="16145" xr:uid="{00000000-0005-0000-0000-0000123F0000}"/>
    <cellStyle name="Normal 2 3 5 3 6" xfId="16146" xr:uid="{00000000-0005-0000-0000-0000133F0000}"/>
    <cellStyle name="Normal 2 3 5 3 6 2" xfId="16147" xr:uid="{00000000-0005-0000-0000-0000143F0000}"/>
    <cellStyle name="Normal 2 3 5 3 7" xfId="16148" xr:uid="{00000000-0005-0000-0000-0000153F0000}"/>
    <cellStyle name="Normal 2 3 5 3 7 2" xfId="16149" xr:uid="{00000000-0005-0000-0000-0000163F0000}"/>
    <cellStyle name="Normal 2 3 5 3 8" xfId="16150" xr:uid="{00000000-0005-0000-0000-0000173F0000}"/>
    <cellStyle name="Normal 2 3 5 4" xfId="16151" xr:uid="{00000000-0005-0000-0000-0000183F0000}"/>
    <cellStyle name="Normal 2 3 5 4 2" xfId="16152" xr:uid="{00000000-0005-0000-0000-0000193F0000}"/>
    <cellStyle name="Normal 2 3 5 4 2 2" xfId="16153" xr:uid="{00000000-0005-0000-0000-00001A3F0000}"/>
    <cellStyle name="Normal 2 3 5 4 2 2 2" xfId="16154" xr:uid="{00000000-0005-0000-0000-00001B3F0000}"/>
    <cellStyle name="Normal 2 3 5 4 2 3" xfId="16155" xr:uid="{00000000-0005-0000-0000-00001C3F0000}"/>
    <cellStyle name="Normal 2 3 5 4 3" xfId="16156" xr:uid="{00000000-0005-0000-0000-00001D3F0000}"/>
    <cellStyle name="Normal 2 3 5 4 3 2" xfId="16157" xr:uid="{00000000-0005-0000-0000-00001E3F0000}"/>
    <cellStyle name="Normal 2 3 5 4 3 2 2" xfId="16158" xr:uid="{00000000-0005-0000-0000-00001F3F0000}"/>
    <cellStyle name="Normal 2 3 5 4 3 3" xfId="16159" xr:uid="{00000000-0005-0000-0000-0000203F0000}"/>
    <cellStyle name="Normal 2 3 5 4 4" xfId="16160" xr:uid="{00000000-0005-0000-0000-0000213F0000}"/>
    <cellStyle name="Normal 2 3 5 4 4 2" xfId="16161" xr:uid="{00000000-0005-0000-0000-0000223F0000}"/>
    <cellStyle name="Normal 2 3 5 4 4 2 2" xfId="16162" xr:uid="{00000000-0005-0000-0000-0000233F0000}"/>
    <cellStyle name="Normal 2 3 5 4 4 3" xfId="16163" xr:uid="{00000000-0005-0000-0000-0000243F0000}"/>
    <cellStyle name="Normal 2 3 5 4 5" xfId="16164" xr:uid="{00000000-0005-0000-0000-0000253F0000}"/>
    <cellStyle name="Normal 2 3 5 4 5 2" xfId="16165" xr:uid="{00000000-0005-0000-0000-0000263F0000}"/>
    <cellStyle name="Normal 2 3 5 4 6" xfId="16166" xr:uid="{00000000-0005-0000-0000-0000273F0000}"/>
    <cellStyle name="Normal 2 3 5 4 6 2" xfId="16167" xr:uid="{00000000-0005-0000-0000-0000283F0000}"/>
    <cellStyle name="Normal 2 3 5 4 7" xfId="16168" xr:uid="{00000000-0005-0000-0000-0000293F0000}"/>
    <cellStyle name="Normal 2 3 5 5" xfId="16169" xr:uid="{00000000-0005-0000-0000-00002A3F0000}"/>
    <cellStyle name="Normal 2 3 5 5 2" xfId="16170" xr:uid="{00000000-0005-0000-0000-00002B3F0000}"/>
    <cellStyle name="Normal 2 3 5 5 2 2" xfId="16171" xr:uid="{00000000-0005-0000-0000-00002C3F0000}"/>
    <cellStyle name="Normal 2 3 5 5 2 2 2" xfId="16172" xr:uid="{00000000-0005-0000-0000-00002D3F0000}"/>
    <cellStyle name="Normal 2 3 5 5 2 3" xfId="16173" xr:uid="{00000000-0005-0000-0000-00002E3F0000}"/>
    <cellStyle name="Normal 2 3 5 5 3" xfId="16174" xr:uid="{00000000-0005-0000-0000-00002F3F0000}"/>
    <cellStyle name="Normal 2 3 5 5 3 2" xfId="16175" xr:uid="{00000000-0005-0000-0000-0000303F0000}"/>
    <cellStyle name="Normal 2 3 5 5 3 2 2" xfId="16176" xr:uid="{00000000-0005-0000-0000-0000313F0000}"/>
    <cellStyle name="Normal 2 3 5 5 3 3" xfId="16177" xr:uid="{00000000-0005-0000-0000-0000323F0000}"/>
    <cellStyle name="Normal 2 3 5 5 4" xfId="16178" xr:uid="{00000000-0005-0000-0000-0000333F0000}"/>
    <cellStyle name="Normal 2 3 5 5 4 2" xfId="16179" xr:uid="{00000000-0005-0000-0000-0000343F0000}"/>
    <cellStyle name="Normal 2 3 5 5 4 2 2" xfId="16180" xr:uid="{00000000-0005-0000-0000-0000353F0000}"/>
    <cellStyle name="Normal 2 3 5 5 4 3" xfId="16181" xr:uid="{00000000-0005-0000-0000-0000363F0000}"/>
    <cellStyle name="Normal 2 3 5 5 5" xfId="16182" xr:uid="{00000000-0005-0000-0000-0000373F0000}"/>
    <cellStyle name="Normal 2 3 5 5 5 2" xfId="16183" xr:uid="{00000000-0005-0000-0000-0000383F0000}"/>
    <cellStyle name="Normal 2 3 5 5 6" xfId="16184" xr:uid="{00000000-0005-0000-0000-0000393F0000}"/>
    <cellStyle name="Normal 2 3 5 5 6 2" xfId="16185" xr:uid="{00000000-0005-0000-0000-00003A3F0000}"/>
    <cellStyle name="Normal 2 3 5 5 7" xfId="16186" xr:uid="{00000000-0005-0000-0000-00003B3F0000}"/>
    <cellStyle name="Normal 2 3 5 6" xfId="16187" xr:uid="{00000000-0005-0000-0000-00003C3F0000}"/>
    <cellStyle name="Normal 2 3 5 6 2" xfId="16188" xr:uid="{00000000-0005-0000-0000-00003D3F0000}"/>
    <cellStyle name="Normal 2 3 5 6 2 2" xfId="16189" xr:uid="{00000000-0005-0000-0000-00003E3F0000}"/>
    <cellStyle name="Normal 2 3 5 6 3" xfId="16190" xr:uid="{00000000-0005-0000-0000-00003F3F0000}"/>
    <cellStyle name="Normal 2 3 5 7" xfId="16191" xr:uid="{00000000-0005-0000-0000-0000403F0000}"/>
    <cellStyle name="Normal 2 3 5 7 2" xfId="16192" xr:uid="{00000000-0005-0000-0000-0000413F0000}"/>
    <cellStyle name="Normal 2 3 5 7 2 2" xfId="16193" xr:uid="{00000000-0005-0000-0000-0000423F0000}"/>
    <cellStyle name="Normal 2 3 5 7 3" xfId="16194" xr:uid="{00000000-0005-0000-0000-0000433F0000}"/>
    <cellStyle name="Normal 2 3 5 8" xfId="16195" xr:uid="{00000000-0005-0000-0000-0000443F0000}"/>
    <cellStyle name="Normal 2 3 5 8 2" xfId="16196" xr:uid="{00000000-0005-0000-0000-0000453F0000}"/>
    <cellStyle name="Normal 2 3 5 8 2 2" xfId="16197" xr:uid="{00000000-0005-0000-0000-0000463F0000}"/>
    <cellStyle name="Normal 2 3 5 8 3" xfId="16198" xr:uid="{00000000-0005-0000-0000-0000473F0000}"/>
    <cellStyle name="Normal 2 3 5 9" xfId="16199" xr:uid="{00000000-0005-0000-0000-0000483F0000}"/>
    <cellStyle name="Normal 2 3 5 9 2" xfId="16200" xr:uid="{00000000-0005-0000-0000-0000493F0000}"/>
    <cellStyle name="Normal 2 3 6" xfId="16201" xr:uid="{00000000-0005-0000-0000-00004A3F0000}"/>
    <cellStyle name="Normal 2 3 6 2" xfId="16202" xr:uid="{00000000-0005-0000-0000-00004B3F0000}"/>
    <cellStyle name="Normal 2 3 6 2 2" xfId="16203" xr:uid="{00000000-0005-0000-0000-00004C3F0000}"/>
    <cellStyle name="Normal 2 3 6 2 2 2" xfId="16204" xr:uid="{00000000-0005-0000-0000-00004D3F0000}"/>
    <cellStyle name="Normal 2 3 6 2 2 2 2" xfId="16205" xr:uid="{00000000-0005-0000-0000-00004E3F0000}"/>
    <cellStyle name="Normal 2 3 6 2 2 3" xfId="16206" xr:uid="{00000000-0005-0000-0000-00004F3F0000}"/>
    <cellStyle name="Normal 2 3 6 2 3" xfId="16207" xr:uid="{00000000-0005-0000-0000-0000503F0000}"/>
    <cellStyle name="Normal 2 3 6 2 3 2" xfId="16208" xr:uid="{00000000-0005-0000-0000-0000513F0000}"/>
    <cellStyle name="Normal 2 3 6 2 3 2 2" xfId="16209" xr:uid="{00000000-0005-0000-0000-0000523F0000}"/>
    <cellStyle name="Normal 2 3 6 2 3 3" xfId="16210" xr:uid="{00000000-0005-0000-0000-0000533F0000}"/>
    <cellStyle name="Normal 2 3 6 2 4" xfId="16211" xr:uid="{00000000-0005-0000-0000-0000543F0000}"/>
    <cellStyle name="Normal 2 3 6 2 4 2" xfId="16212" xr:uid="{00000000-0005-0000-0000-0000553F0000}"/>
    <cellStyle name="Normal 2 3 6 2 4 2 2" xfId="16213" xr:uid="{00000000-0005-0000-0000-0000563F0000}"/>
    <cellStyle name="Normal 2 3 6 2 4 3" xfId="16214" xr:uid="{00000000-0005-0000-0000-0000573F0000}"/>
    <cellStyle name="Normal 2 3 6 2 5" xfId="16215" xr:uid="{00000000-0005-0000-0000-0000583F0000}"/>
    <cellStyle name="Normal 2 3 6 2 5 2" xfId="16216" xr:uid="{00000000-0005-0000-0000-0000593F0000}"/>
    <cellStyle name="Normal 2 3 6 2 6" xfId="16217" xr:uid="{00000000-0005-0000-0000-00005A3F0000}"/>
    <cellStyle name="Normal 2 3 6 2 6 2" xfId="16218" xr:uid="{00000000-0005-0000-0000-00005B3F0000}"/>
    <cellStyle name="Normal 2 3 6 2 7" xfId="16219" xr:uid="{00000000-0005-0000-0000-00005C3F0000}"/>
    <cellStyle name="Normal 2 3 6 3" xfId="16220" xr:uid="{00000000-0005-0000-0000-00005D3F0000}"/>
    <cellStyle name="Normal 2 3 6 3 2" xfId="16221" xr:uid="{00000000-0005-0000-0000-00005E3F0000}"/>
    <cellStyle name="Normal 2 3 6 3 2 2" xfId="16222" xr:uid="{00000000-0005-0000-0000-00005F3F0000}"/>
    <cellStyle name="Normal 2 3 6 3 2 2 2" xfId="16223" xr:uid="{00000000-0005-0000-0000-0000603F0000}"/>
    <cellStyle name="Normal 2 3 6 3 2 3" xfId="16224" xr:uid="{00000000-0005-0000-0000-0000613F0000}"/>
    <cellStyle name="Normal 2 3 6 3 3" xfId="16225" xr:uid="{00000000-0005-0000-0000-0000623F0000}"/>
    <cellStyle name="Normal 2 3 6 3 3 2" xfId="16226" xr:uid="{00000000-0005-0000-0000-0000633F0000}"/>
    <cellStyle name="Normal 2 3 6 3 3 2 2" xfId="16227" xr:uid="{00000000-0005-0000-0000-0000643F0000}"/>
    <cellStyle name="Normal 2 3 6 3 3 3" xfId="16228" xr:uid="{00000000-0005-0000-0000-0000653F0000}"/>
    <cellStyle name="Normal 2 3 6 3 4" xfId="16229" xr:uid="{00000000-0005-0000-0000-0000663F0000}"/>
    <cellStyle name="Normal 2 3 6 3 4 2" xfId="16230" xr:uid="{00000000-0005-0000-0000-0000673F0000}"/>
    <cellStyle name="Normal 2 3 6 3 4 2 2" xfId="16231" xr:uid="{00000000-0005-0000-0000-0000683F0000}"/>
    <cellStyle name="Normal 2 3 6 3 4 3" xfId="16232" xr:uid="{00000000-0005-0000-0000-0000693F0000}"/>
    <cellStyle name="Normal 2 3 6 3 5" xfId="16233" xr:uid="{00000000-0005-0000-0000-00006A3F0000}"/>
    <cellStyle name="Normal 2 3 6 3 5 2" xfId="16234" xr:uid="{00000000-0005-0000-0000-00006B3F0000}"/>
    <cellStyle name="Normal 2 3 6 3 6" xfId="16235" xr:uid="{00000000-0005-0000-0000-00006C3F0000}"/>
    <cellStyle name="Normal 2 3 6 3 6 2" xfId="16236" xr:uid="{00000000-0005-0000-0000-00006D3F0000}"/>
    <cellStyle name="Normal 2 3 6 3 7" xfId="16237" xr:uid="{00000000-0005-0000-0000-00006E3F0000}"/>
    <cellStyle name="Normal 2 3 6 4" xfId="16238" xr:uid="{00000000-0005-0000-0000-00006F3F0000}"/>
    <cellStyle name="Normal 2 3 6 4 2" xfId="16239" xr:uid="{00000000-0005-0000-0000-0000703F0000}"/>
    <cellStyle name="Normal 2 3 6 4 2 2" xfId="16240" xr:uid="{00000000-0005-0000-0000-0000713F0000}"/>
    <cellStyle name="Normal 2 3 6 4 3" xfId="16241" xr:uid="{00000000-0005-0000-0000-0000723F0000}"/>
    <cellStyle name="Normal 2 3 6 5" xfId="16242" xr:uid="{00000000-0005-0000-0000-0000733F0000}"/>
    <cellStyle name="Normal 2 3 6 5 2" xfId="16243" xr:uid="{00000000-0005-0000-0000-0000743F0000}"/>
    <cellStyle name="Normal 2 3 6 5 2 2" xfId="16244" xr:uid="{00000000-0005-0000-0000-0000753F0000}"/>
    <cellStyle name="Normal 2 3 6 5 3" xfId="16245" xr:uid="{00000000-0005-0000-0000-0000763F0000}"/>
    <cellStyle name="Normal 2 3 6 6" xfId="16246" xr:uid="{00000000-0005-0000-0000-0000773F0000}"/>
    <cellStyle name="Normal 2 3 6 6 2" xfId="16247" xr:uid="{00000000-0005-0000-0000-0000783F0000}"/>
    <cellStyle name="Normal 2 3 6 6 2 2" xfId="16248" xr:uid="{00000000-0005-0000-0000-0000793F0000}"/>
    <cellStyle name="Normal 2 3 6 6 3" xfId="16249" xr:uid="{00000000-0005-0000-0000-00007A3F0000}"/>
    <cellStyle name="Normal 2 3 6 7" xfId="16250" xr:uid="{00000000-0005-0000-0000-00007B3F0000}"/>
    <cellStyle name="Normal 2 3 6 7 2" xfId="16251" xr:uid="{00000000-0005-0000-0000-00007C3F0000}"/>
    <cellStyle name="Normal 2 3 6 8" xfId="16252" xr:uid="{00000000-0005-0000-0000-00007D3F0000}"/>
    <cellStyle name="Normal 2 3 6 8 2" xfId="16253" xr:uid="{00000000-0005-0000-0000-00007E3F0000}"/>
    <cellStyle name="Normal 2 3 6 9" xfId="16254" xr:uid="{00000000-0005-0000-0000-00007F3F0000}"/>
    <cellStyle name="Normal 2 3 7" xfId="16255" xr:uid="{00000000-0005-0000-0000-0000803F0000}"/>
    <cellStyle name="Normal 2 3 7 2" xfId="16256" xr:uid="{00000000-0005-0000-0000-0000813F0000}"/>
    <cellStyle name="Normal 2 3 7 2 2" xfId="16257" xr:uid="{00000000-0005-0000-0000-0000823F0000}"/>
    <cellStyle name="Normal 2 3 7 2 2 2" xfId="16258" xr:uid="{00000000-0005-0000-0000-0000833F0000}"/>
    <cellStyle name="Normal 2 3 7 2 2 2 2" xfId="16259" xr:uid="{00000000-0005-0000-0000-0000843F0000}"/>
    <cellStyle name="Normal 2 3 7 2 2 3" xfId="16260" xr:uid="{00000000-0005-0000-0000-0000853F0000}"/>
    <cellStyle name="Normal 2 3 7 2 3" xfId="16261" xr:uid="{00000000-0005-0000-0000-0000863F0000}"/>
    <cellStyle name="Normal 2 3 7 2 3 2" xfId="16262" xr:uid="{00000000-0005-0000-0000-0000873F0000}"/>
    <cellStyle name="Normal 2 3 7 2 3 2 2" xfId="16263" xr:uid="{00000000-0005-0000-0000-0000883F0000}"/>
    <cellStyle name="Normal 2 3 7 2 3 3" xfId="16264" xr:uid="{00000000-0005-0000-0000-0000893F0000}"/>
    <cellStyle name="Normal 2 3 7 2 4" xfId="16265" xr:uid="{00000000-0005-0000-0000-00008A3F0000}"/>
    <cellStyle name="Normal 2 3 7 2 4 2" xfId="16266" xr:uid="{00000000-0005-0000-0000-00008B3F0000}"/>
    <cellStyle name="Normal 2 3 7 2 4 2 2" xfId="16267" xr:uid="{00000000-0005-0000-0000-00008C3F0000}"/>
    <cellStyle name="Normal 2 3 7 2 4 3" xfId="16268" xr:uid="{00000000-0005-0000-0000-00008D3F0000}"/>
    <cellStyle name="Normal 2 3 7 2 5" xfId="16269" xr:uid="{00000000-0005-0000-0000-00008E3F0000}"/>
    <cellStyle name="Normal 2 3 7 2 5 2" xfId="16270" xr:uid="{00000000-0005-0000-0000-00008F3F0000}"/>
    <cellStyle name="Normal 2 3 7 2 6" xfId="16271" xr:uid="{00000000-0005-0000-0000-0000903F0000}"/>
    <cellStyle name="Normal 2 3 7 2 6 2" xfId="16272" xr:uid="{00000000-0005-0000-0000-0000913F0000}"/>
    <cellStyle name="Normal 2 3 7 2 7" xfId="16273" xr:uid="{00000000-0005-0000-0000-0000923F0000}"/>
    <cellStyle name="Normal 2 3 7 3" xfId="16274" xr:uid="{00000000-0005-0000-0000-0000933F0000}"/>
    <cellStyle name="Normal 2 3 7 3 2" xfId="16275" xr:uid="{00000000-0005-0000-0000-0000943F0000}"/>
    <cellStyle name="Normal 2 3 7 3 2 2" xfId="16276" xr:uid="{00000000-0005-0000-0000-0000953F0000}"/>
    <cellStyle name="Normal 2 3 7 3 3" xfId="16277" xr:uid="{00000000-0005-0000-0000-0000963F0000}"/>
    <cellStyle name="Normal 2 3 7 4" xfId="16278" xr:uid="{00000000-0005-0000-0000-0000973F0000}"/>
    <cellStyle name="Normal 2 3 7 4 2" xfId="16279" xr:uid="{00000000-0005-0000-0000-0000983F0000}"/>
    <cellStyle name="Normal 2 3 7 4 2 2" xfId="16280" xr:uid="{00000000-0005-0000-0000-0000993F0000}"/>
    <cellStyle name="Normal 2 3 7 4 3" xfId="16281" xr:uid="{00000000-0005-0000-0000-00009A3F0000}"/>
    <cellStyle name="Normal 2 3 7 5" xfId="16282" xr:uid="{00000000-0005-0000-0000-00009B3F0000}"/>
    <cellStyle name="Normal 2 3 7 5 2" xfId="16283" xr:uid="{00000000-0005-0000-0000-00009C3F0000}"/>
    <cellStyle name="Normal 2 3 7 5 2 2" xfId="16284" xr:uid="{00000000-0005-0000-0000-00009D3F0000}"/>
    <cellStyle name="Normal 2 3 7 5 3" xfId="16285" xr:uid="{00000000-0005-0000-0000-00009E3F0000}"/>
    <cellStyle name="Normal 2 3 7 6" xfId="16286" xr:uid="{00000000-0005-0000-0000-00009F3F0000}"/>
    <cellStyle name="Normal 2 3 7 6 2" xfId="16287" xr:uid="{00000000-0005-0000-0000-0000A03F0000}"/>
    <cellStyle name="Normal 2 3 7 7" xfId="16288" xr:uid="{00000000-0005-0000-0000-0000A13F0000}"/>
    <cellStyle name="Normal 2 3 7 7 2" xfId="16289" xr:uid="{00000000-0005-0000-0000-0000A23F0000}"/>
    <cellStyle name="Normal 2 3 7 8" xfId="16290" xr:uid="{00000000-0005-0000-0000-0000A33F0000}"/>
    <cellStyle name="Normal 2 3 8" xfId="16291" xr:uid="{00000000-0005-0000-0000-0000A43F0000}"/>
    <cellStyle name="Normal 2 3 8 2" xfId="16292" xr:uid="{00000000-0005-0000-0000-0000A53F0000}"/>
    <cellStyle name="Normal 2 3 8 2 2" xfId="16293" xr:uid="{00000000-0005-0000-0000-0000A63F0000}"/>
    <cellStyle name="Normal 2 3 8 2 2 2" xfId="16294" xr:uid="{00000000-0005-0000-0000-0000A73F0000}"/>
    <cellStyle name="Normal 2 3 8 2 3" xfId="16295" xr:uid="{00000000-0005-0000-0000-0000A83F0000}"/>
    <cellStyle name="Normal 2 3 8 3" xfId="16296" xr:uid="{00000000-0005-0000-0000-0000A93F0000}"/>
    <cellStyle name="Normal 2 3 8 3 2" xfId="16297" xr:uid="{00000000-0005-0000-0000-0000AA3F0000}"/>
    <cellStyle name="Normal 2 3 8 3 2 2" xfId="16298" xr:uid="{00000000-0005-0000-0000-0000AB3F0000}"/>
    <cellStyle name="Normal 2 3 8 3 3" xfId="16299" xr:uid="{00000000-0005-0000-0000-0000AC3F0000}"/>
    <cellStyle name="Normal 2 3 8 4" xfId="16300" xr:uid="{00000000-0005-0000-0000-0000AD3F0000}"/>
    <cellStyle name="Normal 2 3 8 4 2" xfId="16301" xr:uid="{00000000-0005-0000-0000-0000AE3F0000}"/>
    <cellStyle name="Normal 2 3 8 4 2 2" xfId="16302" xr:uid="{00000000-0005-0000-0000-0000AF3F0000}"/>
    <cellStyle name="Normal 2 3 8 4 3" xfId="16303" xr:uid="{00000000-0005-0000-0000-0000B03F0000}"/>
    <cellStyle name="Normal 2 3 8 5" xfId="16304" xr:uid="{00000000-0005-0000-0000-0000B13F0000}"/>
    <cellStyle name="Normal 2 3 8 5 2" xfId="16305" xr:uid="{00000000-0005-0000-0000-0000B23F0000}"/>
    <cellStyle name="Normal 2 3 8 6" xfId="16306" xr:uid="{00000000-0005-0000-0000-0000B33F0000}"/>
    <cellStyle name="Normal 2 3 8 6 2" xfId="16307" xr:uid="{00000000-0005-0000-0000-0000B43F0000}"/>
    <cellStyle name="Normal 2 3 8 7" xfId="16308" xr:uid="{00000000-0005-0000-0000-0000B53F0000}"/>
    <cellStyle name="Normal 2 3 9" xfId="16309" xr:uid="{00000000-0005-0000-0000-0000B63F0000}"/>
    <cellStyle name="Normal 2 3 9 2" xfId="16310" xr:uid="{00000000-0005-0000-0000-0000B73F0000}"/>
    <cellStyle name="Normal 2 3 9 2 2" xfId="16311" xr:uid="{00000000-0005-0000-0000-0000B83F0000}"/>
    <cellStyle name="Normal 2 3 9 2 2 2" xfId="16312" xr:uid="{00000000-0005-0000-0000-0000B93F0000}"/>
    <cellStyle name="Normal 2 3 9 2 3" xfId="16313" xr:uid="{00000000-0005-0000-0000-0000BA3F0000}"/>
    <cellStyle name="Normal 2 3 9 3" xfId="16314" xr:uid="{00000000-0005-0000-0000-0000BB3F0000}"/>
    <cellStyle name="Normal 2 3 9 3 2" xfId="16315" xr:uid="{00000000-0005-0000-0000-0000BC3F0000}"/>
    <cellStyle name="Normal 2 3 9 3 2 2" xfId="16316" xr:uid="{00000000-0005-0000-0000-0000BD3F0000}"/>
    <cellStyle name="Normal 2 3 9 3 3" xfId="16317" xr:uid="{00000000-0005-0000-0000-0000BE3F0000}"/>
    <cellStyle name="Normal 2 3 9 4" xfId="16318" xr:uid="{00000000-0005-0000-0000-0000BF3F0000}"/>
    <cellStyle name="Normal 2 3 9 4 2" xfId="16319" xr:uid="{00000000-0005-0000-0000-0000C03F0000}"/>
    <cellStyle name="Normal 2 3 9 4 2 2" xfId="16320" xr:uid="{00000000-0005-0000-0000-0000C13F0000}"/>
    <cellStyle name="Normal 2 3 9 4 3" xfId="16321" xr:uid="{00000000-0005-0000-0000-0000C23F0000}"/>
    <cellStyle name="Normal 2 3 9 5" xfId="16322" xr:uid="{00000000-0005-0000-0000-0000C33F0000}"/>
    <cellStyle name="Normal 2 3 9 5 2" xfId="16323" xr:uid="{00000000-0005-0000-0000-0000C43F0000}"/>
    <cellStyle name="Normal 2 3 9 6" xfId="16324" xr:uid="{00000000-0005-0000-0000-0000C53F0000}"/>
    <cellStyle name="Normal 2 3 9 6 2" xfId="16325" xr:uid="{00000000-0005-0000-0000-0000C63F0000}"/>
    <cellStyle name="Normal 2 3 9 7" xfId="16326" xr:uid="{00000000-0005-0000-0000-0000C73F0000}"/>
    <cellStyle name="Normal 2 3_Confidential Information" xfId="16327" xr:uid="{00000000-0005-0000-0000-0000C83F0000}"/>
    <cellStyle name="Normal 2 4" xfId="16328" xr:uid="{00000000-0005-0000-0000-0000C93F0000}"/>
    <cellStyle name="Normal 2 4 10" xfId="16329" xr:uid="{00000000-0005-0000-0000-0000CA3F0000}"/>
    <cellStyle name="Normal 2 4 10 2" xfId="16330" xr:uid="{00000000-0005-0000-0000-0000CB3F0000}"/>
    <cellStyle name="Normal 2 4 10 2 2" xfId="16331" xr:uid="{00000000-0005-0000-0000-0000CC3F0000}"/>
    <cellStyle name="Normal 2 4 10 3" xfId="16332" xr:uid="{00000000-0005-0000-0000-0000CD3F0000}"/>
    <cellStyle name="Normal 2 4 11" xfId="16333" xr:uid="{00000000-0005-0000-0000-0000CE3F0000}"/>
    <cellStyle name="Normal 2 4 11 2" xfId="16334" xr:uid="{00000000-0005-0000-0000-0000CF3F0000}"/>
    <cellStyle name="Normal 2 4 11 2 2" xfId="16335" xr:uid="{00000000-0005-0000-0000-0000D03F0000}"/>
    <cellStyle name="Normal 2 4 11 3" xfId="16336" xr:uid="{00000000-0005-0000-0000-0000D13F0000}"/>
    <cellStyle name="Normal 2 4 12" xfId="16337" xr:uid="{00000000-0005-0000-0000-0000D23F0000}"/>
    <cellStyle name="Normal 2 4 12 2" xfId="16338" xr:uid="{00000000-0005-0000-0000-0000D33F0000}"/>
    <cellStyle name="Normal 2 4 12 2 2" xfId="16339" xr:uid="{00000000-0005-0000-0000-0000D43F0000}"/>
    <cellStyle name="Normal 2 4 12 3" xfId="16340" xr:uid="{00000000-0005-0000-0000-0000D53F0000}"/>
    <cellStyle name="Normal 2 4 13" xfId="16341" xr:uid="{00000000-0005-0000-0000-0000D63F0000}"/>
    <cellStyle name="Normal 2 4 13 2" xfId="16342" xr:uid="{00000000-0005-0000-0000-0000D73F0000}"/>
    <cellStyle name="Normal 2 4 13 2 2" xfId="16343" xr:uid="{00000000-0005-0000-0000-0000D83F0000}"/>
    <cellStyle name="Normal 2 4 13 3" xfId="16344" xr:uid="{00000000-0005-0000-0000-0000D93F0000}"/>
    <cellStyle name="Normal 2 4 14" xfId="16345" xr:uid="{00000000-0005-0000-0000-0000DA3F0000}"/>
    <cellStyle name="Normal 2 4 14 2" xfId="16346" xr:uid="{00000000-0005-0000-0000-0000DB3F0000}"/>
    <cellStyle name="Normal 2 4 15" xfId="16347" xr:uid="{00000000-0005-0000-0000-0000DC3F0000}"/>
    <cellStyle name="Normal 2 4 15 2" xfId="16348" xr:uid="{00000000-0005-0000-0000-0000DD3F0000}"/>
    <cellStyle name="Normal 2 4 16" xfId="16349" xr:uid="{00000000-0005-0000-0000-0000DE3F0000}"/>
    <cellStyle name="Normal 2 4 16 2" xfId="16350" xr:uid="{00000000-0005-0000-0000-0000DF3F0000}"/>
    <cellStyle name="Normal 2 4 17" xfId="16351" xr:uid="{00000000-0005-0000-0000-0000E03F0000}"/>
    <cellStyle name="Normal 2 4 2" xfId="16352" xr:uid="{00000000-0005-0000-0000-0000E13F0000}"/>
    <cellStyle name="Normal 2 4 2 10" xfId="16353" xr:uid="{00000000-0005-0000-0000-0000E23F0000}"/>
    <cellStyle name="Normal 2 4 2 10 2" xfId="16354" xr:uid="{00000000-0005-0000-0000-0000E33F0000}"/>
    <cellStyle name="Normal 2 4 2 10 2 2" xfId="16355" xr:uid="{00000000-0005-0000-0000-0000E43F0000}"/>
    <cellStyle name="Normal 2 4 2 10 3" xfId="16356" xr:uid="{00000000-0005-0000-0000-0000E53F0000}"/>
    <cellStyle name="Normal 2 4 2 11" xfId="16357" xr:uid="{00000000-0005-0000-0000-0000E63F0000}"/>
    <cellStyle name="Normal 2 4 2 11 2" xfId="16358" xr:uid="{00000000-0005-0000-0000-0000E73F0000}"/>
    <cellStyle name="Normal 2 4 2 12" xfId="16359" xr:uid="{00000000-0005-0000-0000-0000E83F0000}"/>
    <cellStyle name="Normal 2 4 2 12 2" xfId="16360" xr:uid="{00000000-0005-0000-0000-0000E93F0000}"/>
    <cellStyle name="Normal 2 4 2 13" xfId="16361" xr:uid="{00000000-0005-0000-0000-0000EA3F0000}"/>
    <cellStyle name="Normal 2 4 2 2" xfId="16362" xr:uid="{00000000-0005-0000-0000-0000EB3F0000}"/>
    <cellStyle name="Normal 2 4 2 2 10" xfId="16363" xr:uid="{00000000-0005-0000-0000-0000EC3F0000}"/>
    <cellStyle name="Normal 2 4 2 2 10 2" xfId="16364" xr:uid="{00000000-0005-0000-0000-0000ED3F0000}"/>
    <cellStyle name="Normal 2 4 2 2 11" xfId="16365" xr:uid="{00000000-0005-0000-0000-0000EE3F0000}"/>
    <cellStyle name="Normal 2 4 2 2 2" xfId="16366" xr:uid="{00000000-0005-0000-0000-0000EF3F0000}"/>
    <cellStyle name="Normal 2 4 2 2 2 2" xfId="16367" xr:uid="{00000000-0005-0000-0000-0000F03F0000}"/>
    <cellStyle name="Normal 2 4 2 2 2 2 2" xfId="16368" xr:uid="{00000000-0005-0000-0000-0000F13F0000}"/>
    <cellStyle name="Normal 2 4 2 2 2 2 2 2" xfId="16369" xr:uid="{00000000-0005-0000-0000-0000F23F0000}"/>
    <cellStyle name="Normal 2 4 2 2 2 2 2 2 2" xfId="16370" xr:uid="{00000000-0005-0000-0000-0000F33F0000}"/>
    <cellStyle name="Normal 2 4 2 2 2 2 2 3" xfId="16371" xr:uid="{00000000-0005-0000-0000-0000F43F0000}"/>
    <cellStyle name="Normal 2 4 2 2 2 2 3" xfId="16372" xr:uid="{00000000-0005-0000-0000-0000F53F0000}"/>
    <cellStyle name="Normal 2 4 2 2 2 2 3 2" xfId="16373" xr:uid="{00000000-0005-0000-0000-0000F63F0000}"/>
    <cellStyle name="Normal 2 4 2 2 2 2 3 2 2" xfId="16374" xr:uid="{00000000-0005-0000-0000-0000F73F0000}"/>
    <cellStyle name="Normal 2 4 2 2 2 2 3 3" xfId="16375" xr:uid="{00000000-0005-0000-0000-0000F83F0000}"/>
    <cellStyle name="Normal 2 4 2 2 2 2 4" xfId="16376" xr:uid="{00000000-0005-0000-0000-0000F93F0000}"/>
    <cellStyle name="Normal 2 4 2 2 2 2 4 2" xfId="16377" xr:uid="{00000000-0005-0000-0000-0000FA3F0000}"/>
    <cellStyle name="Normal 2 4 2 2 2 2 4 2 2" xfId="16378" xr:uid="{00000000-0005-0000-0000-0000FB3F0000}"/>
    <cellStyle name="Normal 2 4 2 2 2 2 4 3" xfId="16379" xr:uid="{00000000-0005-0000-0000-0000FC3F0000}"/>
    <cellStyle name="Normal 2 4 2 2 2 2 5" xfId="16380" xr:uid="{00000000-0005-0000-0000-0000FD3F0000}"/>
    <cellStyle name="Normal 2 4 2 2 2 2 5 2" xfId="16381" xr:uid="{00000000-0005-0000-0000-0000FE3F0000}"/>
    <cellStyle name="Normal 2 4 2 2 2 2 6" xfId="16382" xr:uid="{00000000-0005-0000-0000-0000FF3F0000}"/>
    <cellStyle name="Normal 2 4 2 2 2 2 6 2" xfId="16383" xr:uid="{00000000-0005-0000-0000-000000400000}"/>
    <cellStyle name="Normal 2 4 2 2 2 2 7" xfId="16384" xr:uid="{00000000-0005-0000-0000-000001400000}"/>
    <cellStyle name="Normal 2 4 2 2 2 3" xfId="16385" xr:uid="{00000000-0005-0000-0000-000002400000}"/>
    <cellStyle name="Normal 2 4 2 2 2 3 2" xfId="16386" xr:uid="{00000000-0005-0000-0000-000003400000}"/>
    <cellStyle name="Normal 2 4 2 2 2 3 2 2" xfId="16387" xr:uid="{00000000-0005-0000-0000-000004400000}"/>
    <cellStyle name="Normal 2 4 2 2 2 3 2 2 2" xfId="16388" xr:uid="{00000000-0005-0000-0000-000005400000}"/>
    <cellStyle name="Normal 2 4 2 2 2 3 2 3" xfId="16389" xr:uid="{00000000-0005-0000-0000-000006400000}"/>
    <cellStyle name="Normal 2 4 2 2 2 3 3" xfId="16390" xr:uid="{00000000-0005-0000-0000-000007400000}"/>
    <cellStyle name="Normal 2 4 2 2 2 3 3 2" xfId="16391" xr:uid="{00000000-0005-0000-0000-000008400000}"/>
    <cellStyle name="Normal 2 4 2 2 2 3 3 2 2" xfId="16392" xr:uid="{00000000-0005-0000-0000-000009400000}"/>
    <cellStyle name="Normal 2 4 2 2 2 3 3 3" xfId="16393" xr:uid="{00000000-0005-0000-0000-00000A400000}"/>
    <cellStyle name="Normal 2 4 2 2 2 3 4" xfId="16394" xr:uid="{00000000-0005-0000-0000-00000B400000}"/>
    <cellStyle name="Normal 2 4 2 2 2 3 4 2" xfId="16395" xr:uid="{00000000-0005-0000-0000-00000C400000}"/>
    <cellStyle name="Normal 2 4 2 2 2 3 4 2 2" xfId="16396" xr:uid="{00000000-0005-0000-0000-00000D400000}"/>
    <cellStyle name="Normal 2 4 2 2 2 3 4 3" xfId="16397" xr:uid="{00000000-0005-0000-0000-00000E400000}"/>
    <cellStyle name="Normal 2 4 2 2 2 3 5" xfId="16398" xr:uid="{00000000-0005-0000-0000-00000F400000}"/>
    <cellStyle name="Normal 2 4 2 2 2 3 5 2" xfId="16399" xr:uid="{00000000-0005-0000-0000-000010400000}"/>
    <cellStyle name="Normal 2 4 2 2 2 3 6" xfId="16400" xr:uid="{00000000-0005-0000-0000-000011400000}"/>
    <cellStyle name="Normal 2 4 2 2 2 3 6 2" xfId="16401" xr:uid="{00000000-0005-0000-0000-000012400000}"/>
    <cellStyle name="Normal 2 4 2 2 2 3 7" xfId="16402" xr:uid="{00000000-0005-0000-0000-000013400000}"/>
    <cellStyle name="Normal 2 4 2 2 2 4" xfId="16403" xr:uid="{00000000-0005-0000-0000-000014400000}"/>
    <cellStyle name="Normal 2 4 2 2 2 4 2" xfId="16404" xr:uid="{00000000-0005-0000-0000-000015400000}"/>
    <cellStyle name="Normal 2 4 2 2 2 4 2 2" xfId="16405" xr:uid="{00000000-0005-0000-0000-000016400000}"/>
    <cellStyle name="Normal 2 4 2 2 2 4 3" xfId="16406" xr:uid="{00000000-0005-0000-0000-000017400000}"/>
    <cellStyle name="Normal 2 4 2 2 2 5" xfId="16407" xr:uid="{00000000-0005-0000-0000-000018400000}"/>
    <cellStyle name="Normal 2 4 2 2 2 5 2" xfId="16408" xr:uid="{00000000-0005-0000-0000-000019400000}"/>
    <cellStyle name="Normal 2 4 2 2 2 5 2 2" xfId="16409" xr:uid="{00000000-0005-0000-0000-00001A400000}"/>
    <cellStyle name="Normal 2 4 2 2 2 5 3" xfId="16410" xr:uid="{00000000-0005-0000-0000-00001B400000}"/>
    <cellStyle name="Normal 2 4 2 2 2 6" xfId="16411" xr:uid="{00000000-0005-0000-0000-00001C400000}"/>
    <cellStyle name="Normal 2 4 2 2 2 6 2" xfId="16412" xr:uid="{00000000-0005-0000-0000-00001D400000}"/>
    <cellStyle name="Normal 2 4 2 2 2 6 2 2" xfId="16413" xr:uid="{00000000-0005-0000-0000-00001E400000}"/>
    <cellStyle name="Normal 2 4 2 2 2 6 3" xfId="16414" xr:uid="{00000000-0005-0000-0000-00001F400000}"/>
    <cellStyle name="Normal 2 4 2 2 2 7" xfId="16415" xr:uid="{00000000-0005-0000-0000-000020400000}"/>
    <cellStyle name="Normal 2 4 2 2 2 7 2" xfId="16416" xr:uid="{00000000-0005-0000-0000-000021400000}"/>
    <cellStyle name="Normal 2 4 2 2 2 8" xfId="16417" xr:uid="{00000000-0005-0000-0000-000022400000}"/>
    <cellStyle name="Normal 2 4 2 2 2 8 2" xfId="16418" xr:uid="{00000000-0005-0000-0000-000023400000}"/>
    <cellStyle name="Normal 2 4 2 2 2 9" xfId="16419" xr:uid="{00000000-0005-0000-0000-000024400000}"/>
    <cellStyle name="Normal 2 4 2 2 3" xfId="16420" xr:uid="{00000000-0005-0000-0000-000025400000}"/>
    <cellStyle name="Normal 2 4 2 2 3 2" xfId="16421" xr:uid="{00000000-0005-0000-0000-000026400000}"/>
    <cellStyle name="Normal 2 4 2 2 3 2 2" xfId="16422" xr:uid="{00000000-0005-0000-0000-000027400000}"/>
    <cellStyle name="Normal 2 4 2 2 3 2 2 2" xfId="16423" xr:uid="{00000000-0005-0000-0000-000028400000}"/>
    <cellStyle name="Normal 2 4 2 2 3 2 2 2 2" xfId="16424" xr:uid="{00000000-0005-0000-0000-000029400000}"/>
    <cellStyle name="Normal 2 4 2 2 3 2 2 3" xfId="16425" xr:uid="{00000000-0005-0000-0000-00002A400000}"/>
    <cellStyle name="Normal 2 4 2 2 3 2 3" xfId="16426" xr:uid="{00000000-0005-0000-0000-00002B400000}"/>
    <cellStyle name="Normal 2 4 2 2 3 2 3 2" xfId="16427" xr:uid="{00000000-0005-0000-0000-00002C400000}"/>
    <cellStyle name="Normal 2 4 2 2 3 2 3 2 2" xfId="16428" xr:uid="{00000000-0005-0000-0000-00002D400000}"/>
    <cellStyle name="Normal 2 4 2 2 3 2 3 3" xfId="16429" xr:uid="{00000000-0005-0000-0000-00002E400000}"/>
    <cellStyle name="Normal 2 4 2 2 3 2 4" xfId="16430" xr:uid="{00000000-0005-0000-0000-00002F400000}"/>
    <cellStyle name="Normal 2 4 2 2 3 2 4 2" xfId="16431" xr:uid="{00000000-0005-0000-0000-000030400000}"/>
    <cellStyle name="Normal 2 4 2 2 3 2 4 2 2" xfId="16432" xr:uid="{00000000-0005-0000-0000-000031400000}"/>
    <cellStyle name="Normal 2 4 2 2 3 2 4 3" xfId="16433" xr:uid="{00000000-0005-0000-0000-000032400000}"/>
    <cellStyle name="Normal 2 4 2 2 3 2 5" xfId="16434" xr:uid="{00000000-0005-0000-0000-000033400000}"/>
    <cellStyle name="Normal 2 4 2 2 3 2 5 2" xfId="16435" xr:uid="{00000000-0005-0000-0000-000034400000}"/>
    <cellStyle name="Normal 2 4 2 2 3 2 6" xfId="16436" xr:uid="{00000000-0005-0000-0000-000035400000}"/>
    <cellStyle name="Normal 2 4 2 2 3 2 6 2" xfId="16437" xr:uid="{00000000-0005-0000-0000-000036400000}"/>
    <cellStyle name="Normal 2 4 2 2 3 2 7" xfId="16438" xr:uid="{00000000-0005-0000-0000-000037400000}"/>
    <cellStyle name="Normal 2 4 2 2 3 3" xfId="16439" xr:uid="{00000000-0005-0000-0000-000038400000}"/>
    <cellStyle name="Normal 2 4 2 2 3 3 2" xfId="16440" xr:uid="{00000000-0005-0000-0000-000039400000}"/>
    <cellStyle name="Normal 2 4 2 2 3 3 2 2" xfId="16441" xr:uid="{00000000-0005-0000-0000-00003A400000}"/>
    <cellStyle name="Normal 2 4 2 2 3 3 3" xfId="16442" xr:uid="{00000000-0005-0000-0000-00003B400000}"/>
    <cellStyle name="Normal 2 4 2 2 3 4" xfId="16443" xr:uid="{00000000-0005-0000-0000-00003C400000}"/>
    <cellStyle name="Normal 2 4 2 2 3 4 2" xfId="16444" xr:uid="{00000000-0005-0000-0000-00003D400000}"/>
    <cellStyle name="Normal 2 4 2 2 3 4 2 2" xfId="16445" xr:uid="{00000000-0005-0000-0000-00003E400000}"/>
    <cellStyle name="Normal 2 4 2 2 3 4 3" xfId="16446" xr:uid="{00000000-0005-0000-0000-00003F400000}"/>
    <cellStyle name="Normal 2 4 2 2 3 5" xfId="16447" xr:uid="{00000000-0005-0000-0000-000040400000}"/>
    <cellStyle name="Normal 2 4 2 2 3 5 2" xfId="16448" xr:uid="{00000000-0005-0000-0000-000041400000}"/>
    <cellStyle name="Normal 2 4 2 2 3 5 2 2" xfId="16449" xr:uid="{00000000-0005-0000-0000-000042400000}"/>
    <cellStyle name="Normal 2 4 2 2 3 5 3" xfId="16450" xr:uid="{00000000-0005-0000-0000-000043400000}"/>
    <cellStyle name="Normal 2 4 2 2 3 6" xfId="16451" xr:uid="{00000000-0005-0000-0000-000044400000}"/>
    <cellStyle name="Normal 2 4 2 2 3 6 2" xfId="16452" xr:uid="{00000000-0005-0000-0000-000045400000}"/>
    <cellStyle name="Normal 2 4 2 2 3 7" xfId="16453" xr:uid="{00000000-0005-0000-0000-000046400000}"/>
    <cellStyle name="Normal 2 4 2 2 3 7 2" xfId="16454" xr:uid="{00000000-0005-0000-0000-000047400000}"/>
    <cellStyle name="Normal 2 4 2 2 3 8" xfId="16455" xr:uid="{00000000-0005-0000-0000-000048400000}"/>
    <cellStyle name="Normal 2 4 2 2 4" xfId="16456" xr:uid="{00000000-0005-0000-0000-000049400000}"/>
    <cellStyle name="Normal 2 4 2 2 4 2" xfId="16457" xr:uid="{00000000-0005-0000-0000-00004A400000}"/>
    <cellStyle name="Normal 2 4 2 2 4 2 2" xfId="16458" xr:uid="{00000000-0005-0000-0000-00004B400000}"/>
    <cellStyle name="Normal 2 4 2 2 4 2 2 2" xfId="16459" xr:uid="{00000000-0005-0000-0000-00004C400000}"/>
    <cellStyle name="Normal 2 4 2 2 4 2 3" xfId="16460" xr:uid="{00000000-0005-0000-0000-00004D400000}"/>
    <cellStyle name="Normal 2 4 2 2 4 3" xfId="16461" xr:uid="{00000000-0005-0000-0000-00004E400000}"/>
    <cellStyle name="Normal 2 4 2 2 4 3 2" xfId="16462" xr:uid="{00000000-0005-0000-0000-00004F400000}"/>
    <cellStyle name="Normal 2 4 2 2 4 3 2 2" xfId="16463" xr:uid="{00000000-0005-0000-0000-000050400000}"/>
    <cellStyle name="Normal 2 4 2 2 4 3 3" xfId="16464" xr:uid="{00000000-0005-0000-0000-000051400000}"/>
    <cellStyle name="Normal 2 4 2 2 4 4" xfId="16465" xr:uid="{00000000-0005-0000-0000-000052400000}"/>
    <cellStyle name="Normal 2 4 2 2 4 4 2" xfId="16466" xr:uid="{00000000-0005-0000-0000-000053400000}"/>
    <cellStyle name="Normal 2 4 2 2 4 4 2 2" xfId="16467" xr:uid="{00000000-0005-0000-0000-000054400000}"/>
    <cellStyle name="Normal 2 4 2 2 4 4 3" xfId="16468" xr:uid="{00000000-0005-0000-0000-000055400000}"/>
    <cellStyle name="Normal 2 4 2 2 4 5" xfId="16469" xr:uid="{00000000-0005-0000-0000-000056400000}"/>
    <cellStyle name="Normal 2 4 2 2 4 5 2" xfId="16470" xr:uid="{00000000-0005-0000-0000-000057400000}"/>
    <cellStyle name="Normal 2 4 2 2 4 6" xfId="16471" xr:uid="{00000000-0005-0000-0000-000058400000}"/>
    <cellStyle name="Normal 2 4 2 2 4 6 2" xfId="16472" xr:uid="{00000000-0005-0000-0000-000059400000}"/>
    <cellStyle name="Normal 2 4 2 2 4 7" xfId="16473" xr:uid="{00000000-0005-0000-0000-00005A400000}"/>
    <cellStyle name="Normal 2 4 2 2 5" xfId="16474" xr:uid="{00000000-0005-0000-0000-00005B400000}"/>
    <cellStyle name="Normal 2 4 2 2 5 2" xfId="16475" xr:uid="{00000000-0005-0000-0000-00005C400000}"/>
    <cellStyle name="Normal 2 4 2 2 5 2 2" xfId="16476" xr:uid="{00000000-0005-0000-0000-00005D400000}"/>
    <cellStyle name="Normal 2 4 2 2 5 2 2 2" xfId="16477" xr:uid="{00000000-0005-0000-0000-00005E400000}"/>
    <cellStyle name="Normal 2 4 2 2 5 2 3" xfId="16478" xr:uid="{00000000-0005-0000-0000-00005F400000}"/>
    <cellStyle name="Normal 2 4 2 2 5 3" xfId="16479" xr:uid="{00000000-0005-0000-0000-000060400000}"/>
    <cellStyle name="Normal 2 4 2 2 5 3 2" xfId="16480" xr:uid="{00000000-0005-0000-0000-000061400000}"/>
    <cellStyle name="Normal 2 4 2 2 5 3 2 2" xfId="16481" xr:uid="{00000000-0005-0000-0000-000062400000}"/>
    <cellStyle name="Normal 2 4 2 2 5 3 3" xfId="16482" xr:uid="{00000000-0005-0000-0000-000063400000}"/>
    <cellStyle name="Normal 2 4 2 2 5 4" xfId="16483" xr:uid="{00000000-0005-0000-0000-000064400000}"/>
    <cellStyle name="Normal 2 4 2 2 5 4 2" xfId="16484" xr:uid="{00000000-0005-0000-0000-000065400000}"/>
    <cellStyle name="Normal 2 4 2 2 5 4 2 2" xfId="16485" xr:uid="{00000000-0005-0000-0000-000066400000}"/>
    <cellStyle name="Normal 2 4 2 2 5 4 3" xfId="16486" xr:uid="{00000000-0005-0000-0000-000067400000}"/>
    <cellStyle name="Normal 2 4 2 2 5 5" xfId="16487" xr:uid="{00000000-0005-0000-0000-000068400000}"/>
    <cellStyle name="Normal 2 4 2 2 5 5 2" xfId="16488" xr:uid="{00000000-0005-0000-0000-000069400000}"/>
    <cellStyle name="Normal 2 4 2 2 5 6" xfId="16489" xr:uid="{00000000-0005-0000-0000-00006A400000}"/>
    <cellStyle name="Normal 2 4 2 2 5 6 2" xfId="16490" xr:uid="{00000000-0005-0000-0000-00006B400000}"/>
    <cellStyle name="Normal 2 4 2 2 5 7" xfId="16491" xr:uid="{00000000-0005-0000-0000-00006C400000}"/>
    <cellStyle name="Normal 2 4 2 2 6" xfId="16492" xr:uid="{00000000-0005-0000-0000-00006D400000}"/>
    <cellStyle name="Normal 2 4 2 2 6 2" xfId="16493" xr:uid="{00000000-0005-0000-0000-00006E400000}"/>
    <cellStyle name="Normal 2 4 2 2 6 2 2" xfId="16494" xr:uid="{00000000-0005-0000-0000-00006F400000}"/>
    <cellStyle name="Normal 2 4 2 2 6 3" xfId="16495" xr:uid="{00000000-0005-0000-0000-000070400000}"/>
    <cellStyle name="Normal 2 4 2 2 7" xfId="16496" xr:uid="{00000000-0005-0000-0000-000071400000}"/>
    <cellStyle name="Normal 2 4 2 2 7 2" xfId="16497" xr:uid="{00000000-0005-0000-0000-000072400000}"/>
    <cellStyle name="Normal 2 4 2 2 7 2 2" xfId="16498" xr:uid="{00000000-0005-0000-0000-000073400000}"/>
    <cellStyle name="Normal 2 4 2 2 7 3" xfId="16499" xr:uid="{00000000-0005-0000-0000-000074400000}"/>
    <cellStyle name="Normal 2 4 2 2 8" xfId="16500" xr:uid="{00000000-0005-0000-0000-000075400000}"/>
    <cellStyle name="Normal 2 4 2 2 8 2" xfId="16501" xr:uid="{00000000-0005-0000-0000-000076400000}"/>
    <cellStyle name="Normal 2 4 2 2 8 2 2" xfId="16502" xr:uid="{00000000-0005-0000-0000-000077400000}"/>
    <cellStyle name="Normal 2 4 2 2 8 3" xfId="16503" xr:uid="{00000000-0005-0000-0000-000078400000}"/>
    <cellStyle name="Normal 2 4 2 2 9" xfId="16504" xr:uid="{00000000-0005-0000-0000-000079400000}"/>
    <cellStyle name="Normal 2 4 2 2 9 2" xfId="16505" xr:uid="{00000000-0005-0000-0000-00007A400000}"/>
    <cellStyle name="Normal 2 4 2 3" xfId="16506" xr:uid="{00000000-0005-0000-0000-00007B400000}"/>
    <cellStyle name="Normal 2 4 2 3 10" xfId="16507" xr:uid="{00000000-0005-0000-0000-00007C400000}"/>
    <cellStyle name="Normal 2 4 2 3 10 2" xfId="16508" xr:uid="{00000000-0005-0000-0000-00007D400000}"/>
    <cellStyle name="Normal 2 4 2 3 11" xfId="16509" xr:uid="{00000000-0005-0000-0000-00007E400000}"/>
    <cellStyle name="Normal 2 4 2 3 2" xfId="16510" xr:uid="{00000000-0005-0000-0000-00007F400000}"/>
    <cellStyle name="Normal 2 4 2 3 2 2" xfId="16511" xr:uid="{00000000-0005-0000-0000-000080400000}"/>
    <cellStyle name="Normal 2 4 2 3 2 2 2" xfId="16512" xr:uid="{00000000-0005-0000-0000-000081400000}"/>
    <cellStyle name="Normal 2 4 2 3 2 2 2 2" xfId="16513" xr:uid="{00000000-0005-0000-0000-000082400000}"/>
    <cellStyle name="Normal 2 4 2 3 2 2 2 2 2" xfId="16514" xr:uid="{00000000-0005-0000-0000-000083400000}"/>
    <cellStyle name="Normal 2 4 2 3 2 2 2 3" xfId="16515" xr:uid="{00000000-0005-0000-0000-000084400000}"/>
    <cellStyle name="Normal 2 4 2 3 2 2 3" xfId="16516" xr:uid="{00000000-0005-0000-0000-000085400000}"/>
    <cellStyle name="Normal 2 4 2 3 2 2 3 2" xfId="16517" xr:uid="{00000000-0005-0000-0000-000086400000}"/>
    <cellStyle name="Normal 2 4 2 3 2 2 3 2 2" xfId="16518" xr:uid="{00000000-0005-0000-0000-000087400000}"/>
    <cellStyle name="Normal 2 4 2 3 2 2 3 3" xfId="16519" xr:uid="{00000000-0005-0000-0000-000088400000}"/>
    <cellStyle name="Normal 2 4 2 3 2 2 4" xfId="16520" xr:uid="{00000000-0005-0000-0000-000089400000}"/>
    <cellStyle name="Normal 2 4 2 3 2 2 4 2" xfId="16521" xr:uid="{00000000-0005-0000-0000-00008A400000}"/>
    <cellStyle name="Normal 2 4 2 3 2 2 4 2 2" xfId="16522" xr:uid="{00000000-0005-0000-0000-00008B400000}"/>
    <cellStyle name="Normal 2 4 2 3 2 2 4 3" xfId="16523" xr:uid="{00000000-0005-0000-0000-00008C400000}"/>
    <cellStyle name="Normal 2 4 2 3 2 2 5" xfId="16524" xr:uid="{00000000-0005-0000-0000-00008D400000}"/>
    <cellStyle name="Normal 2 4 2 3 2 2 5 2" xfId="16525" xr:uid="{00000000-0005-0000-0000-00008E400000}"/>
    <cellStyle name="Normal 2 4 2 3 2 2 6" xfId="16526" xr:uid="{00000000-0005-0000-0000-00008F400000}"/>
    <cellStyle name="Normal 2 4 2 3 2 2 6 2" xfId="16527" xr:uid="{00000000-0005-0000-0000-000090400000}"/>
    <cellStyle name="Normal 2 4 2 3 2 2 7" xfId="16528" xr:uid="{00000000-0005-0000-0000-000091400000}"/>
    <cellStyle name="Normal 2 4 2 3 2 3" xfId="16529" xr:uid="{00000000-0005-0000-0000-000092400000}"/>
    <cellStyle name="Normal 2 4 2 3 2 3 2" xfId="16530" xr:uid="{00000000-0005-0000-0000-000093400000}"/>
    <cellStyle name="Normal 2 4 2 3 2 3 2 2" xfId="16531" xr:uid="{00000000-0005-0000-0000-000094400000}"/>
    <cellStyle name="Normal 2 4 2 3 2 3 2 2 2" xfId="16532" xr:uid="{00000000-0005-0000-0000-000095400000}"/>
    <cellStyle name="Normal 2 4 2 3 2 3 2 3" xfId="16533" xr:uid="{00000000-0005-0000-0000-000096400000}"/>
    <cellStyle name="Normal 2 4 2 3 2 3 3" xfId="16534" xr:uid="{00000000-0005-0000-0000-000097400000}"/>
    <cellStyle name="Normal 2 4 2 3 2 3 3 2" xfId="16535" xr:uid="{00000000-0005-0000-0000-000098400000}"/>
    <cellStyle name="Normal 2 4 2 3 2 3 3 2 2" xfId="16536" xr:uid="{00000000-0005-0000-0000-000099400000}"/>
    <cellStyle name="Normal 2 4 2 3 2 3 3 3" xfId="16537" xr:uid="{00000000-0005-0000-0000-00009A400000}"/>
    <cellStyle name="Normal 2 4 2 3 2 3 4" xfId="16538" xr:uid="{00000000-0005-0000-0000-00009B400000}"/>
    <cellStyle name="Normal 2 4 2 3 2 3 4 2" xfId="16539" xr:uid="{00000000-0005-0000-0000-00009C400000}"/>
    <cellStyle name="Normal 2 4 2 3 2 3 4 2 2" xfId="16540" xr:uid="{00000000-0005-0000-0000-00009D400000}"/>
    <cellStyle name="Normal 2 4 2 3 2 3 4 3" xfId="16541" xr:uid="{00000000-0005-0000-0000-00009E400000}"/>
    <cellStyle name="Normal 2 4 2 3 2 3 5" xfId="16542" xr:uid="{00000000-0005-0000-0000-00009F400000}"/>
    <cellStyle name="Normal 2 4 2 3 2 3 5 2" xfId="16543" xr:uid="{00000000-0005-0000-0000-0000A0400000}"/>
    <cellStyle name="Normal 2 4 2 3 2 3 6" xfId="16544" xr:uid="{00000000-0005-0000-0000-0000A1400000}"/>
    <cellStyle name="Normal 2 4 2 3 2 3 6 2" xfId="16545" xr:uid="{00000000-0005-0000-0000-0000A2400000}"/>
    <cellStyle name="Normal 2 4 2 3 2 3 7" xfId="16546" xr:uid="{00000000-0005-0000-0000-0000A3400000}"/>
    <cellStyle name="Normal 2 4 2 3 2 4" xfId="16547" xr:uid="{00000000-0005-0000-0000-0000A4400000}"/>
    <cellStyle name="Normal 2 4 2 3 2 4 2" xfId="16548" xr:uid="{00000000-0005-0000-0000-0000A5400000}"/>
    <cellStyle name="Normal 2 4 2 3 2 4 2 2" xfId="16549" xr:uid="{00000000-0005-0000-0000-0000A6400000}"/>
    <cellStyle name="Normal 2 4 2 3 2 4 3" xfId="16550" xr:uid="{00000000-0005-0000-0000-0000A7400000}"/>
    <cellStyle name="Normal 2 4 2 3 2 5" xfId="16551" xr:uid="{00000000-0005-0000-0000-0000A8400000}"/>
    <cellStyle name="Normal 2 4 2 3 2 5 2" xfId="16552" xr:uid="{00000000-0005-0000-0000-0000A9400000}"/>
    <cellStyle name="Normal 2 4 2 3 2 5 2 2" xfId="16553" xr:uid="{00000000-0005-0000-0000-0000AA400000}"/>
    <cellStyle name="Normal 2 4 2 3 2 5 3" xfId="16554" xr:uid="{00000000-0005-0000-0000-0000AB400000}"/>
    <cellStyle name="Normal 2 4 2 3 2 6" xfId="16555" xr:uid="{00000000-0005-0000-0000-0000AC400000}"/>
    <cellStyle name="Normal 2 4 2 3 2 6 2" xfId="16556" xr:uid="{00000000-0005-0000-0000-0000AD400000}"/>
    <cellStyle name="Normal 2 4 2 3 2 6 2 2" xfId="16557" xr:uid="{00000000-0005-0000-0000-0000AE400000}"/>
    <cellStyle name="Normal 2 4 2 3 2 6 3" xfId="16558" xr:uid="{00000000-0005-0000-0000-0000AF400000}"/>
    <cellStyle name="Normal 2 4 2 3 2 7" xfId="16559" xr:uid="{00000000-0005-0000-0000-0000B0400000}"/>
    <cellStyle name="Normal 2 4 2 3 2 7 2" xfId="16560" xr:uid="{00000000-0005-0000-0000-0000B1400000}"/>
    <cellStyle name="Normal 2 4 2 3 2 8" xfId="16561" xr:uid="{00000000-0005-0000-0000-0000B2400000}"/>
    <cellStyle name="Normal 2 4 2 3 2 8 2" xfId="16562" xr:uid="{00000000-0005-0000-0000-0000B3400000}"/>
    <cellStyle name="Normal 2 4 2 3 2 9" xfId="16563" xr:uid="{00000000-0005-0000-0000-0000B4400000}"/>
    <cellStyle name="Normal 2 4 2 3 3" xfId="16564" xr:uid="{00000000-0005-0000-0000-0000B5400000}"/>
    <cellStyle name="Normal 2 4 2 3 3 2" xfId="16565" xr:uid="{00000000-0005-0000-0000-0000B6400000}"/>
    <cellStyle name="Normal 2 4 2 3 3 2 2" xfId="16566" xr:uid="{00000000-0005-0000-0000-0000B7400000}"/>
    <cellStyle name="Normal 2 4 2 3 3 2 2 2" xfId="16567" xr:uid="{00000000-0005-0000-0000-0000B8400000}"/>
    <cellStyle name="Normal 2 4 2 3 3 2 2 2 2" xfId="16568" xr:uid="{00000000-0005-0000-0000-0000B9400000}"/>
    <cellStyle name="Normal 2 4 2 3 3 2 2 3" xfId="16569" xr:uid="{00000000-0005-0000-0000-0000BA400000}"/>
    <cellStyle name="Normal 2 4 2 3 3 2 3" xfId="16570" xr:uid="{00000000-0005-0000-0000-0000BB400000}"/>
    <cellStyle name="Normal 2 4 2 3 3 2 3 2" xfId="16571" xr:uid="{00000000-0005-0000-0000-0000BC400000}"/>
    <cellStyle name="Normal 2 4 2 3 3 2 3 2 2" xfId="16572" xr:uid="{00000000-0005-0000-0000-0000BD400000}"/>
    <cellStyle name="Normal 2 4 2 3 3 2 3 3" xfId="16573" xr:uid="{00000000-0005-0000-0000-0000BE400000}"/>
    <cellStyle name="Normal 2 4 2 3 3 2 4" xfId="16574" xr:uid="{00000000-0005-0000-0000-0000BF400000}"/>
    <cellStyle name="Normal 2 4 2 3 3 2 4 2" xfId="16575" xr:uid="{00000000-0005-0000-0000-0000C0400000}"/>
    <cellStyle name="Normal 2 4 2 3 3 2 4 2 2" xfId="16576" xr:uid="{00000000-0005-0000-0000-0000C1400000}"/>
    <cellStyle name="Normal 2 4 2 3 3 2 4 3" xfId="16577" xr:uid="{00000000-0005-0000-0000-0000C2400000}"/>
    <cellStyle name="Normal 2 4 2 3 3 2 5" xfId="16578" xr:uid="{00000000-0005-0000-0000-0000C3400000}"/>
    <cellStyle name="Normal 2 4 2 3 3 2 5 2" xfId="16579" xr:uid="{00000000-0005-0000-0000-0000C4400000}"/>
    <cellStyle name="Normal 2 4 2 3 3 2 6" xfId="16580" xr:uid="{00000000-0005-0000-0000-0000C5400000}"/>
    <cellStyle name="Normal 2 4 2 3 3 2 6 2" xfId="16581" xr:uid="{00000000-0005-0000-0000-0000C6400000}"/>
    <cellStyle name="Normal 2 4 2 3 3 2 7" xfId="16582" xr:uid="{00000000-0005-0000-0000-0000C7400000}"/>
    <cellStyle name="Normal 2 4 2 3 3 3" xfId="16583" xr:uid="{00000000-0005-0000-0000-0000C8400000}"/>
    <cellStyle name="Normal 2 4 2 3 3 3 2" xfId="16584" xr:uid="{00000000-0005-0000-0000-0000C9400000}"/>
    <cellStyle name="Normal 2 4 2 3 3 3 2 2" xfId="16585" xr:uid="{00000000-0005-0000-0000-0000CA400000}"/>
    <cellStyle name="Normal 2 4 2 3 3 3 3" xfId="16586" xr:uid="{00000000-0005-0000-0000-0000CB400000}"/>
    <cellStyle name="Normal 2 4 2 3 3 4" xfId="16587" xr:uid="{00000000-0005-0000-0000-0000CC400000}"/>
    <cellStyle name="Normal 2 4 2 3 3 4 2" xfId="16588" xr:uid="{00000000-0005-0000-0000-0000CD400000}"/>
    <cellStyle name="Normal 2 4 2 3 3 4 2 2" xfId="16589" xr:uid="{00000000-0005-0000-0000-0000CE400000}"/>
    <cellStyle name="Normal 2 4 2 3 3 4 3" xfId="16590" xr:uid="{00000000-0005-0000-0000-0000CF400000}"/>
    <cellStyle name="Normal 2 4 2 3 3 5" xfId="16591" xr:uid="{00000000-0005-0000-0000-0000D0400000}"/>
    <cellStyle name="Normal 2 4 2 3 3 5 2" xfId="16592" xr:uid="{00000000-0005-0000-0000-0000D1400000}"/>
    <cellStyle name="Normal 2 4 2 3 3 5 2 2" xfId="16593" xr:uid="{00000000-0005-0000-0000-0000D2400000}"/>
    <cellStyle name="Normal 2 4 2 3 3 5 3" xfId="16594" xr:uid="{00000000-0005-0000-0000-0000D3400000}"/>
    <cellStyle name="Normal 2 4 2 3 3 6" xfId="16595" xr:uid="{00000000-0005-0000-0000-0000D4400000}"/>
    <cellStyle name="Normal 2 4 2 3 3 6 2" xfId="16596" xr:uid="{00000000-0005-0000-0000-0000D5400000}"/>
    <cellStyle name="Normal 2 4 2 3 3 7" xfId="16597" xr:uid="{00000000-0005-0000-0000-0000D6400000}"/>
    <cellStyle name="Normal 2 4 2 3 3 7 2" xfId="16598" xr:uid="{00000000-0005-0000-0000-0000D7400000}"/>
    <cellStyle name="Normal 2 4 2 3 3 8" xfId="16599" xr:uid="{00000000-0005-0000-0000-0000D8400000}"/>
    <cellStyle name="Normal 2 4 2 3 4" xfId="16600" xr:uid="{00000000-0005-0000-0000-0000D9400000}"/>
    <cellStyle name="Normal 2 4 2 3 4 2" xfId="16601" xr:uid="{00000000-0005-0000-0000-0000DA400000}"/>
    <cellStyle name="Normal 2 4 2 3 4 2 2" xfId="16602" xr:uid="{00000000-0005-0000-0000-0000DB400000}"/>
    <cellStyle name="Normal 2 4 2 3 4 2 2 2" xfId="16603" xr:uid="{00000000-0005-0000-0000-0000DC400000}"/>
    <cellStyle name="Normal 2 4 2 3 4 2 3" xfId="16604" xr:uid="{00000000-0005-0000-0000-0000DD400000}"/>
    <cellStyle name="Normal 2 4 2 3 4 3" xfId="16605" xr:uid="{00000000-0005-0000-0000-0000DE400000}"/>
    <cellStyle name="Normal 2 4 2 3 4 3 2" xfId="16606" xr:uid="{00000000-0005-0000-0000-0000DF400000}"/>
    <cellStyle name="Normal 2 4 2 3 4 3 2 2" xfId="16607" xr:uid="{00000000-0005-0000-0000-0000E0400000}"/>
    <cellStyle name="Normal 2 4 2 3 4 3 3" xfId="16608" xr:uid="{00000000-0005-0000-0000-0000E1400000}"/>
    <cellStyle name="Normal 2 4 2 3 4 4" xfId="16609" xr:uid="{00000000-0005-0000-0000-0000E2400000}"/>
    <cellStyle name="Normal 2 4 2 3 4 4 2" xfId="16610" xr:uid="{00000000-0005-0000-0000-0000E3400000}"/>
    <cellStyle name="Normal 2 4 2 3 4 4 2 2" xfId="16611" xr:uid="{00000000-0005-0000-0000-0000E4400000}"/>
    <cellStyle name="Normal 2 4 2 3 4 4 3" xfId="16612" xr:uid="{00000000-0005-0000-0000-0000E5400000}"/>
    <cellStyle name="Normal 2 4 2 3 4 5" xfId="16613" xr:uid="{00000000-0005-0000-0000-0000E6400000}"/>
    <cellStyle name="Normal 2 4 2 3 4 5 2" xfId="16614" xr:uid="{00000000-0005-0000-0000-0000E7400000}"/>
    <cellStyle name="Normal 2 4 2 3 4 6" xfId="16615" xr:uid="{00000000-0005-0000-0000-0000E8400000}"/>
    <cellStyle name="Normal 2 4 2 3 4 6 2" xfId="16616" xr:uid="{00000000-0005-0000-0000-0000E9400000}"/>
    <cellStyle name="Normal 2 4 2 3 4 7" xfId="16617" xr:uid="{00000000-0005-0000-0000-0000EA400000}"/>
    <cellStyle name="Normal 2 4 2 3 5" xfId="16618" xr:uid="{00000000-0005-0000-0000-0000EB400000}"/>
    <cellStyle name="Normal 2 4 2 3 5 2" xfId="16619" xr:uid="{00000000-0005-0000-0000-0000EC400000}"/>
    <cellStyle name="Normal 2 4 2 3 5 2 2" xfId="16620" xr:uid="{00000000-0005-0000-0000-0000ED400000}"/>
    <cellStyle name="Normal 2 4 2 3 5 2 2 2" xfId="16621" xr:uid="{00000000-0005-0000-0000-0000EE400000}"/>
    <cellStyle name="Normal 2 4 2 3 5 2 3" xfId="16622" xr:uid="{00000000-0005-0000-0000-0000EF400000}"/>
    <cellStyle name="Normal 2 4 2 3 5 3" xfId="16623" xr:uid="{00000000-0005-0000-0000-0000F0400000}"/>
    <cellStyle name="Normal 2 4 2 3 5 3 2" xfId="16624" xr:uid="{00000000-0005-0000-0000-0000F1400000}"/>
    <cellStyle name="Normal 2 4 2 3 5 3 2 2" xfId="16625" xr:uid="{00000000-0005-0000-0000-0000F2400000}"/>
    <cellStyle name="Normal 2 4 2 3 5 3 3" xfId="16626" xr:uid="{00000000-0005-0000-0000-0000F3400000}"/>
    <cellStyle name="Normal 2 4 2 3 5 4" xfId="16627" xr:uid="{00000000-0005-0000-0000-0000F4400000}"/>
    <cellStyle name="Normal 2 4 2 3 5 4 2" xfId="16628" xr:uid="{00000000-0005-0000-0000-0000F5400000}"/>
    <cellStyle name="Normal 2 4 2 3 5 4 2 2" xfId="16629" xr:uid="{00000000-0005-0000-0000-0000F6400000}"/>
    <cellStyle name="Normal 2 4 2 3 5 4 3" xfId="16630" xr:uid="{00000000-0005-0000-0000-0000F7400000}"/>
    <cellStyle name="Normal 2 4 2 3 5 5" xfId="16631" xr:uid="{00000000-0005-0000-0000-0000F8400000}"/>
    <cellStyle name="Normal 2 4 2 3 5 5 2" xfId="16632" xr:uid="{00000000-0005-0000-0000-0000F9400000}"/>
    <cellStyle name="Normal 2 4 2 3 5 6" xfId="16633" xr:uid="{00000000-0005-0000-0000-0000FA400000}"/>
    <cellStyle name="Normal 2 4 2 3 5 6 2" xfId="16634" xr:uid="{00000000-0005-0000-0000-0000FB400000}"/>
    <cellStyle name="Normal 2 4 2 3 5 7" xfId="16635" xr:uid="{00000000-0005-0000-0000-0000FC400000}"/>
    <cellStyle name="Normal 2 4 2 3 6" xfId="16636" xr:uid="{00000000-0005-0000-0000-0000FD400000}"/>
    <cellStyle name="Normal 2 4 2 3 6 2" xfId="16637" xr:uid="{00000000-0005-0000-0000-0000FE400000}"/>
    <cellStyle name="Normal 2 4 2 3 6 2 2" xfId="16638" xr:uid="{00000000-0005-0000-0000-0000FF400000}"/>
    <cellStyle name="Normal 2 4 2 3 6 3" xfId="16639" xr:uid="{00000000-0005-0000-0000-000000410000}"/>
    <cellStyle name="Normal 2 4 2 3 7" xfId="16640" xr:uid="{00000000-0005-0000-0000-000001410000}"/>
    <cellStyle name="Normal 2 4 2 3 7 2" xfId="16641" xr:uid="{00000000-0005-0000-0000-000002410000}"/>
    <cellStyle name="Normal 2 4 2 3 7 2 2" xfId="16642" xr:uid="{00000000-0005-0000-0000-000003410000}"/>
    <cellStyle name="Normal 2 4 2 3 7 3" xfId="16643" xr:uid="{00000000-0005-0000-0000-000004410000}"/>
    <cellStyle name="Normal 2 4 2 3 8" xfId="16644" xr:uid="{00000000-0005-0000-0000-000005410000}"/>
    <cellStyle name="Normal 2 4 2 3 8 2" xfId="16645" xr:uid="{00000000-0005-0000-0000-000006410000}"/>
    <cellStyle name="Normal 2 4 2 3 8 2 2" xfId="16646" xr:uid="{00000000-0005-0000-0000-000007410000}"/>
    <cellStyle name="Normal 2 4 2 3 8 3" xfId="16647" xr:uid="{00000000-0005-0000-0000-000008410000}"/>
    <cellStyle name="Normal 2 4 2 3 9" xfId="16648" xr:uid="{00000000-0005-0000-0000-000009410000}"/>
    <cellStyle name="Normal 2 4 2 3 9 2" xfId="16649" xr:uid="{00000000-0005-0000-0000-00000A410000}"/>
    <cellStyle name="Normal 2 4 2 4" xfId="16650" xr:uid="{00000000-0005-0000-0000-00000B410000}"/>
    <cellStyle name="Normal 2 4 2 4 2" xfId="16651" xr:uid="{00000000-0005-0000-0000-00000C410000}"/>
    <cellStyle name="Normal 2 4 2 4 2 2" xfId="16652" xr:uid="{00000000-0005-0000-0000-00000D410000}"/>
    <cellStyle name="Normal 2 4 2 4 2 2 2" xfId="16653" xr:uid="{00000000-0005-0000-0000-00000E410000}"/>
    <cellStyle name="Normal 2 4 2 4 2 2 2 2" xfId="16654" xr:uid="{00000000-0005-0000-0000-00000F410000}"/>
    <cellStyle name="Normal 2 4 2 4 2 2 3" xfId="16655" xr:uid="{00000000-0005-0000-0000-000010410000}"/>
    <cellStyle name="Normal 2 4 2 4 2 3" xfId="16656" xr:uid="{00000000-0005-0000-0000-000011410000}"/>
    <cellStyle name="Normal 2 4 2 4 2 3 2" xfId="16657" xr:uid="{00000000-0005-0000-0000-000012410000}"/>
    <cellStyle name="Normal 2 4 2 4 2 3 2 2" xfId="16658" xr:uid="{00000000-0005-0000-0000-000013410000}"/>
    <cellStyle name="Normal 2 4 2 4 2 3 3" xfId="16659" xr:uid="{00000000-0005-0000-0000-000014410000}"/>
    <cellStyle name="Normal 2 4 2 4 2 4" xfId="16660" xr:uid="{00000000-0005-0000-0000-000015410000}"/>
    <cellStyle name="Normal 2 4 2 4 2 4 2" xfId="16661" xr:uid="{00000000-0005-0000-0000-000016410000}"/>
    <cellStyle name="Normal 2 4 2 4 2 4 2 2" xfId="16662" xr:uid="{00000000-0005-0000-0000-000017410000}"/>
    <cellStyle name="Normal 2 4 2 4 2 4 3" xfId="16663" xr:uid="{00000000-0005-0000-0000-000018410000}"/>
    <cellStyle name="Normal 2 4 2 4 2 5" xfId="16664" xr:uid="{00000000-0005-0000-0000-000019410000}"/>
    <cellStyle name="Normal 2 4 2 4 2 5 2" xfId="16665" xr:uid="{00000000-0005-0000-0000-00001A410000}"/>
    <cellStyle name="Normal 2 4 2 4 2 6" xfId="16666" xr:uid="{00000000-0005-0000-0000-00001B410000}"/>
    <cellStyle name="Normal 2 4 2 4 2 6 2" xfId="16667" xr:uid="{00000000-0005-0000-0000-00001C410000}"/>
    <cellStyle name="Normal 2 4 2 4 2 7" xfId="16668" xr:uid="{00000000-0005-0000-0000-00001D410000}"/>
    <cellStyle name="Normal 2 4 2 4 3" xfId="16669" xr:uid="{00000000-0005-0000-0000-00001E410000}"/>
    <cellStyle name="Normal 2 4 2 4 3 2" xfId="16670" xr:uid="{00000000-0005-0000-0000-00001F410000}"/>
    <cellStyle name="Normal 2 4 2 4 3 2 2" xfId="16671" xr:uid="{00000000-0005-0000-0000-000020410000}"/>
    <cellStyle name="Normal 2 4 2 4 3 2 2 2" xfId="16672" xr:uid="{00000000-0005-0000-0000-000021410000}"/>
    <cellStyle name="Normal 2 4 2 4 3 2 3" xfId="16673" xr:uid="{00000000-0005-0000-0000-000022410000}"/>
    <cellStyle name="Normal 2 4 2 4 3 3" xfId="16674" xr:uid="{00000000-0005-0000-0000-000023410000}"/>
    <cellStyle name="Normal 2 4 2 4 3 3 2" xfId="16675" xr:uid="{00000000-0005-0000-0000-000024410000}"/>
    <cellStyle name="Normal 2 4 2 4 3 3 2 2" xfId="16676" xr:uid="{00000000-0005-0000-0000-000025410000}"/>
    <cellStyle name="Normal 2 4 2 4 3 3 3" xfId="16677" xr:uid="{00000000-0005-0000-0000-000026410000}"/>
    <cellStyle name="Normal 2 4 2 4 3 4" xfId="16678" xr:uid="{00000000-0005-0000-0000-000027410000}"/>
    <cellStyle name="Normal 2 4 2 4 3 4 2" xfId="16679" xr:uid="{00000000-0005-0000-0000-000028410000}"/>
    <cellStyle name="Normal 2 4 2 4 3 4 2 2" xfId="16680" xr:uid="{00000000-0005-0000-0000-000029410000}"/>
    <cellStyle name="Normal 2 4 2 4 3 4 3" xfId="16681" xr:uid="{00000000-0005-0000-0000-00002A410000}"/>
    <cellStyle name="Normal 2 4 2 4 3 5" xfId="16682" xr:uid="{00000000-0005-0000-0000-00002B410000}"/>
    <cellStyle name="Normal 2 4 2 4 3 5 2" xfId="16683" xr:uid="{00000000-0005-0000-0000-00002C410000}"/>
    <cellStyle name="Normal 2 4 2 4 3 6" xfId="16684" xr:uid="{00000000-0005-0000-0000-00002D410000}"/>
    <cellStyle name="Normal 2 4 2 4 3 6 2" xfId="16685" xr:uid="{00000000-0005-0000-0000-00002E410000}"/>
    <cellStyle name="Normal 2 4 2 4 3 7" xfId="16686" xr:uid="{00000000-0005-0000-0000-00002F410000}"/>
    <cellStyle name="Normal 2 4 2 4 4" xfId="16687" xr:uid="{00000000-0005-0000-0000-000030410000}"/>
    <cellStyle name="Normal 2 4 2 4 4 2" xfId="16688" xr:uid="{00000000-0005-0000-0000-000031410000}"/>
    <cellStyle name="Normal 2 4 2 4 4 2 2" xfId="16689" xr:uid="{00000000-0005-0000-0000-000032410000}"/>
    <cellStyle name="Normal 2 4 2 4 4 3" xfId="16690" xr:uid="{00000000-0005-0000-0000-000033410000}"/>
    <cellStyle name="Normal 2 4 2 4 5" xfId="16691" xr:uid="{00000000-0005-0000-0000-000034410000}"/>
    <cellStyle name="Normal 2 4 2 4 5 2" xfId="16692" xr:uid="{00000000-0005-0000-0000-000035410000}"/>
    <cellStyle name="Normal 2 4 2 4 5 2 2" xfId="16693" xr:uid="{00000000-0005-0000-0000-000036410000}"/>
    <cellStyle name="Normal 2 4 2 4 5 3" xfId="16694" xr:uid="{00000000-0005-0000-0000-000037410000}"/>
    <cellStyle name="Normal 2 4 2 4 6" xfId="16695" xr:uid="{00000000-0005-0000-0000-000038410000}"/>
    <cellStyle name="Normal 2 4 2 4 6 2" xfId="16696" xr:uid="{00000000-0005-0000-0000-000039410000}"/>
    <cellStyle name="Normal 2 4 2 4 6 2 2" xfId="16697" xr:uid="{00000000-0005-0000-0000-00003A410000}"/>
    <cellStyle name="Normal 2 4 2 4 6 3" xfId="16698" xr:uid="{00000000-0005-0000-0000-00003B410000}"/>
    <cellStyle name="Normal 2 4 2 4 7" xfId="16699" xr:uid="{00000000-0005-0000-0000-00003C410000}"/>
    <cellStyle name="Normal 2 4 2 4 7 2" xfId="16700" xr:uid="{00000000-0005-0000-0000-00003D410000}"/>
    <cellStyle name="Normal 2 4 2 4 8" xfId="16701" xr:uid="{00000000-0005-0000-0000-00003E410000}"/>
    <cellStyle name="Normal 2 4 2 4 8 2" xfId="16702" xr:uid="{00000000-0005-0000-0000-00003F410000}"/>
    <cellStyle name="Normal 2 4 2 4 9" xfId="16703" xr:uid="{00000000-0005-0000-0000-000040410000}"/>
    <cellStyle name="Normal 2 4 2 5" xfId="16704" xr:uid="{00000000-0005-0000-0000-000041410000}"/>
    <cellStyle name="Normal 2 4 2 5 2" xfId="16705" xr:uid="{00000000-0005-0000-0000-000042410000}"/>
    <cellStyle name="Normal 2 4 2 5 2 2" xfId="16706" xr:uid="{00000000-0005-0000-0000-000043410000}"/>
    <cellStyle name="Normal 2 4 2 5 2 2 2" xfId="16707" xr:uid="{00000000-0005-0000-0000-000044410000}"/>
    <cellStyle name="Normal 2 4 2 5 2 2 2 2" xfId="16708" xr:uid="{00000000-0005-0000-0000-000045410000}"/>
    <cellStyle name="Normal 2 4 2 5 2 2 3" xfId="16709" xr:uid="{00000000-0005-0000-0000-000046410000}"/>
    <cellStyle name="Normal 2 4 2 5 2 3" xfId="16710" xr:uid="{00000000-0005-0000-0000-000047410000}"/>
    <cellStyle name="Normal 2 4 2 5 2 3 2" xfId="16711" xr:uid="{00000000-0005-0000-0000-000048410000}"/>
    <cellStyle name="Normal 2 4 2 5 2 3 2 2" xfId="16712" xr:uid="{00000000-0005-0000-0000-000049410000}"/>
    <cellStyle name="Normal 2 4 2 5 2 3 3" xfId="16713" xr:uid="{00000000-0005-0000-0000-00004A410000}"/>
    <cellStyle name="Normal 2 4 2 5 2 4" xfId="16714" xr:uid="{00000000-0005-0000-0000-00004B410000}"/>
    <cellStyle name="Normal 2 4 2 5 2 4 2" xfId="16715" xr:uid="{00000000-0005-0000-0000-00004C410000}"/>
    <cellStyle name="Normal 2 4 2 5 2 4 2 2" xfId="16716" xr:uid="{00000000-0005-0000-0000-00004D410000}"/>
    <cellStyle name="Normal 2 4 2 5 2 4 3" xfId="16717" xr:uid="{00000000-0005-0000-0000-00004E410000}"/>
    <cellStyle name="Normal 2 4 2 5 2 5" xfId="16718" xr:uid="{00000000-0005-0000-0000-00004F410000}"/>
    <cellStyle name="Normal 2 4 2 5 2 5 2" xfId="16719" xr:uid="{00000000-0005-0000-0000-000050410000}"/>
    <cellStyle name="Normal 2 4 2 5 2 6" xfId="16720" xr:uid="{00000000-0005-0000-0000-000051410000}"/>
    <cellStyle name="Normal 2 4 2 5 2 6 2" xfId="16721" xr:uid="{00000000-0005-0000-0000-000052410000}"/>
    <cellStyle name="Normal 2 4 2 5 2 7" xfId="16722" xr:uid="{00000000-0005-0000-0000-000053410000}"/>
    <cellStyle name="Normal 2 4 2 5 3" xfId="16723" xr:uid="{00000000-0005-0000-0000-000054410000}"/>
    <cellStyle name="Normal 2 4 2 5 3 2" xfId="16724" xr:uid="{00000000-0005-0000-0000-000055410000}"/>
    <cellStyle name="Normal 2 4 2 5 3 2 2" xfId="16725" xr:uid="{00000000-0005-0000-0000-000056410000}"/>
    <cellStyle name="Normal 2 4 2 5 3 3" xfId="16726" xr:uid="{00000000-0005-0000-0000-000057410000}"/>
    <cellStyle name="Normal 2 4 2 5 4" xfId="16727" xr:uid="{00000000-0005-0000-0000-000058410000}"/>
    <cellStyle name="Normal 2 4 2 5 4 2" xfId="16728" xr:uid="{00000000-0005-0000-0000-000059410000}"/>
    <cellStyle name="Normal 2 4 2 5 4 2 2" xfId="16729" xr:uid="{00000000-0005-0000-0000-00005A410000}"/>
    <cellStyle name="Normal 2 4 2 5 4 3" xfId="16730" xr:uid="{00000000-0005-0000-0000-00005B410000}"/>
    <cellStyle name="Normal 2 4 2 5 5" xfId="16731" xr:uid="{00000000-0005-0000-0000-00005C410000}"/>
    <cellStyle name="Normal 2 4 2 5 5 2" xfId="16732" xr:uid="{00000000-0005-0000-0000-00005D410000}"/>
    <cellStyle name="Normal 2 4 2 5 5 2 2" xfId="16733" xr:uid="{00000000-0005-0000-0000-00005E410000}"/>
    <cellStyle name="Normal 2 4 2 5 5 3" xfId="16734" xr:uid="{00000000-0005-0000-0000-00005F410000}"/>
    <cellStyle name="Normal 2 4 2 5 6" xfId="16735" xr:uid="{00000000-0005-0000-0000-000060410000}"/>
    <cellStyle name="Normal 2 4 2 5 6 2" xfId="16736" xr:uid="{00000000-0005-0000-0000-000061410000}"/>
    <cellStyle name="Normal 2 4 2 5 7" xfId="16737" xr:uid="{00000000-0005-0000-0000-000062410000}"/>
    <cellStyle name="Normal 2 4 2 5 7 2" xfId="16738" xr:uid="{00000000-0005-0000-0000-000063410000}"/>
    <cellStyle name="Normal 2 4 2 5 8" xfId="16739" xr:uid="{00000000-0005-0000-0000-000064410000}"/>
    <cellStyle name="Normal 2 4 2 6" xfId="16740" xr:uid="{00000000-0005-0000-0000-000065410000}"/>
    <cellStyle name="Normal 2 4 2 6 2" xfId="16741" xr:uid="{00000000-0005-0000-0000-000066410000}"/>
    <cellStyle name="Normal 2 4 2 6 2 2" xfId="16742" xr:uid="{00000000-0005-0000-0000-000067410000}"/>
    <cellStyle name="Normal 2 4 2 6 2 2 2" xfId="16743" xr:uid="{00000000-0005-0000-0000-000068410000}"/>
    <cellStyle name="Normal 2 4 2 6 2 3" xfId="16744" xr:uid="{00000000-0005-0000-0000-000069410000}"/>
    <cellStyle name="Normal 2 4 2 6 3" xfId="16745" xr:uid="{00000000-0005-0000-0000-00006A410000}"/>
    <cellStyle name="Normal 2 4 2 6 3 2" xfId="16746" xr:uid="{00000000-0005-0000-0000-00006B410000}"/>
    <cellStyle name="Normal 2 4 2 6 3 2 2" xfId="16747" xr:uid="{00000000-0005-0000-0000-00006C410000}"/>
    <cellStyle name="Normal 2 4 2 6 3 3" xfId="16748" xr:uid="{00000000-0005-0000-0000-00006D410000}"/>
    <cellStyle name="Normal 2 4 2 6 4" xfId="16749" xr:uid="{00000000-0005-0000-0000-00006E410000}"/>
    <cellStyle name="Normal 2 4 2 6 4 2" xfId="16750" xr:uid="{00000000-0005-0000-0000-00006F410000}"/>
    <cellStyle name="Normal 2 4 2 6 4 2 2" xfId="16751" xr:uid="{00000000-0005-0000-0000-000070410000}"/>
    <cellStyle name="Normal 2 4 2 6 4 3" xfId="16752" xr:uid="{00000000-0005-0000-0000-000071410000}"/>
    <cellStyle name="Normal 2 4 2 6 5" xfId="16753" xr:uid="{00000000-0005-0000-0000-000072410000}"/>
    <cellStyle name="Normal 2 4 2 6 5 2" xfId="16754" xr:uid="{00000000-0005-0000-0000-000073410000}"/>
    <cellStyle name="Normal 2 4 2 6 6" xfId="16755" xr:uid="{00000000-0005-0000-0000-000074410000}"/>
    <cellStyle name="Normal 2 4 2 6 6 2" xfId="16756" xr:uid="{00000000-0005-0000-0000-000075410000}"/>
    <cellStyle name="Normal 2 4 2 6 7" xfId="16757" xr:uid="{00000000-0005-0000-0000-000076410000}"/>
    <cellStyle name="Normal 2 4 2 7" xfId="16758" xr:uid="{00000000-0005-0000-0000-000077410000}"/>
    <cellStyle name="Normal 2 4 2 7 2" xfId="16759" xr:uid="{00000000-0005-0000-0000-000078410000}"/>
    <cellStyle name="Normal 2 4 2 7 2 2" xfId="16760" xr:uid="{00000000-0005-0000-0000-000079410000}"/>
    <cellStyle name="Normal 2 4 2 7 2 2 2" xfId="16761" xr:uid="{00000000-0005-0000-0000-00007A410000}"/>
    <cellStyle name="Normal 2 4 2 7 2 3" xfId="16762" xr:uid="{00000000-0005-0000-0000-00007B410000}"/>
    <cellStyle name="Normal 2 4 2 7 3" xfId="16763" xr:uid="{00000000-0005-0000-0000-00007C410000}"/>
    <cellStyle name="Normal 2 4 2 7 3 2" xfId="16764" xr:uid="{00000000-0005-0000-0000-00007D410000}"/>
    <cellStyle name="Normal 2 4 2 7 3 2 2" xfId="16765" xr:uid="{00000000-0005-0000-0000-00007E410000}"/>
    <cellStyle name="Normal 2 4 2 7 3 3" xfId="16766" xr:uid="{00000000-0005-0000-0000-00007F410000}"/>
    <cellStyle name="Normal 2 4 2 7 4" xfId="16767" xr:uid="{00000000-0005-0000-0000-000080410000}"/>
    <cellStyle name="Normal 2 4 2 7 4 2" xfId="16768" xr:uid="{00000000-0005-0000-0000-000081410000}"/>
    <cellStyle name="Normal 2 4 2 7 4 2 2" xfId="16769" xr:uid="{00000000-0005-0000-0000-000082410000}"/>
    <cellStyle name="Normal 2 4 2 7 4 3" xfId="16770" xr:uid="{00000000-0005-0000-0000-000083410000}"/>
    <cellStyle name="Normal 2 4 2 7 5" xfId="16771" xr:uid="{00000000-0005-0000-0000-000084410000}"/>
    <cellStyle name="Normal 2 4 2 7 5 2" xfId="16772" xr:uid="{00000000-0005-0000-0000-000085410000}"/>
    <cellStyle name="Normal 2 4 2 7 6" xfId="16773" xr:uid="{00000000-0005-0000-0000-000086410000}"/>
    <cellStyle name="Normal 2 4 2 7 6 2" xfId="16774" xr:uid="{00000000-0005-0000-0000-000087410000}"/>
    <cellStyle name="Normal 2 4 2 7 7" xfId="16775" xr:uid="{00000000-0005-0000-0000-000088410000}"/>
    <cellStyle name="Normal 2 4 2 8" xfId="16776" xr:uid="{00000000-0005-0000-0000-000089410000}"/>
    <cellStyle name="Normal 2 4 2 8 2" xfId="16777" xr:uid="{00000000-0005-0000-0000-00008A410000}"/>
    <cellStyle name="Normal 2 4 2 8 2 2" xfId="16778" xr:uid="{00000000-0005-0000-0000-00008B410000}"/>
    <cellStyle name="Normal 2 4 2 8 3" xfId="16779" xr:uid="{00000000-0005-0000-0000-00008C410000}"/>
    <cellStyle name="Normal 2 4 2 9" xfId="16780" xr:uid="{00000000-0005-0000-0000-00008D410000}"/>
    <cellStyle name="Normal 2 4 2 9 2" xfId="16781" xr:uid="{00000000-0005-0000-0000-00008E410000}"/>
    <cellStyle name="Normal 2 4 2 9 2 2" xfId="16782" xr:uid="{00000000-0005-0000-0000-00008F410000}"/>
    <cellStyle name="Normal 2 4 2 9 3" xfId="16783" xr:uid="{00000000-0005-0000-0000-000090410000}"/>
    <cellStyle name="Normal 2 4 2_Confidential Information" xfId="16784" xr:uid="{00000000-0005-0000-0000-000091410000}"/>
    <cellStyle name="Normal 2 4 3" xfId="16785" xr:uid="{00000000-0005-0000-0000-000092410000}"/>
    <cellStyle name="Normal 2 4 3 10" xfId="16786" xr:uid="{00000000-0005-0000-0000-000093410000}"/>
    <cellStyle name="Normal 2 4 3 10 2" xfId="16787" xr:uid="{00000000-0005-0000-0000-000094410000}"/>
    <cellStyle name="Normal 2 4 3 10 2 2" xfId="16788" xr:uid="{00000000-0005-0000-0000-000095410000}"/>
    <cellStyle name="Normal 2 4 3 10 3" xfId="16789" xr:uid="{00000000-0005-0000-0000-000096410000}"/>
    <cellStyle name="Normal 2 4 3 11" xfId="16790" xr:uid="{00000000-0005-0000-0000-000097410000}"/>
    <cellStyle name="Normal 2 4 3 11 2" xfId="16791" xr:uid="{00000000-0005-0000-0000-000098410000}"/>
    <cellStyle name="Normal 2 4 3 12" xfId="16792" xr:uid="{00000000-0005-0000-0000-000099410000}"/>
    <cellStyle name="Normal 2 4 3 12 2" xfId="16793" xr:uid="{00000000-0005-0000-0000-00009A410000}"/>
    <cellStyle name="Normal 2 4 3 13" xfId="16794" xr:uid="{00000000-0005-0000-0000-00009B410000}"/>
    <cellStyle name="Normal 2 4 3 2" xfId="16795" xr:uid="{00000000-0005-0000-0000-00009C410000}"/>
    <cellStyle name="Normal 2 4 3 2 10" xfId="16796" xr:uid="{00000000-0005-0000-0000-00009D410000}"/>
    <cellStyle name="Normal 2 4 3 2 10 2" xfId="16797" xr:uid="{00000000-0005-0000-0000-00009E410000}"/>
    <cellStyle name="Normal 2 4 3 2 11" xfId="16798" xr:uid="{00000000-0005-0000-0000-00009F410000}"/>
    <cellStyle name="Normal 2 4 3 2 2" xfId="16799" xr:uid="{00000000-0005-0000-0000-0000A0410000}"/>
    <cellStyle name="Normal 2 4 3 2 2 2" xfId="16800" xr:uid="{00000000-0005-0000-0000-0000A1410000}"/>
    <cellStyle name="Normal 2 4 3 2 2 2 2" xfId="16801" xr:uid="{00000000-0005-0000-0000-0000A2410000}"/>
    <cellStyle name="Normal 2 4 3 2 2 2 2 2" xfId="16802" xr:uid="{00000000-0005-0000-0000-0000A3410000}"/>
    <cellStyle name="Normal 2 4 3 2 2 2 2 2 2" xfId="16803" xr:uid="{00000000-0005-0000-0000-0000A4410000}"/>
    <cellStyle name="Normal 2 4 3 2 2 2 2 3" xfId="16804" xr:uid="{00000000-0005-0000-0000-0000A5410000}"/>
    <cellStyle name="Normal 2 4 3 2 2 2 3" xfId="16805" xr:uid="{00000000-0005-0000-0000-0000A6410000}"/>
    <cellStyle name="Normal 2 4 3 2 2 2 3 2" xfId="16806" xr:uid="{00000000-0005-0000-0000-0000A7410000}"/>
    <cellStyle name="Normal 2 4 3 2 2 2 3 2 2" xfId="16807" xr:uid="{00000000-0005-0000-0000-0000A8410000}"/>
    <cellStyle name="Normal 2 4 3 2 2 2 3 3" xfId="16808" xr:uid="{00000000-0005-0000-0000-0000A9410000}"/>
    <cellStyle name="Normal 2 4 3 2 2 2 4" xfId="16809" xr:uid="{00000000-0005-0000-0000-0000AA410000}"/>
    <cellStyle name="Normal 2 4 3 2 2 2 4 2" xfId="16810" xr:uid="{00000000-0005-0000-0000-0000AB410000}"/>
    <cellStyle name="Normal 2 4 3 2 2 2 4 2 2" xfId="16811" xr:uid="{00000000-0005-0000-0000-0000AC410000}"/>
    <cellStyle name="Normal 2 4 3 2 2 2 4 3" xfId="16812" xr:uid="{00000000-0005-0000-0000-0000AD410000}"/>
    <cellStyle name="Normal 2 4 3 2 2 2 5" xfId="16813" xr:uid="{00000000-0005-0000-0000-0000AE410000}"/>
    <cellStyle name="Normal 2 4 3 2 2 2 5 2" xfId="16814" xr:uid="{00000000-0005-0000-0000-0000AF410000}"/>
    <cellStyle name="Normal 2 4 3 2 2 2 6" xfId="16815" xr:uid="{00000000-0005-0000-0000-0000B0410000}"/>
    <cellStyle name="Normal 2 4 3 2 2 2 6 2" xfId="16816" xr:uid="{00000000-0005-0000-0000-0000B1410000}"/>
    <cellStyle name="Normal 2 4 3 2 2 2 7" xfId="16817" xr:uid="{00000000-0005-0000-0000-0000B2410000}"/>
    <cellStyle name="Normal 2 4 3 2 2 3" xfId="16818" xr:uid="{00000000-0005-0000-0000-0000B3410000}"/>
    <cellStyle name="Normal 2 4 3 2 2 3 2" xfId="16819" xr:uid="{00000000-0005-0000-0000-0000B4410000}"/>
    <cellStyle name="Normal 2 4 3 2 2 3 2 2" xfId="16820" xr:uid="{00000000-0005-0000-0000-0000B5410000}"/>
    <cellStyle name="Normal 2 4 3 2 2 3 2 2 2" xfId="16821" xr:uid="{00000000-0005-0000-0000-0000B6410000}"/>
    <cellStyle name="Normal 2 4 3 2 2 3 2 3" xfId="16822" xr:uid="{00000000-0005-0000-0000-0000B7410000}"/>
    <cellStyle name="Normal 2 4 3 2 2 3 3" xfId="16823" xr:uid="{00000000-0005-0000-0000-0000B8410000}"/>
    <cellStyle name="Normal 2 4 3 2 2 3 3 2" xfId="16824" xr:uid="{00000000-0005-0000-0000-0000B9410000}"/>
    <cellStyle name="Normal 2 4 3 2 2 3 3 2 2" xfId="16825" xr:uid="{00000000-0005-0000-0000-0000BA410000}"/>
    <cellStyle name="Normal 2 4 3 2 2 3 3 3" xfId="16826" xr:uid="{00000000-0005-0000-0000-0000BB410000}"/>
    <cellStyle name="Normal 2 4 3 2 2 3 4" xfId="16827" xr:uid="{00000000-0005-0000-0000-0000BC410000}"/>
    <cellStyle name="Normal 2 4 3 2 2 3 4 2" xfId="16828" xr:uid="{00000000-0005-0000-0000-0000BD410000}"/>
    <cellStyle name="Normal 2 4 3 2 2 3 4 2 2" xfId="16829" xr:uid="{00000000-0005-0000-0000-0000BE410000}"/>
    <cellStyle name="Normal 2 4 3 2 2 3 4 3" xfId="16830" xr:uid="{00000000-0005-0000-0000-0000BF410000}"/>
    <cellStyle name="Normal 2 4 3 2 2 3 5" xfId="16831" xr:uid="{00000000-0005-0000-0000-0000C0410000}"/>
    <cellStyle name="Normal 2 4 3 2 2 3 5 2" xfId="16832" xr:uid="{00000000-0005-0000-0000-0000C1410000}"/>
    <cellStyle name="Normal 2 4 3 2 2 3 6" xfId="16833" xr:uid="{00000000-0005-0000-0000-0000C2410000}"/>
    <cellStyle name="Normal 2 4 3 2 2 3 6 2" xfId="16834" xr:uid="{00000000-0005-0000-0000-0000C3410000}"/>
    <cellStyle name="Normal 2 4 3 2 2 3 7" xfId="16835" xr:uid="{00000000-0005-0000-0000-0000C4410000}"/>
    <cellStyle name="Normal 2 4 3 2 2 4" xfId="16836" xr:uid="{00000000-0005-0000-0000-0000C5410000}"/>
    <cellStyle name="Normal 2 4 3 2 2 4 2" xfId="16837" xr:uid="{00000000-0005-0000-0000-0000C6410000}"/>
    <cellStyle name="Normal 2 4 3 2 2 4 2 2" xfId="16838" xr:uid="{00000000-0005-0000-0000-0000C7410000}"/>
    <cellStyle name="Normal 2 4 3 2 2 4 3" xfId="16839" xr:uid="{00000000-0005-0000-0000-0000C8410000}"/>
    <cellStyle name="Normal 2 4 3 2 2 5" xfId="16840" xr:uid="{00000000-0005-0000-0000-0000C9410000}"/>
    <cellStyle name="Normal 2 4 3 2 2 5 2" xfId="16841" xr:uid="{00000000-0005-0000-0000-0000CA410000}"/>
    <cellStyle name="Normal 2 4 3 2 2 5 2 2" xfId="16842" xr:uid="{00000000-0005-0000-0000-0000CB410000}"/>
    <cellStyle name="Normal 2 4 3 2 2 5 3" xfId="16843" xr:uid="{00000000-0005-0000-0000-0000CC410000}"/>
    <cellStyle name="Normal 2 4 3 2 2 6" xfId="16844" xr:uid="{00000000-0005-0000-0000-0000CD410000}"/>
    <cellStyle name="Normal 2 4 3 2 2 6 2" xfId="16845" xr:uid="{00000000-0005-0000-0000-0000CE410000}"/>
    <cellStyle name="Normal 2 4 3 2 2 6 2 2" xfId="16846" xr:uid="{00000000-0005-0000-0000-0000CF410000}"/>
    <cellStyle name="Normal 2 4 3 2 2 6 3" xfId="16847" xr:uid="{00000000-0005-0000-0000-0000D0410000}"/>
    <cellStyle name="Normal 2 4 3 2 2 7" xfId="16848" xr:uid="{00000000-0005-0000-0000-0000D1410000}"/>
    <cellStyle name="Normal 2 4 3 2 2 7 2" xfId="16849" xr:uid="{00000000-0005-0000-0000-0000D2410000}"/>
    <cellStyle name="Normal 2 4 3 2 2 8" xfId="16850" xr:uid="{00000000-0005-0000-0000-0000D3410000}"/>
    <cellStyle name="Normal 2 4 3 2 2 8 2" xfId="16851" xr:uid="{00000000-0005-0000-0000-0000D4410000}"/>
    <cellStyle name="Normal 2 4 3 2 2 9" xfId="16852" xr:uid="{00000000-0005-0000-0000-0000D5410000}"/>
    <cellStyle name="Normal 2 4 3 2 3" xfId="16853" xr:uid="{00000000-0005-0000-0000-0000D6410000}"/>
    <cellStyle name="Normal 2 4 3 2 3 2" xfId="16854" xr:uid="{00000000-0005-0000-0000-0000D7410000}"/>
    <cellStyle name="Normal 2 4 3 2 3 2 2" xfId="16855" xr:uid="{00000000-0005-0000-0000-0000D8410000}"/>
    <cellStyle name="Normal 2 4 3 2 3 2 2 2" xfId="16856" xr:uid="{00000000-0005-0000-0000-0000D9410000}"/>
    <cellStyle name="Normal 2 4 3 2 3 2 2 2 2" xfId="16857" xr:uid="{00000000-0005-0000-0000-0000DA410000}"/>
    <cellStyle name="Normal 2 4 3 2 3 2 2 3" xfId="16858" xr:uid="{00000000-0005-0000-0000-0000DB410000}"/>
    <cellStyle name="Normal 2 4 3 2 3 2 3" xfId="16859" xr:uid="{00000000-0005-0000-0000-0000DC410000}"/>
    <cellStyle name="Normal 2 4 3 2 3 2 3 2" xfId="16860" xr:uid="{00000000-0005-0000-0000-0000DD410000}"/>
    <cellStyle name="Normal 2 4 3 2 3 2 3 2 2" xfId="16861" xr:uid="{00000000-0005-0000-0000-0000DE410000}"/>
    <cellStyle name="Normal 2 4 3 2 3 2 3 3" xfId="16862" xr:uid="{00000000-0005-0000-0000-0000DF410000}"/>
    <cellStyle name="Normal 2 4 3 2 3 2 4" xfId="16863" xr:uid="{00000000-0005-0000-0000-0000E0410000}"/>
    <cellStyle name="Normal 2 4 3 2 3 2 4 2" xfId="16864" xr:uid="{00000000-0005-0000-0000-0000E1410000}"/>
    <cellStyle name="Normal 2 4 3 2 3 2 4 2 2" xfId="16865" xr:uid="{00000000-0005-0000-0000-0000E2410000}"/>
    <cellStyle name="Normal 2 4 3 2 3 2 4 3" xfId="16866" xr:uid="{00000000-0005-0000-0000-0000E3410000}"/>
    <cellStyle name="Normal 2 4 3 2 3 2 5" xfId="16867" xr:uid="{00000000-0005-0000-0000-0000E4410000}"/>
    <cellStyle name="Normal 2 4 3 2 3 2 5 2" xfId="16868" xr:uid="{00000000-0005-0000-0000-0000E5410000}"/>
    <cellStyle name="Normal 2 4 3 2 3 2 6" xfId="16869" xr:uid="{00000000-0005-0000-0000-0000E6410000}"/>
    <cellStyle name="Normal 2 4 3 2 3 2 6 2" xfId="16870" xr:uid="{00000000-0005-0000-0000-0000E7410000}"/>
    <cellStyle name="Normal 2 4 3 2 3 2 7" xfId="16871" xr:uid="{00000000-0005-0000-0000-0000E8410000}"/>
    <cellStyle name="Normal 2 4 3 2 3 3" xfId="16872" xr:uid="{00000000-0005-0000-0000-0000E9410000}"/>
    <cellStyle name="Normal 2 4 3 2 3 3 2" xfId="16873" xr:uid="{00000000-0005-0000-0000-0000EA410000}"/>
    <cellStyle name="Normal 2 4 3 2 3 3 2 2" xfId="16874" xr:uid="{00000000-0005-0000-0000-0000EB410000}"/>
    <cellStyle name="Normal 2 4 3 2 3 3 3" xfId="16875" xr:uid="{00000000-0005-0000-0000-0000EC410000}"/>
    <cellStyle name="Normal 2 4 3 2 3 4" xfId="16876" xr:uid="{00000000-0005-0000-0000-0000ED410000}"/>
    <cellStyle name="Normal 2 4 3 2 3 4 2" xfId="16877" xr:uid="{00000000-0005-0000-0000-0000EE410000}"/>
    <cellStyle name="Normal 2 4 3 2 3 4 2 2" xfId="16878" xr:uid="{00000000-0005-0000-0000-0000EF410000}"/>
    <cellStyle name="Normal 2 4 3 2 3 4 3" xfId="16879" xr:uid="{00000000-0005-0000-0000-0000F0410000}"/>
    <cellStyle name="Normal 2 4 3 2 3 5" xfId="16880" xr:uid="{00000000-0005-0000-0000-0000F1410000}"/>
    <cellStyle name="Normal 2 4 3 2 3 5 2" xfId="16881" xr:uid="{00000000-0005-0000-0000-0000F2410000}"/>
    <cellStyle name="Normal 2 4 3 2 3 5 2 2" xfId="16882" xr:uid="{00000000-0005-0000-0000-0000F3410000}"/>
    <cellStyle name="Normal 2 4 3 2 3 5 3" xfId="16883" xr:uid="{00000000-0005-0000-0000-0000F4410000}"/>
    <cellStyle name="Normal 2 4 3 2 3 6" xfId="16884" xr:uid="{00000000-0005-0000-0000-0000F5410000}"/>
    <cellStyle name="Normal 2 4 3 2 3 6 2" xfId="16885" xr:uid="{00000000-0005-0000-0000-0000F6410000}"/>
    <cellStyle name="Normal 2 4 3 2 3 7" xfId="16886" xr:uid="{00000000-0005-0000-0000-0000F7410000}"/>
    <cellStyle name="Normal 2 4 3 2 3 7 2" xfId="16887" xr:uid="{00000000-0005-0000-0000-0000F8410000}"/>
    <cellStyle name="Normal 2 4 3 2 3 8" xfId="16888" xr:uid="{00000000-0005-0000-0000-0000F9410000}"/>
    <cellStyle name="Normal 2 4 3 2 4" xfId="16889" xr:uid="{00000000-0005-0000-0000-0000FA410000}"/>
    <cellStyle name="Normal 2 4 3 2 4 2" xfId="16890" xr:uid="{00000000-0005-0000-0000-0000FB410000}"/>
    <cellStyle name="Normal 2 4 3 2 4 2 2" xfId="16891" xr:uid="{00000000-0005-0000-0000-0000FC410000}"/>
    <cellStyle name="Normal 2 4 3 2 4 2 2 2" xfId="16892" xr:uid="{00000000-0005-0000-0000-0000FD410000}"/>
    <cellStyle name="Normal 2 4 3 2 4 2 3" xfId="16893" xr:uid="{00000000-0005-0000-0000-0000FE410000}"/>
    <cellStyle name="Normal 2 4 3 2 4 3" xfId="16894" xr:uid="{00000000-0005-0000-0000-0000FF410000}"/>
    <cellStyle name="Normal 2 4 3 2 4 3 2" xfId="16895" xr:uid="{00000000-0005-0000-0000-000000420000}"/>
    <cellStyle name="Normal 2 4 3 2 4 3 2 2" xfId="16896" xr:uid="{00000000-0005-0000-0000-000001420000}"/>
    <cellStyle name="Normal 2 4 3 2 4 3 3" xfId="16897" xr:uid="{00000000-0005-0000-0000-000002420000}"/>
    <cellStyle name="Normal 2 4 3 2 4 4" xfId="16898" xr:uid="{00000000-0005-0000-0000-000003420000}"/>
    <cellStyle name="Normal 2 4 3 2 4 4 2" xfId="16899" xr:uid="{00000000-0005-0000-0000-000004420000}"/>
    <cellStyle name="Normal 2 4 3 2 4 4 2 2" xfId="16900" xr:uid="{00000000-0005-0000-0000-000005420000}"/>
    <cellStyle name="Normal 2 4 3 2 4 4 3" xfId="16901" xr:uid="{00000000-0005-0000-0000-000006420000}"/>
    <cellStyle name="Normal 2 4 3 2 4 5" xfId="16902" xr:uid="{00000000-0005-0000-0000-000007420000}"/>
    <cellStyle name="Normal 2 4 3 2 4 5 2" xfId="16903" xr:uid="{00000000-0005-0000-0000-000008420000}"/>
    <cellStyle name="Normal 2 4 3 2 4 6" xfId="16904" xr:uid="{00000000-0005-0000-0000-000009420000}"/>
    <cellStyle name="Normal 2 4 3 2 4 6 2" xfId="16905" xr:uid="{00000000-0005-0000-0000-00000A420000}"/>
    <cellStyle name="Normal 2 4 3 2 4 7" xfId="16906" xr:uid="{00000000-0005-0000-0000-00000B420000}"/>
    <cellStyle name="Normal 2 4 3 2 5" xfId="16907" xr:uid="{00000000-0005-0000-0000-00000C420000}"/>
    <cellStyle name="Normal 2 4 3 2 5 2" xfId="16908" xr:uid="{00000000-0005-0000-0000-00000D420000}"/>
    <cellStyle name="Normal 2 4 3 2 5 2 2" xfId="16909" xr:uid="{00000000-0005-0000-0000-00000E420000}"/>
    <cellStyle name="Normal 2 4 3 2 5 2 2 2" xfId="16910" xr:uid="{00000000-0005-0000-0000-00000F420000}"/>
    <cellStyle name="Normal 2 4 3 2 5 2 3" xfId="16911" xr:uid="{00000000-0005-0000-0000-000010420000}"/>
    <cellStyle name="Normal 2 4 3 2 5 3" xfId="16912" xr:uid="{00000000-0005-0000-0000-000011420000}"/>
    <cellStyle name="Normal 2 4 3 2 5 3 2" xfId="16913" xr:uid="{00000000-0005-0000-0000-000012420000}"/>
    <cellStyle name="Normal 2 4 3 2 5 3 2 2" xfId="16914" xr:uid="{00000000-0005-0000-0000-000013420000}"/>
    <cellStyle name="Normal 2 4 3 2 5 3 3" xfId="16915" xr:uid="{00000000-0005-0000-0000-000014420000}"/>
    <cellStyle name="Normal 2 4 3 2 5 4" xfId="16916" xr:uid="{00000000-0005-0000-0000-000015420000}"/>
    <cellStyle name="Normal 2 4 3 2 5 4 2" xfId="16917" xr:uid="{00000000-0005-0000-0000-000016420000}"/>
    <cellStyle name="Normal 2 4 3 2 5 4 2 2" xfId="16918" xr:uid="{00000000-0005-0000-0000-000017420000}"/>
    <cellStyle name="Normal 2 4 3 2 5 4 3" xfId="16919" xr:uid="{00000000-0005-0000-0000-000018420000}"/>
    <cellStyle name="Normal 2 4 3 2 5 5" xfId="16920" xr:uid="{00000000-0005-0000-0000-000019420000}"/>
    <cellStyle name="Normal 2 4 3 2 5 5 2" xfId="16921" xr:uid="{00000000-0005-0000-0000-00001A420000}"/>
    <cellStyle name="Normal 2 4 3 2 5 6" xfId="16922" xr:uid="{00000000-0005-0000-0000-00001B420000}"/>
    <cellStyle name="Normal 2 4 3 2 5 6 2" xfId="16923" xr:uid="{00000000-0005-0000-0000-00001C420000}"/>
    <cellStyle name="Normal 2 4 3 2 5 7" xfId="16924" xr:uid="{00000000-0005-0000-0000-00001D420000}"/>
    <cellStyle name="Normal 2 4 3 2 6" xfId="16925" xr:uid="{00000000-0005-0000-0000-00001E420000}"/>
    <cellStyle name="Normal 2 4 3 2 6 2" xfId="16926" xr:uid="{00000000-0005-0000-0000-00001F420000}"/>
    <cellStyle name="Normal 2 4 3 2 6 2 2" xfId="16927" xr:uid="{00000000-0005-0000-0000-000020420000}"/>
    <cellStyle name="Normal 2 4 3 2 6 3" xfId="16928" xr:uid="{00000000-0005-0000-0000-000021420000}"/>
    <cellStyle name="Normal 2 4 3 2 7" xfId="16929" xr:uid="{00000000-0005-0000-0000-000022420000}"/>
    <cellStyle name="Normal 2 4 3 2 7 2" xfId="16930" xr:uid="{00000000-0005-0000-0000-000023420000}"/>
    <cellStyle name="Normal 2 4 3 2 7 2 2" xfId="16931" xr:uid="{00000000-0005-0000-0000-000024420000}"/>
    <cellStyle name="Normal 2 4 3 2 7 3" xfId="16932" xr:uid="{00000000-0005-0000-0000-000025420000}"/>
    <cellStyle name="Normal 2 4 3 2 8" xfId="16933" xr:uid="{00000000-0005-0000-0000-000026420000}"/>
    <cellStyle name="Normal 2 4 3 2 8 2" xfId="16934" xr:uid="{00000000-0005-0000-0000-000027420000}"/>
    <cellStyle name="Normal 2 4 3 2 8 2 2" xfId="16935" xr:uid="{00000000-0005-0000-0000-000028420000}"/>
    <cellStyle name="Normal 2 4 3 2 8 3" xfId="16936" xr:uid="{00000000-0005-0000-0000-000029420000}"/>
    <cellStyle name="Normal 2 4 3 2 9" xfId="16937" xr:uid="{00000000-0005-0000-0000-00002A420000}"/>
    <cellStyle name="Normal 2 4 3 2 9 2" xfId="16938" xr:uid="{00000000-0005-0000-0000-00002B420000}"/>
    <cellStyle name="Normal 2 4 3 3" xfId="16939" xr:uid="{00000000-0005-0000-0000-00002C420000}"/>
    <cellStyle name="Normal 2 4 3 3 10" xfId="16940" xr:uid="{00000000-0005-0000-0000-00002D420000}"/>
    <cellStyle name="Normal 2 4 3 3 10 2" xfId="16941" xr:uid="{00000000-0005-0000-0000-00002E420000}"/>
    <cellStyle name="Normal 2 4 3 3 11" xfId="16942" xr:uid="{00000000-0005-0000-0000-00002F420000}"/>
    <cellStyle name="Normal 2 4 3 3 2" xfId="16943" xr:uid="{00000000-0005-0000-0000-000030420000}"/>
    <cellStyle name="Normal 2 4 3 3 2 2" xfId="16944" xr:uid="{00000000-0005-0000-0000-000031420000}"/>
    <cellStyle name="Normal 2 4 3 3 2 2 2" xfId="16945" xr:uid="{00000000-0005-0000-0000-000032420000}"/>
    <cellStyle name="Normal 2 4 3 3 2 2 2 2" xfId="16946" xr:uid="{00000000-0005-0000-0000-000033420000}"/>
    <cellStyle name="Normal 2 4 3 3 2 2 2 2 2" xfId="16947" xr:uid="{00000000-0005-0000-0000-000034420000}"/>
    <cellStyle name="Normal 2 4 3 3 2 2 2 3" xfId="16948" xr:uid="{00000000-0005-0000-0000-000035420000}"/>
    <cellStyle name="Normal 2 4 3 3 2 2 3" xfId="16949" xr:uid="{00000000-0005-0000-0000-000036420000}"/>
    <cellStyle name="Normal 2 4 3 3 2 2 3 2" xfId="16950" xr:uid="{00000000-0005-0000-0000-000037420000}"/>
    <cellStyle name="Normal 2 4 3 3 2 2 3 2 2" xfId="16951" xr:uid="{00000000-0005-0000-0000-000038420000}"/>
    <cellStyle name="Normal 2 4 3 3 2 2 3 3" xfId="16952" xr:uid="{00000000-0005-0000-0000-000039420000}"/>
    <cellStyle name="Normal 2 4 3 3 2 2 4" xfId="16953" xr:uid="{00000000-0005-0000-0000-00003A420000}"/>
    <cellStyle name="Normal 2 4 3 3 2 2 4 2" xfId="16954" xr:uid="{00000000-0005-0000-0000-00003B420000}"/>
    <cellStyle name="Normal 2 4 3 3 2 2 4 2 2" xfId="16955" xr:uid="{00000000-0005-0000-0000-00003C420000}"/>
    <cellStyle name="Normal 2 4 3 3 2 2 4 3" xfId="16956" xr:uid="{00000000-0005-0000-0000-00003D420000}"/>
    <cellStyle name="Normal 2 4 3 3 2 2 5" xfId="16957" xr:uid="{00000000-0005-0000-0000-00003E420000}"/>
    <cellStyle name="Normal 2 4 3 3 2 2 5 2" xfId="16958" xr:uid="{00000000-0005-0000-0000-00003F420000}"/>
    <cellStyle name="Normal 2 4 3 3 2 2 6" xfId="16959" xr:uid="{00000000-0005-0000-0000-000040420000}"/>
    <cellStyle name="Normal 2 4 3 3 2 2 6 2" xfId="16960" xr:uid="{00000000-0005-0000-0000-000041420000}"/>
    <cellStyle name="Normal 2 4 3 3 2 2 7" xfId="16961" xr:uid="{00000000-0005-0000-0000-000042420000}"/>
    <cellStyle name="Normal 2 4 3 3 2 3" xfId="16962" xr:uid="{00000000-0005-0000-0000-000043420000}"/>
    <cellStyle name="Normal 2 4 3 3 2 3 2" xfId="16963" xr:uid="{00000000-0005-0000-0000-000044420000}"/>
    <cellStyle name="Normal 2 4 3 3 2 3 2 2" xfId="16964" xr:uid="{00000000-0005-0000-0000-000045420000}"/>
    <cellStyle name="Normal 2 4 3 3 2 3 2 2 2" xfId="16965" xr:uid="{00000000-0005-0000-0000-000046420000}"/>
    <cellStyle name="Normal 2 4 3 3 2 3 2 3" xfId="16966" xr:uid="{00000000-0005-0000-0000-000047420000}"/>
    <cellStyle name="Normal 2 4 3 3 2 3 3" xfId="16967" xr:uid="{00000000-0005-0000-0000-000048420000}"/>
    <cellStyle name="Normal 2 4 3 3 2 3 3 2" xfId="16968" xr:uid="{00000000-0005-0000-0000-000049420000}"/>
    <cellStyle name="Normal 2 4 3 3 2 3 3 2 2" xfId="16969" xr:uid="{00000000-0005-0000-0000-00004A420000}"/>
    <cellStyle name="Normal 2 4 3 3 2 3 3 3" xfId="16970" xr:uid="{00000000-0005-0000-0000-00004B420000}"/>
    <cellStyle name="Normal 2 4 3 3 2 3 4" xfId="16971" xr:uid="{00000000-0005-0000-0000-00004C420000}"/>
    <cellStyle name="Normal 2 4 3 3 2 3 4 2" xfId="16972" xr:uid="{00000000-0005-0000-0000-00004D420000}"/>
    <cellStyle name="Normal 2 4 3 3 2 3 4 2 2" xfId="16973" xr:uid="{00000000-0005-0000-0000-00004E420000}"/>
    <cellStyle name="Normal 2 4 3 3 2 3 4 3" xfId="16974" xr:uid="{00000000-0005-0000-0000-00004F420000}"/>
    <cellStyle name="Normal 2 4 3 3 2 3 5" xfId="16975" xr:uid="{00000000-0005-0000-0000-000050420000}"/>
    <cellStyle name="Normal 2 4 3 3 2 3 5 2" xfId="16976" xr:uid="{00000000-0005-0000-0000-000051420000}"/>
    <cellStyle name="Normal 2 4 3 3 2 3 6" xfId="16977" xr:uid="{00000000-0005-0000-0000-000052420000}"/>
    <cellStyle name="Normal 2 4 3 3 2 3 6 2" xfId="16978" xr:uid="{00000000-0005-0000-0000-000053420000}"/>
    <cellStyle name="Normal 2 4 3 3 2 3 7" xfId="16979" xr:uid="{00000000-0005-0000-0000-000054420000}"/>
    <cellStyle name="Normal 2 4 3 3 2 4" xfId="16980" xr:uid="{00000000-0005-0000-0000-000055420000}"/>
    <cellStyle name="Normal 2 4 3 3 2 4 2" xfId="16981" xr:uid="{00000000-0005-0000-0000-000056420000}"/>
    <cellStyle name="Normal 2 4 3 3 2 4 2 2" xfId="16982" xr:uid="{00000000-0005-0000-0000-000057420000}"/>
    <cellStyle name="Normal 2 4 3 3 2 4 3" xfId="16983" xr:uid="{00000000-0005-0000-0000-000058420000}"/>
    <cellStyle name="Normal 2 4 3 3 2 5" xfId="16984" xr:uid="{00000000-0005-0000-0000-000059420000}"/>
    <cellStyle name="Normal 2 4 3 3 2 5 2" xfId="16985" xr:uid="{00000000-0005-0000-0000-00005A420000}"/>
    <cellStyle name="Normal 2 4 3 3 2 5 2 2" xfId="16986" xr:uid="{00000000-0005-0000-0000-00005B420000}"/>
    <cellStyle name="Normal 2 4 3 3 2 5 3" xfId="16987" xr:uid="{00000000-0005-0000-0000-00005C420000}"/>
    <cellStyle name="Normal 2 4 3 3 2 6" xfId="16988" xr:uid="{00000000-0005-0000-0000-00005D420000}"/>
    <cellStyle name="Normal 2 4 3 3 2 6 2" xfId="16989" xr:uid="{00000000-0005-0000-0000-00005E420000}"/>
    <cellStyle name="Normal 2 4 3 3 2 6 2 2" xfId="16990" xr:uid="{00000000-0005-0000-0000-00005F420000}"/>
    <cellStyle name="Normal 2 4 3 3 2 6 3" xfId="16991" xr:uid="{00000000-0005-0000-0000-000060420000}"/>
    <cellStyle name="Normal 2 4 3 3 2 7" xfId="16992" xr:uid="{00000000-0005-0000-0000-000061420000}"/>
    <cellStyle name="Normal 2 4 3 3 2 7 2" xfId="16993" xr:uid="{00000000-0005-0000-0000-000062420000}"/>
    <cellStyle name="Normal 2 4 3 3 2 8" xfId="16994" xr:uid="{00000000-0005-0000-0000-000063420000}"/>
    <cellStyle name="Normal 2 4 3 3 2 8 2" xfId="16995" xr:uid="{00000000-0005-0000-0000-000064420000}"/>
    <cellStyle name="Normal 2 4 3 3 2 9" xfId="16996" xr:uid="{00000000-0005-0000-0000-000065420000}"/>
    <cellStyle name="Normal 2 4 3 3 3" xfId="16997" xr:uid="{00000000-0005-0000-0000-000066420000}"/>
    <cellStyle name="Normal 2 4 3 3 3 2" xfId="16998" xr:uid="{00000000-0005-0000-0000-000067420000}"/>
    <cellStyle name="Normal 2 4 3 3 3 2 2" xfId="16999" xr:uid="{00000000-0005-0000-0000-000068420000}"/>
    <cellStyle name="Normal 2 4 3 3 3 2 2 2" xfId="17000" xr:uid="{00000000-0005-0000-0000-000069420000}"/>
    <cellStyle name="Normal 2 4 3 3 3 2 2 2 2" xfId="17001" xr:uid="{00000000-0005-0000-0000-00006A420000}"/>
    <cellStyle name="Normal 2 4 3 3 3 2 2 3" xfId="17002" xr:uid="{00000000-0005-0000-0000-00006B420000}"/>
    <cellStyle name="Normal 2 4 3 3 3 2 3" xfId="17003" xr:uid="{00000000-0005-0000-0000-00006C420000}"/>
    <cellStyle name="Normal 2 4 3 3 3 2 3 2" xfId="17004" xr:uid="{00000000-0005-0000-0000-00006D420000}"/>
    <cellStyle name="Normal 2 4 3 3 3 2 3 2 2" xfId="17005" xr:uid="{00000000-0005-0000-0000-00006E420000}"/>
    <cellStyle name="Normal 2 4 3 3 3 2 3 3" xfId="17006" xr:uid="{00000000-0005-0000-0000-00006F420000}"/>
    <cellStyle name="Normal 2 4 3 3 3 2 4" xfId="17007" xr:uid="{00000000-0005-0000-0000-000070420000}"/>
    <cellStyle name="Normal 2 4 3 3 3 2 4 2" xfId="17008" xr:uid="{00000000-0005-0000-0000-000071420000}"/>
    <cellStyle name="Normal 2 4 3 3 3 2 4 2 2" xfId="17009" xr:uid="{00000000-0005-0000-0000-000072420000}"/>
    <cellStyle name="Normal 2 4 3 3 3 2 4 3" xfId="17010" xr:uid="{00000000-0005-0000-0000-000073420000}"/>
    <cellStyle name="Normal 2 4 3 3 3 2 5" xfId="17011" xr:uid="{00000000-0005-0000-0000-000074420000}"/>
    <cellStyle name="Normal 2 4 3 3 3 2 5 2" xfId="17012" xr:uid="{00000000-0005-0000-0000-000075420000}"/>
    <cellStyle name="Normal 2 4 3 3 3 2 6" xfId="17013" xr:uid="{00000000-0005-0000-0000-000076420000}"/>
    <cellStyle name="Normal 2 4 3 3 3 2 6 2" xfId="17014" xr:uid="{00000000-0005-0000-0000-000077420000}"/>
    <cellStyle name="Normal 2 4 3 3 3 2 7" xfId="17015" xr:uid="{00000000-0005-0000-0000-000078420000}"/>
    <cellStyle name="Normal 2 4 3 3 3 3" xfId="17016" xr:uid="{00000000-0005-0000-0000-000079420000}"/>
    <cellStyle name="Normal 2 4 3 3 3 3 2" xfId="17017" xr:uid="{00000000-0005-0000-0000-00007A420000}"/>
    <cellStyle name="Normal 2 4 3 3 3 3 2 2" xfId="17018" xr:uid="{00000000-0005-0000-0000-00007B420000}"/>
    <cellStyle name="Normal 2 4 3 3 3 3 3" xfId="17019" xr:uid="{00000000-0005-0000-0000-00007C420000}"/>
    <cellStyle name="Normal 2 4 3 3 3 4" xfId="17020" xr:uid="{00000000-0005-0000-0000-00007D420000}"/>
    <cellStyle name="Normal 2 4 3 3 3 4 2" xfId="17021" xr:uid="{00000000-0005-0000-0000-00007E420000}"/>
    <cellStyle name="Normal 2 4 3 3 3 4 2 2" xfId="17022" xr:uid="{00000000-0005-0000-0000-00007F420000}"/>
    <cellStyle name="Normal 2 4 3 3 3 4 3" xfId="17023" xr:uid="{00000000-0005-0000-0000-000080420000}"/>
    <cellStyle name="Normal 2 4 3 3 3 5" xfId="17024" xr:uid="{00000000-0005-0000-0000-000081420000}"/>
    <cellStyle name="Normal 2 4 3 3 3 5 2" xfId="17025" xr:uid="{00000000-0005-0000-0000-000082420000}"/>
    <cellStyle name="Normal 2 4 3 3 3 5 2 2" xfId="17026" xr:uid="{00000000-0005-0000-0000-000083420000}"/>
    <cellStyle name="Normal 2 4 3 3 3 5 3" xfId="17027" xr:uid="{00000000-0005-0000-0000-000084420000}"/>
    <cellStyle name="Normal 2 4 3 3 3 6" xfId="17028" xr:uid="{00000000-0005-0000-0000-000085420000}"/>
    <cellStyle name="Normal 2 4 3 3 3 6 2" xfId="17029" xr:uid="{00000000-0005-0000-0000-000086420000}"/>
    <cellStyle name="Normal 2 4 3 3 3 7" xfId="17030" xr:uid="{00000000-0005-0000-0000-000087420000}"/>
    <cellStyle name="Normal 2 4 3 3 3 7 2" xfId="17031" xr:uid="{00000000-0005-0000-0000-000088420000}"/>
    <cellStyle name="Normal 2 4 3 3 3 8" xfId="17032" xr:uid="{00000000-0005-0000-0000-000089420000}"/>
    <cellStyle name="Normal 2 4 3 3 4" xfId="17033" xr:uid="{00000000-0005-0000-0000-00008A420000}"/>
    <cellStyle name="Normal 2 4 3 3 4 2" xfId="17034" xr:uid="{00000000-0005-0000-0000-00008B420000}"/>
    <cellStyle name="Normal 2 4 3 3 4 2 2" xfId="17035" xr:uid="{00000000-0005-0000-0000-00008C420000}"/>
    <cellStyle name="Normal 2 4 3 3 4 2 2 2" xfId="17036" xr:uid="{00000000-0005-0000-0000-00008D420000}"/>
    <cellStyle name="Normal 2 4 3 3 4 2 3" xfId="17037" xr:uid="{00000000-0005-0000-0000-00008E420000}"/>
    <cellStyle name="Normal 2 4 3 3 4 3" xfId="17038" xr:uid="{00000000-0005-0000-0000-00008F420000}"/>
    <cellStyle name="Normal 2 4 3 3 4 3 2" xfId="17039" xr:uid="{00000000-0005-0000-0000-000090420000}"/>
    <cellStyle name="Normal 2 4 3 3 4 3 2 2" xfId="17040" xr:uid="{00000000-0005-0000-0000-000091420000}"/>
    <cellStyle name="Normal 2 4 3 3 4 3 3" xfId="17041" xr:uid="{00000000-0005-0000-0000-000092420000}"/>
    <cellStyle name="Normal 2 4 3 3 4 4" xfId="17042" xr:uid="{00000000-0005-0000-0000-000093420000}"/>
    <cellStyle name="Normal 2 4 3 3 4 4 2" xfId="17043" xr:uid="{00000000-0005-0000-0000-000094420000}"/>
    <cellStyle name="Normal 2 4 3 3 4 4 2 2" xfId="17044" xr:uid="{00000000-0005-0000-0000-000095420000}"/>
    <cellStyle name="Normal 2 4 3 3 4 4 3" xfId="17045" xr:uid="{00000000-0005-0000-0000-000096420000}"/>
    <cellStyle name="Normal 2 4 3 3 4 5" xfId="17046" xr:uid="{00000000-0005-0000-0000-000097420000}"/>
    <cellStyle name="Normal 2 4 3 3 4 5 2" xfId="17047" xr:uid="{00000000-0005-0000-0000-000098420000}"/>
    <cellStyle name="Normal 2 4 3 3 4 6" xfId="17048" xr:uid="{00000000-0005-0000-0000-000099420000}"/>
    <cellStyle name="Normal 2 4 3 3 4 6 2" xfId="17049" xr:uid="{00000000-0005-0000-0000-00009A420000}"/>
    <cellStyle name="Normal 2 4 3 3 4 7" xfId="17050" xr:uid="{00000000-0005-0000-0000-00009B420000}"/>
    <cellStyle name="Normal 2 4 3 3 5" xfId="17051" xr:uid="{00000000-0005-0000-0000-00009C420000}"/>
    <cellStyle name="Normal 2 4 3 3 5 2" xfId="17052" xr:uid="{00000000-0005-0000-0000-00009D420000}"/>
    <cellStyle name="Normal 2 4 3 3 5 2 2" xfId="17053" xr:uid="{00000000-0005-0000-0000-00009E420000}"/>
    <cellStyle name="Normal 2 4 3 3 5 2 2 2" xfId="17054" xr:uid="{00000000-0005-0000-0000-00009F420000}"/>
    <cellStyle name="Normal 2 4 3 3 5 2 3" xfId="17055" xr:uid="{00000000-0005-0000-0000-0000A0420000}"/>
    <cellStyle name="Normal 2 4 3 3 5 3" xfId="17056" xr:uid="{00000000-0005-0000-0000-0000A1420000}"/>
    <cellStyle name="Normal 2 4 3 3 5 3 2" xfId="17057" xr:uid="{00000000-0005-0000-0000-0000A2420000}"/>
    <cellStyle name="Normal 2 4 3 3 5 3 2 2" xfId="17058" xr:uid="{00000000-0005-0000-0000-0000A3420000}"/>
    <cellStyle name="Normal 2 4 3 3 5 3 3" xfId="17059" xr:uid="{00000000-0005-0000-0000-0000A4420000}"/>
    <cellStyle name="Normal 2 4 3 3 5 4" xfId="17060" xr:uid="{00000000-0005-0000-0000-0000A5420000}"/>
    <cellStyle name="Normal 2 4 3 3 5 4 2" xfId="17061" xr:uid="{00000000-0005-0000-0000-0000A6420000}"/>
    <cellStyle name="Normal 2 4 3 3 5 4 2 2" xfId="17062" xr:uid="{00000000-0005-0000-0000-0000A7420000}"/>
    <cellStyle name="Normal 2 4 3 3 5 4 3" xfId="17063" xr:uid="{00000000-0005-0000-0000-0000A8420000}"/>
    <cellStyle name="Normal 2 4 3 3 5 5" xfId="17064" xr:uid="{00000000-0005-0000-0000-0000A9420000}"/>
    <cellStyle name="Normal 2 4 3 3 5 5 2" xfId="17065" xr:uid="{00000000-0005-0000-0000-0000AA420000}"/>
    <cellStyle name="Normal 2 4 3 3 5 6" xfId="17066" xr:uid="{00000000-0005-0000-0000-0000AB420000}"/>
    <cellStyle name="Normal 2 4 3 3 5 6 2" xfId="17067" xr:uid="{00000000-0005-0000-0000-0000AC420000}"/>
    <cellStyle name="Normal 2 4 3 3 5 7" xfId="17068" xr:uid="{00000000-0005-0000-0000-0000AD420000}"/>
    <cellStyle name="Normal 2 4 3 3 6" xfId="17069" xr:uid="{00000000-0005-0000-0000-0000AE420000}"/>
    <cellStyle name="Normal 2 4 3 3 6 2" xfId="17070" xr:uid="{00000000-0005-0000-0000-0000AF420000}"/>
    <cellStyle name="Normal 2 4 3 3 6 2 2" xfId="17071" xr:uid="{00000000-0005-0000-0000-0000B0420000}"/>
    <cellStyle name="Normal 2 4 3 3 6 3" xfId="17072" xr:uid="{00000000-0005-0000-0000-0000B1420000}"/>
    <cellStyle name="Normal 2 4 3 3 7" xfId="17073" xr:uid="{00000000-0005-0000-0000-0000B2420000}"/>
    <cellStyle name="Normal 2 4 3 3 7 2" xfId="17074" xr:uid="{00000000-0005-0000-0000-0000B3420000}"/>
    <cellStyle name="Normal 2 4 3 3 7 2 2" xfId="17075" xr:uid="{00000000-0005-0000-0000-0000B4420000}"/>
    <cellStyle name="Normal 2 4 3 3 7 3" xfId="17076" xr:uid="{00000000-0005-0000-0000-0000B5420000}"/>
    <cellStyle name="Normal 2 4 3 3 8" xfId="17077" xr:uid="{00000000-0005-0000-0000-0000B6420000}"/>
    <cellStyle name="Normal 2 4 3 3 8 2" xfId="17078" xr:uid="{00000000-0005-0000-0000-0000B7420000}"/>
    <cellStyle name="Normal 2 4 3 3 8 2 2" xfId="17079" xr:uid="{00000000-0005-0000-0000-0000B8420000}"/>
    <cellStyle name="Normal 2 4 3 3 8 3" xfId="17080" xr:uid="{00000000-0005-0000-0000-0000B9420000}"/>
    <cellStyle name="Normal 2 4 3 3 9" xfId="17081" xr:uid="{00000000-0005-0000-0000-0000BA420000}"/>
    <cellStyle name="Normal 2 4 3 3 9 2" xfId="17082" xr:uid="{00000000-0005-0000-0000-0000BB420000}"/>
    <cellStyle name="Normal 2 4 3 4" xfId="17083" xr:uid="{00000000-0005-0000-0000-0000BC420000}"/>
    <cellStyle name="Normal 2 4 3 4 2" xfId="17084" xr:uid="{00000000-0005-0000-0000-0000BD420000}"/>
    <cellStyle name="Normal 2 4 3 4 2 2" xfId="17085" xr:uid="{00000000-0005-0000-0000-0000BE420000}"/>
    <cellStyle name="Normal 2 4 3 4 2 2 2" xfId="17086" xr:uid="{00000000-0005-0000-0000-0000BF420000}"/>
    <cellStyle name="Normal 2 4 3 4 2 2 2 2" xfId="17087" xr:uid="{00000000-0005-0000-0000-0000C0420000}"/>
    <cellStyle name="Normal 2 4 3 4 2 2 3" xfId="17088" xr:uid="{00000000-0005-0000-0000-0000C1420000}"/>
    <cellStyle name="Normal 2 4 3 4 2 3" xfId="17089" xr:uid="{00000000-0005-0000-0000-0000C2420000}"/>
    <cellStyle name="Normal 2 4 3 4 2 3 2" xfId="17090" xr:uid="{00000000-0005-0000-0000-0000C3420000}"/>
    <cellStyle name="Normal 2 4 3 4 2 3 2 2" xfId="17091" xr:uid="{00000000-0005-0000-0000-0000C4420000}"/>
    <cellStyle name="Normal 2 4 3 4 2 3 3" xfId="17092" xr:uid="{00000000-0005-0000-0000-0000C5420000}"/>
    <cellStyle name="Normal 2 4 3 4 2 4" xfId="17093" xr:uid="{00000000-0005-0000-0000-0000C6420000}"/>
    <cellStyle name="Normal 2 4 3 4 2 4 2" xfId="17094" xr:uid="{00000000-0005-0000-0000-0000C7420000}"/>
    <cellStyle name="Normal 2 4 3 4 2 4 2 2" xfId="17095" xr:uid="{00000000-0005-0000-0000-0000C8420000}"/>
    <cellStyle name="Normal 2 4 3 4 2 4 3" xfId="17096" xr:uid="{00000000-0005-0000-0000-0000C9420000}"/>
    <cellStyle name="Normal 2 4 3 4 2 5" xfId="17097" xr:uid="{00000000-0005-0000-0000-0000CA420000}"/>
    <cellStyle name="Normal 2 4 3 4 2 5 2" xfId="17098" xr:uid="{00000000-0005-0000-0000-0000CB420000}"/>
    <cellStyle name="Normal 2 4 3 4 2 6" xfId="17099" xr:uid="{00000000-0005-0000-0000-0000CC420000}"/>
    <cellStyle name="Normal 2 4 3 4 2 6 2" xfId="17100" xr:uid="{00000000-0005-0000-0000-0000CD420000}"/>
    <cellStyle name="Normal 2 4 3 4 2 7" xfId="17101" xr:uid="{00000000-0005-0000-0000-0000CE420000}"/>
    <cellStyle name="Normal 2 4 3 4 3" xfId="17102" xr:uid="{00000000-0005-0000-0000-0000CF420000}"/>
    <cellStyle name="Normal 2 4 3 4 3 2" xfId="17103" xr:uid="{00000000-0005-0000-0000-0000D0420000}"/>
    <cellStyle name="Normal 2 4 3 4 3 2 2" xfId="17104" xr:uid="{00000000-0005-0000-0000-0000D1420000}"/>
    <cellStyle name="Normal 2 4 3 4 3 2 2 2" xfId="17105" xr:uid="{00000000-0005-0000-0000-0000D2420000}"/>
    <cellStyle name="Normal 2 4 3 4 3 2 3" xfId="17106" xr:uid="{00000000-0005-0000-0000-0000D3420000}"/>
    <cellStyle name="Normal 2 4 3 4 3 3" xfId="17107" xr:uid="{00000000-0005-0000-0000-0000D4420000}"/>
    <cellStyle name="Normal 2 4 3 4 3 3 2" xfId="17108" xr:uid="{00000000-0005-0000-0000-0000D5420000}"/>
    <cellStyle name="Normal 2 4 3 4 3 3 2 2" xfId="17109" xr:uid="{00000000-0005-0000-0000-0000D6420000}"/>
    <cellStyle name="Normal 2 4 3 4 3 3 3" xfId="17110" xr:uid="{00000000-0005-0000-0000-0000D7420000}"/>
    <cellStyle name="Normal 2 4 3 4 3 4" xfId="17111" xr:uid="{00000000-0005-0000-0000-0000D8420000}"/>
    <cellStyle name="Normal 2 4 3 4 3 4 2" xfId="17112" xr:uid="{00000000-0005-0000-0000-0000D9420000}"/>
    <cellStyle name="Normal 2 4 3 4 3 4 2 2" xfId="17113" xr:uid="{00000000-0005-0000-0000-0000DA420000}"/>
    <cellStyle name="Normal 2 4 3 4 3 4 3" xfId="17114" xr:uid="{00000000-0005-0000-0000-0000DB420000}"/>
    <cellStyle name="Normal 2 4 3 4 3 5" xfId="17115" xr:uid="{00000000-0005-0000-0000-0000DC420000}"/>
    <cellStyle name="Normal 2 4 3 4 3 5 2" xfId="17116" xr:uid="{00000000-0005-0000-0000-0000DD420000}"/>
    <cellStyle name="Normal 2 4 3 4 3 6" xfId="17117" xr:uid="{00000000-0005-0000-0000-0000DE420000}"/>
    <cellStyle name="Normal 2 4 3 4 3 6 2" xfId="17118" xr:uid="{00000000-0005-0000-0000-0000DF420000}"/>
    <cellStyle name="Normal 2 4 3 4 3 7" xfId="17119" xr:uid="{00000000-0005-0000-0000-0000E0420000}"/>
    <cellStyle name="Normal 2 4 3 4 4" xfId="17120" xr:uid="{00000000-0005-0000-0000-0000E1420000}"/>
    <cellStyle name="Normal 2 4 3 4 4 2" xfId="17121" xr:uid="{00000000-0005-0000-0000-0000E2420000}"/>
    <cellStyle name="Normal 2 4 3 4 4 2 2" xfId="17122" xr:uid="{00000000-0005-0000-0000-0000E3420000}"/>
    <cellStyle name="Normal 2 4 3 4 4 3" xfId="17123" xr:uid="{00000000-0005-0000-0000-0000E4420000}"/>
    <cellStyle name="Normal 2 4 3 4 5" xfId="17124" xr:uid="{00000000-0005-0000-0000-0000E5420000}"/>
    <cellStyle name="Normal 2 4 3 4 5 2" xfId="17125" xr:uid="{00000000-0005-0000-0000-0000E6420000}"/>
    <cellStyle name="Normal 2 4 3 4 5 2 2" xfId="17126" xr:uid="{00000000-0005-0000-0000-0000E7420000}"/>
    <cellStyle name="Normal 2 4 3 4 5 3" xfId="17127" xr:uid="{00000000-0005-0000-0000-0000E8420000}"/>
    <cellStyle name="Normal 2 4 3 4 6" xfId="17128" xr:uid="{00000000-0005-0000-0000-0000E9420000}"/>
    <cellStyle name="Normal 2 4 3 4 6 2" xfId="17129" xr:uid="{00000000-0005-0000-0000-0000EA420000}"/>
    <cellStyle name="Normal 2 4 3 4 6 2 2" xfId="17130" xr:uid="{00000000-0005-0000-0000-0000EB420000}"/>
    <cellStyle name="Normal 2 4 3 4 6 3" xfId="17131" xr:uid="{00000000-0005-0000-0000-0000EC420000}"/>
    <cellStyle name="Normal 2 4 3 4 7" xfId="17132" xr:uid="{00000000-0005-0000-0000-0000ED420000}"/>
    <cellStyle name="Normal 2 4 3 4 7 2" xfId="17133" xr:uid="{00000000-0005-0000-0000-0000EE420000}"/>
    <cellStyle name="Normal 2 4 3 4 8" xfId="17134" xr:uid="{00000000-0005-0000-0000-0000EF420000}"/>
    <cellStyle name="Normal 2 4 3 4 8 2" xfId="17135" xr:uid="{00000000-0005-0000-0000-0000F0420000}"/>
    <cellStyle name="Normal 2 4 3 4 9" xfId="17136" xr:uid="{00000000-0005-0000-0000-0000F1420000}"/>
    <cellStyle name="Normal 2 4 3 5" xfId="17137" xr:uid="{00000000-0005-0000-0000-0000F2420000}"/>
    <cellStyle name="Normal 2 4 3 5 2" xfId="17138" xr:uid="{00000000-0005-0000-0000-0000F3420000}"/>
    <cellStyle name="Normal 2 4 3 5 2 2" xfId="17139" xr:uid="{00000000-0005-0000-0000-0000F4420000}"/>
    <cellStyle name="Normal 2 4 3 5 2 2 2" xfId="17140" xr:uid="{00000000-0005-0000-0000-0000F5420000}"/>
    <cellStyle name="Normal 2 4 3 5 2 2 2 2" xfId="17141" xr:uid="{00000000-0005-0000-0000-0000F6420000}"/>
    <cellStyle name="Normal 2 4 3 5 2 2 3" xfId="17142" xr:uid="{00000000-0005-0000-0000-0000F7420000}"/>
    <cellStyle name="Normal 2 4 3 5 2 3" xfId="17143" xr:uid="{00000000-0005-0000-0000-0000F8420000}"/>
    <cellStyle name="Normal 2 4 3 5 2 3 2" xfId="17144" xr:uid="{00000000-0005-0000-0000-0000F9420000}"/>
    <cellStyle name="Normal 2 4 3 5 2 3 2 2" xfId="17145" xr:uid="{00000000-0005-0000-0000-0000FA420000}"/>
    <cellStyle name="Normal 2 4 3 5 2 3 3" xfId="17146" xr:uid="{00000000-0005-0000-0000-0000FB420000}"/>
    <cellStyle name="Normal 2 4 3 5 2 4" xfId="17147" xr:uid="{00000000-0005-0000-0000-0000FC420000}"/>
    <cellStyle name="Normal 2 4 3 5 2 4 2" xfId="17148" xr:uid="{00000000-0005-0000-0000-0000FD420000}"/>
    <cellStyle name="Normal 2 4 3 5 2 4 2 2" xfId="17149" xr:uid="{00000000-0005-0000-0000-0000FE420000}"/>
    <cellStyle name="Normal 2 4 3 5 2 4 3" xfId="17150" xr:uid="{00000000-0005-0000-0000-0000FF420000}"/>
    <cellStyle name="Normal 2 4 3 5 2 5" xfId="17151" xr:uid="{00000000-0005-0000-0000-000000430000}"/>
    <cellStyle name="Normal 2 4 3 5 2 5 2" xfId="17152" xr:uid="{00000000-0005-0000-0000-000001430000}"/>
    <cellStyle name="Normal 2 4 3 5 2 6" xfId="17153" xr:uid="{00000000-0005-0000-0000-000002430000}"/>
    <cellStyle name="Normal 2 4 3 5 2 6 2" xfId="17154" xr:uid="{00000000-0005-0000-0000-000003430000}"/>
    <cellStyle name="Normal 2 4 3 5 2 7" xfId="17155" xr:uid="{00000000-0005-0000-0000-000004430000}"/>
    <cellStyle name="Normal 2 4 3 5 3" xfId="17156" xr:uid="{00000000-0005-0000-0000-000005430000}"/>
    <cellStyle name="Normal 2 4 3 5 3 2" xfId="17157" xr:uid="{00000000-0005-0000-0000-000006430000}"/>
    <cellStyle name="Normal 2 4 3 5 3 2 2" xfId="17158" xr:uid="{00000000-0005-0000-0000-000007430000}"/>
    <cellStyle name="Normal 2 4 3 5 3 3" xfId="17159" xr:uid="{00000000-0005-0000-0000-000008430000}"/>
    <cellStyle name="Normal 2 4 3 5 4" xfId="17160" xr:uid="{00000000-0005-0000-0000-000009430000}"/>
    <cellStyle name="Normal 2 4 3 5 4 2" xfId="17161" xr:uid="{00000000-0005-0000-0000-00000A430000}"/>
    <cellStyle name="Normal 2 4 3 5 4 2 2" xfId="17162" xr:uid="{00000000-0005-0000-0000-00000B430000}"/>
    <cellStyle name="Normal 2 4 3 5 4 3" xfId="17163" xr:uid="{00000000-0005-0000-0000-00000C430000}"/>
    <cellStyle name="Normal 2 4 3 5 5" xfId="17164" xr:uid="{00000000-0005-0000-0000-00000D430000}"/>
    <cellStyle name="Normal 2 4 3 5 5 2" xfId="17165" xr:uid="{00000000-0005-0000-0000-00000E430000}"/>
    <cellStyle name="Normal 2 4 3 5 5 2 2" xfId="17166" xr:uid="{00000000-0005-0000-0000-00000F430000}"/>
    <cellStyle name="Normal 2 4 3 5 5 3" xfId="17167" xr:uid="{00000000-0005-0000-0000-000010430000}"/>
    <cellStyle name="Normal 2 4 3 5 6" xfId="17168" xr:uid="{00000000-0005-0000-0000-000011430000}"/>
    <cellStyle name="Normal 2 4 3 5 6 2" xfId="17169" xr:uid="{00000000-0005-0000-0000-000012430000}"/>
    <cellStyle name="Normal 2 4 3 5 7" xfId="17170" xr:uid="{00000000-0005-0000-0000-000013430000}"/>
    <cellStyle name="Normal 2 4 3 5 7 2" xfId="17171" xr:uid="{00000000-0005-0000-0000-000014430000}"/>
    <cellStyle name="Normal 2 4 3 5 8" xfId="17172" xr:uid="{00000000-0005-0000-0000-000015430000}"/>
    <cellStyle name="Normal 2 4 3 6" xfId="17173" xr:uid="{00000000-0005-0000-0000-000016430000}"/>
    <cellStyle name="Normal 2 4 3 6 2" xfId="17174" xr:uid="{00000000-0005-0000-0000-000017430000}"/>
    <cellStyle name="Normal 2 4 3 6 2 2" xfId="17175" xr:uid="{00000000-0005-0000-0000-000018430000}"/>
    <cellStyle name="Normal 2 4 3 6 2 2 2" xfId="17176" xr:uid="{00000000-0005-0000-0000-000019430000}"/>
    <cellStyle name="Normal 2 4 3 6 2 3" xfId="17177" xr:uid="{00000000-0005-0000-0000-00001A430000}"/>
    <cellStyle name="Normal 2 4 3 6 3" xfId="17178" xr:uid="{00000000-0005-0000-0000-00001B430000}"/>
    <cellStyle name="Normal 2 4 3 6 3 2" xfId="17179" xr:uid="{00000000-0005-0000-0000-00001C430000}"/>
    <cellStyle name="Normal 2 4 3 6 3 2 2" xfId="17180" xr:uid="{00000000-0005-0000-0000-00001D430000}"/>
    <cellStyle name="Normal 2 4 3 6 3 3" xfId="17181" xr:uid="{00000000-0005-0000-0000-00001E430000}"/>
    <cellStyle name="Normal 2 4 3 6 4" xfId="17182" xr:uid="{00000000-0005-0000-0000-00001F430000}"/>
    <cellStyle name="Normal 2 4 3 6 4 2" xfId="17183" xr:uid="{00000000-0005-0000-0000-000020430000}"/>
    <cellStyle name="Normal 2 4 3 6 4 2 2" xfId="17184" xr:uid="{00000000-0005-0000-0000-000021430000}"/>
    <cellStyle name="Normal 2 4 3 6 4 3" xfId="17185" xr:uid="{00000000-0005-0000-0000-000022430000}"/>
    <cellStyle name="Normal 2 4 3 6 5" xfId="17186" xr:uid="{00000000-0005-0000-0000-000023430000}"/>
    <cellStyle name="Normal 2 4 3 6 5 2" xfId="17187" xr:uid="{00000000-0005-0000-0000-000024430000}"/>
    <cellStyle name="Normal 2 4 3 6 6" xfId="17188" xr:uid="{00000000-0005-0000-0000-000025430000}"/>
    <cellStyle name="Normal 2 4 3 6 6 2" xfId="17189" xr:uid="{00000000-0005-0000-0000-000026430000}"/>
    <cellStyle name="Normal 2 4 3 6 7" xfId="17190" xr:uid="{00000000-0005-0000-0000-000027430000}"/>
    <cellStyle name="Normal 2 4 3 7" xfId="17191" xr:uid="{00000000-0005-0000-0000-000028430000}"/>
    <cellStyle name="Normal 2 4 3 7 2" xfId="17192" xr:uid="{00000000-0005-0000-0000-000029430000}"/>
    <cellStyle name="Normal 2 4 3 7 2 2" xfId="17193" xr:uid="{00000000-0005-0000-0000-00002A430000}"/>
    <cellStyle name="Normal 2 4 3 7 2 2 2" xfId="17194" xr:uid="{00000000-0005-0000-0000-00002B430000}"/>
    <cellStyle name="Normal 2 4 3 7 2 3" xfId="17195" xr:uid="{00000000-0005-0000-0000-00002C430000}"/>
    <cellStyle name="Normal 2 4 3 7 3" xfId="17196" xr:uid="{00000000-0005-0000-0000-00002D430000}"/>
    <cellStyle name="Normal 2 4 3 7 3 2" xfId="17197" xr:uid="{00000000-0005-0000-0000-00002E430000}"/>
    <cellStyle name="Normal 2 4 3 7 3 2 2" xfId="17198" xr:uid="{00000000-0005-0000-0000-00002F430000}"/>
    <cellStyle name="Normal 2 4 3 7 3 3" xfId="17199" xr:uid="{00000000-0005-0000-0000-000030430000}"/>
    <cellStyle name="Normal 2 4 3 7 4" xfId="17200" xr:uid="{00000000-0005-0000-0000-000031430000}"/>
    <cellStyle name="Normal 2 4 3 7 4 2" xfId="17201" xr:uid="{00000000-0005-0000-0000-000032430000}"/>
    <cellStyle name="Normal 2 4 3 7 4 2 2" xfId="17202" xr:uid="{00000000-0005-0000-0000-000033430000}"/>
    <cellStyle name="Normal 2 4 3 7 4 3" xfId="17203" xr:uid="{00000000-0005-0000-0000-000034430000}"/>
    <cellStyle name="Normal 2 4 3 7 5" xfId="17204" xr:uid="{00000000-0005-0000-0000-000035430000}"/>
    <cellStyle name="Normal 2 4 3 7 5 2" xfId="17205" xr:uid="{00000000-0005-0000-0000-000036430000}"/>
    <cellStyle name="Normal 2 4 3 7 6" xfId="17206" xr:uid="{00000000-0005-0000-0000-000037430000}"/>
    <cellStyle name="Normal 2 4 3 7 6 2" xfId="17207" xr:uid="{00000000-0005-0000-0000-000038430000}"/>
    <cellStyle name="Normal 2 4 3 7 7" xfId="17208" xr:uid="{00000000-0005-0000-0000-000039430000}"/>
    <cellStyle name="Normal 2 4 3 8" xfId="17209" xr:uid="{00000000-0005-0000-0000-00003A430000}"/>
    <cellStyle name="Normal 2 4 3 8 2" xfId="17210" xr:uid="{00000000-0005-0000-0000-00003B430000}"/>
    <cellStyle name="Normal 2 4 3 8 2 2" xfId="17211" xr:uid="{00000000-0005-0000-0000-00003C430000}"/>
    <cellStyle name="Normal 2 4 3 8 3" xfId="17212" xr:uid="{00000000-0005-0000-0000-00003D430000}"/>
    <cellStyle name="Normal 2 4 3 9" xfId="17213" xr:uid="{00000000-0005-0000-0000-00003E430000}"/>
    <cellStyle name="Normal 2 4 3 9 2" xfId="17214" xr:uid="{00000000-0005-0000-0000-00003F430000}"/>
    <cellStyle name="Normal 2 4 3 9 2 2" xfId="17215" xr:uid="{00000000-0005-0000-0000-000040430000}"/>
    <cellStyle name="Normal 2 4 3 9 3" xfId="17216" xr:uid="{00000000-0005-0000-0000-000041430000}"/>
    <cellStyle name="Normal 2 4 3_Confidential Information" xfId="17217" xr:uid="{00000000-0005-0000-0000-000042430000}"/>
    <cellStyle name="Normal 2 4 4" xfId="17218" xr:uid="{00000000-0005-0000-0000-000043430000}"/>
    <cellStyle name="Normal 2 4 4 10" xfId="17219" xr:uid="{00000000-0005-0000-0000-000044430000}"/>
    <cellStyle name="Normal 2 4 4 10 2" xfId="17220" xr:uid="{00000000-0005-0000-0000-000045430000}"/>
    <cellStyle name="Normal 2 4 4 11" xfId="17221" xr:uid="{00000000-0005-0000-0000-000046430000}"/>
    <cellStyle name="Normal 2 4 4 2" xfId="17222" xr:uid="{00000000-0005-0000-0000-000047430000}"/>
    <cellStyle name="Normal 2 4 4 2 2" xfId="17223" xr:uid="{00000000-0005-0000-0000-000048430000}"/>
    <cellStyle name="Normal 2 4 4 2 2 2" xfId="17224" xr:uid="{00000000-0005-0000-0000-000049430000}"/>
    <cellStyle name="Normal 2 4 4 2 2 2 2" xfId="17225" xr:uid="{00000000-0005-0000-0000-00004A430000}"/>
    <cellStyle name="Normal 2 4 4 2 2 2 2 2" xfId="17226" xr:uid="{00000000-0005-0000-0000-00004B430000}"/>
    <cellStyle name="Normal 2 4 4 2 2 2 3" xfId="17227" xr:uid="{00000000-0005-0000-0000-00004C430000}"/>
    <cellStyle name="Normal 2 4 4 2 2 3" xfId="17228" xr:uid="{00000000-0005-0000-0000-00004D430000}"/>
    <cellStyle name="Normal 2 4 4 2 2 3 2" xfId="17229" xr:uid="{00000000-0005-0000-0000-00004E430000}"/>
    <cellStyle name="Normal 2 4 4 2 2 3 2 2" xfId="17230" xr:uid="{00000000-0005-0000-0000-00004F430000}"/>
    <cellStyle name="Normal 2 4 4 2 2 3 3" xfId="17231" xr:uid="{00000000-0005-0000-0000-000050430000}"/>
    <cellStyle name="Normal 2 4 4 2 2 4" xfId="17232" xr:uid="{00000000-0005-0000-0000-000051430000}"/>
    <cellStyle name="Normal 2 4 4 2 2 4 2" xfId="17233" xr:uid="{00000000-0005-0000-0000-000052430000}"/>
    <cellStyle name="Normal 2 4 4 2 2 4 2 2" xfId="17234" xr:uid="{00000000-0005-0000-0000-000053430000}"/>
    <cellStyle name="Normal 2 4 4 2 2 4 3" xfId="17235" xr:uid="{00000000-0005-0000-0000-000054430000}"/>
    <cellStyle name="Normal 2 4 4 2 2 5" xfId="17236" xr:uid="{00000000-0005-0000-0000-000055430000}"/>
    <cellStyle name="Normal 2 4 4 2 2 5 2" xfId="17237" xr:uid="{00000000-0005-0000-0000-000056430000}"/>
    <cellStyle name="Normal 2 4 4 2 2 6" xfId="17238" xr:uid="{00000000-0005-0000-0000-000057430000}"/>
    <cellStyle name="Normal 2 4 4 2 2 6 2" xfId="17239" xr:uid="{00000000-0005-0000-0000-000058430000}"/>
    <cellStyle name="Normal 2 4 4 2 2 7" xfId="17240" xr:uid="{00000000-0005-0000-0000-000059430000}"/>
    <cellStyle name="Normal 2 4 4 2 3" xfId="17241" xr:uid="{00000000-0005-0000-0000-00005A430000}"/>
    <cellStyle name="Normal 2 4 4 2 3 2" xfId="17242" xr:uid="{00000000-0005-0000-0000-00005B430000}"/>
    <cellStyle name="Normal 2 4 4 2 3 2 2" xfId="17243" xr:uid="{00000000-0005-0000-0000-00005C430000}"/>
    <cellStyle name="Normal 2 4 4 2 3 2 2 2" xfId="17244" xr:uid="{00000000-0005-0000-0000-00005D430000}"/>
    <cellStyle name="Normal 2 4 4 2 3 2 3" xfId="17245" xr:uid="{00000000-0005-0000-0000-00005E430000}"/>
    <cellStyle name="Normal 2 4 4 2 3 3" xfId="17246" xr:uid="{00000000-0005-0000-0000-00005F430000}"/>
    <cellStyle name="Normal 2 4 4 2 3 3 2" xfId="17247" xr:uid="{00000000-0005-0000-0000-000060430000}"/>
    <cellStyle name="Normal 2 4 4 2 3 3 2 2" xfId="17248" xr:uid="{00000000-0005-0000-0000-000061430000}"/>
    <cellStyle name="Normal 2 4 4 2 3 3 3" xfId="17249" xr:uid="{00000000-0005-0000-0000-000062430000}"/>
    <cellStyle name="Normal 2 4 4 2 3 4" xfId="17250" xr:uid="{00000000-0005-0000-0000-000063430000}"/>
    <cellStyle name="Normal 2 4 4 2 3 4 2" xfId="17251" xr:uid="{00000000-0005-0000-0000-000064430000}"/>
    <cellStyle name="Normal 2 4 4 2 3 4 2 2" xfId="17252" xr:uid="{00000000-0005-0000-0000-000065430000}"/>
    <cellStyle name="Normal 2 4 4 2 3 4 3" xfId="17253" xr:uid="{00000000-0005-0000-0000-000066430000}"/>
    <cellStyle name="Normal 2 4 4 2 3 5" xfId="17254" xr:uid="{00000000-0005-0000-0000-000067430000}"/>
    <cellStyle name="Normal 2 4 4 2 3 5 2" xfId="17255" xr:uid="{00000000-0005-0000-0000-000068430000}"/>
    <cellStyle name="Normal 2 4 4 2 3 6" xfId="17256" xr:uid="{00000000-0005-0000-0000-000069430000}"/>
    <cellStyle name="Normal 2 4 4 2 3 6 2" xfId="17257" xr:uid="{00000000-0005-0000-0000-00006A430000}"/>
    <cellStyle name="Normal 2 4 4 2 3 7" xfId="17258" xr:uid="{00000000-0005-0000-0000-00006B430000}"/>
    <cellStyle name="Normal 2 4 4 2 4" xfId="17259" xr:uid="{00000000-0005-0000-0000-00006C430000}"/>
    <cellStyle name="Normal 2 4 4 2 4 2" xfId="17260" xr:uid="{00000000-0005-0000-0000-00006D430000}"/>
    <cellStyle name="Normal 2 4 4 2 4 2 2" xfId="17261" xr:uid="{00000000-0005-0000-0000-00006E430000}"/>
    <cellStyle name="Normal 2 4 4 2 4 3" xfId="17262" xr:uid="{00000000-0005-0000-0000-00006F430000}"/>
    <cellStyle name="Normal 2 4 4 2 5" xfId="17263" xr:uid="{00000000-0005-0000-0000-000070430000}"/>
    <cellStyle name="Normal 2 4 4 2 5 2" xfId="17264" xr:uid="{00000000-0005-0000-0000-000071430000}"/>
    <cellStyle name="Normal 2 4 4 2 5 2 2" xfId="17265" xr:uid="{00000000-0005-0000-0000-000072430000}"/>
    <cellStyle name="Normal 2 4 4 2 5 3" xfId="17266" xr:uid="{00000000-0005-0000-0000-000073430000}"/>
    <cellStyle name="Normal 2 4 4 2 6" xfId="17267" xr:uid="{00000000-0005-0000-0000-000074430000}"/>
    <cellStyle name="Normal 2 4 4 2 6 2" xfId="17268" xr:uid="{00000000-0005-0000-0000-000075430000}"/>
    <cellStyle name="Normal 2 4 4 2 6 2 2" xfId="17269" xr:uid="{00000000-0005-0000-0000-000076430000}"/>
    <cellStyle name="Normal 2 4 4 2 6 3" xfId="17270" xr:uid="{00000000-0005-0000-0000-000077430000}"/>
    <cellStyle name="Normal 2 4 4 2 7" xfId="17271" xr:uid="{00000000-0005-0000-0000-000078430000}"/>
    <cellStyle name="Normal 2 4 4 2 7 2" xfId="17272" xr:uid="{00000000-0005-0000-0000-000079430000}"/>
    <cellStyle name="Normal 2 4 4 2 8" xfId="17273" xr:uid="{00000000-0005-0000-0000-00007A430000}"/>
    <cellStyle name="Normal 2 4 4 2 8 2" xfId="17274" xr:uid="{00000000-0005-0000-0000-00007B430000}"/>
    <cellStyle name="Normal 2 4 4 2 9" xfId="17275" xr:uid="{00000000-0005-0000-0000-00007C430000}"/>
    <cellStyle name="Normal 2 4 4 3" xfId="17276" xr:uid="{00000000-0005-0000-0000-00007D430000}"/>
    <cellStyle name="Normal 2 4 4 3 2" xfId="17277" xr:uid="{00000000-0005-0000-0000-00007E430000}"/>
    <cellStyle name="Normal 2 4 4 3 2 2" xfId="17278" xr:uid="{00000000-0005-0000-0000-00007F430000}"/>
    <cellStyle name="Normal 2 4 4 3 2 2 2" xfId="17279" xr:uid="{00000000-0005-0000-0000-000080430000}"/>
    <cellStyle name="Normal 2 4 4 3 2 2 2 2" xfId="17280" xr:uid="{00000000-0005-0000-0000-000081430000}"/>
    <cellStyle name="Normal 2 4 4 3 2 2 3" xfId="17281" xr:uid="{00000000-0005-0000-0000-000082430000}"/>
    <cellStyle name="Normal 2 4 4 3 2 3" xfId="17282" xr:uid="{00000000-0005-0000-0000-000083430000}"/>
    <cellStyle name="Normal 2 4 4 3 2 3 2" xfId="17283" xr:uid="{00000000-0005-0000-0000-000084430000}"/>
    <cellStyle name="Normal 2 4 4 3 2 3 2 2" xfId="17284" xr:uid="{00000000-0005-0000-0000-000085430000}"/>
    <cellStyle name="Normal 2 4 4 3 2 3 3" xfId="17285" xr:uid="{00000000-0005-0000-0000-000086430000}"/>
    <cellStyle name="Normal 2 4 4 3 2 4" xfId="17286" xr:uid="{00000000-0005-0000-0000-000087430000}"/>
    <cellStyle name="Normal 2 4 4 3 2 4 2" xfId="17287" xr:uid="{00000000-0005-0000-0000-000088430000}"/>
    <cellStyle name="Normal 2 4 4 3 2 4 2 2" xfId="17288" xr:uid="{00000000-0005-0000-0000-000089430000}"/>
    <cellStyle name="Normal 2 4 4 3 2 4 3" xfId="17289" xr:uid="{00000000-0005-0000-0000-00008A430000}"/>
    <cellStyle name="Normal 2 4 4 3 2 5" xfId="17290" xr:uid="{00000000-0005-0000-0000-00008B430000}"/>
    <cellStyle name="Normal 2 4 4 3 2 5 2" xfId="17291" xr:uid="{00000000-0005-0000-0000-00008C430000}"/>
    <cellStyle name="Normal 2 4 4 3 2 6" xfId="17292" xr:uid="{00000000-0005-0000-0000-00008D430000}"/>
    <cellStyle name="Normal 2 4 4 3 2 6 2" xfId="17293" xr:uid="{00000000-0005-0000-0000-00008E430000}"/>
    <cellStyle name="Normal 2 4 4 3 2 7" xfId="17294" xr:uid="{00000000-0005-0000-0000-00008F430000}"/>
    <cellStyle name="Normal 2 4 4 3 3" xfId="17295" xr:uid="{00000000-0005-0000-0000-000090430000}"/>
    <cellStyle name="Normal 2 4 4 3 3 2" xfId="17296" xr:uid="{00000000-0005-0000-0000-000091430000}"/>
    <cellStyle name="Normal 2 4 4 3 3 2 2" xfId="17297" xr:uid="{00000000-0005-0000-0000-000092430000}"/>
    <cellStyle name="Normal 2 4 4 3 3 3" xfId="17298" xr:uid="{00000000-0005-0000-0000-000093430000}"/>
    <cellStyle name="Normal 2 4 4 3 4" xfId="17299" xr:uid="{00000000-0005-0000-0000-000094430000}"/>
    <cellStyle name="Normal 2 4 4 3 4 2" xfId="17300" xr:uid="{00000000-0005-0000-0000-000095430000}"/>
    <cellStyle name="Normal 2 4 4 3 4 2 2" xfId="17301" xr:uid="{00000000-0005-0000-0000-000096430000}"/>
    <cellStyle name="Normal 2 4 4 3 4 3" xfId="17302" xr:uid="{00000000-0005-0000-0000-000097430000}"/>
    <cellStyle name="Normal 2 4 4 3 5" xfId="17303" xr:uid="{00000000-0005-0000-0000-000098430000}"/>
    <cellStyle name="Normal 2 4 4 3 5 2" xfId="17304" xr:uid="{00000000-0005-0000-0000-000099430000}"/>
    <cellStyle name="Normal 2 4 4 3 5 2 2" xfId="17305" xr:uid="{00000000-0005-0000-0000-00009A430000}"/>
    <cellStyle name="Normal 2 4 4 3 5 3" xfId="17306" xr:uid="{00000000-0005-0000-0000-00009B430000}"/>
    <cellStyle name="Normal 2 4 4 3 6" xfId="17307" xr:uid="{00000000-0005-0000-0000-00009C430000}"/>
    <cellStyle name="Normal 2 4 4 3 6 2" xfId="17308" xr:uid="{00000000-0005-0000-0000-00009D430000}"/>
    <cellStyle name="Normal 2 4 4 3 7" xfId="17309" xr:uid="{00000000-0005-0000-0000-00009E430000}"/>
    <cellStyle name="Normal 2 4 4 3 7 2" xfId="17310" xr:uid="{00000000-0005-0000-0000-00009F430000}"/>
    <cellStyle name="Normal 2 4 4 3 8" xfId="17311" xr:uid="{00000000-0005-0000-0000-0000A0430000}"/>
    <cellStyle name="Normal 2 4 4 4" xfId="17312" xr:uid="{00000000-0005-0000-0000-0000A1430000}"/>
    <cellStyle name="Normal 2 4 4 4 2" xfId="17313" xr:uid="{00000000-0005-0000-0000-0000A2430000}"/>
    <cellStyle name="Normal 2 4 4 4 2 2" xfId="17314" xr:uid="{00000000-0005-0000-0000-0000A3430000}"/>
    <cellStyle name="Normal 2 4 4 4 2 2 2" xfId="17315" xr:uid="{00000000-0005-0000-0000-0000A4430000}"/>
    <cellStyle name="Normal 2 4 4 4 2 3" xfId="17316" xr:uid="{00000000-0005-0000-0000-0000A5430000}"/>
    <cellStyle name="Normal 2 4 4 4 3" xfId="17317" xr:uid="{00000000-0005-0000-0000-0000A6430000}"/>
    <cellStyle name="Normal 2 4 4 4 3 2" xfId="17318" xr:uid="{00000000-0005-0000-0000-0000A7430000}"/>
    <cellStyle name="Normal 2 4 4 4 3 2 2" xfId="17319" xr:uid="{00000000-0005-0000-0000-0000A8430000}"/>
    <cellStyle name="Normal 2 4 4 4 3 3" xfId="17320" xr:uid="{00000000-0005-0000-0000-0000A9430000}"/>
    <cellStyle name="Normal 2 4 4 4 4" xfId="17321" xr:uid="{00000000-0005-0000-0000-0000AA430000}"/>
    <cellStyle name="Normal 2 4 4 4 4 2" xfId="17322" xr:uid="{00000000-0005-0000-0000-0000AB430000}"/>
    <cellStyle name="Normal 2 4 4 4 4 2 2" xfId="17323" xr:uid="{00000000-0005-0000-0000-0000AC430000}"/>
    <cellStyle name="Normal 2 4 4 4 4 3" xfId="17324" xr:uid="{00000000-0005-0000-0000-0000AD430000}"/>
    <cellStyle name="Normal 2 4 4 4 5" xfId="17325" xr:uid="{00000000-0005-0000-0000-0000AE430000}"/>
    <cellStyle name="Normal 2 4 4 4 5 2" xfId="17326" xr:uid="{00000000-0005-0000-0000-0000AF430000}"/>
    <cellStyle name="Normal 2 4 4 4 6" xfId="17327" xr:uid="{00000000-0005-0000-0000-0000B0430000}"/>
    <cellStyle name="Normal 2 4 4 4 6 2" xfId="17328" xr:uid="{00000000-0005-0000-0000-0000B1430000}"/>
    <cellStyle name="Normal 2 4 4 4 7" xfId="17329" xr:uid="{00000000-0005-0000-0000-0000B2430000}"/>
    <cellStyle name="Normal 2 4 4 5" xfId="17330" xr:uid="{00000000-0005-0000-0000-0000B3430000}"/>
    <cellStyle name="Normal 2 4 4 5 2" xfId="17331" xr:uid="{00000000-0005-0000-0000-0000B4430000}"/>
    <cellStyle name="Normal 2 4 4 5 2 2" xfId="17332" xr:uid="{00000000-0005-0000-0000-0000B5430000}"/>
    <cellStyle name="Normal 2 4 4 5 2 2 2" xfId="17333" xr:uid="{00000000-0005-0000-0000-0000B6430000}"/>
    <cellStyle name="Normal 2 4 4 5 2 3" xfId="17334" xr:uid="{00000000-0005-0000-0000-0000B7430000}"/>
    <cellStyle name="Normal 2 4 4 5 3" xfId="17335" xr:uid="{00000000-0005-0000-0000-0000B8430000}"/>
    <cellStyle name="Normal 2 4 4 5 3 2" xfId="17336" xr:uid="{00000000-0005-0000-0000-0000B9430000}"/>
    <cellStyle name="Normal 2 4 4 5 3 2 2" xfId="17337" xr:uid="{00000000-0005-0000-0000-0000BA430000}"/>
    <cellStyle name="Normal 2 4 4 5 3 3" xfId="17338" xr:uid="{00000000-0005-0000-0000-0000BB430000}"/>
    <cellStyle name="Normal 2 4 4 5 4" xfId="17339" xr:uid="{00000000-0005-0000-0000-0000BC430000}"/>
    <cellStyle name="Normal 2 4 4 5 4 2" xfId="17340" xr:uid="{00000000-0005-0000-0000-0000BD430000}"/>
    <cellStyle name="Normal 2 4 4 5 4 2 2" xfId="17341" xr:uid="{00000000-0005-0000-0000-0000BE430000}"/>
    <cellStyle name="Normal 2 4 4 5 4 3" xfId="17342" xr:uid="{00000000-0005-0000-0000-0000BF430000}"/>
    <cellStyle name="Normal 2 4 4 5 5" xfId="17343" xr:uid="{00000000-0005-0000-0000-0000C0430000}"/>
    <cellStyle name="Normal 2 4 4 5 5 2" xfId="17344" xr:uid="{00000000-0005-0000-0000-0000C1430000}"/>
    <cellStyle name="Normal 2 4 4 5 6" xfId="17345" xr:uid="{00000000-0005-0000-0000-0000C2430000}"/>
    <cellStyle name="Normal 2 4 4 5 6 2" xfId="17346" xr:uid="{00000000-0005-0000-0000-0000C3430000}"/>
    <cellStyle name="Normal 2 4 4 5 7" xfId="17347" xr:uid="{00000000-0005-0000-0000-0000C4430000}"/>
    <cellStyle name="Normal 2 4 4 6" xfId="17348" xr:uid="{00000000-0005-0000-0000-0000C5430000}"/>
    <cellStyle name="Normal 2 4 4 6 2" xfId="17349" xr:uid="{00000000-0005-0000-0000-0000C6430000}"/>
    <cellStyle name="Normal 2 4 4 6 2 2" xfId="17350" xr:uid="{00000000-0005-0000-0000-0000C7430000}"/>
    <cellStyle name="Normal 2 4 4 6 3" xfId="17351" xr:uid="{00000000-0005-0000-0000-0000C8430000}"/>
    <cellStyle name="Normal 2 4 4 7" xfId="17352" xr:uid="{00000000-0005-0000-0000-0000C9430000}"/>
    <cellStyle name="Normal 2 4 4 7 2" xfId="17353" xr:uid="{00000000-0005-0000-0000-0000CA430000}"/>
    <cellStyle name="Normal 2 4 4 7 2 2" xfId="17354" xr:uid="{00000000-0005-0000-0000-0000CB430000}"/>
    <cellStyle name="Normal 2 4 4 7 3" xfId="17355" xr:uid="{00000000-0005-0000-0000-0000CC430000}"/>
    <cellStyle name="Normal 2 4 4 8" xfId="17356" xr:uid="{00000000-0005-0000-0000-0000CD430000}"/>
    <cellStyle name="Normal 2 4 4 8 2" xfId="17357" xr:uid="{00000000-0005-0000-0000-0000CE430000}"/>
    <cellStyle name="Normal 2 4 4 8 2 2" xfId="17358" xr:uid="{00000000-0005-0000-0000-0000CF430000}"/>
    <cellStyle name="Normal 2 4 4 8 3" xfId="17359" xr:uid="{00000000-0005-0000-0000-0000D0430000}"/>
    <cellStyle name="Normal 2 4 4 9" xfId="17360" xr:uid="{00000000-0005-0000-0000-0000D1430000}"/>
    <cellStyle name="Normal 2 4 4 9 2" xfId="17361" xr:uid="{00000000-0005-0000-0000-0000D2430000}"/>
    <cellStyle name="Normal 2 4 5" xfId="17362" xr:uid="{00000000-0005-0000-0000-0000D3430000}"/>
    <cellStyle name="Normal 2 4 5 10" xfId="17363" xr:uid="{00000000-0005-0000-0000-0000D4430000}"/>
    <cellStyle name="Normal 2 4 5 10 2" xfId="17364" xr:uid="{00000000-0005-0000-0000-0000D5430000}"/>
    <cellStyle name="Normal 2 4 5 11" xfId="17365" xr:uid="{00000000-0005-0000-0000-0000D6430000}"/>
    <cellStyle name="Normal 2 4 5 2" xfId="17366" xr:uid="{00000000-0005-0000-0000-0000D7430000}"/>
    <cellStyle name="Normal 2 4 5 2 2" xfId="17367" xr:uid="{00000000-0005-0000-0000-0000D8430000}"/>
    <cellStyle name="Normal 2 4 5 2 2 2" xfId="17368" xr:uid="{00000000-0005-0000-0000-0000D9430000}"/>
    <cellStyle name="Normal 2 4 5 2 2 2 2" xfId="17369" xr:uid="{00000000-0005-0000-0000-0000DA430000}"/>
    <cellStyle name="Normal 2 4 5 2 2 2 2 2" xfId="17370" xr:uid="{00000000-0005-0000-0000-0000DB430000}"/>
    <cellStyle name="Normal 2 4 5 2 2 2 3" xfId="17371" xr:uid="{00000000-0005-0000-0000-0000DC430000}"/>
    <cellStyle name="Normal 2 4 5 2 2 3" xfId="17372" xr:uid="{00000000-0005-0000-0000-0000DD430000}"/>
    <cellStyle name="Normal 2 4 5 2 2 3 2" xfId="17373" xr:uid="{00000000-0005-0000-0000-0000DE430000}"/>
    <cellStyle name="Normal 2 4 5 2 2 3 2 2" xfId="17374" xr:uid="{00000000-0005-0000-0000-0000DF430000}"/>
    <cellStyle name="Normal 2 4 5 2 2 3 3" xfId="17375" xr:uid="{00000000-0005-0000-0000-0000E0430000}"/>
    <cellStyle name="Normal 2 4 5 2 2 4" xfId="17376" xr:uid="{00000000-0005-0000-0000-0000E1430000}"/>
    <cellStyle name="Normal 2 4 5 2 2 4 2" xfId="17377" xr:uid="{00000000-0005-0000-0000-0000E2430000}"/>
    <cellStyle name="Normal 2 4 5 2 2 4 2 2" xfId="17378" xr:uid="{00000000-0005-0000-0000-0000E3430000}"/>
    <cellStyle name="Normal 2 4 5 2 2 4 3" xfId="17379" xr:uid="{00000000-0005-0000-0000-0000E4430000}"/>
    <cellStyle name="Normal 2 4 5 2 2 5" xfId="17380" xr:uid="{00000000-0005-0000-0000-0000E5430000}"/>
    <cellStyle name="Normal 2 4 5 2 2 5 2" xfId="17381" xr:uid="{00000000-0005-0000-0000-0000E6430000}"/>
    <cellStyle name="Normal 2 4 5 2 2 6" xfId="17382" xr:uid="{00000000-0005-0000-0000-0000E7430000}"/>
    <cellStyle name="Normal 2 4 5 2 2 6 2" xfId="17383" xr:uid="{00000000-0005-0000-0000-0000E8430000}"/>
    <cellStyle name="Normal 2 4 5 2 2 7" xfId="17384" xr:uid="{00000000-0005-0000-0000-0000E9430000}"/>
    <cellStyle name="Normal 2 4 5 2 3" xfId="17385" xr:uid="{00000000-0005-0000-0000-0000EA430000}"/>
    <cellStyle name="Normal 2 4 5 2 3 2" xfId="17386" xr:uid="{00000000-0005-0000-0000-0000EB430000}"/>
    <cellStyle name="Normal 2 4 5 2 3 2 2" xfId="17387" xr:uid="{00000000-0005-0000-0000-0000EC430000}"/>
    <cellStyle name="Normal 2 4 5 2 3 2 2 2" xfId="17388" xr:uid="{00000000-0005-0000-0000-0000ED430000}"/>
    <cellStyle name="Normal 2 4 5 2 3 2 3" xfId="17389" xr:uid="{00000000-0005-0000-0000-0000EE430000}"/>
    <cellStyle name="Normal 2 4 5 2 3 3" xfId="17390" xr:uid="{00000000-0005-0000-0000-0000EF430000}"/>
    <cellStyle name="Normal 2 4 5 2 3 3 2" xfId="17391" xr:uid="{00000000-0005-0000-0000-0000F0430000}"/>
    <cellStyle name="Normal 2 4 5 2 3 3 2 2" xfId="17392" xr:uid="{00000000-0005-0000-0000-0000F1430000}"/>
    <cellStyle name="Normal 2 4 5 2 3 3 3" xfId="17393" xr:uid="{00000000-0005-0000-0000-0000F2430000}"/>
    <cellStyle name="Normal 2 4 5 2 3 4" xfId="17394" xr:uid="{00000000-0005-0000-0000-0000F3430000}"/>
    <cellStyle name="Normal 2 4 5 2 3 4 2" xfId="17395" xr:uid="{00000000-0005-0000-0000-0000F4430000}"/>
    <cellStyle name="Normal 2 4 5 2 3 4 2 2" xfId="17396" xr:uid="{00000000-0005-0000-0000-0000F5430000}"/>
    <cellStyle name="Normal 2 4 5 2 3 4 3" xfId="17397" xr:uid="{00000000-0005-0000-0000-0000F6430000}"/>
    <cellStyle name="Normal 2 4 5 2 3 5" xfId="17398" xr:uid="{00000000-0005-0000-0000-0000F7430000}"/>
    <cellStyle name="Normal 2 4 5 2 3 5 2" xfId="17399" xr:uid="{00000000-0005-0000-0000-0000F8430000}"/>
    <cellStyle name="Normal 2 4 5 2 3 6" xfId="17400" xr:uid="{00000000-0005-0000-0000-0000F9430000}"/>
    <cellStyle name="Normal 2 4 5 2 3 6 2" xfId="17401" xr:uid="{00000000-0005-0000-0000-0000FA430000}"/>
    <cellStyle name="Normal 2 4 5 2 3 7" xfId="17402" xr:uid="{00000000-0005-0000-0000-0000FB430000}"/>
    <cellStyle name="Normal 2 4 5 2 4" xfId="17403" xr:uid="{00000000-0005-0000-0000-0000FC430000}"/>
    <cellStyle name="Normal 2 4 5 2 4 2" xfId="17404" xr:uid="{00000000-0005-0000-0000-0000FD430000}"/>
    <cellStyle name="Normal 2 4 5 2 4 2 2" xfId="17405" xr:uid="{00000000-0005-0000-0000-0000FE430000}"/>
    <cellStyle name="Normal 2 4 5 2 4 3" xfId="17406" xr:uid="{00000000-0005-0000-0000-0000FF430000}"/>
    <cellStyle name="Normal 2 4 5 2 5" xfId="17407" xr:uid="{00000000-0005-0000-0000-000000440000}"/>
    <cellStyle name="Normal 2 4 5 2 5 2" xfId="17408" xr:uid="{00000000-0005-0000-0000-000001440000}"/>
    <cellStyle name="Normal 2 4 5 2 5 2 2" xfId="17409" xr:uid="{00000000-0005-0000-0000-000002440000}"/>
    <cellStyle name="Normal 2 4 5 2 5 3" xfId="17410" xr:uid="{00000000-0005-0000-0000-000003440000}"/>
    <cellStyle name="Normal 2 4 5 2 6" xfId="17411" xr:uid="{00000000-0005-0000-0000-000004440000}"/>
    <cellStyle name="Normal 2 4 5 2 6 2" xfId="17412" xr:uid="{00000000-0005-0000-0000-000005440000}"/>
    <cellStyle name="Normal 2 4 5 2 6 2 2" xfId="17413" xr:uid="{00000000-0005-0000-0000-000006440000}"/>
    <cellStyle name="Normal 2 4 5 2 6 3" xfId="17414" xr:uid="{00000000-0005-0000-0000-000007440000}"/>
    <cellStyle name="Normal 2 4 5 2 7" xfId="17415" xr:uid="{00000000-0005-0000-0000-000008440000}"/>
    <cellStyle name="Normal 2 4 5 2 7 2" xfId="17416" xr:uid="{00000000-0005-0000-0000-000009440000}"/>
    <cellStyle name="Normal 2 4 5 2 8" xfId="17417" xr:uid="{00000000-0005-0000-0000-00000A440000}"/>
    <cellStyle name="Normal 2 4 5 2 8 2" xfId="17418" xr:uid="{00000000-0005-0000-0000-00000B440000}"/>
    <cellStyle name="Normal 2 4 5 2 9" xfId="17419" xr:uid="{00000000-0005-0000-0000-00000C440000}"/>
    <cellStyle name="Normal 2 4 5 3" xfId="17420" xr:uid="{00000000-0005-0000-0000-00000D440000}"/>
    <cellStyle name="Normal 2 4 5 3 2" xfId="17421" xr:uid="{00000000-0005-0000-0000-00000E440000}"/>
    <cellStyle name="Normal 2 4 5 3 2 2" xfId="17422" xr:uid="{00000000-0005-0000-0000-00000F440000}"/>
    <cellStyle name="Normal 2 4 5 3 2 2 2" xfId="17423" xr:uid="{00000000-0005-0000-0000-000010440000}"/>
    <cellStyle name="Normal 2 4 5 3 2 2 2 2" xfId="17424" xr:uid="{00000000-0005-0000-0000-000011440000}"/>
    <cellStyle name="Normal 2 4 5 3 2 2 3" xfId="17425" xr:uid="{00000000-0005-0000-0000-000012440000}"/>
    <cellStyle name="Normal 2 4 5 3 2 3" xfId="17426" xr:uid="{00000000-0005-0000-0000-000013440000}"/>
    <cellStyle name="Normal 2 4 5 3 2 3 2" xfId="17427" xr:uid="{00000000-0005-0000-0000-000014440000}"/>
    <cellStyle name="Normal 2 4 5 3 2 3 2 2" xfId="17428" xr:uid="{00000000-0005-0000-0000-000015440000}"/>
    <cellStyle name="Normal 2 4 5 3 2 3 3" xfId="17429" xr:uid="{00000000-0005-0000-0000-000016440000}"/>
    <cellStyle name="Normal 2 4 5 3 2 4" xfId="17430" xr:uid="{00000000-0005-0000-0000-000017440000}"/>
    <cellStyle name="Normal 2 4 5 3 2 4 2" xfId="17431" xr:uid="{00000000-0005-0000-0000-000018440000}"/>
    <cellStyle name="Normal 2 4 5 3 2 4 2 2" xfId="17432" xr:uid="{00000000-0005-0000-0000-000019440000}"/>
    <cellStyle name="Normal 2 4 5 3 2 4 3" xfId="17433" xr:uid="{00000000-0005-0000-0000-00001A440000}"/>
    <cellStyle name="Normal 2 4 5 3 2 5" xfId="17434" xr:uid="{00000000-0005-0000-0000-00001B440000}"/>
    <cellStyle name="Normal 2 4 5 3 2 5 2" xfId="17435" xr:uid="{00000000-0005-0000-0000-00001C440000}"/>
    <cellStyle name="Normal 2 4 5 3 2 6" xfId="17436" xr:uid="{00000000-0005-0000-0000-00001D440000}"/>
    <cellStyle name="Normal 2 4 5 3 2 6 2" xfId="17437" xr:uid="{00000000-0005-0000-0000-00001E440000}"/>
    <cellStyle name="Normal 2 4 5 3 2 7" xfId="17438" xr:uid="{00000000-0005-0000-0000-00001F440000}"/>
    <cellStyle name="Normal 2 4 5 3 3" xfId="17439" xr:uid="{00000000-0005-0000-0000-000020440000}"/>
    <cellStyle name="Normal 2 4 5 3 3 2" xfId="17440" xr:uid="{00000000-0005-0000-0000-000021440000}"/>
    <cellStyle name="Normal 2 4 5 3 3 2 2" xfId="17441" xr:uid="{00000000-0005-0000-0000-000022440000}"/>
    <cellStyle name="Normal 2 4 5 3 3 3" xfId="17442" xr:uid="{00000000-0005-0000-0000-000023440000}"/>
    <cellStyle name="Normal 2 4 5 3 4" xfId="17443" xr:uid="{00000000-0005-0000-0000-000024440000}"/>
    <cellStyle name="Normal 2 4 5 3 4 2" xfId="17444" xr:uid="{00000000-0005-0000-0000-000025440000}"/>
    <cellStyle name="Normal 2 4 5 3 4 2 2" xfId="17445" xr:uid="{00000000-0005-0000-0000-000026440000}"/>
    <cellStyle name="Normal 2 4 5 3 4 3" xfId="17446" xr:uid="{00000000-0005-0000-0000-000027440000}"/>
    <cellStyle name="Normal 2 4 5 3 5" xfId="17447" xr:uid="{00000000-0005-0000-0000-000028440000}"/>
    <cellStyle name="Normal 2 4 5 3 5 2" xfId="17448" xr:uid="{00000000-0005-0000-0000-000029440000}"/>
    <cellStyle name="Normal 2 4 5 3 5 2 2" xfId="17449" xr:uid="{00000000-0005-0000-0000-00002A440000}"/>
    <cellStyle name="Normal 2 4 5 3 5 3" xfId="17450" xr:uid="{00000000-0005-0000-0000-00002B440000}"/>
    <cellStyle name="Normal 2 4 5 3 6" xfId="17451" xr:uid="{00000000-0005-0000-0000-00002C440000}"/>
    <cellStyle name="Normal 2 4 5 3 6 2" xfId="17452" xr:uid="{00000000-0005-0000-0000-00002D440000}"/>
    <cellStyle name="Normal 2 4 5 3 7" xfId="17453" xr:uid="{00000000-0005-0000-0000-00002E440000}"/>
    <cellStyle name="Normal 2 4 5 3 7 2" xfId="17454" xr:uid="{00000000-0005-0000-0000-00002F440000}"/>
    <cellStyle name="Normal 2 4 5 3 8" xfId="17455" xr:uid="{00000000-0005-0000-0000-000030440000}"/>
    <cellStyle name="Normal 2 4 5 4" xfId="17456" xr:uid="{00000000-0005-0000-0000-000031440000}"/>
    <cellStyle name="Normal 2 4 5 4 2" xfId="17457" xr:uid="{00000000-0005-0000-0000-000032440000}"/>
    <cellStyle name="Normal 2 4 5 4 2 2" xfId="17458" xr:uid="{00000000-0005-0000-0000-000033440000}"/>
    <cellStyle name="Normal 2 4 5 4 2 2 2" xfId="17459" xr:uid="{00000000-0005-0000-0000-000034440000}"/>
    <cellStyle name="Normal 2 4 5 4 2 3" xfId="17460" xr:uid="{00000000-0005-0000-0000-000035440000}"/>
    <cellStyle name="Normal 2 4 5 4 3" xfId="17461" xr:uid="{00000000-0005-0000-0000-000036440000}"/>
    <cellStyle name="Normal 2 4 5 4 3 2" xfId="17462" xr:uid="{00000000-0005-0000-0000-000037440000}"/>
    <cellStyle name="Normal 2 4 5 4 3 2 2" xfId="17463" xr:uid="{00000000-0005-0000-0000-000038440000}"/>
    <cellStyle name="Normal 2 4 5 4 3 3" xfId="17464" xr:uid="{00000000-0005-0000-0000-000039440000}"/>
    <cellStyle name="Normal 2 4 5 4 4" xfId="17465" xr:uid="{00000000-0005-0000-0000-00003A440000}"/>
    <cellStyle name="Normal 2 4 5 4 4 2" xfId="17466" xr:uid="{00000000-0005-0000-0000-00003B440000}"/>
    <cellStyle name="Normal 2 4 5 4 4 2 2" xfId="17467" xr:uid="{00000000-0005-0000-0000-00003C440000}"/>
    <cellStyle name="Normal 2 4 5 4 4 3" xfId="17468" xr:uid="{00000000-0005-0000-0000-00003D440000}"/>
    <cellStyle name="Normal 2 4 5 4 5" xfId="17469" xr:uid="{00000000-0005-0000-0000-00003E440000}"/>
    <cellStyle name="Normal 2 4 5 4 5 2" xfId="17470" xr:uid="{00000000-0005-0000-0000-00003F440000}"/>
    <cellStyle name="Normal 2 4 5 4 6" xfId="17471" xr:uid="{00000000-0005-0000-0000-000040440000}"/>
    <cellStyle name="Normal 2 4 5 4 6 2" xfId="17472" xr:uid="{00000000-0005-0000-0000-000041440000}"/>
    <cellStyle name="Normal 2 4 5 4 7" xfId="17473" xr:uid="{00000000-0005-0000-0000-000042440000}"/>
    <cellStyle name="Normal 2 4 5 5" xfId="17474" xr:uid="{00000000-0005-0000-0000-000043440000}"/>
    <cellStyle name="Normal 2 4 5 5 2" xfId="17475" xr:uid="{00000000-0005-0000-0000-000044440000}"/>
    <cellStyle name="Normal 2 4 5 5 2 2" xfId="17476" xr:uid="{00000000-0005-0000-0000-000045440000}"/>
    <cellStyle name="Normal 2 4 5 5 2 2 2" xfId="17477" xr:uid="{00000000-0005-0000-0000-000046440000}"/>
    <cellStyle name="Normal 2 4 5 5 2 3" xfId="17478" xr:uid="{00000000-0005-0000-0000-000047440000}"/>
    <cellStyle name="Normal 2 4 5 5 3" xfId="17479" xr:uid="{00000000-0005-0000-0000-000048440000}"/>
    <cellStyle name="Normal 2 4 5 5 3 2" xfId="17480" xr:uid="{00000000-0005-0000-0000-000049440000}"/>
    <cellStyle name="Normal 2 4 5 5 3 2 2" xfId="17481" xr:uid="{00000000-0005-0000-0000-00004A440000}"/>
    <cellStyle name="Normal 2 4 5 5 3 3" xfId="17482" xr:uid="{00000000-0005-0000-0000-00004B440000}"/>
    <cellStyle name="Normal 2 4 5 5 4" xfId="17483" xr:uid="{00000000-0005-0000-0000-00004C440000}"/>
    <cellStyle name="Normal 2 4 5 5 4 2" xfId="17484" xr:uid="{00000000-0005-0000-0000-00004D440000}"/>
    <cellStyle name="Normal 2 4 5 5 4 2 2" xfId="17485" xr:uid="{00000000-0005-0000-0000-00004E440000}"/>
    <cellStyle name="Normal 2 4 5 5 4 3" xfId="17486" xr:uid="{00000000-0005-0000-0000-00004F440000}"/>
    <cellStyle name="Normal 2 4 5 5 5" xfId="17487" xr:uid="{00000000-0005-0000-0000-000050440000}"/>
    <cellStyle name="Normal 2 4 5 5 5 2" xfId="17488" xr:uid="{00000000-0005-0000-0000-000051440000}"/>
    <cellStyle name="Normal 2 4 5 5 6" xfId="17489" xr:uid="{00000000-0005-0000-0000-000052440000}"/>
    <cellStyle name="Normal 2 4 5 5 6 2" xfId="17490" xr:uid="{00000000-0005-0000-0000-000053440000}"/>
    <cellStyle name="Normal 2 4 5 5 7" xfId="17491" xr:uid="{00000000-0005-0000-0000-000054440000}"/>
    <cellStyle name="Normal 2 4 5 6" xfId="17492" xr:uid="{00000000-0005-0000-0000-000055440000}"/>
    <cellStyle name="Normal 2 4 5 6 2" xfId="17493" xr:uid="{00000000-0005-0000-0000-000056440000}"/>
    <cellStyle name="Normal 2 4 5 6 2 2" xfId="17494" xr:uid="{00000000-0005-0000-0000-000057440000}"/>
    <cellStyle name="Normal 2 4 5 6 3" xfId="17495" xr:uid="{00000000-0005-0000-0000-000058440000}"/>
    <cellStyle name="Normal 2 4 5 7" xfId="17496" xr:uid="{00000000-0005-0000-0000-000059440000}"/>
    <cellStyle name="Normal 2 4 5 7 2" xfId="17497" xr:uid="{00000000-0005-0000-0000-00005A440000}"/>
    <cellStyle name="Normal 2 4 5 7 2 2" xfId="17498" xr:uid="{00000000-0005-0000-0000-00005B440000}"/>
    <cellStyle name="Normal 2 4 5 7 3" xfId="17499" xr:uid="{00000000-0005-0000-0000-00005C440000}"/>
    <cellStyle name="Normal 2 4 5 8" xfId="17500" xr:uid="{00000000-0005-0000-0000-00005D440000}"/>
    <cellStyle name="Normal 2 4 5 8 2" xfId="17501" xr:uid="{00000000-0005-0000-0000-00005E440000}"/>
    <cellStyle name="Normal 2 4 5 8 2 2" xfId="17502" xr:uid="{00000000-0005-0000-0000-00005F440000}"/>
    <cellStyle name="Normal 2 4 5 8 3" xfId="17503" xr:uid="{00000000-0005-0000-0000-000060440000}"/>
    <cellStyle name="Normal 2 4 5 9" xfId="17504" xr:uid="{00000000-0005-0000-0000-000061440000}"/>
    <cellStyle name="Normal 2 4 5 9 2" xfId="17505" xr:uid="{00000000-0005-0000-0000-000062440000}"/>
    <cellStyle name="Normal 2 4 6" xfId="17506" xr:uid="{00000000-0005-0000-0000-000063440000}"/>
    <cellStyle name="Normal 2 4 6 2" xfId="17507" xr:uid="{00000000-0005-0000-0000-000064440000}"/>
    <cellStyle name="Normal 2 4 6 2 2" xfId="17508" xr:uid="{00000000-0005-0000-0000-000065440000}"/>
    <cellStyle name="Normal 2 4 6 2 2 2" xfId="17509" xr:uid="{00000000-0005-0000-0000-000066440000}"/>
    <cellStyle name="Normal 2 4 6 2 2 2 2" xfId="17510" xr:uid="{00000000-0005-0000-0000-000067440000}"/>
    <cellStyle name="Normal 2 4 6 2 2 3" xfId="17511" xr:uid="{00000000-0005-0000-0000-000068440000}"/>
    <cellStyle name="Normal 2 4 6 2 3" xfId="17512" xr:uid="{00000000-0005-0000-0000-000069440000}"/>
    <cellStyle name="Normal 2 4 6 2 3 2" xfId="17513" xr:uid="{00000000-0005-0000-0000-00006A440000}"/>
    <cellStyle name="Normal 2 4 6 2 3 2 2" xfId="17514" xr:uid="{00000000-0005-0000-0000-00006B440000}"/>
    <cellStyle name="Normal 2 4 6 2 3 3" xfId="17515" xr:uid="{00000000-0005-0000-0000-00006C440000}"/>
    <cellStyle name="Normal 2 4 6 2 4" xfId="17516" xr:uid="{00000000-0005-0000-0000-00006D440000}"/>
    <cellStyle name="Normal 2 4 6 2 4 2" xfId="17517" xr:uid="{00000000-0005-0000-0000-00006E440000}"/>
    <cellStyle name="Normal 2 4 6 2 4 2 2" xfId="17518" xr:uid="{00000000-0005-0000-0000-00006F440000}"/>
    <cellStyle name="Normal 2 4 6 2 4 3" xfId="17519" xr:uid="{00000000-0005-0000-0000-000070440000}"/>
    <cellStyle name="Normal 2 4 6 2 5" xfId="17520" xr:uid="{00000000-0005-0000-0000-000071440000}"/>
    <cellStyle name="Normal 2 4 6 2 5 2" xfId="17521" xr:uid="{00000000-0005-0000-0000-000072440000}"/>
    <cellStyle name="Normal 2 4 6 2 6" xfId="17522" xr:uid="{00000000-0005-0000-0000-000073440000}"/>
    <cellStyle name="Normal 2 4 6 2 6 2" xfId="17523" xr:uid="{00000000-0005-0000-0000-000074440000}"/>
    <cellStyle name="Normal 2 4 6 2 7" xfId="17524" xr:uid="{00000000-0005-0000-0000-000075440000}"/>
    <cellStyle name="Normal 2 4 6 3" xfId="17525" xr:uid="{00000000-0005-0000-0000-000076440000}"/>
    <cellStyle name="Normal 2 4 6 3 2" xfId="17526" xr:uid="{00000000-0005-0000-0000-000077440000}"/>
    <cellStyle name="Normal 2 4 6 3 2 2" xfId="17527" xr:uid="{00000000-0005-0000-0000-000078440000}"/>
    <cellStyle name="Normal 2 4 6 3 2 2 2" xfId="17528" xr:uid="{00000000-0005-0000-0000-000079440000}"/>
    <cellStyle name="Normal 2 4 6 3 2 3" xfId="17529" xr:uid="{00000000-0005-0000-0000-00007A440000}"/>
    <cellStyle name="Normal 2 4 6 3 3" xfId="17530" xr:uid="{00000000-0005-0000-0000-00007B440000}"/>
    <cellStyle name="Normal 2 4 6 3 3 2" xfId="17531" xr:uid="{00000000-0005-0000-0000-00007C440000}"/>
    <cellStyle name="Normal 2 4 6 3 3 2 2" xfId="17532" xr:uid="{00000000-0005-0000-0000-00007D440000}"/>
    <cellStyle name="Normal 2 4 6 3 3 3" xfId="17533" xr:uid="{00000000-0005-0000-0000-00007E440000}"/>
    <cellStyle name="Normal 2 4 6 3 4" xfId="17534" xr:uid="{00000000-0005-0000-0000-00007F440000}"/>
    <cellStyle name="Normal 2 4 6 3 4 2" xfId="17535" xr:uid="{00000000-0005-0000-0000-000080440000}"/>
    <cellStyle name="Normal 2 4 6 3 4 2 2" xfId="17536" xr:uid="{00000000-0005-0000-0000-000081440000}"/>
    <cellStyle name="Normal 2 4 6 3 4 3" xfId="17537" xr:uid="{00000000-0005-0000-0000-000082440000}"/>
    <cellStyle name="Normal 2 4 6 3 5" xfId="17538" xr:uid="{00000000-0005-0000-0000-000083440000}"/>
    <cellStyle name="Normal 2 4 6 3 5 2" xfId="17539" xr:uid="{00000000-0005-0000-0000-000084440000}"/>
    <cellStyle name="Normal 2 4 6 3 6" xfId="17540" xr:uid="{00000000-0005-0000-0000-000085440000}"/>
    <cellStyle name="Normal 2 4 6 3 6 2" xfId="17541" xr:uid="{00000000-0005-0000-0000-000086440000}"/>
    <cellStyle name="Normal 2 4 6 3 7" xfId="17542" xr:uid="{00000000-0005-0000-0000-000087440000}"/>
    <cellStyle name="Normal 2 4 6 4" xfId="17543" xr:uid="{00000000-0005-0000-0000-000088440000}"/>
    <cellStyle name="Normal 2 4 6 4 2" xfId="17544" xr:uid="{00000000-0005-0000-0000-000089440000}"/>
    <cellStyle name="Normal 2 4 6 4 2 2" xfId="17545" xr:uid="{00000000-0005-0000-0000-00008A440000}"/>
    <cellStyle name="Normal 2 4 6 4 3" xfId="17546" xr:uid="{00000000-0005-0000-0000-00008B440000}"/>
    <cellStyle name="Normal 2 4 6 5" xfId="17547" xr:uid="{00000000-0005-0000-0000-00008C440000}"/>
    <cellStyle name="Normal 2 4 6 5 2" xfId="17548" xr:uid="{00000000-0005-0000-0000-00008D440000}"/>
    <cellStyle name="Normal 2 4 6 5 2 2" xfId="17549" xr:uid="{00000000-0005-0000-0000-00008E440000}"/>
    <cellStyle name="Normal 2 4 6 5 3" xfId="17550" xr:uid="{00000000-0005-0000-0000-00008F440000}"/>
    <cellStyle name="Normal 2 4 6 6" xfId="17551" xr:uid="{00000000-0005-0000-0000-000090440000}"/>
    <cellStyle name="Normal 2 4 6 6 2" xfId="17552" xr:uid="{00000000-0005-0000-0000-000091440000}"/>
    <cellStyle name="Normal 2 4 6 6 2 2" xfId="17553" xr:uid="{00000000-0005-0000-0000-000092440000}"/>
    <cellStyle name="Normal 2 4 6 6 3" xfId="17554" xr:uid="{00000000-0005-0000-0000-000093440000}"/>
    <cellStyle name="Normal 2 4 6 7" xfId="17555" xr:uid="{00000000-0005-0000-0000-000094440000}"/>
    <cellStyle name="Normal 2 4 6 7 2" xfId="17556" xr:uid="{00000000-0005-0000-0000-000095440000}"/>
    <cellStyle name="Normal 2 4 6 8" xfId="17557" xr:uid="{00000000-0005-0000-0000-000096440000}"/>
    <cellStyle name="Normal 2 4 6 8 2" xfId="17558" xr:uid="{00000000-0005-0000-0000-000097440000}"/>
    <cellStyle name="Normal 2 4 6 9" xfId="17559" xr:uid="{00000000-0005-0000-0000-000098440000}"/>
    <cellStyle name="Normal 2 4 7" xfId="17560" xr:uid="{00000000-0005-0000-0000-000099440000}"/>
    <cellStyle name="Normal 2 4 7 2" xfId="17561" xr:uid="{00000000-0005-0000-0000-00009A440000}"/>
    <cellStyle name="Normal 2 4 7 2 2" xfId="17562" xr:uid="{00000000-0005-0000-0000-00009B440000}"/>
    <cellStyle name="Normal 2 4 7 2 2 2" xfId="17563" xr:uid="{00000000-0005-0000-0000-00009C440000}"/>
    <cellStyle name="Normal 2 4 7 2 2 2 2" xfId="17564" xr:uid="{00000000-0005-0000-0000-00009D440000}"/>
    <cellStyle name="Normal 2 4 7 2 2 3" xfId="17565" xr:uid="{00000000-0005-0000-0000-00009E440000}"/>
    <cellStyle name="Normal 2 4 7 2 3" xfId="17566" xr:uid="{00000000-0005-0000-0000-00009F440000}"/>
    <cellStyle name="Normal 2 4 7 2 3 2" xfId="17567" xr:uid="{00000000-0005-0000-0000-0000A0440000}"/>
    <cellStyle name="Normal 2 4 7 2 3 2 2" xfId="17568" xr:uid="{00000000-0005-0000-0000-0000A1440000}"/>
    <cellStyle name="Normal 2 4 7 2 3 3" xfId="17569" xr:uid="{00000000-0005-0000-0000-0000A2440000}"/>
    <cellStyle name="Normal 2 4 7 2 4" xfId="17570" xr:uid="{00000000-0005-0000-0000-0000A3440000}"/>
    <cellStyle name="Normal 2 4 7 2 4 2" xfId="17571" xr:uid="{00000000-0005-0000-0000-0000A4440000}"/>
    <cellStyle name="Normal 2 4 7 2 4 2 2" xfId="17572" xr:uid="{00000000-0005-0000-0000-0000A5440000}"/>
    <cellStyle name="Normal 2 4 7 2 4 3" xfId="17573" xr:uid="{00000000-0005-0000-0000-0000A6440000}"/>
    <cellStyle name="Normal 2 4 7 2 5" xfId="17574" xr:uid="{00000000-0005-0000-0000-0000A7440000}"/>
    <cellStyle name="Normal 2 4 7 2 5 2" xfId="17575" xr:uid="{00000000-0005-0000-0000-0000A8440000}"/>
    <cellStyle name="Normal 2 4 7 2 6" xfId="17576" xr:uid="{00000000-0005-0000-0000-0000A9440000}"/>
    <cellStyle name="Normal 2 4 7 2 6 2" xfId="17577" xr:uid="{00000000-0005-0000-0000-0000AA440000}"/>
    <cellStyle name="Normal 2 4 7 2 7" xfId="17578" xr:uid="{00000000-0005-0000-0000-0000AB440000}"/>
    <cellStyle name="Normal 2 4 7 3" xfId="17579" xr:uid="{00000000-0005-0000-0000-0000AC440000}"/>
    <cellStyle name="Normal 2 4 7 3 2" xfId="17580" xr:uid="{00000000-0005-0000-0000-0000AD440000}"/>
    <cellStyle name="Normal 2 4 7 3 2 2" xfId="17581" xr:uid="{00000000-0005-0000-0000-0000AE440000}"/>
    <cellStyle name="Normal 2 4 7 3 3" xfId="17582" xr:uid="{00000000-0005-0000-0000-0000AF440000}"/>
    <cellStyle name="Normal 2 4 7 4" xfId="17583" xr:uid="{00000000-0005-0000-0000-0000B0440000}"/>
    <cellStyle name="Normal 2 4 7 4 2" xfId="17584" xr:uid="{00000000-0005-0000-0000-0000B1440000}"/>
    <cellStyle name="Normal 2 4 7 4 2 2" xfId="17585" xr:uid="{00000000-0005-0000-0000-0000B2440000}"/>
    <cellStyle name="Normal 2 4 7 4 3" xfId="17586" xr:uid="{00000000-0005-0000-0000-0000B3440000}"/>
    <cellStyle name="Normal 2 4 7 5" xfId="17587" xr:uid="{00000000-0005-0000-0000-0000B4440000}"/>
    <cellStyle name="Normal 2 4 7 5 2" xfId="17588" xr:uid="{00000000-0005-0000-0000-0000B5440000}"/>
    <cellStyle name="Normal 2 4 7 5 2 2" xfId="17589" xr:uid="{00000000-0005-0000-0000-0000B6440000}"/>
    <cellStyle name="Normal 2 4 7 5 3" xfId="17590" xr:uid="{00000000-0005-0000-0000-0000B7440000}"/>
    <cellStyle name="Normal 2 4 7 6" xfId="17591" xr:uid="{00000000-0005-0000-0000-0000B8440000}"/>
    <cellStyle name="Normal 2 4 7 6 2" xfId="17592" xr:uid="{00000000-0005-0000-0000-0000B9440000}"/>
    <cellStyle name="Normal 2 4 7 7" xfId="17593" xr:uid="{00000000-0005-0000-0000-0000BA440000}"/>
    <cellStyle name="Normal 2 4 7 7 2" xfId="17594" xr:uid="{00000000-0005-0000-0000-0000BB440000}"/>
    <cellStyle name="Normal 2 4 7 8" xfId="17595" xr:uid="{00000000-0005-0000-0000-0000BC440000}"/>
    <cellStyle name="Normal 2 4 8" xfId="17596" xr:uid="{00000000-0005-0000-0000-0000BD440000}"/>
    <cellStyle name="Normal 2 4 8 2" xfId="17597" xr:uid="{00000000-0005-0000-0000-0000BE440000}"/>
    <cellStyle name="Normal 2 4 8 2 2" xfId="17598" xr:uid="{00000000-0005-0000-0000-0000BF440000}"/>
    <cellStyle name="Normal 2 4 8 2 2 2" xfId="17599" xr:uid="{00000000-0005-0000-0000-0000C0440000}"/>
    <cellStyle name="Normal 2 4 8 2 3" xfId="17600" xr:uid="{00000000-0005-0000-0000-0000C1440000}"/>
    <cellStyle name="Normal 2 4 8 3" xfId="17601" xr:uid="{00000000-0005-0000-0000-0000C2440000}"/>
    <cellStyle name="Normal 2 4 8 3 2" xfId="17602" xr:uid="{00000000-0005-0000-0000-0000C3440000}"/>
    <cellStyle name="Normal 2 4 8 3 2 2" xfId="17603" xr:uid="{00000000-0005-0000-0000-0000C4440000}"/>
    <cellStyle name="Normal 2 4 8 3 3" xfId="17604" xr:uid="{00000000-0005-0000-0000-0000C5440000}"/>
    <cellStyle name="Normal 2 4 8 4" xfId="17605" xr:uid="{00000000-0005-0000-0000-0000C6440000}"/>
    <cellStyle name="Normal 2 4 8 4 2" xfId="17606" xr:uid="{00000000-0005-0000-0000-0000C7440000}"/>
    <cellStyle name="Normal 2 4 8 4 2 2" xfId="17607" xr:uid="{00000000-0005-0000-0000-0000C8440000}"/>
    <cellStyle name="Normal 2 4 8 4 3" xfId="17608" xr:uid="{00000000-0005-0000-0000-0000C9440000}"/>
    <cellStyle name="Normal 2 4 8 5" xfId="17609" xr:uid="{00000000-0005-0000-0000-0000CA440000}"/>
    <cellStyle name="Normal 2 4 8 5 2" xfId="17610" xr:uid="{00000000-0005-0000-0000-0000CB440000}"/>
    <cellStyle name="Normal 2 4 8 6" xfId="17611" xr:uid="{00000000-0005-0000-0000-0000CC440000}"/>
    <cellStyle name="Normal 2 4 8 6 2" xfId="17612" xr:uid="{00000000-0005-0000-0000-0000CD440000}"/>
    <cellStyle name="Normal 2 4 8 7" xfId="17613" xr:uid="{00000000-0005-0000-0000-0000CE440000}"/>
    <cellStyle name="Normal 2 4 9" xfId="17614" xr:uid="{00000000-0005-0000-0000-0000CF440000}"/>
    <cellStyle name="Normal 2 4 9 2" xfId="17615" xr:uid="{00000000-0005-0000-0000-0000D0440000}"/>
    <cellStyle name="Normal 2 4 9 2 2" xfId="17616" xr:uid="{00000000-0005-0000-0000-0000D1440000}"/>
    <cellStyle name="Normal 2 4 9 2 2 2" xfId="17617" xr:uid="{00000000-0005-0000-0000-0000D2440000}"/>
    <cellStyle name="Normal 2 4 9 2 3" xfId="17618" xr:uid="{00000000-0005-0000-0000-0000D3440000}"/>
    <cellStyle name="Normal 2 4 9 3" xfId="17619" xr:uid="{00000000-0005-0000-0000-0000D4440000}"/>
    <cellStyle name="Normal 2 4 9 3 2" xfId="17620" xr:uid="{00000000-0005-0000-0000-0000D5440000}"/>
    <cellStyle name="Normal 2 4 9 3 2 2" xfId="17621" xr:uid="{00000000-0005-0000-0000-0000D6440000}"/>
    <cellStyle name="Normal 2 4 9 3 3" xfId="17622" xr:uid="{00000000-0005-0000-0000-0000D7440000}"/>
    <cellStyle name="Normal 2 4 9 4" xfId="17623" xr:uid="{00000000-0005-0000-0000-0000D8440000}"/>
    <cellStyle name="Normal 2 4 9 4 2" xfId="17624" xr:uid="{00000000-0005-0000-0000-0000D9440000}"/>
    <cellStyle name="Normal 2 4 9 4 2 2" xfId="17625" xr:uid="{00000000-0005-0000-0000-0000DA440000}"/>
    <cellStyle name="Normal 2 4 9 4 3" xfId="17626" xr:uid="{00000000-0005-0000-0000-0000DB440000}"/>
    <cellStyle name="Normal 2 4 9 5" xfId="17627" xr:uid="{00000000-0005-0000-0000-0000DC440000}"/>
    <cellStyle name="Normal 2 4 9 5 2" xfId="17628" xr:uid="{00000000-0005-0000-0000-0000DD440000}"/>
    <cellStyle name="Normal 2 4 9 6" xfId="17629" xr:uid="{00000000-0005-0000-0000-0000DE440000}"/>
    <cellStyle name="Normal 2 4 9 6 2" xfId="17630" xr:uid="{00000000-0005-0000-0000-0000DF440000}"/>
    <cellStyle name="Normal 2 4 9 7" xfId="17631" xr:uid="{00000000-0005-0000-0000-0000E0440000}"/>
    <cellStyle name="Normal 2 4_Confidential Information" xfId="17632" xr:uid="{00000000-0005-0000-0000-0000E1440000}"/>
    <cellStyle name="Normal 2 5" xfId="17633" xr:uid="{00000000-0005-0000-0000-0000E2440000}"/>
    <cellStyle name="Normal 2 5 10" xfId="17634" xr:uid="{00000000-0005-0000-0000-0000E3440000}"/>
    <cellStyle name="Normal 2 5 10 2" xfId="17635" xr:uid="{00000000-0005-0000-0000-0000E4440000}"/>
    <cellStyle name="Normal 2 5 10 2 2" xfId="17636" xr:uid="{00000000-0005-0000-0000-0000E5440000}"/>
    <cellStyle name="Normal 2 5 10 3" xfId="17637" xr:uid="{00000000-0005-0000-0000-0000E6440000}"/>
    <cellStyle name="Normal 2 5 11" xfId="17638" xr:uid="{00000000-0005-0000-0000-0000E7440000}"/>
    <cellStyle name="Normal 2 5 11 2" xfId="17639" xr:uid="{00000000-0005-0000-0000-0000E8440000}"/>
    <cellStyle name="Normal 2 5 11 2 2" xfId="17640" xr:uid="{00000000-0005-0000-0000-0000E9440000}"/>
    <cellStyle name="Normal 2 5 11 3" xfId="17641" xr:uid="{00000000-0005-0000-0000-0000EA440000}"/>
    <cellStyle name="Normal 2 5 12" xfId="17642" xr:uid="{00000000-0005-0000-0000-0000EB440000}"/>
    <cellStyle name="Normal 2 5 12 2" xfId="17643" xr:uid="{00000000-0005-0000-0000-0000EC440000}"/>
    <cellStyle name="Normal 2 5 13" xfId="17644" xr:uid="{00000000-0005-0000-0000-0000ED440000}"/>
    <cellStyle name="Normal 2 5 13 2" xfId="17645" xr:uid="{00000000-0005-0000-0000-0000EE440000}"/>
    <cellStyle name="Normal 2 5 14" xfId="17646" xr:uid="{00000000-0005-0000-0000-0000EF440000}"/>
    <cellStyle name="Normal 2 5 14 2" xfId="17647" xr:uid="{00000000-0005-0000-0000-0000F0440000}"/>
    <cellStyle name="Normal 2 5 15" xfId="17648" xr:uid="{00000000-0005-0000-0000-0000F1440000}"/>
    <cellStyle name="Normal 2 5 2" xfId="17649" xr:uid="{00000000-0005-0000-0000-0000F2440000}"/>
    <cellStyle name="Normal 2 5 2 10" xfId="17650" xr:uid="{00000000-0005-0000-0000-0000F3440000}"/>
    <cellStyle name="Normal 2 5 2 10 2" xfId="17651" xr:uid="{00000000-0005-0000-0000-0000F4440000}"/>
    <cellStyle name="Normal 2 5 2 11" xfId="17652" xr:uid="{00000000-0005-0000-0000-0000F5440000}"/>
    <cellStyle name="Normal 2 5 2 2" xfId="17653" xr:uid="{00000000-0005-0000-0000-0000F6440000}"/>
    <cellStyle name="Normal 2 5 2 2 2" xfId="17654" xr:uid="{00000000-0005-0000-0000-0000F7440000}"/>
    <cellStyle name="Normal 2 5 2 2 2 2" xfId="17655" xr:uid="{00000000-0005-0000-0000-0000F8440000}"/>
    <cellStyle name="Normal 2 5 2 2 2 2 2" xfId="17656" xr:uid="{00000000-0005-0000-0000-0000F9440000}"/>
    <cellStyle name="Normal 2 5 2 2 2 2 2 2" xfId="17657" xr:uid="{00000000-0005-0000-0000-0000FA440000}"/>
    <cellStyle name="Normal 2 5 2 2 2 2 3" xfId="17658" xr:uid="{00000000-0005-0000-0000-0000FB440000}"/>
    <cellStyle name="Normal 2 5 2 2 2 3" xfId="17659" xr:uid="{00000000-0005-0000-0000-0000FC440000}"/>
    <cellStyle name="Normal 2 5 2 2 2 3 2" xfId="17660" xr:uid="{00000000-0005-0000-0000-0000FD440000}"/>
    <cellStyle name="Normal 2 5 2 2 2 3 2 2" xfId="17661" xr:uid="{00000000-0005-0000-0000-0000FE440000}"/>
    <cellStyle name="Normal 2 5 2 2 2 3 3" xfId="17662" xr:uid="{00000000-0005-0000-0000-0000FF440000}"/>
    <cellStyle name="Normal 2 5 2 2 2 4" xfId="17663" xr:uid="{00000000-0005-0000-0000-000000450000}"/>
    <cellStyle name="Normal 2 5 2 2 2 4 2" xfId="17664" xr:uid="{00000000-0005-0000-0000-000001450000}"/>
    <cellStyle name="Normal 2 5 2 2 2 4 2 2" xfId="17665" xr:uid="{00000000-0005-0000-0000-000002450000}"/>
    <cellStyle name="Normal 2 5 2 2 2 4 3" xfId="17666" xr:uid="{00000000-0005-0000-0000-000003450000}"/>
    <cellStyle name="Normal 2 5 2 2 2 5" xfId="17667" xr:uid="{00000000-0005-0000-0000-000004450000}"/>
    <cellStyle name="Normal 2 5 2 2 2 5 2" xfId="17668" xr:uid="{00000000-0005-0000-0000-000005450000}"/>
    <cellStyle name="Normal 2 5 2 2 2 6" xfId="17669" xr:uid="{00000000-0005-0000-0000-000006450000}"/>
    <cellStyle name="Normal 2 5 2 2 2 6 2" xfId="17670" xr:uid="{00000000-0005-0000-0000-000007450000}"/>
    <cellStyle name="Normal 2 5 2 2 2 7" xfId="17671" xr:uid="{00000000-0005-0000-0000-000008450000}"/>
    <cellStyle name="Normal 2 5 2 2 3" xfId="17672" xr:uid="{00000000-0005-0000-0000-000009450000}"/>
    <cellStyle name="Normal 2 5 2 2 3 2" xfId="17673" xr:uid="{00000000-0005-0000-0000-00000A450000}"/>
    <cellStyle name="Normal 2 5 2 2 3 2 2" xfId="17674" xr:uid="{00000000-0005-0000-0000-00000B450000}"/>
    <cellStyle name="Normal 2 5 2 2 3 2 2 2" xfId="17675" xr:uid="{00000000-0005-0000-0000-00000C450000}"/>
    <cellStyle name="Normal 2 5 2 2 3 2 3" xfId="17676" xr:uid="{00000000-0005-0000-0000-00000D450000}"/>
    <cellStyle name="Normal 2 5 2 2 3 3" xfId="17677" xr:uid="{00000000-0005-0000-0000-00000E450000}"/>
    <cellStyle name="Normal 2 5 2 2 3 3 2" xfId="17678" xr:uid="{00000000-0005-0000-0000-00000F450000}"/>
    <cellStyle name="Normal 2 5 2 2 3 3 2 2" xfId="17679" xr:uid="{00000000-0005-0000-0000-000010450000}"/>
    <cellStyle name="Normal 2 5 2 2 3 3 3" xfId="17680" xr:uid="{00000000-0005-0000-0000-000011450000}"/>
    <cellStyle name="Normal 2 5 2 2 3 4" xfId="17681" xr:uid="{00000000-0005-0000-0000-000012450000}"/>
    <cellStyle name="Normal 2 5 2 2 3 4 2" xfId="17682" xr:uid="{00000000-0005-0000-0000-000013450000}"/>
    <cellStyle name="Normal 2 5 2 2 3 4 2 2" xfId="17683" xr:uid="{00000000-0005-0000-0000-000014450000}"/>
    <cellStyle name="Normal 2 5 2 2 3 4 3" xfId="17684" xr:uid="{00000000-0005-0000-0000-000015450000}"/>
    <cellStyle name="Normal 2 5 2 2 3 5" xfId="17685" xr:uid="{00000000-0005-0000-0000-000016450000}"/>
    <cellStyle name="Normal 2 5 2 2 3 5 2" xfId="17686" xr:uid="{00000000-0005-0000-0000-000017450000}"/>
    <cellStyle name="Normal 2 5 2 2 3 6" xfId="17687" xr:uid="{00000000-0005-0000-0000-000018450000}"/>
    <cellStyle name="Normal 2 5 2 2 3 6 2" xfId="17688" xr:uid="{00000000-0005-0000-0000-000019450000}"/>
    <cellStyle name="Normal 2 5 2 2 3 7" xfId="17689" xr:uid="{00000000-0005-0000-0000-00001A450000}"/>
    <cellStyle name="Normal 2 5 2 2 4" xfId="17690" xr:uid="{00000000-0005-0000-0000-00001B450000}"/>
    <cellStyle name="Normal 2 5 2 2 4 2" xfId="17691" xr:uid="{00000000-0005-0000-0000-00001C450000}"/>
    <cellStyle name="Normal 2 5 2 2 4 2 2" xfId="17692" xr:uid="{00000000-0005-0000-0000-00001D450000}"/>
    <cellStyle name="Normal 2 5 2 2 4 3" xfId="17693" xr:uid="{00000000-0005-0000-0000-00001E450000}"/>
    <cellStyle name="Normal 2 5 2 2 5" xfId="17694" xr:uid="{00000000-0005-0000-0000-00001F450000}"/>
    <cellStyle name="Normal 2 5 2 2 5 2" xfId="17695" xr:uid="{00000000-0005-0000-0000-000020450000}"/>
    <cellStyle name="Normal 2 5 2 2 5 2 2" xfId="17696" xr:uid="{00000000-0005-0000-0000-000021450000}"/>
    <cellStyle name="Normal 2 5 2 2 5 3" xfId="17697" xr:uid="{00000000-0005-0000-0000-000022450000}"/>
    <cellStyle name="Normal 2 5 2 2 6" xfId="17698" xr:uid="{00000000-0005-0000-0000-000023450000}"/>
    <cellStyle name="Normal 2 5 2 2 6 2" xfId="17699" xr:uid="{00000000-0005-0000-0000-000024450000}"/>
    <cellStyle name="Normal 2 5 2 2 6 2 2" xfId="17700" xr:uid="{00000000-0005-0000-0000-000025450000}"/>
    <cellStyle name="Normal 2 5 2 2 6 3" xfId="17701" xr:uid="{00000000-0005-0000-0000-000026450000}"/>
    <cellStyle name="Normal 2 5 2 2 7" xfId="17702" xr:uid="{00000000-0005-0000-0000-000027450000}"/>
    <cellStyle name="Normal 2 5 2 2 7 2" xfId="17703" xr:uid="{00000000-0005-0000-0000-000028450000}"/>
    <cellStyle name="Normal 2 5 2 2 8" xfId="17704" xr:uid="{00000000-0005-0000-0000-000029450000}"/>
    <cellStyle name="Normal 2 5 2 2 8 2" xfId="17705" xr:uid="{00000000-0005-0000-0000-00002A450000}"/>
    <cellStyle name="Normal 2 5 2 2 9" xfId="17706" xr:uid="{00000000-0005-0000-0000-00002B450000}"/>
    <cellStyle name="Normal 2 5 2 3" xfId="17707" xr:uid="{00000000-0005-0000-0000-00002C450000}"/>
    <cellStyle name="Normal 2 5 2 3 2" xfId="17708" xr:uid="{00000000-0005-0000-0000-00002D450000}"/>
    <cellStyle name="Normal 2 5 2 3 2 2" xfId="17709" xr:uid="{00000000-0005-0000-0000-00002E450000}"/>
    <cellStyle name="Normal 2 5 2 3 2 2 2" xfId="17710" xr:uid="{00000000-0005-0000-0000-00002F450000}"/>
    <cellStyle name="Normal 2 5 2 3 2 2 2 2" xfId="17711" xr:uid="{00000000-0005-0000-0000-000030450000}"/>
    <cellStyle name="Normal 2 5 2 3 2 2 3" xfId="17712" xr:uid="{00000000-0005-0000-0000-000031450000}"/>
    <cellStyle name="Normal 2 5 2 3 2 3" xfId="17713" xr:uid="{00000000-0005-0000-0000-000032450000}"/>
    <cellStyle name="Normal 2 5 2 3 2 3 2" xfId="17714" xr:uid="{00000000-0005-0000-0000-000033450000}"/>
    <cellStyle name="Normal 2 5 2 3 2 3 2 2" xfId="17715" xr:uid="{00000000-0005-0000-0000-000034450000}"/>
    <cellStyle name="Normal 2 5 2 3 2 3 3" xfId="17716" xr:uid="{00000000-0005-0000-0000-000035450000}"/>
    <cellStyle name="Normal 2 5 2 3 2 4" xfId="17717" xr:uid="{00000000-0005-0000-0000-000036450000}"/>
    <cellStyle name="Normal 2 5 2 3 2 4 2" xfId="17718" xr:uid="{00000000-0005-0000-0000-000037450000}"/>
    <cellStyle name="Normal 2 5 2 3 2 4 2 2" xfId="17719" xr:uid="{00000000-0005-0000-0000-000038450000}"/>
    <cellStyle name="Normal 2 5 2 3 2 4 3" xfId="17720" xr:uid="{00000000-0005-0000-0000-000039450000}"/>
    <cellStyle name="Normal 2 5 2 3 2 5" xfId="17721" xr:uid="{00000000-0005-0000-0000-00003A450000}"/>
    <cellStyle name="Normal 2 5 2 3 2 5 2" xfId="17722" xr:uid="{00000000-0005-0000-0000-00003B450000}"/>
    <cellStyle name="Normal 2 5 2 3 2 6" xfId="17723" xr:uid="{00000000-0005-0000-0000-00003C450000}"/>
    <cellStyle name="Normal 2 5 2 3 2 6 2" xfId="17724" xr:uid="{00000000-0005-0000-0000-00003D450000}"/>
    <cellStyle name="Normal 2 5 2 3 2 7" xfId="17725" xr:uid="{00000000-0005-0000-0000-00003E450000}"/>
    <cellStyle name="Normal 2 5 2 3 3" xfId="17726" xr:uid="{00000000-0005-0000-0000-00003F450000}"/>
    <cellStyle name="Normal 2 5 2 3 3 2" xfId="17727" xr:uid="{00000000-0005-0000-0000-000040450000}"/>
    <cellStyle name="Normal 2 5 2 3 3 2 2" xfId="17728" xr:uid="{00000000-0005-0000-0000-000041450000}"/>
    <cellStyle name="Normal 2 5 2 3 3 3" xfId="17729" xr:uid="{00000000-0005-0000-0000-000042450000}"/>
    <cellStyle name="Normal 2 5 2 3 4" xfId="17730" xr:uid="{00000000-0005-0000-0000-000043450000}"/>
    <cellStyle name="Normal 2 5 2 3 4 2" xfId="17731" xr:uid="{00000000-0005-0000-0000-000044450000}"/>
    <cellStyle name="Normal 2 5 2 3 4 2 2" xfId="17732" xr:uid="{00000000-0005-0000-0000-000045450000}"/>
    <cellStyle name="Normal 2 5 2 3 4 3" xfId="17733" xr:uid="{00000000-0005-0000-0000-000046450000}"/>
    <cellStyle name="Normal 2 5 2 3 5" xfId="17734" xr:uid="{00000000-0005-0000-0000-000047450000}"/>
    <cellStyle name="Normal 2 5 2 3 5 2" xfId="17735" xr:uid="{00000000-0005-0000-0000-000048450000}"/>
    <cellStyle name="Normal 2 5 2 3 5 2 2" xfId="17736" xr:uid="{00000000-0005-0000-0000-000049450000}"/>
    <cellStyle name="Normal 2 5 2 3 5 3" xfId="17737" xr:uid="{00000000-0005-0000-0000-00004A450000}"/>
    <cellStyle name="Normal 2 5 2 3 6" xfId="17738" xr:uid="{00000000-0005-0000-0000-00004B450000}"/>
    <cellStyle name="Normal 2 5 2 3 6 2" xfId="17739" xr:uid="{00000000-0005-0000-0000-00004C450000}"/>
    <cellStyle name="Normal 2 5 2 3 7" xfId="17740" xr:uid="{00000000-0005-0000-0000-00004D450000}"/>
    <cellStyle name="Normal 2 5 2 3 7 2" xfId="17741" xr:uid="{00000000-0005-0000-0000-00004E450000}"/>
    <cellStyle name="Normal 2 5 2 3 8" xfId="17742" xr:uid="{00000000-0005-0000-0000-00004F450000}"/>
    <cellStyle name="Normal 2 5 2 4" xfId="17743" xr:uid="{00000000-0005-0000-0000-000050450000}"/>
    <cellStyle name="Normal 2 5 2 4 2" xfId="17744" xr:uid="{00000000-0005-0000-0000-000051450000}"/>
    <cellStyle name="Normal 2 5 2 4 2 2" xfId="17745" xr:uid="{00000000-0005-0000-0000-000052450000}"/>
    <cellStyle name="Normal 2 5 2 4 2 2 2" xfId="17746" xr:uid="{00000000-0005-0000-0000-000053450000}"/>
    <cellStyle name="Normal 2 5 2 4 2 3" xfId="17747" xr:uid="{00000000-0005-0000-0000-000054450000}"/>
    <cellStyle name="Normal 2 5 2 4 3" xfId="17748" xr:uid="{00000000-0005-0000-0000-000055450000}"/>
    <cellStyle name="Normal 2 5 2 4 3 2" xfId="17749" xr:uid="{00000000-0005-0000-0000-000056450000}"/>
    <cellStyle name="Normal 2 5 2 4 3 2 2" xfId="17750" xr:uid="{00000000-0005-0000-0000-000057450000}"/>
    <cellStyle name="Normal 2 5 2 4 3 3" xfId="17751" xr:uid="{00000000-0005-0000-0000-000058450000}"/>
    <cellStyle name="Normal 2 5 2 4 4" xfId="17752" xr:uid="{00000000-0005-0000-0000-000059450000}"/>
    <cellStyle name="Normal 2 5 2 4 4 2" xfId="17753" xr:uid="{00000000-0005-0000-0000-00005A450000}"/>
    <cellStyle name="Normal 2 5 2 4 4 2 2" xfId="17754" xr:uid="{00000000-0005-0000-0000-00005B450000}"/>
    <cellStyle name="Normal 2 5 2 4 4 3" xfId="17755" xr:uid="{00000000-0005-0000-0000-00005C450000}"/>
    <cellStyle name="Normal 2 5 2 4 5" xfId="17756" xr:uid="{00000000-0005-0000-0000-00005D450000}"/>
    <cellStyle name="Normal 2 5 2 4 5 2" xfId="17757" xr:uid="{00000000-0005-0000-0000-00005E450000}"/>
    <cellStyle name="Normal 2 5 2 4 6" xfId="17758" xr:uid="{00000000-0005-0000-0000-00005F450000}"/>
    <cellStyle name="Normal 2 5 2 4 6 2" xfId="17759" xr:uid="{00000000-0005-0000-0000-000060450000}"/>
    <cellStyle name="Normal 2 5 2 4 7" xfId="17760" xr:uid="{00000000-0005-0000-0000-000061450000}"/>
    <cellStyle name="Normal 2 5 2 5" xfId="17761" xr:uid="{00000000-0005-0000-0000-000062450000}"/>
    <cellStyle name="Normal 2 5 2 5 2" xfId="17762" xr:uid="{00000000-0005-0000-0000-000063450000}"/>
    <cellStyle name="Normal 2 5 2 5 2 2" xfId="17763" xr:uid="{00000000-0005-0000-0000-000064450000}"/>
    <cellStyle name="Normal 2 5 2 5 2 2 2" xfId="17764" xr:uid="{00000000-0005-0000-0000-000065450000}"/>
    <cellStyle name="Normal 2 5 2 5 2 3" xfId="17765" xr:uid="{00000000-0005-0000-0000-000066450000}"/>
    <cellStyle name="Normal 2 5 2 5 3" xfId="17766" xr:uid="{00000000-0005-0000-0000-000067450000}"/>
    <cellStyle name="Normal 2 5 2 5 3 2" xfId="17767" xr:uid="{00000000-0005-0000-0000-000068450000}"/>
    <cellStyle name="Normal 2 5 2 5 3 2 2" xfId="17768" xr:uid="{00000000-0005-0000-0000-000069450000}"/>
    <cellStyle name="Normal 2 5 2 5 3 3" xfId="17769" xr:uid="{00000000-0005-0000-0000-00006A450000}"/>
    <cellStyle name="Normal 2 5 2 5 4" xfId="17770" xr:uid="{00000000-0005-0000-0000-00006B450000}"/>
    <cellStyle name="Normal 2 5 2 5 4 2" xfId="17771" xr:uid="{00000000-0005-0000-0000-00006C450000}"/>
    <cellStyle name="Normal 2 5 2 5 4 2 2" xfId="17772" xr:uid="{00000000-0005-0000-0000-00006D450000}"/>
    <cellStyle name="Normal 2 5 2 5 4 3" xfId="17773" xr:uid="{00000000-0005-0000-0000-00006E450000}"/>
    <cellStyle name="Normal 2 5 2 5 5" xfId="17774" xr:uid="{00000000-0005-0000-0000-00006F450000}"/>
    <cellStyle name="Normal 2 5 2 5 5 2" xfId="17775" xr:uid="{00000000-0005-0000-0000-000070450000}"/>
    <cellStyle name="Normal 2 5 2 5 6" xfId="17776" xr:uid="{00000000-0005-0000-0000-000071450000}"/>
    <cellStyle name="Normal 2 5 2 5 6 2" xfId="17777" xr:uid="{00000000-0005-0000-0000-000072450000}"/>
    <cellStyle name="Normal 2 5 2 5 7" xfId="17778" xr:uid="{00000000-0005-0000-0000-000073450000}"/>
    <cellStyle name="Normal 2 5 2 6" xfId="17779" xr:uid="{00000000-0005-0000-0000-000074450000}"/>
    <cellStyle name="Normal 2 5 2 6 2" xfId="17780" xr:uid="{00000000-0005-0000-0000-000075450000}"/>
    <cellStyle name="Normal 2 5 2 6 2 2" xfId="17781" xr:uid="{00000000-0005-0000-0000-000076450000}"/>
    <cellStyle name="Normal 2 5 2 6 3" xfId="17782" xr:uid="{00000000-0005-0000-0000-000077450000}"/>
    <cellStyle name="Normal 2 5 2 7" xfId="17783" xr:uid="{00000000-0005-0000-0000-000078450000}"/>
    <cellStyle name="Normal 2 5 2 7 2" xfId="17784" xr:uid="{00000000-0005-0000-0000-000079450000}"/>
    <cellStyle name="Normal 2 5 2 7 2 2" xfId="17785" xr:uid="{00000000-0005-0000-0000-00007A450000}"/>
    <cellStyle name="Normal 2 5 2 7 3" xfId="17786" xr:uid="{00000000-0005-0000-0000-00007B450000}"/>
    <cellStyle name="Normal 2 5 2 8" xfId="17787" xr:uid="{00000000-0005-0000-0000-00007C450000}"/>
    <cellStyle name="Normal 2 5 2 8 2" xfId="17788" xr:uid="{00000000-0005-0000-0000-00007D450000}"/>
    <cellStyle name="Normal 2 5 2 8 2 2" xfId="17789" xr:uid="{00000000-0005-0000-0000-00007E450000}"/>
    <cellStyle name="Normal 2 5 2 8 3" xfId="17790" xr:uid="{00000000-0005-0000-0000-00007F450000}"/>
    <cellStyle name="Normal 2 5 2 9" xfId="17791" xr:uid="{00000000-0005-0000-0000-000080450000}"/>
    <cellStyle name="Normal 2 5 2 9 2" xfId="17792" xr:uid="{00000000-0005-0000-0000-000081450000}"/>
    <cellStyle name="Normal 2 5 3" xfId="17793" xr:uid="{00000000-0005-0000-0000-000082450000}"/>
    <cellStyle name="Normal 2 5 3 10" xfId="17794" xr:uid="{00000000-0005-0000-0000-000083450000}"/>
    <cellStyle name="Normal 2 5 3 10 2" xfId="17795" xr:uid="{00000000-0005-0000-0000-000084450000}"/>
    <cellStyle name="Normal 2 5 3 11" xfId="17796" xr:uid="{00000000-0005-0000-0000-000085450000}"/>
    <cellStyle name="Normal 2 5 3 2" xfId="17797" xr:uid="{00000000-0005-0000-0000-000086450000}"/>
    <cellStyle name="Normal 2 5 3 2 2" xfId="17798" xr:uid="{00000000-0005-0000-0000-000087450000}"/>
    <cellStyle name="Normal 2 5 3 2 2 2" xfId="17799" xr:uid="{00000000-0005-0000-0000-000088450000}"/>
    <cellStyle name="Normal 2 5 3 2 2 2 2" xfId="17800" xr:uid="{00000000-0005-0000-0000-000089450000}"/>
    <cellStyle name="Normal 2 5 3 2 2 2 2 2" xfId="17801" xr:uid="{00000000-0005-0000-0000-00008A450000}"/>
    <cellStyle name="Normal 2 5 3 2 2 2 3" xfId="17802" xr:uid="{00000000-0005-0000-0000-00008B450000}"/>
    <cellStyle name="Normal 2 5 3 2 2 3" xfId="17803" xr:uid="{00000000-0005-0000-0000-00008C450000}"/>
    <cellStyle name="Normal 2 5 3 2 2 3 2" xfId="17804" xr:uid="{00000000-0005-0000-0000-00008D450000}"/>
    <cellStyle name="Normal 2 5 3 2 2 3 2 2" xfId="17805" xr:uid="{00000000-0005-0000-0000-00008E450000}"/>
    <cellStyle name="Normal 2 5 3 2 2 3 3" xfId="17806" xr:uid="{00000000-0005-0000-0000-00008F450000}"/>
    <cellStyle name="Normal 2 5 3 2 2 4" xfId="17807" xr:uid="{00000000-0005-0000-0000-000090450000}"/>
    <cellStyle name="Normal 2 5 3 2 2 4 2" xfId="17808" xr:uid="{00000000-0005-0000-0000-000091450000}"/>
    <cellStyle name="Normal 2 5 3 2 2 4 2 2" xfId="17809" xr:uid="{00000000-0005-0000-0000-000092450000}"/>
    <cellStyle name="Normal 2 5 3 2 2 4 3" xfId="17810" xr:uid="{00000000-0005-0000-0000-000093450000}"/>
    <cellStyle name="Normal 2 5 3 2 2 5" xfId="17811" xr:uid="{00000000-0005-0000-0000-000094450000}"/>
    <cellStyle name="Normal 2 5 3 2 2 5 2" xfId="17812" xr:uid="{00000000-0005-0000-0000-000095450000}"/>
    <cellStyle name="Normal 2 5 3 2 2 6" xfId="17813" xr:uid="{00000000-0005-0000-0000-000096450000}"/>
    <cellStyle name="Normal 2 5 3 2 2 6 2" xfId="17814" xr:uid="{00000000-0005-0000-0000-000097450000}"/>
    <cellStyle name="Normal 2 5 3 2 2 7" xfId="17815" xr:uid="{00000000-0005-0000-0000-000098450000}"/>
    <cellStyle name="Normal 2 5 3 2 3" xfId="17816" xr:uid="{00000000-0005-0000-0000-000099450000}"/>
    <cellStyle name="Normal 2 5 3 2 3 2" xfId="17817" xr:uid="{00000000-0005-0000-0000-00009A450000}"/>
    <cellStyle name="Normal 2 5 3 2 3 2 2" xfId="17818" xr:uid="{00000000-0005-0000-0000-00009B450000}"/>
    <cellStyle name="Normal 2 5 3 2 3 2 2 2" xfId="17819" xr:uid="{00000000-0005-0000-0000-00009C450000}"/>
    <cellStyle name="Normal 2 5 3 2 3 2 3" xfId="17820" xr:uid="{00000000-0005-0000-0000-00009D450000}"/>
    <cellStyle name="Normal 2 5 3 2 3 3" xfId="17821" xr:uid="{00000000-0005-0000-0000-00009E450000}"/>
    <cellStyle name="Normal 2 5 3 2 3 3 2" xfId="17822" xr:uid="{00000000-0005-0000-0000-00009F450000}"/>
    <cellStyle name="Normal 2 5 3 2 3 3 2 2" xfId="17823" xr:uid="{00000000-0005-0000-0000-0000A0450000}"/>
    <cellStyle name="Normal 2 5 3 2 3 3 3" xfId="17824" xr:uid="{00000000-0005-0000-0000-0000A1450000}"/>
    <cellStyle name="Normal 2 5 3 2 3 4" xfId="17825" xr:uid="{00000000-0005-0000-0000-0000A2450000}"/>
    <cellStyle name="Normal 2 5 3 2 3 4 2" xfId="17826" xr:uid="{00000000-0005-0000-0000-0000A3450000}"/>
    <cellStyle name="Normal 2 5 3 2 3 4 2 2" xfId="17827" xr:uid="{00000000-0005-0000-0000-0000A4450000}"/>
    <cellStyle name="Normal 2 5 3 2 3 4 3" xfId="17828" xr:uid="{00000000-0005-0000-0000-0000A5450000}"/>
    <cellStyle name="Normal 2 5 3 2 3 5" xfId="17829" xr:uid="{00000000-0005-0000-0000-0000A6450000}"/>
    <cellStyle name="Normal 2 5 3 2 3 5 2" xfId="17830" xr:uid="{00000000-0005-0000-0000-0000A7450000}"/>
    <cellStyle name="Normal 2 5 3 2 3 6" xfId="17831" xr:uid="{00000000-0005-0000-0000-0000A8450000}"/>
    <cellStyle name="Normal 2 5 3 2 3 6 2" xfId="17832" xr:uid="{00000000-0005-0000-0000-0000A9450000}"/>
    <cellStyle name="Normal 2 5 3 2 3 7" xfId="17833" xr:uid="{00000000-0005-0000-0000-0000AA450000}"/>
    <cellStyle name="Normal 2 5 3 2 4" xfId="17834" xr:uid="{00000000-0005-0000-0000-0000AB450000}"/>
    <cellStyle name="Normal 2 5 3 2 4 2" xfId="17835" xr:uid="{00000000-0005-0000-0000-0000AC450000}"/>
    <cellStyle name="Normal 2 5 3 2 4 2 2" xfId="17836" xr:uid="{00000000-0005-0000-0000-0000AD450000}"/>
    <cellStyle name="Normal 2 5 3 2 4 3" xfId="17837" xr:uid="{00000000-0005-0000-0000-0000AE450000}"/>
    <cellStyle name="Normal 2 5 3 2 5" xfId="17838" xr:uid="{00000000-0005-0000-0000-0000AF450000}"/>
    <cellStyle name="Normal 2 5 3 2 5 2" xfId="17839" xr:uid="{00000000-0005-0000-0000-0000B0450000}"/>
    <cellStyle name="Normal 2 5 3 2 5 2 2" xfId="17840" xr:uid="{00000000-0005-0000-0000-0000B1450000}"/>
    <cellStyle name="Normal 2 5 3 2 5 3" xfId="17841" xr:uid="{00000000-0005-0000-0000-0000B2450000}"/>
    <cellStyle name="Normal 2 5 3 2 6" xfId="17842" xr:uid="{00000000-0005-0000-0000-0000B3450000}"/>
    <cellStyle name="Normal 2 5 3 2 6 2" xfId="17843" xr:uid="{00000000-0005-0000-0000-0000B4450000}"/>
    <cellStyle name="Normal 2 5 3 2 6 2 2" xfId="17844" xr:uid="{00000000-0005-0000-0000-0000B5450000}"/>
    <cellStyle name="Normal 2 5 3 2 6 3" xfId="17845" xr:uid="{00000000-0005-0000-0000-0000B6450000}"/>
    <cellStyle name="Normal 2 5 3 2 7" xfId="17846" xr:uid="{00000000-0005-0000-0000-0000B7450000}"/>
    <cellStyle name="Normal 2 5 3 2 7 2" xfId="17847" xr:uid="{00000000-0005-0000-0000-0000B8450000}"/>
    <cellStyle name="Normal 2 5 3 2 8" xfId="17848" xr:uid="{00000000-0005-0000-0000-0000B9450000}"/>
    <cellStyle name="Normal 2 5 3 2 8 2" xfId="17849" xr:uid="{00000000-0005-0000-0000-0000BA450000}"/>
    <cellStyle name="Normal 2 5 3 2 9" xfId="17850" xr:uid="{00000000-0005-0000-0000-0000BB450000}"/>
    <cellStyle name="Normal 2 5 3 3" xfId="17851" xr:uid="{00000000-0005-0000-0000-0000BC450000}"/>
    <cellStyle name="Normal 2 5 3 3 2" xfId="17852" xr:uid="{00000000-0005-0000-0000-0000BD450000}"/>
    <cellStyle name="Normal 2 5 3 3 2 2" xfId="17853" xr:uid="{00000000-0005-0000-0000-0000BE450000}"/>
    <cellStyle name="Normal 2 5 3 3 2 2 2" xfId="17854" xr:uid="{00000000-0005-0000-0000-0000BF450000}"/>
    <cellStyle name="Normal 2 5 3 3 2 2 2 2" xfId="17855" xr:uid="{00000000-0005-0000-0000-0000C0450000}"/>
    <cellStyle name="Normal 2 5 3 3 2 2 3" xfId="17856" xr:uid="{00000000-0005-0000-0000-0000C1450000}"/>
    <cellStyle name="Normal 2 5 3 3 2 3" xfId="17857" xr:uid="{00000000-0005-0000-0000-0000C2450000}"/>
    <cellStyle name="Normal 2 5 3 3 2 3 2" xfId="17858" xr:uid="{00000000-0005-0000-0000-0000C3450000}"/>
    <cellStyle name="Normal 2 5 3 3 2 3 2 2" xfId="17859" xr:uid="{00000000-0005-0000-0000-0000C4450000}"/>
    <cellStyle name="Normal 2 5 3 3 2 3 3" xfId="17860" xr:uid="{00000000-0005-0000-0000-0000C5450000}"/>
    <cellStyle name="Normal 2 5 3 3 2 4" xfId="17861" xr:uid="{00000000-0005-0000-0000-0000C6450000}"/>
    <cellStyle name="Normal 2 5 3 3 2 4 2" xfId="17862" xr:uid="{00000000-0005-0000-0000-0000C7450000}"/>
    <cellStyle name="Normal 2 5 3 3 2 4 2 2" xfId="17863" xr:uid="{00000000-0005-0000-0000-0000C8450000}"/>
    <cellStyle name="Normal 2 5 3 3 2 4 3" xfId="17864" xr:uid="{00000000-0005-0000-0000-0000C9450000}"/>
    <cellStyle name="Normal 2 5 3 3 2 5" xfId="17865" xr:uid="{00000000-0005-0000-0000-0000CA450000}"/>
    <cellStyle name="Normal 2 5 3 3 2 5 2" xfId="17866" xr:uid="{00000000-0005-0000-0000-0000CB450000}"/>
    <cellStyle name="Normal 2 5 3 3 2 6" xfId="17867" xr:uid="{00000000-0005-0000-0000-0000CC450000}"/>
    <cellStyle name="Normal 2 5 3 3 2 6 2" xfId="17868" xr:uid="{00000000-0005-0000-0000-0000CD450000}"/>
    <cellStyle name="Normal 2 5 3 3 2 7" xfId="17869" xr:uid="{00000000-0005-0000-0000-0000CE450000}"/>
    <cellStyle name="Normal 2 5 3 3 3" xfId="17870" xr:uid="{00000000-0005-0000-0000-0000CF450000}"/>
    <cellStyle name="Normal 2 5 3 3 3 2" xfId="17871" xr:uid="{00000000-0005-0000-0000-0000D0450000}"/>
    <cellStyle name="Normal 2 5 3 3 3 2 2" xfId="17872" xr:uid="{00000000-0005-0000-0000-0000D1450000}"/>
    <cellStyle name="Normal 2 5 3 3 3 3" xfId="17873" xr:uid="{00000000-0005-0000-0000-0000D2450000}"/>
    <cellStyle name="Normal 2 5 3 3 4" xfId="17874" xr:uid="{00000000-0005-0000-0000-0000D3450000}"/>
    <cellStyle name="Normal 2 5 3 3 4 2" xfId="17875" xr:uid="{00000000-0005-0000-0000-0000D4450000}"/>
    <cellStyle name="Normal 2 5 3 3 4 2 2" xfId="17876" xr:uid="{00000000-0005-0000-0000-0000D5450000}"/>
    <cellStyle name="Normal 2 5 3 3 4 3" xfId="17877" xr:uid="{00000000-0005-0000-0000-0000D6450000}"/>
    <cellStyle name="Normal 2 5 3 3 5" xfId="17878" xr:uid="{00000000-0005-0000-0000-0000D7450000}"/>
    <cellStyle name="Normal 2 5 3 3 5 2" xfId="17879" xr:uid="{00000000-0005-0000-0000-0000D8450000}"/>
    <cellStyle name="Normal 2 5 3 3 5 2 2" xfId="17880" xr:uid="{00000000-0005-0000-0000-0000D9450000}"/>
    <cellStyle name="Normal 2 5 3 3 5 3" xfId="17881" xr:uid="{00000000-0005-0000-0000-0000DA450000}"/>
    <cellStyle name="Normal 2 5 3 3 6" xfId="17882" xr:uid="{00000000-0005-0000-0000-0000DB450000}"/>
    <cellStyle name="Normal 2 5 3 3 6 2" xfId="17883" xr:uid="{00000000-0005-0000-0000-0000DC450000}"/>
    <cellStyle name="Normal 2 5 3 3 7" xfId="17884" xr:uid="{00000000-0005-0000-0000-0000DD450000}"/>
    <cellStyle name="Normal 2 5 3 3 7 2" xfId="17885" xr:uid="{00000000-0005-0000-0000-0000DE450000}"/>
    <cellStyle name="Normal 2 5 3 3 8" xfId="17886" xr:uid="{00000000-0005-0000-0000-0000DF450000}"/>
    <cellStyle name="Normal 2 5 3 4" xfId="17887" xr:uid="{00000000-0005-0000-0000-0000E0450000}"/>
    <cellStyle name="Normal 2 5 3 4 2" xfId="17888" xr:uid="{00000000-0005-0000-0000-0000E1450000}"/>
    <cellStyle name="Normal 2 5 3 4 2 2" xfId="17889" xr:uid="{00000000-0005-0000-0000-0000E2450000}"/>
    <cellStyle name="Normal 2 5 3 4 2 2 2" xfId="17890" xr:uid="{00000000-0005-0000-0000-0000E3450000}"/>
    <cellStyle name="Normal 2 5 3 4 2 3" xfId="17891" xr:uid="{00000000-0005-0000-0000-0000E4450000}"/>
    <cellStyle name="Normal 2 5 3 4 3" xfId="17892" xr:uid="{00000000-0005-0000-0000-0000E5450000}"/>
    <cellStyle name="Normal 2 5 3 4 3 2" xfId="17893" xr:uid="{00000000-0005-0000-0000-0000E6450000}"/>
    <cellStyle name="Normal 2 5 3 4 3 2 2" xfId="17894" xr:uid="{00000000-0005-0000-0000-0000E7450000}"/>
    <cellStyle name="Normal 2 5 3 4 3 3" xfId="17895" xr:uid="{00000000-0005-0000-0000-0000E8450000}"/>
    <cellStyle name="Normal 2 5 3 4 4" xfId="17896" xr:uid="{00000000-0005-0000-0000-0000E9450000}"/>
    <cellStyle name="Normal 2 5 3 4 4 2" xfId="17897" xr:uid="{00000000-0005-0000-0000-0000EA450000}"/>
    <cellStyle name="Normal 2 5 3 4 4 2 2" xfId="17898" xr:uid="{00000000-0005-0000-0000-0000EB450000}"/>
    <cellStyle name="Normal 2 5 3 4 4 3" xfId="17899" xr:uid="{00000000-0005-0000-0000-0000EC450000}"/>
    <cellStyle name="Normal 2 5 3 4 5" xfId="17900" xr:uid="{00000000-0005-0000-0000-0000ED450000}"/>
    <cellStyle name="Normal 2 5 3 4 5 2" xfId="17901" xr:uid="{00000000-0005-0000-0000-0000EE450000}"/>
    <cellStyle name="Normal 2 5 3 4 6" xfId="17902" xr:uid="{00000000-0005-0000-0000-0000EF450000}"/>
    <cellStyle name="Normal 2 5 3 4 6 2" xfId="17903" xr:uid="{00000000-0005-0000-0000-0000F0450000}"/>
    <cellStyle name="Normal 2 5 3 4 7" xfId="17904" xr:uid="{00000000-0005-0000-0000-0000F1450000}"/>
    <cellStyle name="Normal 2 5 3 5" xfId="17905" xr:uid="{00000000-0005-0000-0000-0000F2450000}"/>
    <cellStyle name="Normal 2 5 3 5 2" xfId="17906" xr:uid="{00000000-0005-0000-0000-0000F3450000}"/>
    <cellStyle name="Normal 2 5 3 5 2 2" xfId="17907" xr:uid="{00000000-0005-0000-0000-0000F4450000}"/>
    <cellStyle name="Normal 2 5 3 5 2 2 2" xfId="17908" xr:uid="{00000000-0005-0000-0000-0000F5450000}"/>
    <cellStyle name="Normal 2 5 3 5 2 3" xfId="17909" xr:uid="{00000000-0005-0000-0000-0000F6450000}"/>
    <cellStyle name="Normal 2 5 3 5 3" xfId="17910" xr:uid="{00000000-0005-0000-0000-0000F7450000}"/>
    <cellStyle name="Normal 2 5 3 5 3 2" xfId="17911" xr:uid="{00000000-0005-0000-0000-0000F8450000}"/>
    <cellStyle name="Normal 2 5 3 5 3 2 2" xfId="17912" xr:uid="{00000000-0005-0000-0000-0000F9450000}"/>
    <cellStyle name="Normal 2 5 3 5 3 3" xfId="17913" xr:uid="{00000000-0005-0000-0000-0000FA450000}"/>
    <cellStyle name="Normal 2 5 3 5 4" xfId="17914" xr:uid="{00000000-0005-0000-0000-0000FB450000}"/>
    <cellStyle name="Normal 2 5 3 5 4 2" xfId="17915" xr:uid="{00000000-0005-0000-0000-0000FC450000}"/>
    <cellStyle name="Normal 2 5 3 5 4 2 2" xfId="17916" xr:uid="{00000000-0005-0000-0000-0000FD450000}"/>
    <cellStyle name="Normal 2 5 3 5 4 3" xfId="17917" xr:uid="{00000000-0005-0000-0000-0000FE450000}"/>
    <cellStyle name="Normal 2 5 3 5 5" xfId="17918" xr:uid="{00000000-0005-0000-0000-0000FF450000}"/>
    <cellStyle name="Normal 2 5 3 5 5 2" xfId="17919" xr:uid="{00000000-0005-0000-0000-000000460000}"/>
    <cellStyle name="Normal 2 5 3 5 6" xfId="17920" xr:uid="{00000000-0005-0000-0000-000001460000}"/>
    <cellStyle name="Normal 2 5 3 5 6 2" xfId="17921" xr:uid="{00000000-0005-0000-0000-000002460000}"/>
    <cellStyle name="Normal 2 5 3 5 7" xfId="17922" xr:uid="{00000000-0005-0000-0000-000003460000}"/>
    <cellStyle name="Normal 2 5 3 6" xfId="17923" xr:uid="{00000000-0005-0000-0000-000004460000}"/>
    <cellStyle name="Normal 2 5 3 6 2" xfId="17924" xr:uid="{00000000-0005-0000-0000-000005460000}"/>
    <cellStyle name="Normal 2 5 3 6 2 2" xfId="17925" xr:uid="{00000000-0005-0000-0000-000006460000}"/>
    <cellStyle name="Normal 2 5 3 6 3" xfId="17926" xr:uid="{00000000-0005-0000-0000-000007460000}"/>
    <cellStyle name="Normal 2 5 3 7" xfId="17927" xr:uid="{00000000-0005-0000-0000-000008460000}"/>
    <cellStyle name="Normal 2 5 3 7 2" xfId="17928" xr:uid="{00000000-0005-0000-0000-000009460000}"/>
    <cellStyle name="Normal 2 5 3 7 2 2" xfId="17929" xr:uid="{00000000-0005-0000-0000-00000A460000}"/>
    <cellStyle name="Normal 2 5 3 7 3" xfId="17930" xr:uid="{00000000-0005-0000-0000-00000B460000}"/>
    <cellStyle name="Normal 2 5 3 8" xfId="17931" xr:uid="{00000000-0005-0000-0000-00000C460000}"/>
    <cellStyle name="Normal 2 5 3 8 2" xfId="17932" xr:uid="{00000000-0005-0000-0000-00000D460000}"/>
    <cellStyle name="Normal 2 5 3 8 2 2" xfId="17933" xr:uid="{00000000-0005-0000-0000-00000E460000}"/>
    <cellStyle name="Normal 2 5 3 8 3" xfId="17934" xr:uid="{00000000-0005-0000-0000-00000F460000}"/>
    <cellStyle name="Normal 2 5 3 9" xfId="17935" xr:uid="{00000000-0005-0000-0000-000010460000}"/>
    <cellStyle name="Normal 2 5 3 9 2" xfId="17936" xr:uid="{00000000-0005-0000-0000-000011460000}"/>
    <cellStyle name="Normal 2 5 4" xfId="17937" xr:uid="{00000000-0005-0000-0000-000012460000}"/>
    <cellStyle name="Normal 2 5 4 2" xfId="17938" xr:uid="{00000000-0005-0000-0000-000013460000}"/>
    <cellStyle name="Normal 2 5 4 2 2" xfId="17939" xr:uid="{00000000-0005-0000-0000-000014460000}"/>
    <cellStyle name="Normal 2 5 4 2 2 2" xfId="17940" xr:uid="{00000000-0005-0000-0000-000015460000}"/>
    <cellStyle name="Normal 2 5 4 2 2 2 2" xfId="17941" xr:uid="{00000000-0005-0000-0000-000016460000}"/>
    <cellStyle name="Normal 2 5 4 2 2 3" xfId="17942" xr:uid="{00000000-0005-0000-0000-000017460000}"/>
    <cellStyle name="Normal 2 5 4 2 3" xfId="17943" xr:uid="{00000000-0005-0000-0000-000018460000}"/>
    <cellStyle name="Normal 2 5 4 2 3 2" xfId="17944" xr:uid="{00000000-0005-0000-0000-000019460000}"/>
    <cellStyle name="Normal 2 5 4 2 3 2 2" xfId="17945" xr:uid="{00000000-0005-0000-0000-00001A460000}"/>
    <cellStyle name="Normal 2 5 4 2 3 3" xfId="17946" xr:uid="{00000000-0005-0000-0000-00001B460000}"/>
    <cellStyle name="Normal 2 5 4 2 4" xfId="17947" xr:uid="{00000000-0005-0000-0000-00001C460000}"/>
    <cellStyle name="Normal 2 5 4 2 4 2" xfId="17948" xr:uid="{00000000-0005-0000-0000-00001D460000}"/>
    <cellStyle name="Normal 2 5 4 2 4 2 2" xfId="17949" xr:uid="{00000000-0005-0000-0000-00001E460000}"/>
    <cellStyle name="Normal 2 5 4 2 4 3" xfId="17950" xr:uid="{00000000-0005-0000-0000-00001F460000}"/>
    <cellStyle name="Normal 2 5 4 2 5" xfId="17951" xr:uid="{00000000-0005-0000-0000-000020460000}"/>
    <cellStyle name="Normal 2 5 4 2 5 2" xfId="17952" xr:uid="{00000000-0005-0000-0000-000021460000}"/>
    <cellStyle name="Normal 2 5 4 2 6" xfId="17953" xr:uid="{00000000-0005-0000-0000-000022460000}"/>
    <cellStyle name="Normal 2 5 4 2 6 2" xfId="17954" xr:uid="{00000000-0005-0000-0000-000023460000}"/>
    <cellStyle name="Normal 2 5 4 2 7" xfId="17955" xr:uid="{00000000-0005-0000-0000-000024460000}"/>
    <cellStyle name="Normal 2 5 4 3" xfId="17956" xr:uid="{00000000-0005-0000-0000-000025460000}"/>
    <cellStyle name="Normal 2 5 4 3 2" xfId="17957" xr:uid="{00000000-0005-0000-0000-000026460000}"/>
    <cellStyle name="Normal 2 5 4 3 2 2" xfId="17958" xr:uid="{00000000-0005-0000-0000-000027460000}"/>
    <cellStyle name="Normal 2 5 4 3 2 2 2" xfId="17959" xr:uid="{00000000-0005-0000-0000-000028460000}"/>
    <cellStyle name="Normal 2 5 4 3 2 3" xfId="17960" xr:uid="{00000000-0005-0000-0000-000029460000}"/>
    <cellStyle name="Normal 2 5 4 3 3" xfId="17961" xr:uid="{00000000-0005-0000-0000-00002A460000}"/>
    <cellStyle name="Normal 2 5 4 3 3 2" xfId="17962" xr:uid="{00000000-0005-0000-0000-00002B460000}"/>
    <cellStyle name="Normal 2 5 4 3 3 2 2" xfId="17963" xr:uid="{00000000-0005-0000-0000-00002C460000}"/>
    <cellStyle name="Normal 2 5 4 3 3 3" xfId="17964" xr:uid="{00000000-0005-0000-0000-00002D460000}"/>
    <cellStyle name="Normal 2 5 4 3 4" xfId="17965" xr:uid="{00000000-0005-0000-0000-00002E460000}"/>
    <cellStyle name="Normal 2 5 4 3 4 2" xfId="17966" xr:uid="{00000000-0005-0000-0000-00002F460000}"/>
    <cellStyle name="Normal 2 5 4 3 4 2 2" xfId="17967" xr:uid="{00000000-0005-0000-0000-000030460000}"/>
    <cellStyle name="Normal 2 5 4 3 4 3" xfId="17968" xr:uid="{00000000-0005-0000-0000-000031460000}"/>
    <cellStyle name="Normal 2 5 4 3 5" xfId="17969" xr:uid="{00000000-0005-0000-0000-000032460000}"/>
    <cellStyle name="Normal 2 5 4 3 5 2" xfId="17970" xr:uid="{00000000-0005-0000-0000-000033460000}"/>
    <cellStyle name="Normal 2 5 4 3 6" xfId="17971" xr:uid="{00000000-0005-0000-0000-000034460000}"/>
    <cellStyle name="Normal 2 5 4 3 6 2" xfId="17972" xr:uid="{00000000-0005-0000-0000-000035460000}"/>
    <cellStyle name="Normal 2 5 4 3 7" xfId="17973" xr:uid="{00000000-0005-0000-0000-000036460000}"/>
    <cellStyle name="Normal 2 5 4 4" xfId="17974" xr:uid="{00000000-0005-0000-0000-000037460000}"/>
    <cellStyle name="Normal 2 5 4 4 2" xfId="17975" xr:uid="{00000000-0005-0000-0000-000038460000}"/>
    <cellStyle name="Normal 2 5 4 4 2 2" xfId="17976" xr:uid="{00000000-0005-0000-0000-000039460000}"/>
    <cellStyle name="Normal 2 5 4 4 3" xfId="17977" xr:uid="{00000000-0005-0000-0000-00003A460000}"/>
    <cellStyle name="Normal 2 5 4 5" xfId="17978" xr:uid="{00000000-0005-0000-0000-00003B460000}"/>
    <cellStyle name="Normal 2 5 4 5 2" xfId="17979" xr:uid="{00000000-0005-0000-0000-00003C460000}"/>
    <cellStyle name="Normal 2 5 4 5 2 2" xfId="17980" xr:uid="{00000000-0005-0000-0000-00003D460000}"/>
    <cellStyle name="Normal 2 5 4 5 3" xfId="17981" xr:uid="{00000000-0005-0000-0000-00003E460000}"/>
    <cellStyle name="Normal 2 5 4 6" xfId="17982" xr:uid="{00000000-0005-0000-0000-00003F460000}"/>
    <cellStyle name="Normal 2 5 4 6 2" xfId="17983" xr:uid="{00000000-0005-0000-0000-000040460000}"/>
    <cellStyle name="Normal 2 5 4 6 2 2" xfId="17984" xr:uid="{00000000-0005-0000-0000-000041460000}"/>
    <cellStyle name="Normal 2 5 4 6 3" xfId="17985" xr:uid="{00000000-0005-0000-0000-000042460000}"/>
    <cellStyle name="Normal 2 5 4 7" xfId="17986" xr:uid="{00000000-0005-0000-0000-000043460000}"/>
    <cellStyle name="Normal 2 5 4 7 2" xfId="17987" xr:uid="{00000000-0005-0000-0000-000044460000}"/>
    <cellStyle name="Normal 2 5 4 8" xfId="17988" xr:uid="{00000000-0005-0000-0000-000045460000}"/>
    <cellStyle name="Normal 2 5 4 8 2" xfId="17989" xr:uid="{00000000-0005-0000-0000-000046460000}"/>
    <cellStyle name="Normal 2 5 4 9" xfId="17990" xr:uid="{00000000-0005-0000-0000-000047460000}"/>
    <cellStyle name="Normal 2 5 5" xfId="17991" xr:uid="{00000000-0005-0000-0000-000048460000}"/>
    <cellStyle name="Normal 2 5 5 2" xfId="17992" xr:uid="{00000000-0005-0000-0000-000049460000}"/>
    <cellStyle name="Normal 2 5 5 2 2" xfId="17993" xr:uid="{00000000-0005-0000-0000-00004A460000}"/>
    <cellStyle name="Normal 2 5 5 2 2 2" xfId="17994" xr:uid="{00000000-0005-0000-0000-00004B460000}"/>
    <cellStyle name="Normal 2 5 5 2 2 2 2" xfId="17995" xr:uid="{00000000-0005-0000-0000-00004C460000}"/>
    <cellStyle name="Normal 2 5 5 2 2 3" xfId="17996" xr:uid="{00000000-0005-0000-0000-00004D460000}"/>
    <cellStyle name="Normal 2 5 5 2 3" xfId="17997" xr:uid="{00000000-0005-0000-0000-00004E460000}"/>
    <cellStyle name="Normal 2 5 5 2 3 2" xfId="17998" xr:uid="{00000000-0005-0000-0000-00004F460000}"/>
    <cellStyle name="Normal 2 5 5 2 3 2 2" xfId="17999" xr:uid="{00000000-0005-0000-0000-000050460000}"/>
    <cellStyle name="Normal 2 5 5 2 3 3" xfId="18000" xr:uid="{00000000-0005-0000-0000-000051460000}"/>
    <cellStyle name="Normal 2 5 5 2 4" xfId="18001" xr:uid="{00000000-0005-0000-0000-000052460000}"/>
    <cellStyle name="Normal 2 5 5 2 4 2" xfId="18002" xr:uid="{00000000-0005-0000-0000-000053460000}"/>
    <cellStyle name="Normal 2 5 5 2 4 2 2" xfId="18003" xr:uid="{00000000-0005-0000-0000-000054460000}"/>
    <cellStyle name="Normal 2 5 5 2 4 3" xfId="18004" xr:uid="{00000000-0005-0000-0000-000055460000}"/>
    <cellStyle name="Normal 2 5 5 2 5" xfId="18005" xr:uid="{00000000-0005-0000-0000-000056460000}"/>
    <cellStyle name="Normal 2 5 5 2 5 2" xfId="18006" xr:uid="{00000000-0005-0000-0000-000057460000}"/>
    <cellStyle name="Normal 2 5 5 2 6" xfId="18007" xr:uid="{00000000-0005-0000-0000-000058460000}"/>
    <cellStyle name="Normal 2 5 5 2 6 2" xfId="18008" xr:uid="{00000000-0005-0000-0000-000059460000}"/>
    <cellStyle name="Normal 2 5 5 2 7" xfId="18009" xr:uid="{00000000-0005-0000-0000-00005A460000}"/>
    <cellStyle name="Normal 2 5 5 3" xfId="18010" xr:uid="{00000000-0005-0000-0000-00005B460000}"/>
    <cellStyle name="Normal 2 5 5 3 2" xfId="18011" xr:uid="{00000000-0005-0000-0000-00005C460000}"/>
    <cellStyle name="Normal 2 5 5 3 2 2" xfId="18012" xr:uid="{00000000-0005-0000-0000-00005D460000}"/>
    <cellStyle name="Normal 2 5 5 3 3" xfId="18013" xr:uid="{00000000-0005-0000-0000-00005E460000}"/>
    <cellStyle name="Normal 2 5 5 4" xfId="18014" xr:uid="{00000000-0005-0000-0000-00005F460000}"/>
    <cellStyle name="Normal 2 5 5 4 2" xfId="18015" xr:uid="{00000000-0005-0000-0000-000060460000}"/>
    <cellStyle name="Normal 2 5 5 4 2 2" xfId="18016" xr:uid="{00000000-0005-0000-0000-000061460000}"/>
    <cellStyle name="Normal 2 5 5 4 3" xfId="18017" xr:uid="{00000000-0005-0000-0000-000062460000}"/>
    <cellStyle name="Normal 2 5 5 5" xfId="18018" xr:uid="{00000000-0005-0000-0000-000063460000}"/>
    <cellStyle name="Normal 2 5 5 5 2" xfId="18019" xr:uid="{00000000-0005-0000-0000-000064460000}"/>
    <cellStyle name="Normal 2 5 5 5 2 2" xfId="18020" xr:uid="{00000000-0005-0000-0000-000065460000}"/>
    <cellStyle name="Normal 2 5 5 5 3" xfId="18021" xr:uid="{00000000-0005-0000-0000-000066460000}"/>
    <cellStyle name="Normal 2 5 5 6" xfId="18022" xr:uid="{00000000-0005-0000-0000-000067460000}"/>
    <cellStyle name="Normal 2 5 5 6 2" xfId="18023" xr:uid="{00000000-0005-0000-0000-000068460000}"/>
    <cellStyle name="Normal 2 5 5 7" xfId="18024" xr:uid="{00000000-0005-0000-0000-000069460000}"/>
    <cellStyle name="Normal 2 5 5 7 2" xfId="18025" xr:uid="{00000000-0005-0000-0000-00006A460000}"/>
    <cellStyle name="Normal 2 5 5 8" xfId="18026" xr:uid="{00000000-0005-0000-0000-00006B460000}"/>
    <cellStyle name="Normal 2 5 6" xfId="18027" xr:uid="{00000000-0005-0000-0000-00006C460000}"/>
    <cellStyle name="Normal 2 5 6 2" xfId="18028" xr:uid="{00000000-0005-0000-0000-00006D460000}"/>
    <cellStyle name="Normal 2 5 6 2 2" xfId="18029" xr:uid="{00000000-0005-0000-0000-00006E460000}"/>
    <cellStyle name="Normal 2 5 6 2 2 2" xfId="18030" xr:uid="{00000000-0005-0000-0000-00006F460000}"/>
    <cellStyle name="Normal 2 5 6 2 3" xfId="18031" xr:uid="{00000000-0005-0000-0000-000070460000}"/>
    <cellStyle name="Normal 2 5 6 3" xfId="18032" xr:uid="{00000000-0005-0000-0000-000071460000}"/>
    <cellStyle name="Normal 2 5 6 3 2" xfId="18033" xr:uid="{00000000-0005-0000-0000-000072460000}"/>
    <cellStyle name="Normal 2 5 6 3 2 2" xfId="18034" xr:uid="{00000000-0005-0000-0000-000073460000}"/>
    <cellStyle name="Normal 2 5 6 3 3" xfId="18035" xr:uid="{00000000-0005-0000-0000-000074460000}"/>
    <cellStyle name="Normal 2 5 6 4" xfId="18036" xr:uid="{00000000-0005-0000-0000-000075460000}"/>
    <cellStyle name="Normal 2 5 6 4 2" xfId="18037" xr:uid="{00000000-0005-0000-0000-000076460000}"/>
    <cellStyle name="Normal 2 5 6 4 2 2" xfId="18038" xr:uid="{00000000-0005-0000-0000-000077460000}"/>
    <cellStyle name="Normal 2 5 6 4 3" xfId="18039" xr:uid="{00000000-0005-0000-0000-000078460000}"/>
    <cellStyle name="Normal 2 5 6 5" xfId="18040" xr:uid="{00000000-0005-0000-0000-000079460000}"/>
    <cellStyle name="Normal 2 5 6 5 2" xfId="18041" xr:uid="{00000000-0005-0000-0000-00007A460000}"/>
    <cellStyle name="Normal 2 5 6 6" xfId="18042" xr:uid="{00000000-0005-0000-0000-00007B460000}"/>
    <cellStyle name="Normal 2 5 6 6 2" xfId="18043" xr:uid="{00000000-0005-0000-0000-00007C460000}"/>
    <cellStyle name="Normal 2 5 6 7" xfId="18044" xr:uid="{00000000-0005-0000-0000-00007D460000}"/>
    <cellStyle name="Normal 2 5 7" xfId="18045" xr:uid="{00000000-0005-0000-0000-00007E460000}"/>
    <cellStyle name="Normal 2 5 7 2" xfId="18046" xr:uid="{00000000-0005-0000-0000-00007F460000}"/>
    <cellStyle name="Normal 2 5 7 2 2" xfId="18047" xr:uid="{00000000-0005-0000-0000-000080460000}"/>
    <cellStyle name="Normal 2 5 7 2 2 2" xfId="18048" xr:uid="{00000000-0005-0000-0000-000081460000}"/>
    <cellStyle name="Normal 2 5 7 2 3" xfId="18049" xr:uid="{00000000-0005-0000-0000-000082460000}"/>
    <cellStyle name="Normal 2 5 7 3" xfId="18050" xr:uid="{00000000-0005-0000-0000-000083460000}"/>
    <cellStyle name="Normal 2 5 7 3 2" xfId="18051" xr:uid="{00000000-0005-0000-0000-000084460000}"/>
    <cellStyle name="Normal 2 5 7 3 2 2" xfId="18052" xr:uid="{00000000-0005-0000-0000-000085460000}"/>
    <cellStyle name="Normal 2 5 7 3 3" xfId="18053" xr:uid="{00000000-0005-0000-0000-000086460000}"/>
    <cellStyle name="Normal 2 5 7 4" xfId="18054" xr:uid="{00000000-0005-0000-0000-000087460000}"/>
    <cellStyle name="Normal 2 5 7 4 2" xfId="18055" xr:uid="{00000000-0005-0000-0000-000088460000}"/>
    <cellStyle name="Normal 2 5 7 4 2 2" xfId="18056" xr:uid="{00000000-0005-0000-0000-000089460000}"/>
    <cellStyle name="Normal 2 5 7 4 3" xfId="18057" xr:uid="{00000000-0005-0000-0000-00008A460000}"/>
    <cellStyle name="Normal 2 5 7 5" xfId="18058" xr:uid="{00000000-0005-0000-0000-00008B460000}"/>
    <cellStyle name="Normal 2 5 7 5 2" xfId="18059" xr:uid="{00000000-0005-0000-0000-00008C460000}"/>
    <cellStyle name="Normal 2 5 7 6" xfId="18060" xr:uid="{00000000-0005-0000-0000-00008D460000}"/>
    <cellStyle name="Normal 2 5 7 6 2" xfId="18061" xr:uid="{00000000-0005-0000-0000-00008E460000}"/>
    <cellStyle name="Normal 2 5 7 7" xfId="18062" xr:uid="{00000000-0005-0000-0000-00008F460000}"/>
    <cellStyle name="Normal 2 5 8" xfId="18063" xr:uid="{00000000-0005-0000-0000-000090460000}"/>
    <cellStyle name="Normal 2 5 8 2" xfId="18064" xr:uid="{00000000-0005-0000-0000-000091460000}"/>
    <cellStyle name="Normal 2 5 8 2 2" xfId="18065" xr:uid="{00000000-0005-0000-0000-000092460000}"/>
    <cellStyle name="Normal 2 5 8 3" xfId="18066" xr:uid="{00000000-0005-0000-0000-000093460000}"/>
    <cellStyle name="Normal 2 5 9" xfId="18067" xr:uid="{00000000-0005-0000-0000-000094460000}"/>
    <cellStyle name="Normal 2 5 9 2" xfId="18068" xr:uid="{00000000-0005-0000-0000-000095460000}"/>
    <cellStyle name="Normal 2 5 9 2 2" xfId="18069" xr:uid="{00000000-0005-0000-0000-000096460000}"/>
    <cellStyle name="Normal 2 5 9 3" xfId="18070" xr:uid="{00000000-0005-0000-0000-000097460000}"/>
    <cellStyle name="Normal 2 5_Confidential Information" xfId="18071" xr:uid="{00000000-0005-0000-0000-000098460000}"/>
    <cellStyle name="Normal 2 6" xfId="18072" xr:uid="{00000000-0005-0000-0000-000099460000}"/>
    <cellStyle name="Normal 2 6 10" xfId="18073" xr:uid="{00000000-0005-0000-0000-00009A460000}"/>
    <cellStyle name="Normal 2 6 10 2" xfId="18074" xr:uid="{00000000-0005-0000-0000-00009B460000}"/>
    <cellStyle name="Normal 2 6 10 2 2" xfId="18075" xr:uid="{00000000-0005-0000-0000-00009C460000}"/>
    <cellStyle name="Normal 2 6 10 3" xfId="18076" xr:uid="{00000000-0005-0000-0000-00009D460000}"/>
    <cellStyle name="Normal 2 6 11" xfId="18077" xr:uid="{00000000-0005-0000-0000-00009E460000}"/>
    <cellStyle name="Normal 2 6 11 2" xfId="18078" xr:uid="{00000000-0005-0000-0000-00009F460000}"/>
    <cellStyle name="Normal 2 6 12" xfId="18079" xr:uid="{00000000-0005-0000-0000-0000A0460000}"/>
    <cellStyle name="Normal 2 6 12 2" xfId="18080" xr:uid="{00000000-0005-0000-0000-0000A1460000}"/>
    <cellStyle name="Normal 2 6 13" xfId="18081" xr:uid="{00000000-0005-0000-0000-0000A2460000}"/>
    <cellStyle name="Normal 2 6 2" xfId="18082" xr:uid="{00000000-0005-0000-0000-0000A3460000}"/>
    <cellStyle name="Normal 2 6 2 10" xfId="18083" xr:uid="{00000000-0005-0000-0000-0000A4460000}"/>
    <cellStyle name="Normal 2 6 2 10 2" xfId="18084" xr:uid="{00000000-0005-0000-0000-0000A5460000}"/>
    <cellStyle name="Normal 2 6 2 11" xfId="18085" xr:uid="{00000000-0005-0000-0000-0000A6460000}"/>
    <cellStyle name="Normal 2 6 2 2" xfId="18086" xr:uid="{00000000-0005-0000-0000-0000A7460000}"/>
    <cellStyle name="Normal 2 6 2 2 2" xfId="18087" xr:uid="{00000000-0005-0000-0000-0000A8460000}"/>
    <cellStyle name="Normal 2 6 2 2 2 2" xfId="18088" xr:uid="{00000000-0005-0000-0000-0000A9460000}"/>
    <cellStyle name="Normal 2 6 2 2 2 2 2" xfId="18089" xr:uid="{00000000-0005-0000-0000-0000AA460000}"/>
    <cellStyle name="Normal 2 6 2 2 2 2 2 2" xfId="18090" xr:uid="{00000000-0005-0000-0000-0000AB460000}"/>
    <cellStyle name="Normal 2 6 2 2 2 2 3" xfId="18091" xr:uid="{00000000-0005-0000-0000-0000AC460000}"/>
    <cellStyle name="Normal 2 6 2 2 2 3" xfId="18092" xr:uid="{00000000-0005-0000-0000-0000AD460000}"/>
    <cellStyle name="Normal 2 6 2 2 2 3 2" xfId="18093" xr:uid="{00000000-0005-0000-0000-0000AE460000}"/>
    <cellStyle name="Normal 2 6 2 2 2 3 2 2" xfId="18094" xr:uid="{00000000-0005-0000-0000-0000AF460000}"/>
    <cellStyle name="Normal 2 6 2 2 2 3 3" xfId="18095" xr:uid="{00000000-0005-0000-0000-0000B0460000}"/>
    <cellStyle name="Normal 2 6 2 2 2 4" xfId="18096" xr:uid="{00000000-0005-0000-0000-0000B1460000}"/>
    <cellStyle name="Normal 2 6 2 2 2 4 2" xfId="18097" xr:uid="{00000000-0005-0000-0000-0000B2460000}"/>
    <cellStyle name="Normal 2 6 2 2 2 4 2 2" xfId="18098" xr:uid="{00000000-0005-0000-0000-0000B3460000}"/>
    <cellStyle name="Normal 2 6 2 2 2 4 3" xfId="18099" xr:uid="{00000000-0005-0000-0000-0000B4460000}"/>
    <cellStyle name="Normal 2 6 2 2 2 5" xfId="18100" xr:uid="{00000000-0005-0000-0000-0000B5460000}"/>
    <cellStyle name="Normal 2 6 2 2 2 5 2" xfId="18101" xr:uid="{00000000-0005-0000-0000-0000B6460000}"/>
    <cellStyle name="Normal 2 6 2 2 2 6" xfId="18102" xr:uid="{00000000-0005-0000-0000-0000B7460000}"/>
    <cellStyle name="Normal 2 6 2 2 2 6 2" xfId="18103" xr:uid="{00000000-0005-0000-0000-0000B8460000}"/>
    <cellStyle name="Normal 2 6 2 2 2 7" xfId="18104" xr:uid="{00000000-0005-0000-0000-0000B9460000}"/>
    <cellStyle name="Normal 2 6 2 2 3" xfId="18105" xr:uid="{00000000-0005-0000-0000-0000BA460000}"/>
    <cellStyle name="Normal 2 6 2 2 3 2" xfId="18106" xr:uid="{00000000-0005-0000-0000-0000BB460000}"/>
    <cellStyle name="Normal 2 6 2 2 3 2 2" xfId="18107" xr:uid="{00000000-0005-0000-0000-0000BC460000}"/>
    <cellStyle name="Normal 2 6 2 2 3 2 2 2" xfId="18108" xr:uid="{00000000-0005-0000-0000-0000BD460000}"/>
    <cellStyle name="Normal 2 6 2 2 3 2 3" xfId="18109" xr:uid="{00000000-0005-0000-0000-0000BE460000}"/>
    <cellStyle name="Normal 2 6 2 2 3 3" xfId="18110" xr:uid="{00000000-0005-0000-0000-0000BF460000}"/>
    <cellStyle name="Normal 2 6 2 2 3 3 2" xfId="18111" xr:uid="{00000000-0005-0000-0000-0000C0460000}"/>
    <cellStyle name="Normal 2 6 2 2 3 3 2 2" xfId="18112" xr:uid="{00000000-0005-0000-0000-0000C1460000}"/>
    <cellStyle name="Normal 2 6 2 2 3 3 3" xfId="18113" xr:uid="{00000000-0005-0000-0000-0000C2460000}"/>
    <cellStyle name="Normal 2 6 2 2 3 4" xfId="18114" xr:uid="{00000000-0005-0000-0000-0000C3460000}"/>
    <cellStyle name="Normal 2 6 2 2 3 4 2" xfId="18115" xr:uid="{00000000-0005-0000-0000-0000C4460000}"/>
    <cellStyle name="Normal 2 6 2 2 3 4 2 2" xfId="18116" xr:uid="{00000000-0005-0000-0000-0000C5460000}"/>
    <cellStyle name="Normal 2 6 2 2 3 4 3" xfId="18117" xr:uid="{00000000-0005-0000-0000-0000C6460000}"/>
    <cellStyle name="Normal 2 6 2 2 3 5" xfId="18118" xr:uid="{00000000-0005-0000-0000-0000C7460000}"/>
    <cellStyle name="Normal 2 6 2 2 3 5 2" xfId="18119" xr:uid="{00000000-0005-0000-0000-0000C8460000}"/>
    <cellStyle name="Normal 2 6 2 2 3 6" xfId="18120" xr:uid="{00000000-0005-0000-0000-0000C9460000}"/>
    <cellStyle name="Normal 2 6 2 2 3 6 2" xfId="18121" xr:uid="{00000000-0005-0000-0000-0000CA460000}"/>
    <cellStyle name="Normal 2 6 2 2 3 7" xfId="18122" xr:uid="{00000000-0005-0000-0000-0000CB460000}"/>
    <cellStyle name="Normal 2 6 2 2 4" xfId="18123" xr:uid="{00000000-0005-0000-0000-0000CC460000}"/>
    <cellStyle name="Normal 2 6 2 2 4 2" xfId="18124" xr:uid="{00000000-0005-0000-0000-0000CD460000}"/>
    <cellStyle name="Normal 2 6 2 2 4 2 2" xfId="18125" xr:uid="{00000000-0005-0000-0000-0000CE460000}"/>
    <cellStyle name="Normal 2 6 2 2 4 3" xfId="18126" xr:uid="{00000000-0005-0000-0000-0000CF460000}"/>
    <cellStyle name="Normal 2 6 2 2 5" xfId="18127" xr:uid="{00000000-0005-0000-0000-0000D0460000}"/>
    <cellStyle name="Normal 2 6 2 2 5 2" xfId="18128" xr:uid="{00000000-0005-0000-0000-0000D1460000}"/>
    <cellStyle name="Normal 2 6 2 2 5 2 2" xfId="18129" xr:uid="{00000000-0005-0000-0000-0000D2460000}"/>
    <cellStyle name="Normal 2 6 2 2 5 3" xfId="18130" xr:uid="{00000000-0005-0000-0000-0000D3460000}"/>
    <cellStyle name="Normal 2 6 2 2 6" xfId="18131" xr:uid="{00000000-0005-0000-0000-0000D4460000}"/>
    <cellStyle name="Normal 2 6 2 2 6 2" xfId="18132" xr:uid="{00000000-0005-0000-0000-0000D5460000}"/>
    <cellStyle name="Normal 2 6 2 2 6 2 2" xfId="18133" xr:uid="{00000000-0005-0000-0000-0000D6460000}"/>
    <cellStyle name="Normal 2 6 2 2 6 3" xfId="18134" xr:uid="{00000000-0005-0000-0000-0000D7460000}"/>
    <cellStyle name="Normal 2 6 2 2 7" xfId="18135" xr:uid="{00000000-0005-0000-0000-0000D8460000}"/>
    <cellStyle name="Normal 2 6 2 2 7 2" xfId="18136" xr:uid="{00000000-0005-0000-0000-0000D9460000}"/>
    <cellStyle name="Normal 2 6 2 2 8" xfId="18137" xr:uid="{00000000-0005-0000-0000-0000DA460000}"/>
    <cellStyle name="Normal 2 6 2 2 8 2" xfId="18138" xr:uid="{00000000-0005-0000-0000-0000DB460000}"/>
    <cellStyle name="Normal 2 6 2 2 9" xfId="18139" xr:uid="{00000000-0005-0000-0000-0000DC460000}"/>
    <cellStyle name="Normal 2 6 2 3" xfId="18140" xr:uid="{00000000-0005-0000-0000-0000DD460000}"/>
    <cellStyle name="Normal 2 6 2 3 2" xfId="18141" xr:uid="{00000000-0005-0000-0000-0000DE460000}"/>
    <cellStyle name="Normal 2 6 2 3 2 2" xfId="18142" xr:uid="{00000000-0005-0000-0000-0000DF460000}"/>
    <cellStyle name="Normal 2 6 2 3 2 2 2" xfId="18143" xr:uid="{00000000-0005-0000-0000-0000E0460000}"/>
    <cellStyle name="Normal 2 6 2 3 2 2 2 2" xfId="18144" xr:uid="{00000000-0005-0000-0000-0000E1460000}"/>
    <cellStyle name="Normal 2 6 2 3 2 2 3" xfId="18145" xr:uid="{00000000-0005-0000-0000-0000E2460000}"/>
    <cellStyle name="Normal 2 6 2 3 2 3" xfId="18146" xr:uid="{00000000-0005-0000-0000-0000E3460000}"/>
    <cellStyle name="Normal 2 6 2 3 2 3 2" xfId="18147" xr:uid="{00000000-0005-0000-0000-0000E4460000}"/>
    <cellStyle name="Normal 2 6 2 3 2 3 2 2" xfId="18148" xr:uid="{00000000-0005-0000-0000-0000E5460000}"/>
    <cellStyle name="Normal 2 6 2 3 2 3 3" xfId="18149" xr:uid="{00000000-0005-0000-0000-0000E6460000}"/>
    <cellStyle name="Normal 2 6 2 3 2 4" xfId="18150" xr:uid="{00000000-0005-0000-0000-0000E7460000}"/>
    <cellStyle name="Normal 2 6 2 3 2 4 2" xfId="18151" xr:uid="{00000000-0005-0000-0000-0000E8460000}"/>
    <cellStyle name="Normal 2 6 2 3 2 4 2 2" xfId="18152" xr:uid="{00000000-0005-0000-0000-0000E9460000}"/>
    <cellStyle name="Normal 2 6 2 3 2 4 3" xfId="18153" xr:uid="{00000000-0005-0000-0000-0000EA460000}"/>
    <cellStyle name="Normal 2 6 2 3 2 5" xfId="18154" xr:uid="{00000000-0005-0000-0000-0000EB460000}"/>
    <cellStyle name="Normal 2 6 2 3 2 5 2" xfId="18155" xr:uid="{00000000-0005-0000-0000-0000EC460000}"/>
    <cellStyle name="Normal 2 6 2 3 2 6" xfId="18156" xr:uid="{00000000-0005-0000-0000-0000ED460000}"/>
    <cellStyle name="Normal 2 6 2 3 2 6 2" xfId="18157" xr:uid="{00000000-0005-0000-0000-0000EE460000}"/>
    <cellStyle name="Normal 2 6 2 3 2 7" xfId="18158" xr:uid="{00000000-0005-0000-0000-0000EF460000}"/>
    <cellStyle name="Normal 2 6 2 3 3" xfId="18159" xr:uid="{00000000-0005-0000-0000-0000F0460000}"/>
    <cellStyle name="Normal 2 6 2 3 3 2" xfId="18160" xr:uid="{00000000-0005-0000-0000-0000F1460000}"/>
    <cellStyle name="Normal 2 6 2 3 3 2 2" xfId="18161" xr:uid="{00000000-0005-0000-0000-0000F2460000}"/>
    <cellStyle name="Normal 2 6 2 3 3 3" xfId="18162" xr:uid="{00000000-0005-0000-0000-0000F3460000}"/>
    <cellStyle name="Normal 2 6 2 3 4" xfId="18163" xr:uid="{00000000-0005-0000-0000-0000F4460000}"/>
    <cellStyle name="Normal 2 6 2 3 4 2" xfId="18164" xr:uid="{00000000-0005-0000-0000-0000F5460000}"/>
    <cellStyle name="Normal 2 6 2 3 4 2 2" xfId="18165" xr:uid="{00000000-0005-0000-0000-0000F6460000}"/>
    <cellStyle name="Normal 2 6 2 3 4 3" xfId="18166" xr:uid="{00000000-0005-0000-0000-0000F7460000}"/>
    <cellStyle name="Normal 2 6 2 3 5" xfId="18167" xr:uid="{00000000-0005-0000-0000-0000F8460000}"/>
    <cellStyle name="Normal 2 6 2 3 5 2" xfId="18168" xr:uid="{00000000-0005-0000-0000-0000F9460000}"/>
    <cellStyle name="Normal 2 6 2 3 5 2 2" xfId="18169" xr:uid="{00000000-0005-0000-0000-0000FA460000}"/>
    <cellStyle name="Normal 2 6 2 3 5 3" xfId="18170" xr:uid="{00000000-0005-0000-0000-0000FB460000}"/>
    <cellStyle name="Normal 2 6 2 3 6" xfId="18171" xr:uid="{00000000-0005-0000-0000-0000FC460000}"/>
    <cellStyle name="Normal 2 6 2 3 6 2" xfId="18172" xr:uid="{00000000-0005-0000-0000-0000FD460000}"/>
    <cellStyle name="Normal 2 6 2 3 7" xfId="18173" xr:uid="{00000000-0005-0000-0000-0000FE460000}"/>
    <cellStyle name="Normal 2 6 2 3 7 2" xfId="18174" xr:uid="{00000000-0005-0000-0000-0000FF460000}"/>
    <cellStyle name="Normal 2 6 2 3 8" xfId="18175" xr:uid="{00000000-0005-0000-0000-000000470000}"/>
    <cellStyle name="Normal 2 6 2 4" xfId="18176" xr:uid="{00000000-0005-0000-0000-000001470000}"/>
    <cellStyle name="Normal 2 6 2 4 2" xfId="18177" xr:uid="{00000000-0005-0000-0000-000002470000}"/>
    <cellStyle name="Normal 2 6 2 4 2 2" xfId="18178" xr:uid="{00000000-0005-0000-0000-000003470000}"/>
    <cellStyle name="Normal 2 6 2 4 2 2 2" xfId="18179" xr:uid="{00000000-0005-0000-0000-000004470000}"/>
    <cellStyle name="Normal 2 6 2 4 2 3" xfId="18180" xr:uid="{00000000-0005-0000-0000-000005470000}"/>
    <cellStyle name="Normal 2 6 2 4 3" xfId="18181" xr:uid="{00000000-0005-0000-0000-000006470000}"/>
    <cellStyle name="Normal 2 6 2 4 3 2" xfId="18182" xr:uid="{00000000-0005-0000-0000-000007470000}"/>
    <cellStyle name="Normal 2 6 2 4 3 2 2" xfId="18183" xr:uid="{00000000-0005-0000-0000-000008470000}"/>
    <cellStyle name="Normal 2 6 2 4 3 3" xfId="18184" xr:uid="{00000000-0005-0000-0000-000009470000}"/>
    <cellStyle name="Normal 2 6 2 4 4" xfId="18185" xr:uid="{00000000-0005-0000-0000-00000A470000}"/>
    <cellStyle name="Normal 2 6 2 4 4 2" xfId="18186" xr:uid="{00000000-0005-0000-0000-00000B470000}"/>
    <cellStyle name="Normal 2 6 2 4 4 2 2" xfId="18187" xr:uid="{00000000-0005-0000-0000-00000C470000}"/>
    <cellStyle name="Normal 2 6 2 4 4 3" xfId="18188" xr:uid="{00000000-0005-0000-0000-00000D470000}"/>
    <cellStyle name="Normal 2 6 2 4 5" xfId="18189" xr:uid="{00000000-0005-0000-0000-00000E470000}"/>
    <cellStyle name="Normal 2 6 2 4 5 2" xfId="18190" xr:uid="{00000000-0005-0000-0000-00000F470000}"/>
    <cellStyle name="Normal 2 6 2 4 6" xfId="18191" xr:uid="{00000000-0005-0000-0000-000010470000}"/>
    <cellStyle name="Normal 2 6 2 4 6 2" xfId="18192" xr:uid="{00000000-0005-0000-0000-000011470000}"/>
    <cellStyle name="Normal 2 6 2 4 7" xfId="18193" xr:uid="{00000000-0005-0000-0000-000012470000}"/>
    <cellStyle name="Normal 2 6 2 5" xfId="18194" xr:uid="{00000000-0005-0000-0000-000013470000}"/>
    <cellStyle name="Normal 2 6 2 5 2" xfId="18195" xr:uid="{00000000-0005-0000-0000-000014470000}"/>
    <cellStyle name="Normal 2 6 2 5 2 2" xfId="18196" xr:uid="{00000000-0005-0000-0000-000015470000}"/>
    <cellStyle name="Normal 2 6 2 5 2 2 2" xfId="18197" xr:uid="{00000000-0005-0000-0000-000016470000}"/>
    <cellStyle name="Normal 2 6 2 5 2 3" xfId="18198" xr:uid="{00000000-0005-0000-0000-000017470000}"/>
    <cellStyle name="Normal 2 6 2 5 3" xfId="18199" xr:uid="{00000000-0005-0000-0000-000018470000}"/>
    <cellStyle name="Normal 2 6 2 5 3 2" xfId="18200" xr:uid="{00000000-0005-0000-0000-000019470000}"/>
    <cellStyle name="Normal 2 6 2 5 3 2 2" xfId="18201" xr:uid="{00000000-0005-0000-0000-00001A470000}"/>
    <cellStyle name="Normal 2 6 2 5 3 3" xfId="18202" xr:uid="{00000000-0005-0000-0000-00001B470000}"/>
    <cellStyle name="Normal 2 6 2 5 4" xfId="18203" xr:uid="{00000000-0005-0000-0000-00001C470000}"/>
    <cellStyle name="Normal 2 6 2 5 4 2" xfId="18204" xr:uid="{00000000-0005-0000-0000-00001D470000}"/>
    <cellStyle name="Normal 2 6 2 5 4 2 2" xfId="18205" xr:uid="{00000000-0005-0000-0000-00001E470000}"/>
    <cellStyle name="Normal 2 6 2 5 4 3" xfId="18206" xr:uid="{00000000-0005-0000-0000-00001F470000}"/>
    <cellStyle name="Normal 2 6 2 5 5" xfId="18207" xr:uid="{00000000-0005-0000-0000-000020470000}"/>
    <cellStyle name="Normal 2 6 2 5 5 2" xfId="18208" xr:uid="{00000000-0005-0000-0000-000021470000}"/>
    <cellStyle name="Normal 2 6 2 5 6" xfId="18209" xr:uid="{00000000-0005-0000-0000-000022470000}"/>
    <cellStyle name="Normal 2 6 2 5 6 2" xfId="18210" xr:uid="{00000000-0005-0000-0000-000023470000}"/>
    <cellStyle name="Normal 2 6 2 5 7" xfId="18211" xr:uid="{00000000-0005-0000-0000-000024470000}"/>
    <cellStyle name="Normal 2 6 2 6" xfId="18212" xr:uid="{00000000-0005-0000-0000-000025470000}"/>
    <cellStyle name="Normal 2 6 2 6 2" xfId="18213" xr:uid="{00000000-0005-0000-0000-000026470000}"/>
    <cellStyle name="Normal 2 6 2 6 2 2" xfId="18214" xr:uid="{00000000-0005-0000-0000-000027470000}"/>
    <cellStyle name="Normal 2 6 2 6 3" xfId="18215" xr:uid="{00000000-0005-0000-0000-000028470000}"/>
    <cellStyle name="Normal 2 6 2 7" xfId="18216" xr:uid="{00000000-0005-0000-0000-000029470000}"/>
    <cellStyle name="Normal 2 6 2 7 2" xfId="18217" xr:uid="{00000000-0005-0000-0000-00002A470000}"/>
    <cellStyle name="Normal 2 6 2 7 2 2" xfId="18218" xr:uid="{00000000-0005-0000-0000-00002B470000}"/>
    <cellStyle name="Normal 2 6 2 7 3" xfId="18219" xr:uid="{00000000-0005-0000-0000-00002C470000}"/>
    <cellStyle name="Normal 2 6 2 8" xfId="18220" xr:uid="{00000000-0005-0000-0000-00002D470000}"/>
    <cellStyle name="Normal 2 6 2 8 2" xfId="18221" xr:uid="{00000000-0005-0000-0000-00002E470000}"/>
    <cellStyle name="Normal 2 6 2 8 2 2" xfId="18222" xr:uid="{00000000-0005-0000-0000-00002F470000}"/>
    <cellStyle name="Normal 2 6 2 8 3" xfId="18223" xr:uid="{00000000-0005-0000-0000-000030470000}"/>
    <cellStyle name="Normal 2 6 2 9" xfId="18224" xr:uid="{00000000-0005-0000-0000-000031470000}"/>
    <cellStyle name="Normal 2 6 2 9 2" xfId="18225" xr:uid="{00000000-0005-0000-0000-000032470000}"/>
    <cellStyle name="Normal 2 6 3" xfId="18226" xr:uid="{00000000-0005-0000-0000-000033470000}"/>
    <cellStyle name="Normal 2 6 3 10" xfId="18227" xr:uid="{00000000-0005-0000-0000-000034470000}"/>
    <cellStyle name="Normal 2 6 3 10 2" xfId="18228" xr:uid="{00000000-0005-0000-0000-000035470000}"/>
    <cellStyle name="Normal 2 6 3 11" xfId="18229" xr:uid="{00000000-0005-0000-0000-000036470000}"/>
    <cellStyle name="Normal 2 6 3 2" xfId="18230" xr:uid="{00000000-0005-0000-0000-000037470000}"/>
    <cellStyle name="Normal 2 6 3 2 2" xfId="18231" xr:uid="{00000000-0005-0000-0000-000038470000}"/>
    <cellStyle name="Normal 2 6 3 2 2 2" xfId="18232" xr:uid="{00000000-0005-0000-0000-000039470000}"/>
    <cellStyle name="Normal 2 6 3 2 2 2 2" xfId="18233" xr:uid="{00000000-0005-0000-0000-00003A470000}"/>
    <cellStyle name="Normal 2 6 3 2 2 2 2 2" xfId="18234" xr:uid="{00000000-0005-0000-0000-00003B470000}"/>
    <cellStyle name="Normal 2 6 3 2 2 2 3" xfId="18235" xr:uid="{00000000-0005-0000-0000-00003C470000}"/>
    <cellStyle name="Normal 2 6 3 2 2 3" xfId="18236" xr:uid="{00000000-0005-0000-0000-00003D470000}"/>
    <cellStyle name="Normal 2 6 3 2 2 3 2" xfId="18237" xr:uid="{00000000-0005-0000-0000-00003E470000}"/>
    <cellStyle name="Normal 2 6 3 2 2 3 2 2" xfId="18238" xr:uid="{00000000-0005-0000-0000-00003F470000}"/>
    <cellStyle name="Normal 2 6 3 2 2 3 3" xfId="18239" xr:uid="{00000000-0005-0000-0000-000040470000}"/>
    <cellStyle name="Normal 2 6 3 2 2 4" xfId="18240" xr:uid="{00000000-0005-0000-0000-000041470000}"/>
    <cellStyle name="Normal 2 6 3 2 2 4 2" xfId="18241" xr:uid="{00000000-0005-0000-0000-000042470000}"/>
    <cellStyle name="Normal 2 6 3 2 2 4 2 2" xfId="18242" xr:uid="{00000000-0005-0000-0000-000043470000}"/>
    <cellStyle name="Normal 2 6 3 2 2 4 3" xfId="18243" xr:uid="{00000000-0005-0000-0000-000044470000}"/>
    <cellStyle name="Normal 2 6 3 2 2 5" xfId="18244" xr:uid="{00000000-0005-0000-0000-000045470000}"/>
    <cellStyle name="Normal 2 6 3 2 2 5 2" xfId="18245" xr:uid="{00000000-0005-0000-0000-000046470000}"/>
    <cellStyle name="Normal 2 6 3 2 2 6" xfId="18246" xr:uid="{00000000-0005-0000-0000-000047470000}"/>
    <cellStyle name="Normal 2 6 3 2 2 6 2" xfId="18247" xr:uid="{00000000-0005-0000-0000-000048470000}"/>
    <cellStyle name="Normal 2 6 3 2 2 7" xfId="18248" xr:uid="{00000000-0005-0000-0000-000049470000}"/>
    <cellStyle name="Normal 2 6 3 2 3" xfId="18249" xr:uid="{00000000-0005-0000-0000-00004A470000}"/>
    <cellStyle name="Normal 2 6 3 2 3 2" xfId="18250" xr:uid="{00000000-0005-0000-0000-00004B470000}"/>
    <cellStyle name="Normal 2 6 3 2 3 2 2" xfId="18251" xr:uid="{00000000-0005-0000-0000-00004C470000}"/>
    <cellStyle name="Normal 2 6 3 2 3 2 2 2" xfId="18252" xr:uid="{00000000-0005-0000-0000-00004D470000}"/>
    <cellStyle name="Normal 2 6 3 2 3 2 3" xfId="18253" xr:uid="{00000000-0005-0000-0000-00004E470000}"/>
    <cellStyle name="Normal 2 6 3 2 3 3" xfId="18254" xr:uid="{00000000-0005-0000-0000-00004F470000}"/>
    <cellStyle name="Normal 2 6 3 2 3 3 2" xfId="18255" xr:uid="{00000000-0005-0000-0000-000050470000}"/>
    <cellStyle name="Normal 2 6 3 2 3 3 2 2" xfId="18256" xr:uid="{00000000-0005-0000-0000-000051470000}"/>
    <cellStyle name="Normal 2 6 3 2 3 3 3" xfId="18257" xr:uid="{00000000-0005-0000-0000-000052470000}"/>
    <cellStyle name="Normal 2 6 3 2 3 4" xfId="18258" xr:uid="{00000000-0005-0000-0000-000053470000}"/>
    <cellStyle name="Normal 2 6 3 2 3 4 2" xfId="18259" xr:uid="{00000000-0005-0000-0000-000054470000}"/>
    <cellStyle name="Normal 2 6 3 2 3 4 2 2" xfId="18260" xr:uid="{00000000-0005-0000-0000-000055470000}"/>
    <cellStyle name="Normal 2 6 3 2 3 4 3" xfId="18261" xr:uid="{00000000-0005-0000-0000-000056470000}"/>
    <cellStyle name="Normal 2 6 3 2 3 5" xfId="18262" xr:uid="{00000000-0005-0000-0000-000057470000}"/>
    <cellStyle name="Normal 2 6 3 2 3 5 2" xfId="18263" xr:uid="{00000000-0005-0000-0000-000058470000}"/>
    <cellStyle name="Normal 2 6 3 2 3 6" xfId="18264" xr:uid="{00000000-0005-0000-0000-000059470000}"/>
    <cellStyle name="Normal 2 6 3 2 3 6 2" xfId="18265" xr:uid="{00000000-0005-0000-0000-00005A470000}"/>
    <cellStyle name="Normal 2 6 3 2 3 7" xfId="18266" xr:uid="{00000000-0005-0000-0000-00005B470000}"/>
    <cellStyle name="Normal 2 6 3 2 4" xfId="18267" xr:uid="{00000000-0005-0000-0000-00005C470000}"/>
    <cellStyle name="Normal 2 6 3 2 4 2" xfId="18268" xr:uid="{00000000-0005-0000-0000-00005D470000}"/>
    <cellStyle name="Normal 2 6 3 2 4 2 2" xfId="18269" xr:uid="{00000000-0005-0000-0000-00005E470000}"/>
    <cellStyle name="Normal 2 6 3 2 4 3" xfId="18270" xr:uid="{00000000-0005-0000-0000-00005F470000}"/>
    <cellStyle name="Normal 2 6 3 2 5" xfId="18271" xr:uid="{00000000-0005-0000-0000-000060470000}"/>
    <cellStyle name="Normal 2 6 3 2 5 2" xfId="18272" xr:uid="{00000000-0005-0000-0000-000061470000}"/>
    <cellStyle name="Normal 2 6 3 2 5 2 2" xfId="18273" xr:uid="{00000000-0005-0000-0000-000062470000}"/>
    <cellStyle name="Normal 2 6 3 2 5 3" xfId="18274" xr:uid="{00000000-0005-0000-0000-000063470000}"/>
    <cellStyle name="Normal 2 6 3 2 6" xfId="18275" xr:uid="{00000000-0005-0000-0000-000064470000}"/>
    <cellStyle name="Normal 2 6 3 2 6 2" xfId="18276" xr:uid="{00000000-0005-0000-0000-000065470000}"/>
    <cellStyle name="Normal 2 6 3 2 6 2 2" xfId="18277" xr:uid="{00000000-0005-0000-0000-000066470000}"/>
    <cellStyle name="Normal 2 6 3 2 6 3" xfId="18278" xr:uid="{00000000-0005-0000-0000-000067470000}"/>
    <cellStyle name="Normal 2 6 3 2 7" xfId="18279" xr:uid="{00000000-0005-0000-0000-000068470000}"/>
    <cellStyle name="Normal 2 6 3 2 7 2" xfId="18280" xr:uid="{00000000-0005-0000-0000-000069470000}"/>
    <cellStyle name="Normal 2 6 3 2 8" xfId="18281" xr:uid="{00000000-0005-0000-0000-00006A470000}"/>
    <cellStyle name="Normal 2 6 3 2 8 2" xfId="18282" xr:uid="{00000000-0005-0000-0000-00006B470000}"/>
    <cellStyle name="Normal 2 6 3 2 9" xfId="18283" xr:uid="{00000000-0005-0000-0000-00006C470000}"/>
    <cellStyle name="Normal 2 6 3 3" xfId="18284" xr:uid="{00000000-0005-0000-0000-00006D470000}"/>
    <cellStyle name="Normal 2 6 3 3 2" xfId="18285" xr:uid="{00000000-0005-0000-0000-00006E470000}"/>
    <cellStyle name="Normal 2 6 3 3 2 2" xfId="18286" xr:uid="{00000000-0005-0000-0000-00006F470000}"/>
    <cellStyle name="Normal 2 6 3 3 2 2 2" xfId="18287" xr:uid="{00000000-0005-0000-0000-000070470000}"/>
    <cellStyle name="Normal 2 6 3 3 2 2 2 2" xfId="18288" xr:uid="{00000000-0005-0000-0000-000071470000}"/>
    <cellStyle name="Normal 2 6 3 3 2 2 3" xfId="18289" xr:uid="{00000000-0005-0000-0000-000072470000}"/>
    <cellStyle name="Normal 2 6 3 3 2 3" xfId="18290" xr:uid="{00000000-0005-0000-0000-000073470000}"/>
    <cellStyle name="Normal 2 6 3 3 2 3 2" xfId="18291" xr:uid="{00000000-0005-0000-0000-000074470000}"/>
    <cellStyle name="Normal 2 6 3 3 2 3 2 2" xfId="18292" xr:uid="{00000000-0005-0000-0000-000075470000}"/>
    <cellStyle name="Normal 2 6 3 3 2 3 3" xfId="18293" xr:uid="{00000000-0005-0000-0000-000076470000}"/>
    <cellStyle name="Normal 2 6 3 3 2 4" xfId="18294" xr:uid="{00000000-0005-0000-0000-000077470000}"/>
    <cellStyle name="Normal 2 6 3 3 2 4 2" xfId="18295" xr:uid="{00000000-0005-0000-0000-000078470000}"/>
    <cellStyle name="Normal 2 6 3 3 2 4 2 2" xfId="18296" xr:uid="{00000000-0005-0000-0000-000079470000}"/>
    <cellStyle name="Normal 2 6 3 3 2 4 3" xfId="18297" xr:uid="{00000000-0005-0000-0000-00007A470000}"/>
    <cellStyle name="Normal 2 6 3 3 2 5" xfId="18298" xr:uid="{00000000-0005-0000-0000-00007B470000}"/>
    <cellStyle name="Normal 2 6 3 3 2 5 2" xfId="18299" xr:uid="{00000000-0005-0000-0000-00007C470000}"/>
    <cellStyle name="Normal 2 6 3 3 2 6" xfId="18300" xr:uid="{00000000-0005-0000-0000-00007D470000}"/>
    <cellStyle name="Normal 2 6 3 3 2 6 2" xfId="18301" xr:uid="{00000000-0005-0000-0000-00007E470000}"/>
    <cellStyle name="Normal 2 6 3 3 2 7" xfId="18302" xr:uid="{00000000-0005-0000-0000-00007F470000}"/>
    <cellStyle name="Normal 2 6 3 3 3" xfId="18303" xr:uid="{00000000-0005-0000-0000-000080470000}"/>
    <cellStyle name="Normal 2 6 3 3 3 2" xfId="18304" xr:uid="{00000000-0005-0000-0000-000081470000}"/>
    <cellStyle name="Normal 2 6 3 3 3 2 2" xfId="18305" xr:uid="{00000000-0005-0000-0000-000082470000}"/>
    <cellStyle name="Normal 2 6 3 3 3 3" xfId="18306" xr:uid="{00000000-0005-0000-0000-000083470000}"/>
    <cellStyle name="Normal 2 6 3 3 4" xfId="18307" xr:uid="{00000000-0005-0000-0000-000084470000}"/>
    <cellStyle name="Normal 2 6 3 3 4 2" xfId="18308" xr:uid="{00000000-0005-0000-0000-000085470000}"/>
    <cellStyle name="Normal 2 6 3 3 4 2 2" xfId="18309" xr:uid="{00000000-0005-0000-0000-000086470000}"/>
    <cellStyle name="Normal 2 6 3 3 4 3" xfId="18310" xr:uid="{00000000-0005-0000-0000-000087470000}"/>
    <cellStyle name="Normal 2 6 3 3 5" xfId="18311" xr:uid="{00000000-0005-0000-0000-000088470000}"/>
    <cellStyle name="Normal 2 6 3 3 5 2" xfId="18312" xr:uid="{00000000-0005-0000-0000-000089470000}"/>
    <cellStyle name="Normal 2 6 3 3 5 2 2" xfId="18313" xr:uid="{00000000-0005-0000-0000-00008A470000}"/>
    <cellStyle name="Normal 2 6 3 3 5 3" xfId="18314" xr:uid="{00000000-0005-0000-0000-00008B470000}"/>
    <cellStyle name="Normal 2 6 3 3 6" xfId="18315" xr:uid="{00000000-0005-0000-0000-00008C470000}"/>
    <cellStyle name="Normal 2 6 3 3 6 2" xfId="18316" xr:uid="{00000000-0005-0000-0000-00008D470000}"/>
    <cellStyle name="Normal 2 6 3 3 7" xfId="18317" xr:uid="{00000000-0005-0000-0000-00008E470000}"/>
    <cellStyle name="Normal 2 6 3 3 7 2" xfId="18318" xr:uid="{00000000-0005-0000-0000-00008F470000}"/>
    <cellStyle name="Normal 2 6 3 3 8" xfId="18319" xr:uid="{00000000-0005-0000-0000-000090470000}"/>
    <cellStyle name="Normal 2 6 3 4" xfId="18320" xr:uid="{00000000-0005-0000-0000-000091470000}"/>
    <cellStyle name="Normal 2 6 3 4 2" xfId="18321" xr:uid="{00000000-0005-0000-0000-000092470000}"/>
    <cellStyle name="Normal 2 6 3 4 2 2" xfId="18322" xr:uid="{00000000-0005-0000-0000-000093470000}"/>
    <cellStyle name="Normal 2 6 3 4 2 2 2" xfId="18323" xr:uid="{00000000-0005-0000-0000-000094470000}"/>
    <cellStyle name="Normal 2 6 3 4 2 3" xfId="18324" xr:uid="{00000000-0005-0000-0000-000095470000}"/>
    <cellStyle name="Normal 2 6 3 4 3" xfId="18325" xr:uid="{00000000-0005-0000-0000-000096470000}"/>
    <cellStyle name="Normal 2 6 3 4 3 2" xfId="18326" xr:uid="{00000000-0005-0000-0000-000097470000}"/>
    <cellStyle name="Normal 2 6 3 4 3 2 2" xfId="18327" xr:uid="{00000000-0005-0000-0000-000098470000}"/>
    <cellStyle name="Normal 2 6 3 4 3 3" xfId="18328" xr:uid="{00000000-0005-0000-0000-000099470000}"/>
    <cellStyle name="Normal 2 6 3 4 4" xfId="18329" xr:uid="{00000000-0005-0000-0000-00009A470000}"/>
    <cellStyle name="Normal 2 6 3 4 4 2" xfId="18330" xr:uid="{00000000-0005-0000-0000-00009B470000}"/>
    <cellStyle name="Normal 2 6 3 4 4 2 2" xfId="18331" xr:uid="{00000000-0005-0000-0000-00009C470000}"/>
    <cellStyle name="Normal 2 6 3 4 4 3" xfId="18332" xr:uid="{00000000-0005-0000-0000-00009D470000}"/>
    <cellStyle name="Normal 2 6 3 4 5" xfId="18333" xr:uid="{00000000-0005-0000-0000-00009E470000}"/>
    <cellStyle name="Normal 2 6 3 4 5 2" xfId="18334" xr:uid="{00000000-0005-0000-0000-00009F470000}"/>
    <cellStyle name="Normal 2 6 3 4 6" xfId="18335" xr:uid="{00000000-0005-0000-0000-0000A0470000}"/>
    <cellStyle name="Normal 2 6 3 4 6 2" xfId="18336" xr:uid="{00000000-0005-0000-0000-0000A1470000}"/>
    <cellStyle name="Normal 2 6 3 4 7" xfId="18337" xr:uid="{00000000-0005-0000-0000-0000A2470000}"/>
    <cellStyle name="Normal 2 6 3 5" xfId="18338" xr:uid="{00000000-0005-0000-0000-0000A3470000}"/>
    <cellStyle name="Normal 2 6 3 5 2" xfId="18339" xr:uid="{00000000-0005-0000-0000-0000A4470000}"/>
    <cellStyle name="Normal 2 6 3 5 2 2" xfId="18340" xr:uid="{00000000-0005-0000-0000-0000A5470000}"/>
    <cellStyle name="Normal 2 6 3 5 2 2 2" xfId="18341" xr:uid="{00000000-0005-0000-0000-0000A6470000}"/>
    <cellStyle name="Normal 2 6 3 5 2 3" xfId="18342" xr:uid="{00000000-0005-0000-0000-0000A7470000}"/>
    <cellStyle name="Normal 2 6 3 5 3" xfId="18343" xr:uid="{00000000-0005-0000-0000-0000A8470000}"/>
    <cellStyle name="Normal 2 6 3 5 3 2" xfId="18344" xr:uid="{00000000-0005-0000-0000-0000A9470000}"/>
    <cellStyle name="Normal 2 6 3 5 3 2 2" xfId="18345" xr:uid="{00000000-0005-0000-0000-0000AA470000}"/>
    <cellStyle name="Normal 2 6 3 5 3 3" xfId="18346" xr:uid="{00000000-0005-0000-0000-0000AB470000}"/>
    <cellStyle name="Normal 2 6 3 5 4" xfId="18347" xr:uid="{00000000-0005-0000-0000-0000AC470000}"/>
    <cellStyle name="Normal 2 6 3 5 4 2" xfId="18348" xr:uid="{00000000-0005-0000-0000-0000AD470000}"/>
    <cellStyle name="Normal 2 6 3 5 4 2 2" xfId="18349" xr:uid="{00000000-0005-0000-0000-0000AE470000}"/>
    <cellStyle name="Normal 2 6 3 5 4 3" xfId="18350" xr:uid="{00000000-0005-0000-0000-0000AF470000}"/>
    <cellStyle name="Normal 2 6 3 5 5" xfId="18351" xr:uid="{00000000-0005-0000-0000-0000B0470000}"/>
    <cellStyle name="Normal 2 6 3 5 5 2" xfId="18352" xr:uid="{00000000-0005-0000-0000-0000B1470000}"/>
    <cellStyle name="Normal 2 6 3 5 6" xfId="18353" xr:uid="{00000000-0005-0000-0000-0000B2470000}"/>
    <cellStyle name="Normal 2 6 3 5 6 2" xfId="18354" xr:uid="{00000000-0005-0000-0000-0000B3470000}"/>
    <cellStyle name="Normal 2 6 3 5 7" xfId="18355" xr:uid="{00000000-0005-0000-0000-0000B4470000}"/>
    <cellStyle name="Normal 2 6 3 6" xfId="18356" xr:uid="{00000000-0005-0000-0000-0000B5470000}"/>
    <cellStyle name="Normal 2 6 3 6 2" xfId="18357" xr:uid="{00000000-0005-0000-0000-0000B6470000}"/>
    <cellStyle name="Normal 2 6 3 6 2 2" xfId="18358" xr:uid="{00000000-0005-0000-0000-0000B7470000}"/>
    <cellStyle name="Normal 2 6 3 6 3" xfId="18359" xr:uid="{00000000-0005-0000-0000-0000B8470000}"/>
    <cellStyle name="Normal 2 6 3 7" xfId="18360" xr:uid="{00000000-0005-0000-0000-0000B9470000}"/>
    <cellStyle name="Normal 2 6 3 7 2" xfId="18361" xr:uid="{00000000-0005-0000-0000-0000BA470000}"/>
    <cellStyle name="Normal 2 6 3 7 2 2" xfId="18362" xr:uid="{00000000-0005-0000-0000-0000BB470000}"/>
    <cellStyle name="Normal 2 6 3 7 3" xfId="18363" xr:uid="{00000000-0005-0000-0000-0000BC470000}"/>
    <cellStyle name="Normal 2 6 3 8" xfId="18364" xr:uid="{00000000-0005-0000-0000-0000BD470000}"/>
    <cellStyle name="Normal 2 6 3 8 2" xfId="18365" xr:uid="{00000000-0005-0000-0000-0000BE470000}"/>
    <cellStyle name="Normal 2 6 3 8 2 2" xfId="18366" xr:uid="{00000000-0005-0000-0000-0000BF470000}"/>
    <cellStyle name="Normal 2 6 3 8 3" xfId="18367" xr:uid="{00000000-0005-0000-0000-0000C0470000}"/>
    <cellStyle name="Normal 2 6 3 9" xfId="18368" xr:uid="{00000000-0005-0000-0000-0000C1470000}"/>
    <cellStyle name="Normal 2 6 3 9 2" xfId="18369" xr:uid="{00000000-0005-0000-0000-0000C2470000}"/>
    <cellStyle name="Normal 2 6 4" xfId="18370" xr:uid="{00000000-0005-0000-0000-0000C3470000}"/>
    <cellStyle name="Normal 2 6 4 2" xfId="18371" xr:uid="{00000000-0005-0000-0000-0000C4470000}"/>
    <cellStyle name="Normal 2 6 4 2 2" xfId="18372" xr:uid="{00000000-0005-0000-0000-0000C5470000}"/>
    <cellStyle name="Normal 2 6 4 2 2 2" xfId="18373" xr:uid="{00000000-0005-0000-0000-0000C6470000}"/>
    <cellStyle name="Normal 2 6 4 2 2 2 2" xfId="18374" xr:uid="{00000000-0005-0000-0000-0000C7470000}"/>
    <cellStyle name="Normal 2 6 4 2 2 3" xfId="18375" xr:uid="{00000000-0005-0000-0000-0000C8470000}"/>
    <cellStyle name="Normal 2 6 4 2 3" xfId="18376" xr:uid="{00000000-0005-0000-0000-0000C9470000}"/>
    <cellStyle name="Normal 2 6 4 2 3 2" xfId="18377" xr:uid="{00000000-0005-0000-0000-0000CA470000}"/>
    <cellStyle name="Normal 2 6 4 2 3 2 2" xfId="18378" xr:uid="{00000000-0005-0000-0000-0000CB470000}"/>
    <cellStyle name="Normal 2 6 4 2 3 3" xfId="18379" xr:uid="{00000000-0005-0000-0000-0000CC470000}"/>
    <cellStyle name="Normal 2 6 4 2 4" xfId="18380" xr:uid="{00000000-0005-0000-0000-0000CD470000}"/>
    <cellStyle name="Normal 2 6 4 2 4 2" xfId="18381" xr:uid="{00000000-0005-0000-0000-0000CE470000}"/>
    <cellStyle name="Normal 2 6 4 2 4 2 2" xfId="18382" xr:uid="{00000000-0005-0000-0000-0000CF470000}"/>
    <cellStyle name="Normal 2 6 4 2 4 3" xfId="18383" xr:uid="{00000000-0005-0000-0000-0000D0470000}"/>
    <cellStyle name="Normal 2 6 4 2 5" xfId="18384" xr:uid="{00000000-0005-0000-0000-0000D1470000}"/>
    <cellStyle name="Normal 2 6 4 2 5 2" xfId="18385" xr:uid="{00000000-0005-0000-0000-0000D2470000}"/>
    <cellStyle name="Normal 2 6 4 2 6" xfId="18386" xr:uid="{00000000-0005-0000-0000-0000D3470000}"/>
    <cellStyle name="Normal 2 6 4 2 6 2" xfId="18387" xr:uid="{00000000-0005-0000-0000-0000D4470000}"/>
    <cellStyle name="Normal 2 6 4 2 7" xfId="18388" xr:uid="{00000000-0005-0000-0000-0000D5470000}"/>
    <cellStyle name="Normal 2 6 4 3" xfId="18389" xr:uid="{00000000-0005-0000-0000-0000D6470000}"/>
    <cellStyle name="Normal 2 6 4 3 2" xfId="18390" xr:uid="{00000000-0005-0000-0000-0000D7470000}"/>
    <cellStyle name="Normal 2 6 4 3 2 2" xfId="18391" xr:uid="{00000000-0005-0000-0000-0000D8470000}"/>
    <cellStyle name="Normal 2 6 4 3 2 2 2" xfId="18392" xr:uid="{00000000-0005-0000-0000-0000D9470000}"/>
    <cellStyle name="Normal 2 6 4 3 2 3" xfId="18393" xr:uid="{00000000-0005-0000-0000-0000DA470000}"/>
    <cellStyle name="Normal 2 6 4 3 3" xfId="18394" xr:uid="{00000000-0005-0000-0000-0000DB470000}"/>
    <cellStyle name="Normal 2 6 4 3 3 2" xfId="18395" xr:uid="{00000000-0005-0000-0000-0000DC470000}"/>
    <cellStyle name="Normal 2 6 4 3 3 2 2" xfId="18396" xr:uid="{00000000-0005-0000-0000-0000DD470000}"/>
    <cellStyle name="Normal 2 6 4 3 3 3" xfId="18397" xr:uid="{00000000-0005-0000-0000-0000DE470000}"/>
    <cellStyle name="Normal 2 6 4 3 4" xfId="18398" xr:uid="{00000000-0005-0000-0000-0000DF470000}"/>
    <cellStyle name="Normal 2 6 4 3 4 2" xfId="18399" xr:uid="{00000000-0005-0000-0000-0000E0470000}"/>
    <cellStyle name="Normal 2 6 4 3 4 2 2" xfId="18400" xr:uid="{00000000-0005-0000-0000-0000E1470000}"/>
    <cellStyle name="Normal 2 6 4 3 4 3" xfId="18401" xr:uid="{00000000-0005-0000-0000-0000E2470000}"/>
    <cellStyle name="Normal 2 6 4 3 5" xfId="18402" xr:uid="{00000000-0005-0000-0000-0000E3470000}"/>
    <cellStyle name="Normal 2 6 4 3 5 2" xfId="18403" xr:uid="{00000000-0005-0000-0000-0000E4470000}"/>
    <cellStyle name="Normal 2 6 4 3 6" xfId="18404" xr:uid="{00000000-0005-0000-0000-0000E5470000}"/>
    <cellStyle name="Normal 2 6 4 3 6 2" xfId="18405" xr:uid="{00000000-0005-0000-0000-0000E6470000}"/>
    <cellStyle name="Normal 2 6 4 3 7" xfId="18406" xr:uid="{00000000-0005-0000-0000-0000E7470000}"/>
    <cellStyle name="Normal 2 6 4 4" xfId="18407" xr:uid="{00000000-0005-0000-0000-0000E8470000}"/>
    <cellStyle name="Normal 2 6 4 4 2" xfId="18408" xr:uid="{00000000-0005-0000-0000-0000E9470000}"/>
    <cellStyle name="Normal 2 6 4 4 2 2" xfId="18409" xr:uid="{00000000-0005-0000-0000-0000EA470000}"/>
    <cellStyle name="Normal 2 6 4 4 3" xfId="18410" xr:uid="{00000000-0005-0000-0000-0000EB470000}"/>
    <cellStyle name="Normal 2 6 4 5" xfId="18411" xr:uid="{00000000-0005-0000-0000-0000EC470000}"/>
    <cellStyle name="Normal 2 6 4 5 2" xfId="18412" xr:uid="{00000000-0005-0000-0000-0000ED470000}"/>
    <cellStyle name="Normal 2 6 4 5 2 2" xfId="18413" xr:uid="{00000000-0005-0000-0000-0000EE470000}"/>
    <cellStyle name="Normal 2 6 4 5 3" xfId="18414" xr:uid="{00000000-0005-0000-0000-0000EF470000}"/>
    <cellStyle name="Normal 2 6 4 6" xfId="18415" xr:uid="{00000000-0005-0000-0000-0000F0470000}"/>
    <cellStyle name="Normal 2 6 4 6 2" xfId="18416" xr:uid="{00000000-0005-0000-0000-0000F1470000}"/>
    <cellStyle name="Normal 2 6 4 6 2 2" xfId="18417" xr:uid="{00000000-0005-0000-0000-0000F2470000}"/>
    <cellStyle name="Normal 2 6 4 6 3" xfId="18418" xr:uid="{00000000-0005-0000-0000-0000F3470000}"/>
    <cellStyle name="Normal 2 6 4 7" xfId="18419" xr:uid="{00000000-0005-0000-0000-0000F4470000}"/>
    <cellStyle name="Normal 2 6 4 7 2" xfId="18420" xr:uid="{00000000-0005-0000-0000-0000F5470000}"/>
    <cellStyle name="Normal 2 6 4 8" xfId="18421" xr:uid="{00000000-0005-0000-0000-0000F6470000}"/>
    <cellStyle name="Normal 2 6 4 8 2" xfId="18422" xr:uid="{00000000-0005-0000-0000-0000F7470000}"/>
    <cellStyle name="Normal 2 6 4 9" xfId="18423" xr:uid="{00000000-0005-0000-0000-0000F8470000}"/>
    <cellStyle name="Normal 2 6 5" xfId="18424" xr:uid="{00000000-0005-0000-0000-0000F9470000}"/>
    <cellStyle name="Normal 2 6 5 2" xfId="18425" xr:uid="{00000000-0005-0000-0000-0000FA470000}"/>
    <cellStyle name="Normal 2 6 5 2 2" xfId="18426" xr:uid="{00000000-0005-0000-0000-0000FB470000}"/>
    <cellStyle name="Normal 2 6 5 2 2 2" xfId="18427" xr:uid="{00000000-0005-0000-0000-0000FC470000}"/>
    <cellStyle name="Normal 2 6 5 2 2 2 2" xfId="18428" xr:uid="{00000000-0005-0000-0000-0000FD470000}"/>
    <cellStyle name="Normal 2 6 5 2 2 3" xfId="18429" xr:uid="{00000000-0005-0000-0000-0000FE470000}"/>
    <cellStyle name="Normal 2 6 5 2 3" xfId="18430" xr:uid="{00000000-0005-0000-0000-0000FF470000}"/>
    <cellStyle name="Normal 2 6 5 2 3 2" xfId="18431" xr:uid="{00000000-0005-0000-0000-000000480000}"/>
    <cellStyle name="Normal 2 6 5 2 3 2 2" xfId="18432" xr:uid="{00000000-0005-0000-0000-000001480000}"/>
    <cellStyle name="Normal 2 6 5 2 3 3" xfId="18433" xr:uid="{00000000-0005-0000-0000-000002480000}"/>
    <cellStyle name="Normal 2 6 5 2 4" xfId="18434" xr:uid="{00000000-0005-0000-0000-000003480000}"/>
    <cellStyle name="Normal 2 6 5 2 4 2" xfId="18435" xr:uid="{00000000-0005-0000-0000-000004480000}"/>
    <cellStyle name="Normal 2 6 5 2 4 2 2" xfId="18436" xr:uid="{00000000-0005-0000-0000-000005480000}"/>
    <cellStyle name="Normal 2 6 5 2 4 3" xfId="18437" xr:uid="{00000000-0005-0000-0000-000006480000}"/>
    <cellStyle name="Normal 2 6 5 2 5" xfId="18438" xr:uid="{00000000-0005-0000-0000-000007480000}"/>
    <cellStyle name="Normal 2 6 5 2 5 2" xfId="18439" xr:uid="{00000000-0005-0000-0000-000008480000}"/>
    <cellStyle name="Normal 2 6 5 2 6" xfId="18440" xr:uid="{00000000-0005-0000-0000-000009480000}"/>
    <cellStyle name="Normal 2 6 5 2 6 2" xfId="18441" xr:uid="{00000000-0005-0000-0000-00000A480000}"/>
    <cellStyle name="Normal 2 6 5 2 7" xfId="18442" xr:uid="{00000000-0005-0000-0000-00000B480000}"/>
    <cellStyle name="Normal 2 6 5 3" xfId="18443" xr:uid="{00000000-0005-0000-0000-00000C480000}"/>
    <cellStyle name="Normal 2 6 5 3 2" xfId="18444" xr:uid="{00000000-0005-0000-0000-00000D480000}"/>
    <cellStyle name="Normal 2 6 5 3 2 2" xfId="18445" xr:uid="{00000000-0005-0000-0000-00000E480000}"/>
    <cellStyle name="Normal 2 6 5 3 3" xfId="18446" xr:uid="{00000000-0005-0000-0000-00000F480000}"/>
    <cellStyle name="Normal 2 6 5 4" xfId="18447" xr:uid="{00000000-0005-0000-0000-000010480000}"/>
    <cellStyle name="Normal 2 6 5 4 2" xfId="18448" xr:uid="{00000000-0005-0000-0000-000011480000}"/>
    <cellStyle name="Normal 2 6 5 4 2 2" xfId="18449" xr:uid="{00000000-0005-0000-0000-000012480000}"/>
    <cellStyle name="Normal 2 6 5 4 3" xfId="18450" xr:uid="{00000000-0005-0000-0000-000013480000}"/>
    <cellStyle name="Normal 2 6 5 5" xfId="18451" xr:uid="{00000000-0005-0000-0000-000014480000}"/>
    <cellStyle name="Normal 2 6 5 5 2" xfId="18452" xr:uid="{00000000-0005-0000-0000-000015480000}"/>
    <cellStyle name="Normal 2 6 5 5 2 2" xfId="18453" xr:uid="{00000000-0005-0000-0000-000016480000}"/>
    <cellStyle name="Normal 2 6 5 5 3" xfId="18454" xr:uid="{00000000-0005-0000-0000-000017480000}"/>
    <cellStyle name="Normal 2 6 5 6" xfId="18455" xr:uid="{00000000-0005-0000-0000-000018480000}"/>
    <cellStyle name="Normal 2 6 5 6 2" xfId="18456" xr:uid="{00000000-0005-0000-0000-000019480000}"/>
    <cellStyle name="Normal 2 6 5 7" xfId="18457" xr:uid="{00000000-0005-0000-0000-00001A480000}"/>
    <cellStyle name="Normal 2 6 5 7 2" xfId="18458" xr:uid="{00000000-0005-0000-0000-00001B480000}"/>
    <cellStyle name="Normal 2 6 5 8" xfId="18459" xr:uid="{00000000-0005-0000-0000-00001C480000}"/>
    <cellStyle name="Normal 2 6 6" xfId="18460" xr:uid="{00000000-0005-0000-0000-00001D480000}"/>
    <cellStyle name="Normal 2 6 6 2" xfId="18461" xr:uid="{00000000-0005-0000-0000-00001E480000}"/>
    <cellStyle name="Normal 2 6 6 2 2" xfId="18462" xr:uid="{00000000-0005-0000-0000-00001F480000}"/>
    <cellStyle name="Normal 2 6 6 2 2 2" xfId="18463" xr:uid="{00000000-0005-0000-0000-000020480000}"/>
    <cellStyle name="Normal 2 6 6 2 3" xfId="18464" xr:uid="{00000000-0005-0000-0000-000021480000}"/>
    <cellStyle name="Normal 2 6 6 3" xfId="18465" xr:uid="{00000000-0005-0000-0000-000022480000}"/>
    <cellStyle name="Normal 2 6 6 3 2" xfId="18466" xr:uid="{00000000-0005-0000-0000-000023480000}"/>
    <cellStyle name="Normal 2 6 6 3 2 2" xfId="18467" xr:uid="{00000000-0005-0000-0000-000024480000}"/>
    <cellStyle name="Normal 2 6 6 3 3" xfId="18468" xr:uid="{00000000-0005-0000-0000-000025480000}"/>
    <cellStyle name="Normal 2 6 6 4" xfId="18469" xr:uid="{00000000-0005-0000-0000-000026480000}"/>
    <cellStyle name="Normal 2 6 6 4 2" xfId="18470" xr:uid="{00000000-0005-0000-0000-000027480000}"/>
    <cellStyle name="Normal 2 6 6 4 2 2" xfId="18471" xr:uid="{00000000-0005-0000-0000-000028480000}"/>
    <cellStyle name="Normal 2 6 6 4 3" xfId="18472" xr:uid="{00000000-0005-0000-0000-000029480000}"/>
    <cellStyle name="Normal 2 6 6 5" xfId="18473" xr:uid="{00000000-0005-0000-0000-00002A480000}"/>
    <cellStyle name="Normal 2 6 6 5 2" xfId="18474" xr:uid="{00000000-0005-0000-0000-00002B480000}"/>
    <cellStyle name="Normal 2 6 6 6" xfId="18475" xr:uid="{00000000-0005-0000-0000-00002C480000}"/>
    <cellStyle name="Normal 2 6 6 6 2" xfId="18476" xr:uid="{00000000-0005-0000-0000-00002D480000}"/>
    <cellStyle name="Normal 2 6 6 7" xfId="18477" xr:uid="{00000000-0005-0000-0000-00002E480000}"/>
    <cellStyle name="Normal 2 6 7" xfId="18478" xr:uid="{00000000-0005-0000-0000-00002F480000}"/>
    <cellStyle name="Normal 2 6 7 2" xfId="18479" xr:uid="{00000000-0005-0000-0000-000030480000}"/>
    <cellStyle name="Normal 2 6 7 2 2" xfId="18480" xr:uid="{00000000-0005-0000-0000-000031480000}"/>
    <cellStyle name="Normal 2 6 7 2 2 2" xfId="18481" xr:uid="{00000000-0005-0000-0000-000032480000}"/>
    <cellStyle name="Normal 2 6 7 2 3" xfId="18482" xr:uid="{00000000-0005-0000-0000-000033480000}"/>
    <cellStyle name="Normal 2 6 7 3" xfId="18483" xr:uid="{00000000-0005-0000-0000-000034480000}"/>
    <cellStyle name="Normal 2 6 7 3 2" xfId="18484" xr:uid="{00000000-0005-0000-0000-000035480000}"/>
    <cellStyle name="Normal 2 6 7 3 2 2" xfId="18485" xr:uid="{00000000-0005-0000-0000-000036480000}"/>
    <cellStyle name="Normal 2 6 7 3 3" xfId="18486" xr:uid="{00000000-0005-0000-0000-000037480000}"/>
    <cellStyle name="Normal 2 6 7 4" xfId="18487" xr:uid="{00000000-0005-0000-0000-000038480000}"/>
    <cellStyle name="Normal 2 6 7 4 2" xfId="18488" xr:uid="{00000000-0005-0000-0000-000039480000}"/>
    <cellStyle name="Normal 2 6 7 4 2 2" xfId="18489" xr:uid="{00000000-0005-0000-0000-00003A480000}"/>
    <cellStyle name="Normal 2 6 7 4 3" xfId="18490" xr:uid="{00000000-0005-0000-0000-00003B480000}"/>
    <cellStyle name="Normal 2 6 7 5" xfId="18491" xr:uid="{00000000-0005-0000-0000-00003C480000}"/>
    <cellStyle name="Normal 2 6 7 5 2" xfId="18492" xr:uid="{00000000-0005-0000-0000-00003D480000}"/>
    <cellStyle name="Normal 2 6 7 6" xfId="18493" xr:uid="{00000000-0005-0000-0000-00003E480000}"/>
    <cellStyle name="Normal 2 6 7 6 2" xfId="18494" xr:uid="{00000000-0005-0000-0000-00003F480000}"/>
    <cellStyle name="Normal 2 6 7 7" xfId="18495" xr:uid="{00000000-0005-0000-0000-000040480000}"/>
    <cellStyle name="Normal 2 6 8" xfId="18496" xr:uid="{00000000-0005-0000-0000-000041480000}"/>
    <cellStyle name="Normal 2 6 8 2" xfId="18497" xr:uid="{00000000-0005-0000-0000-000042480000}"/>
    <cellStyle name="Normal 2 6 8 2 2" xfId="18498" xr:uid="{00000000-0005-0000-0000-000043480000}"/>
    <cellStyle name="Normal 2 6 8 3" xfId="18499" xr:uid="{00000000-0005-0000-0000-000044480000}"/>
    <cellStyle name="Normal 2 6 9" xfId="18500" xr:uid="{00000000-0005-0000-0000-000045480000}"/>
    <cellStyle name="Normal 2 6 9 2" xfId="18501" xr:uid="{00000000-0005-0000-0000-000046480000}"/>
    <cellStyle name="Normal 2 6 9 2 2" xfId="18502" xr:uid="{00000000-0005-0000-0000-000047480000}"/>
    <cellStyle name="Normal 2 6 9 3" xfId="18503" xr:uid="{00000000-0005-0000-0000-000048480000}"/>
    <cellStyle name="Normal 2 6_Confidential Information" xfId="18504" xr:uid="{00000000-0005-0000-0000-000049480000}"/>
    <cellStyle name="Normal 2 7" xfId="18505" xr:uid="{00000000-0005-0000-0000-00004A480000}"/>
    <cellStyle name="Normal 2 7 10" xfId="18506" xr:uid="{00000000-0005-0000-0000-00004B480000}"/>
    <cellStyle name="Normal 2 7 11" xfId="18507" xr:uid="{00000000-0005-0000-0000-00004C480000}"/>
    <cellStyle name="Normal 2 7 2" xfId="18508" xr:uid="{00000000-0005-0000-0000-00004D480000}"/>
    <cellStyle name="Normal 2 7 2 2" xfId="18509" xr:uid="{00000000-0005-0000-0000-00004E480000}"/>
    <cellStyle name="Normal 2 7 2 2 2" xfId="18510" xr:uid="{00000000-0005-0000-0000-00004F480000}"/>
    <cellStyle name="Normal 2 7 2 2 2 2" xfId="18511" xr:uid="{00000000-0005-0000-0000-000050480000}"/>
    <cellStyle name="Normal 2 7 2 2 3" xfId="18512" xr:uid="{00000000-0005-0000-0000-000051480000}"/>
    <cellStyle name="Normal 2 7 2 3" xfId="18513" xr:uid="{00000000-0005-0000-0000-000052480000}"/>
    <cellStyle name="Normal 2 7 2 3 2" xfId="18514" xr:uid="{00000000-0005-0000-0000-000053480000}"/>
    <cellStyle name="Normal 2 7 2 3 2 2" xfId="18515" xr:uid="{00000000-0005-0000-0000-000054480000}"/>
    <cellStyle name="Normal 2 7 2 3 3" xfId="18516" xr:uid="{00000000-0005-0000-0000-000055480000}"/>
    <cellStyle name="Normal 2 7 2 4" xfId="18517" xr:uid="{00000000-0005-0000-0000-000056480000}"/>
    <cellStyle name="Normal 2 7 2 4 2" xfId="18518" xr:uid="{00000000-0005-0000-0000-000057480000}"/>
    <cellStyle name="Normal 2 7 2 4 2 2" xfId="18519" xr:uid="{00000000-0005-0000-0000-000058480000}"/>
    <cellStyle name="Normal 2 7 2 4 3" xfId="18520" xr:uid="{00000000-0005-0000-0000-000059480000}"/>
    <cellStyle name="Normal 2 7 2 5" xfId="18521" xr:uid="{00000000-0005-0000-0000-00005A480000}"/>
    <cellStyle name="Normal 2 7 2 5 2" xfId="18522" xr:uid="{00000000-0005-0000-0000-00005B480000}"/>
    <cellStyle name="Normal 2 7 2 6" xfId="18523" xr:uid="{00000000-0005-0000-0000-00005C480000}"/>
    <cellStyle name="Normal 2 7 2 6 2" xfId="18524" xr:uid="{00000000-0005-0000-0000-00005D480000}"/>
    <cellStyle name="Normal 2 7 2 7" xfId="18525" xr:uid="{00000000-0005-0000-0000-00005E480000}"/>
    <cellStyle name="Normal 2 7 3" xfId="18526" xr:uid="{00000000-0005-0000-0000-00005F480000}"/>
    <cellStyle name="Normal 2 7 3 2" xfId="18527" xr:uid="{00000000-0005-0000-0000-000060480000}"/>
    <cellStyle name="Normal 2 7 3 2 2" xfId="18528" xr:uid="{00000000-0005-0000-0000-000061480000}"/>
    <cellStyle name="Normal 2 7 3 2 2 2" xfId="18529" xr:uid="{00000000-0005-0000-0000-000062480000}"/>
    <cellStyle name="Normal 2 7 3 2 3" xfId="18530" xr:uid="{00000000-0005-0000-0000-000063480000}"/>
    <cellStyle name="Normal 2 7 3 3" xfId="18531" xr:uid="{00000000-0005-0000-0000-000064480000}"/>
    <cellStyle name="Normal 2 7 3 3 2" xfId="18532" xr:uid="{00000000-0005-0000-0000-000065480000}"/>
    <cellStyle name="Normal 2 7 3 3 2 2" xfId="18533" xr:uid="{00000000-0005-0000-0000-000066480000}"/>
    <cellStyle name="Normal 2 7 3 3 3" xfId="18534" xr:uid="{00000000-0005-0000-0000-000067480000}"/>
    <cellStyle name="Normal 2 7 3 4" xfId="18535" xr:uid="{00000000-0005-0000-0000-000068480000}"/>
    <cellStyle name="Normal 2 7 3 4 2" xfId="18536" xr:uid="{00000000-0005-0000-0000-000069480000}"/>
    <cellStyle name="Normal 2 7 3 4 2 2" xfId="18537" xr:uid="{00000000-0005-0000-0000-00006A480000}"/>
    <cellStyle name="Normal 2 7 3 4 3" xfId="18538" xr:uid="{00000000-0005-0000-0000-00006B480000}"/>
    <cellStyle name="Normal 2 7 3 5" xfId="18539" xr:uid="{00000000-0005-0000-0000-00006C480000}"/>
    <cellStyle name="Normal 2 7 3 5 2" xfId="18540" xr:uid="{00000000-0005-0000-0000-00006D480000}"/>
    <cellStyle name="Normal 2 7 3 6" xfId="18541" xr:uid="{00000000-0005-0000-0000-00006E480000}"/>
    <cellStyle name="Normal 2 7 3 6 2" xfId="18542" xr:uid="{00000000-0005-0000-0000-00006F480000}"/>
    <cellStyle name="Normal 2 7 3 7" xfId="18543" xr:uid="{00000000-0005-0000-0000-000070480000}"/>
    <cellStyle name="Normal 2 7 4" xfId="18544" xr:uid="{00000000-0005-0000-0000-000071480000}"/>
    <cellStyle name="Normal 2 7 4 2" xfId="18545" xr:uid="{00000000-0005-0000-0000-000072480000}"/>
    <cellStyle name="Normal 2 7 4 2 2" xfId="18546" xr:uid="{00000000-0005-0000-0000-000073480000}"/>
    <cellStyle name="Normal 2 7 4 3" xfId="18547" xr:uid="{00000000-0005-0000-0000-000074480000}"/>
    <cellStyle name="Normal 2 7 5" xfId="18548" xr:uid="{00000000-0005-0000-0000-000075480000}"/>
    <cellStyle name="Normal 2 7 5 2" xfId="18549" xr:uid="{00000000-0005-0000-0000-000076480000}"/>
    <cellStyle name="Normal 2 7 5 2 2" xfId="18550" xr:uid="{00000000-0005-0000-0000-000077480000}"/>
    <cellStyle name="Normal 2 7 5 3" xfId="18551" xr:uid="{00000000-0005-0000-0000-000078480000}"/>
    <cellStyle name="Normal 2 7 6" xfId="18552" xr:uid="{00000000-0005-0000-0000-000079480000}"/>
    <cellStyle name="Normal 2 7 6 2" xfId="18553" xr:uid="{00000000-0005-0000-0000-00007A480000}"/>
    <cellStyle name="Normal 2 7 6 2 2" xfId="18554" xr:uid="{00000000-0005-0000-0000-00007B480000}"/>
    <cellStyle name="Normal 2 7 6 3" xfId="18555" xr:uid="{00000000-0005-0000-0000-00007C480000}"/>
    <cellStyle name="Normal 2 7 7" xfId="18556" xr:uid="{00000000-0005-0000-0000-00007D480000}"/>
    <cellStyle name="Normal 2 7 7 2" xfId="18557" xr:uid="{00000000-0005-0000-0000-00007E480000}"/>
    <cellStyle name="Normal 2 7 8" xfId="18558" xr:uid="{00000000-0005-0000-0000-00007F480000}"/>
    <cellStyle name="Normal 2 7 8 2" xfId="18559" xr:uid="{00000000-0005-0000-0000-000080480000}"/>
    <cellStyle name="Normal 2 7 9" xfId="18560" xr:uid="{00000000-0005-0000-0000-000081480000}"/>
    <cellStyle name="Normal 2 8" xfId="18561" xr:uid="{00000000-0005-0000-0000-000082480000}"/>
    <cellStyle name="Normal 2 8 2" xfId="18562" xr:uid="{00000000-0005-0000-0000-000083480000}"/>
    <cellStyle name="Normal 2 8 2 2" xfId="18563" xr:uid="{00000000-0005-0000-0000-000084480000}"/>
    <cellStyle name="Normal 2 8 2 2 2" xfId="18564" xr:uid="{00000000-0005-0000-0000-000085480000}"/>
    <cellStyle name="Normal 2 8 2 2 2 2" xfId="18565" xr:uid="{00000000-0005-0000-0000-000086480000}"/>
    <cellStyle name="Normal 2 8 2 2 3" xfId="18566" xr:uid="{00000000-0005-0000-0000-000087480000}"/>
    <cellStyle name="Normal 2 8 2 3" xfId="18567" xr:uid="{00000000-0005-0000-0000-000088480000}"/>
    <cellStyle name="Normal 2 8 2 3 2" xfId="18568" xr:uid="{00000000-0005-0000-0000-000089480000}"/>
    <cellStyle name="Normal 2 8 2 3 2 2" xfId="18569" xr:uid="{00000000-0005-0000-0000-00008A480000}"/>
    <cellStyle name="Normal 2 8 2 3 3" xfId="18570" xr:uid="{00000000-0005-0000-0000-00008B480000}"/>
    <cellStyle name="Normal 2 8 2 4" xfId="18571" xr:uid="{00000000-0005-0000-0000-00008C480000}"/>
    <cellStyle name="Normal 2 8 2 4 2" xfId="18572" xr:uid="{00000000-0005-0000-0000-00008D480000}"/>
    <cellStyle name="Normal 2 8 2 4 2 2" xfId="18573" xr:uid="{00000000-0005-0000-0000-00008E480000}"/>
    <cellStyle name="Normal 2 8 2 4 3" xfId="18574" xr:uid="{00000000-0005-0000-0000-00008F480000}"/>
    <cellStyle name="Normal 2 8 2 5" xfId="18575" xr:uid="{00000000-0005-0000-0000-000090480000}"/>
    <cellStyle name="Normal 2 8 2 5 2" xfId="18576" xr:uid="{00000000-0005-0000-0000-000091480000}"/>
    <cellStyle name="Normal 2 8 2 6" xfId="18577" xr:uid="{00000000-0005-0000-0000-000092480000}"/>
    <cellStyle name="Normal 2 8 2 6 2" xfId="18578" xr:uid="{00000000-0005-0000-0000-000093480000}"/>
    <cellStyle name="Normal 2 8 2 7" xfId="18579" xr:uid="{00000000-0005-0000-0000-000094480000}"/>
    <cellStyle name="Normal 2 8 3" xfId="18580" xr:uid="{00000000-0005-0000-0000-000095480000}"/>
    <cellStyle name="Normal 2 8 3 2" xfId="18581" xr:uid="{00000000-0005-0000-0000-000096480000}"/>
    <cellStyle name="Normal 2 8 3 2 2" xfId="18582" xr:uid="{00000000-0005-0000-0000-000097480000}"/>
    <cellStyle name="Normal 2 8 3 2 2 2" xfId="18583" xr:uid="{00000000-0005-0000-0000-000098480000}"/>
    <cellStyle name="Normal 2 8 3 2 3" xfId="18584" xr:uid="{00000000-0005-0000-0000-000099480000}"/>
    <cellStyle name="Normal 2 8 3 3" xfId="18585" xr:uid="{00000000-0005-0000-0000-00009A480000}"/>
    <cellStyle name="Normal 2 8 3 3 2" xfId="18586" xr:uid="{00000000-0005-0000-0000-00009B480000}"/>
    <cellStyle name="Normal 2 8 3 3 2 2" xfId="18587" xr:uid="{00000000-0005-0000-0000-00009C480000}"/>
    <cellStyle name="Normal 2 8 3 3 3" xfId="18588" xr:uid="{00000000-0005-0000-0000-00009D480000}"/>
    <cellStyle name="Normal 2 8 3 4" xfId="18589" xr:uid="{00000000-0005-0000-0000-00009E480000}"/>
    <cellStyle name="Normal 2 8 3 4 2" xfId="18590" xr:uid="{00000000-0005-0000-0000-00009F480000}"/>
    <cellStyle name="Normal 2 8 3 4 2 2" xfId="18591" xr:uid="{00000000-0005-0000-0000-0000A0480000}"/>
    <cellStyle name="Normal 2 8 3 4 3" xfId="18592" xr:uid="{00000000-0005-0000-0000-0000A1480000}"/>
    <cellStyle name="Normal 2 8 3 5" xfId="18593" xr:uid="{00000000-0005-0000-0000-0000A2480000}"/>
    <cellStyle name="Normal 2 8 3 5 2" xfId="18594" xr:uid="{00000000-0005-0000-0000-0000A3480000}"/>
    <cellStyle name="Normal 2 8 3 6" xfId="18595" xr:uid="{00000000-0005-0000-0000-0000A4480000}"/>
    <cellStyle name="Normal 2 8 3 6 2" xfId="18596" xr:uid="{00000000-0005-0000-0000-0000A5480000}"/>
    <cellStyle name="Normal 2 8 3 7" xfId="18597" xr:uid="{00000000-0005-0000-0000-0000A6480000}"/>
    <cellStyle name="Normal 2 8 4" xfId="18598" xr:uid="{00000000-0005-0000-0000-0000A7480000}"/>
    <cellStyle name="Normal 2 8 4 2" xfId="18599" xr:uid="{00000000-0005-0000-0000-0000A8480000}"/>
    <cellStyle name="Normal 2 8 4 2 2" xfId="18600" xr:uid="{00000000-0005-0000-0000-0000A9480000}"/>
    <cellStyle name="Normal 2 8 4 3" xfId="18601" xr:uid="{00000000-0005-0000-0000-0000AA480000}"/>
    <cellStyle name="Normal 2 8 5" xfId="18602" xr:uid="{00000000-0005-0000-0000-0000AB480000}"/>
    <cellStyle name="Normal 2 8 5 2" xfId="18603" xr:uid="{00000000-0005-0000-0000-0000AC480000}"/>
    <cellStyle name="Normal 2 8 5 2 2" xfId="18604" xr:uid="{00000000-0005-0000-0000-0000AD480000}"/>
    <cellStyle name="Normal 2 8 5 3" xfId="18605" xr:uid="{00000000-0005-0000-0000-0000AE480000}"/>
    <cellStyle name="Normal 2 8 6" xfId="18606" xr:uid="{00000000-0005-0000-0000-0000AF480000}"/>
    <cellStyle name="Normal 2 8 6 2" xfId="18607" xr:uid="{00000000-0005-0000-0000-0000B0480000}"/>
    <cellStyle name="Normal 2 8 6 2 2" xfId="18608" xr:uid="{00000000-0005-0000-0000-0000B1480000}"/>
    <cellStyle name="Normal 2 8 6 3" xfId="18609" xr:uid="{00000000-0005-0000-0000-0000B2480000}"/>
    <cellStyle name="Normal 2 8 7" xfId="18610" xr:uid="{00000000-0005-0000-0000-0000B3480000}"/>
    <cellStyle name="Normal 2 8 7 2" xfId="18611" xr:uid="{00000000-0005-0000-0000-0000B4480000}"/>
    <cellStyle name="Normal 2 8 8" xfId="18612" xr:uid="{00000000-0005-0000-0000-0000B5480000}"/>
    <cellStyle name="Normal 2 8 8 2" xfId="18613" xr:uid="{00000000-0005-0000-0000-0000B6480000}"/>
    <cellStyle name="Normal 2 8 9" xfId="18614" xr:uid="{00000000-0005-0000-0000-0000B7480000}"/>
    <cellStyle name="Normal 2 9" xfId="18615" xr:uid="{00000000-0005-0000-0000-0000B8480000}"/>
    <cellStyle name="Normal 2 9 2" xfId="18616" xr:uid="{00000000-0005-0000-0000-0000B9480000}"/>
    <cellStyle name="Normal 2 9 2 2" xfId="18617" xr:uid="{00000000-0005-0000-0000-0000BA480000}"/>
    <cellStyle name="Normal 2 9 2 2 2" xfId="18618" xr:uid="{00000000-0005-0000-0000-0000BB480000}"/>
    <cellStyle name="Normal 2 9 2 2 2 2" xfId="18619" xr:uid="{00000000-0005-0000-0000-0000BC480000}"/>
    <cellStyle name="Normal 2 9 2 2 3" xfId="18620" xr:uid="{00000000-0005-0000-0000-0000BD480000}"/>
    <cellStyle name="Normal 2 9 2 3" xfId="18621" xr:uid="{00000000-0005-0000-0000-0000BE480000}"/>
    <cellStyle name="Normal 2 9 2 3 2" xfId="18622" xr:uid="{00000000-0005-0000-0000-0000BF480000}"/>
    <cellStyle name="Normal 2 9 2 3 2 2" xfId="18623" xr:uid="{00000000-0005-0000-0000-0000C0480000}"/>
    <cellStyle name="Normal 2 9 2 3 3" xfId="18624" xr:uid="{00000000-0005-0000-0000-0000C1480000}"/>
    <cellStyle name="Normal 2 9 2 4" xfId="18625" xr:uid="{00000000-0005-0000-0000-0000C2480000}"/>
    <cellStyle name="Normal 2 9 2 4 2" xfId="18626" xr:uid="{00000000-0005-0000-0000-0000C3480000}"/>
    <cellStyle name="Normal 2 9 2 4 2 2" xfId="18627" xr:uid="{00000000-0005-0000-0000-0000C4480000}"/>
    <cellStyle name="Normal 2 9 2 4 3" xfId="18628" xr:uid="{00000000-0005-0000-0000-0000C5480000}"/>
    <cellStyle name="Normal 2 9 2 5" xfId="18629" xr:uid="{00000000-0005-0000-0000-0000C6480000}"/>
    <cellStyle name="Normal 2 9 2 5 2" xfId="18630" xr:uid="{00000000-0005-0000-0000-0000C7480000}"/>
    <cellStyle name="Normal 2 9 2 6" xfId="18631" xr:uid="{00000000-0005-0000-0000-0000C8480000}"/>
    <cellStyle name="Normal 2 9 2 6 2" xfId="18632" xr:uid="{00000000-0005-0000-0000-0000C9480000}"/>
    <cellStyle name="Normal 2 9 2 7" xfId="18633" xr:uid="{00000000-0005-0000-0000-0000CA480000}"/>
    <cellStyle name="Normal 2 9 3" xfId="18634" xr:uid="{00000000-0005-0000-0000-0000CB480000}"/>
    <cellStyle name="Normal 2 9 3 2" xfId="18635" xr:uid="{00000000-0005-0000-0000-0000CC480000}"/>
    <cellStyle name="Normal 2 9 3 2 2" xfId="18636" xr:uid="{00000000-0005-0000-0000-0000CD480000}"/>
    <cellStyle name="Normal 2 9 3 3" xfId="18637" xr:uid="{00000000-0005-0000-0000-0000CE480000}"/>
    <cellStyle name="Normal 2 9 4" xfId="18638" xr:uid="{00000000-0005-0000-0000-0000CF480000}"/>
    <cellStyle name="Normal 2 9 4 2" xfId="18639" xr:uid="{00000000-0005-0000-0000-0000D0480000}"/>
    <cellStyle name="Normal 2 9 4 2 2" xfId="18640" xr:uid="{00000000-0005-0000-0000-0000D1480000}"/>
    <cellStyle name="Normal 2 9 4 3" xfId="18641" xr:uid="{00000000-0005-0000-0000-0000D2480000}"/>
    <cellStyle name="Normal 2 9 5" xfId="18642" xr:uid="{00000000-0005-0000-0000-0000D3480000}"/>
    <cellStyle name="Normal 2 9 5 2" xfId="18643" xr:uid="{00000000-0005-0000-0000-0000D4480000}"/>
    <cellStyle name="Normal 2 9 5 2 2" xfId="18644" xr:uid="{00000000-0005-0000-0000-0000D5480000}"/>
    <cellStyle name="Normal 2 9 5 3" xfId="18645" xr:uid="{00000000-0005-0000-0000-0000D6480000}"/>
    <cellStyle name="Normal 2 9 6" xfId="18646" xr:uid="{00000000-0005-0000-0000-0000D7480000}"/>
    <cellStyle name="Normal 2 9 6 2" xfId="18647" xr:uid="{00000000-0005-0000-0000-0000D8480000}"/>
    <cellStyle name="Normal 2 9 7" xfId="18648" xr:uid="{00000000-0005-0000-0000-0000D9480000}"/>
    <cellStyle name="Normal 2 9 7 2" xfId="18649" xr:uid="{00000000-0005-0000-0000-0000DA480000}"/>
    <cellStyle name="Normal 2 9 8" xfId="18650" xr:uid="{00000000-0005-0000-0000-0000DB480000}"/>
    <cellStyle name="Normal 2_Confidential Information" xfId="18651" xr:uid="{00000000-0005-0000-0000-0000DC480000}"/>
    <cellStyle name="Normal 20" xfId="18652" xr:uid="{00000000-0005-0000-0000-0000DD480000}"/>
    <cellStyle name="Normal 20 10" xfId="18653" xr:uid="{00000000-0005-0000-0000-0000DE480000}"/>
    <cellStyle name="Normal 20 10 2" xfId="18654" xr:uid="{00000000-0005-0000-0000-0000DF480000}"/>
    <cellStyle name="Normal 20 10 2 2" xfId="18655" xr:uid="{00000000-0005-0000-0000-0000E0480000}"/>
    <cellStyle name="Normal 20 10 3" xfId="18656" xr:uid="{00000000-0005-0000-0000-0000E1480000}"/>
    <cellStyle name="Normal 20 11" xfId="18657" xr:uid="{00000000-0005-0000-0000-0000E2480000}"/>
    <cellStyle name="Normal 20 11 2" xfId="18658" xr:uid="{00000000-0005-0000-0000-0000E3480000}"/>
    <cellStyle name="Normal 20 11 2 2" xfId="18659" xr:uid="{00000000-0005-0000-0000-0000E4480000}"/>
    <cellStyle name="Normal 20 11 3" xfId="18660" xr:uid="{00000000-0005-0000-0000-0000E5480000}"/>
    <cellStyle name="Normal 20 12" xfId="18661" xr:uid="{00000000-0005-0000-0000-0000E6480000}"/>
    <cellStyle name="Normal 20 12 2" xfId="18662" xr:uid="{00000000-0005-0000-0000-0000E7480000}"/>
    <cellStyle name="Normal 20 12 2 2" xfId="18663" xr:uid="{00000000-0005-0000-0000-0000E8480000}"/>
    <cellStyle name="Normal 20 12 3" xfId="18664" xr:uid="{00000000-0005-0000-0000-0000E9480000}"/>
    <cellStyle name="Normal 20 13" xfId="18665" xr:uid="{00000000-0005-0000-0000-0000EA480000}"/>
    <cellStyle name="Normal 20 13 2" xfId="18666" xr:uid="{00000000-0005-0000-0000-0000EB480000}"/>
    <cellStyle name="Normal 20 14" xfId="18667" xr:uid="{00000000-0005-0000-0000-0000EC480000}"/>
    <cellStyle name="Normal 20 14 2" xfId="18668" xr:uid="{00000000-0005-0000-0000-0000ED480000}"/>
    <cellStyle name="Normal 20 15" xfId="18669" xr:uid="{00000000-0005-0000-0000-0000EE480000}"/>
    <cellStyle name="Normal 20 2" xfId="18670" xr:uid="{00000000-0005-0000-0000-0000EF480000}"/>
    <cellStyle name="Normal 20 2 10" xfId="18671" xr:uid="{00000000-0005-0000-0000-0000F0480000}"/>
    <cellStyle name="Normal 20 2 10 2" xfId="18672" xr:uid="{00000000-0005-0000-0000-0000F1480000}"/>
    <cellStyle name="Normal 20 2 10 2 2" xfId="18673" xr:uid="{00000000-0005-0000-0000-0000F2480000}"/>
    <cellStyle name="Normal 20 2 10 3" xfId="18674" xr:uid="{00000000-0005-0000-0000-0000F3480000}"/>
    <cellStyle name="Normal 20 2 11" xfId="18675" xr:uid="{00000000-0005-0000-0000-0000F4480000}"/>
    <cellStyle name="Normal 20 2 11 2" xfId="18676" xr:uid="{00000000-0005-0000-0000-0000F5480000}"/>
    <cellStyle name="Normal 20 2 12" xfId="18677" xr:uid="{00000000-0005-0000-0000-0000F6480000}"/>
    <cellStyle name="Normal 20 2 12 2" xfId="18678" xr:uid="{00000000-0005-0000-0000-0000F7480000}"/>
    <cellStyle name="Normal 20 2 13" xfId="18679" xr:uid="{00000000-0005-0000-0000-0000F8480000}"/>
    <cellStyle name="Normal 20 2 2" xfId="18680" xr:uid="{00000000-0005-0000-0000-0000F9480000}"/>
    <cellStyle name="Normal 20 2 2 10" xfId="18681" xr:uid="{00000000-0005-0000-0000-0000FA480000}"/>
    <cellStyle name="Normal 20 2 2 10 2" xfId="18682" xr:uid="{00000000-0005-0000-0000-0000FB480000}"/>
    <cellStyle name="Normal 20 2 2 11" xfId="18683" xr:uid="{00000000-0005-0000-0000-0000FC480000}"/>
    <cellStyle name="Normal 20 2 2 2" xfId="18684" xr:uid="{00000000-0005-0000-0000-0000FD480000}"/>
    <cellStyle name="Normal 20 2 2 2 2" xfId="18685" xr:uid="{00000000-0005-0000-0000-0000FE480000}"/>
    <cellStyle name="Normal 20 2 2 2 2 2" xfId="18686" xr:uid="{00000000-0005-0000-0000-0000FF480000}"/>
    <cellStyle name="Normal 20 2 2 2 2 2 2" xfId="18687" xr:uid="{00000000-0005-0000-0000-000000490000}"/>
    <cellStyle name="Normal 20 2 2 2 2 2 2 2" xfId="18688" xr:uid="{00000000-0005-0000-0000-000001490000}"/>
    <cellStyle name="Normal 20 2 2 2 2 2 3" xfId="18689" xr:uid="{00000000-0005-0000-0000-000002490000}"/>
    <cellStyle name="Normal 20 2 2 2 2 3" xfId="18690" xr:uid="{00000000-0005-0000-0000-000003490000}"/>
    <cellStyle name="Normal 20 2 2 2 2 3 2" xfId="18691" xr:uid="{00000000-0005-0000-0000-000004490000}"/>
    <cellStyle name="Normal 20 2 2 2 2 3 2 2" xfId="18692" xr:uid="{00000000-0005-0000-0000-000005490000}"/>
    <cellStyle name="Normal 20 2 2 2 2 3 3" xfId="18693" xr:uid="{00000000-0005-0000-0000-000006490000}"/>
    <cellStyle name="Normal 20 2 2 2 2 4" xfId="18694" xr:uid="{00000000-0005-0000-0000-000007490000}"/>
    <cellStyle name="Normal 20 2 2 2 2 4 2" xfId="18695" xr:uid="{00000000-0005-0000-0000-000008490000}"/>
    <cellStyle name="Normal 20 2 2 2 2 4 2 2" xfId="18696" xr:uid="{00000000-0005-0000-0000-000009490000}"/>
    <cellStyle name="Normal 20 2 2 2 2 4 3" xfId="18697" xr:uid="{00000000-0005-0000-0000-00000A490000}"/>
    <cellStyle name="Normal 20 2 2 2 2 5" xfId="18698" xr:uid="{00000000-0005-0000-0000-00000B490000}"/>
    <cellStyle name="Normal 20 2 2 2 2 5 2" xfId="18699" xr:uid="{00000000-0005-0000-0000-00000C490000}"/>
    <cellStyle name="Normal 20 2 2 2 2 6" xfId="18700" xr:uid="{00000000-0005-0000-0000-00000D490000}"/>
    <cellStyle name="Normal 20 2 2 2 2 6 2" xfId="18701" xr:uid="{00000000-0005-0000-0000-00000E490000}"/>
    <cellStyle name="Normal 20 2 2 2 2 7" xfId="18702" xr:uid="{00000000-0005-0000-0000-00000F490000}"/>
    <cellStyle name="Normal 20 2 2 2 3" xfId="18703" xr:uid="{00000000-0005-0000-0000-000010490000}"/>
    <cellStyle name="Normal 20 2 2 2 3 2" xfId="18704" xr:uid="{00000000-0005-0000-0000-000011490000}"/>
    <cellStyle name="Normal 20 2 2 2 3 2 2" xfId="18705" xr:uid="{00000000-0005-0000-0000-000012490000}"/>
    <cellStyle name="Normal 20 2 2 2 3 2 2 2" xfId="18706" xr:uid="{00000000-0005-0000-0000-000013490000}"/>
    <cellStyle name="Normal 20 2 2 2 3 2 3" xfId="18707" xr:uid="{00000000-0005-0000-0000-000014490000}"/>
    <cellStyle name="Normal 20 2 2 2 3 3" xfId="18708" xr:uid="{00000000-0005-0000-0000-000015490000}"/>
    <cellStyle name="Normal 20 2 2 2 3 3 2" xfId="18709" xr:uid="{00000000-0005-0000-0000-000016490000}"/>
    <cellStyle name="Normal 20 2 2 2 3 3 2 2" xfId="18710" xr:uid="{00000000-0005-0000-0000-000017490000}"/>
    <cellStyle name="Normal 20 2 2 2 3 3 3" xfId="18711" xr:uid="{00000000-0005-0000-0000-000018490000}"/>
    <cellStyle name="Normal 20 2 2 2 3 4" xfId="18712" xr:uid="{00000000-0005-0000-0000-000019490000}"/>
    <cellStyle name="Normal 20 2 2 2 3 4 2" xfId="18713" xr:uid="{00000000-0005-0000-0000-00001A490000}"/>
    <cellStyle name="Normal 20 2 2 2 3 4 2 2" xfId="18714" xr:uid="{00000000-0005-0000-0000-00001B490000}"/>
    <cellStyle name="Normal 20 2 2 2 3 4 3" xfId="18715" xr:uid="{00000000-0005-0000-0000-00001C490000}"/>
    <cellStyle name="Normal 20 2 2 2 3 5" xfId="18716" xr:uid="{00000000-0005-0000-0000-00001D490000}"/>
    <cellStyle name="Normal 20 2 2 2 3 5 2" xfId="18717" xr:uid="{00000000-0005-0000-0000-00001E490000}"/>
    <cellStyle name="Normal 20 2 2 2 3 6" xfId="18718" xr:uid="{00000000-0005-0000-0000-00001F490000}"/>
    <cellStyle name="Normal 20 2 2 2 3 6 2" xfId="18719" xr:uid="{00000000-0005-0000-0000-000020490000}"/>
    <cellStyle name="Normal 20 2 2 2 3 7" xfId="18720" xr:uid="{00000000-0005-0000-0000-000021490000}"/>
    <cellStyle name="Normal 20 2 2 2 4" xfId="18721" xr:uid="{00000000-0005-0000-0000-000022490000}"/>
    <cellStyle name="Normal 20 2 2 2 4 2" xfId="18722" xr:uid="{00000000-0005-0000-0000-000023490000}"/>
    <cellStyle name="Normal 20 2 2 2 4 2 2" xfId="18723" xr:uid="{00000000-0005-0000-0000-000024490000}"/>
    <cellStyle name="Normal 20 2 2 2 4 3" xfId="18724" xr:uid="{00000000-0005-0000-0000-000025490000}"/>
    <cellStyle name="Normal 20 2 2 2 5" xfId="18725" xr:uid="{00000000-0005-0000-0000-000026490000}"/>
    <cellStyle name="Normal 20 2 2 2 5 2" xfId="18726" xr:uid="{00000000-0005-0000-0000-000027490000}"/>
    <cellStyle name="Normal 20 2 2 2 5 2 2" xfId="18727" xr:uid="{00000000-0005-0000-0000-000028490000}"/>
    <cellStyle name="Normal 20 2 2 2 5 3" xfId="18728" xr:uid="{00000000-0005-0000-0000-000029490000}"/>
    <cellStyle name="Normal 20 2 2 2 6" xfId="18729" xr:uid="{00000000-0005-0000-0000-00002A490000}"/>
    <cellStyle name="Normal 20 2 2 2 6 2" xfId="18730" xr:uid="{00000000-0005-0000-0000-00002B490000}"/>
    <cellStyle name="Normal 20 2 2 2 6 2 2" xfId="18731" xr:uid="{00000000-0005-0000-0000-00002C490000}"/>
    <cellStyle name="Normal 20 2 2 2 6 3" xfId="18732" xr:uid="{00000000-0005-0000-0000-00002D490000}"/>
    <cellStyle name="Normal 20 2 2 2 7" xfId="18733" xr:uid="{00000000-0005-0000-0000-00002E490000}"/>
    <cellStyle name="Normal 20 2 2 2 7 2" xfId="18734" xr:uid="{00000000-0005-0000-0000-00002F490000}"/>
    <cellStyle name="Normal 20 2 2 2 8" xfId="18735" xr:uid="{00000000-0005-0000-0000-000030490000}"/>
    <cellStyle name="Normal 20 2 2 2 8 2" xfId="18736" xr:uid="{00000000-0005-0000-0000-000031490000}"/>
    <cellStyle name="Normal 20 2 2 2 9" xfId="18737" xr:uid="{00000000-0005-0000-0000-000032490000}"/>
    <cellStyle name="Normal 20 2 2 3" xfId="18738" xr:uid="{00000000-0005-0000-0000-000033490000}"/>
    <cellStyle name="Normal 20 2 2 3 2" xfId="18739" xr:uid="{00000000-0005-0000-0000-000034490000}"/>
    <cellStyle name="Normal 20 2 2 3 2 2" xfId="18740" xr:uid="{00000000-0005-0000-0000-000035490000}"/>
    <cellStyle name="Normal 20 2 2 3 2 2 2" xfId="18741" xr:uid="{00000000-0005-0000-0000-000036490000}"/>
    <cellStyle name="Normal 20 2 2 3 2 2 2 2" xfId="18742" xr:uid="{00000000-0005-0000-0000-000037490000}"/>
    <cellStyle name="Normal 20 2 2 3 2 2 3" xfId="18743" xr:uid="{00000000-0005-0000-0000-000038490000}"/>
    <cellStyle name="Normal 20 2 2 3 2 3" xfId="18744" xr:uid="{00000000-0005-0000-0000-000039490000}"/>
    <cellStyle name="Normal 20 2 2 3 2 3 2" xfId="18745" xr:uid="{00000000-0005-0000-0000-00003A490000}"/>
    <cellStyle name="Normal 20 2 2 3 2 3 2 2" xfId="18746" xr:uid="{00000000-0005-0000-0000-00003B490000}"/>
    <cellStyle name="Normal 20 2 2 3 2 3 3" xfId="18747" xr:uid="{00000000-0005-0000-0000-00003C490000}"/>
    <cellStyle name="Normal 20 2 2 3 2 4" xfId="18748" xr:uid="{00000000-0005-0000-0000-00003D490000}"/>
    <cellStyle name="Normal 20 2 2 3 2 4 2" xfId="18749" xr:uid="{00000000-0005-0000-0000-00003E490000}"/>
    <cellStyle name="Normal 20 2 2 3 2 4 2 2" xfId="18750" xr:uid="{00000000-0005-0000-0000-00003F490000}"/>
    <cellStyle name="Normal 20 2 2 3 2 4 3" xfId="18751" xr:uid="{00000000-0005-0000-0000-000040490000}"/>
    <cellStyle name="Normal 20 2 2 3 2 5" xfId="18752" xr:uid="{00000000-0005-0000-0000-000041490000}"/>
    <cellStyle name="Normal 20 2 2 3 2 5 2" xfId="18753" xr:uid="{00000000-0005-0000-0000-000042490000}"/>
    <cellStyle name="Normal 20 2 2 3 2 6" xfId="18754" xr:uid="{00000000-0005-0000-0000-000043490000}"/>
    <cellStyle name="Normal 20 2 2 3 2 6 2" xfId="18755" xr:uid="{00000000-0005-0000-0000-000044490000}"/>
    <cellStyle name="Normal 20 2 2 3 2 7" xfId="18756" xr:uid="{00000000-0005-0000-0000-000045490000}"/>
    <cellStyle name="Normal 20 2 2 3 3" xfId="18757" xr:uid="{00000000-0005-0000-0000-000046490000}"/>
    <cellStyle name="Normal 20 2 2 3 3 2" xfId="18758" xr:uid="{00000000-0005-0000-0000-000047490000}"/>
    <cellStyle name="Normal 20 2 2 3 3 2 2" xfId="18759" xr:uid="{00000000-0005-0000-0000-000048490000}"/>
    <cellStyle name="Normal 20 2 2 3 3 3" xfId="18760" xr:uid="{00000000-0005-0000-0000-000049490000}"/>
    <cellStyle name="Normal 20 2 2 3 4" xfId="18761" xr:uid="{00000000-0005-0000-0000-00004A490000}"/>
    <cellStyle name="Normal 20 2 2 3 4 2" xfId="18762" xr:uid="{00000000-0005-0000-0000-00004B490000}"/>
    <cellStyle name="Normal 20 2 2 3 4 2 2" xfId="18763" xr:uid="{00000000-0005-0000-0000-00004C490000}"/>
    <cellStyle name="Normal 20 2 2 3 4 3" xfId="18764" xr:uid="{00000000-0005-0000-0000-00004D490000}"/>
    <cellStyle name="Normal 20 2 2 3 5" xfId="18765" xr:uid="{00000000-0005-0000-0000-00004E490000}"/>
    <cellStyle name="Normal 20 2 2 3 5 2" xfId="18766" xr:uid="{00000000-0005-0000-0000-00004F490000}"/>
    <cellStyle name="Normal 20 2 2 3 5 2 2" xfId="18767" xr:uid="{00000000-0005-0000-0000-000050490000}"/>
    <cellStyle name="Normal 20 2 2 3 5 3" xfId="18768" xr:uid="{00000000-0005-0000-0000-000051490000}"/>
    <cellStyle name="Normal 20 2 2 3 6" xfId="18769" xr:uid="{00000000-0005-0000-0000-000052490000}"/>
    <cellStyle name="Normal 20 2 2 3 6 2" xfId="18770" xr:uid="{00000000-0005-0000-0000-000053490000}"/>
    <cellStyle name="Normal 20 2 2 3 7" xfId="18771" xr:uid="{00000000-0005-0000-0000-000054490000}"/>
    <cellStyle name="Normal 20 2 2 3 7 2" xfId="18772" xr:uid="{00000000-0005-0000-0000-000055490000}"/>
    <cellStyle name="Normal 20 2 2 3 8" xfId="18773" xr:uid="{00000000-0005-0000-0000-000056490000}"/>
    <cellStyle name="Normal 20 2 2 4" xfId="18774" xr:uid="{00000000-0005-0000-0000-000057490000}"/>
    <cellStyle name="Normal 20 2 2 4 2" xfId="18775" xr:uid="{00000000-0005-0000-0000-000058490000}"/>
    <cellStyle name="Normal 20 2 2 4 2 2" xfId="18776" xr:uid="{00000000-0005-0000-0000-000059490000}"/>
    <cellStyle name="Normal 20 2 2 4 2 2 2" xfId="18777" xr:uid="{00000000-0005-0000-0000-00005A490000}"/>
    <cellStyle name="Normal 20 2 2 4 2 3" xfId="18778" xr:uid="{00000000-0005-0000-0000-00005B490000}"/>
    <cellStyle name="Normal 20 2 2 4 3" xfId="18779" xr:uid="{00000000-0005-0000-0000-00005C490000}"/>
    <cellStyle name="Normal 20 2 2 4 3 2" xfId="18780" xr:uid="{00000000-0005-0000-0000-00005D490000}"/>
    <cellStyle name="Normal 20 2 2 4 3 2 2" xfId="18781" xr:uid="{00000000-0005-0000-0000-00005E490000}"/>
    <cellStyle name="Normal 20 2 2 4 3 3" xfId="18782" xr:uid="{00000000-0005-0000-0000-00005F490000}"/>
    <cellStyle name="Normal 20 2 2 4 4" xfId="18783" xr:uid="{00000000-0005-0000-0000-000060490000}"/>
    <cellStyle name="Normal 20 2 2 4 4 2" xfId="18784" xr:uid="{00000000-0005-0000-0000-000061490000}"/>
    <cellStyle name="Normal 20 2 2 4 4 2 2" xfId="18785" xr:uid="{00000000-0005-0000-0000-000062490000}"/>
    <cellStyle name="Normal 20 2 2 4 4 3" xfId="18786" xr:uid="{00000000-0005-0000-0000-000063490000}"/>
    <cellStyle name="Normal 20 2 2 4 5" xfId="18787" xr:uid="{00000000-0005-0000-0000-000064490000}"/>
    <cellStyle name="Normal 20 2 2 4 5 2" xfId="18788" xr:uid="{00000000-0005-0000-0000-000065490000}"/>
    <cellStyle name="Normal 20 2 2 4 6" xfId="18789" xr:uid="{00000000-0005-0000-0000-000066490000}"/>
    <cellStyle name="Normal 20 2 2 4 6 2" xfId="18790" xr:uid="{00000000-0005-0000-0000-000067490000}"/>
    <cellStyle name="Normal 20 2 2 4 7" xfId="18791" xr:uid="{00000000-0005-0000-0000-000068490000}"/>
    <cellStyle name="Normal 20 2 2 5" xfId="18792" xr:uid="{00000000-0005-0000-0000-000069490000}"/>
    <cellStyle name="Normal 20 2 2 5 2" xfId="18793" xr:uid="{00000000-0005-0000-0000-00006A490000}"/>
    <cellStyle name="Normal 20 2 2 5 2 2" xfId="18794" xr:uid="{00000000-0005-0000-0000-00006B490000}"/>
    <cellStyle name="Normal 20 2 2 5 2 2 2" xfId="18795" xr:uid="{00000000-0005-0000-0000-00006C490000}"/>
    <cellStyle name="Normal 20 2 2 5 2 3" xfId="18796" xr:uid="{00000000-0005-0000-0000-00006D490000}"/>
    <cellStyle name="Normal 20 2 2 5 3" xfId="18797" xr:uid="{00000000-0005-0000-0000-00006E490000}"/>
    <cellStyle name="Normal 20 2 2 5 3 2" xfId="18798" xr:uid="{00000000-0005-0000-0000-00006F490000}"/>
    <cellStyle name="Normal 20 2 2 5 3 2 2" xfId="18799" xr:uid="{00000000-0005-0000-0000-000070490000}"/>
    <cellStyle name="Normal 20 2 2 5 3 3" xfId="18800" xr:uid="{00000000-0005-0000-0000-000071490000}"/>
    <cellStyle name="Normal 20 2 2 5 4" xfId="18801" xr:uid="{00000000-0005-0000-0000-000072490000}"/>
    <cellStyle name="Normal 20 2 2 5 4 2" xfId="18802" xr:uid="{00000000-0005-0000-0000-000073490000}"/>
    <cellStyle name="Normal 20 2 2 5 4 2 2" xfId="18803" xr:uid="{00000000-0005-0000-0000-000074490000}"/>
    <cellStyle name="Normal 20 2 2 5 4 3" xfId="18804" xr:uid="{00000000-0005-0000-0000-000075490000}"/>
    <cellStyle name="Normal 20 2 2 5 5" xfId="18805" xr:uid="{00000000-0005-0000-0000-000076490000}"/>
    <cellStyle name="Normal 20 2 2 5 5 2" xfId="18806" xr:uid="{00000000-0005-0000-0000-000077490000}"/>
    <cellStyle name="Normal 20 2 2 5 6" xfId="18807" xr:uid="{00000000-0005-0000-0000-000078490000}"/>
    <cellStyle name="Normal 20 2 2 5 6 2" xfId="18808" xr:uid="{00000000-0005-0000-0000-000079490000}"/>
    <cellStyle name="Normal 20 2 2 5 7" xfId="18809" xr:uid="{00000000-0005-0000-0000-00007A490000}"/>
    <cellStyle name="Normal 20 2 2 6" xfId="18810" xr:uid="{00000000-0005-0000-0000-00007B490000}"/>
    <cellStyle name="Normal 20 2 2 6 2" xfId="18811" xr:uid="{00000000-0005-0000-0000-00007C490000}"/>
    <cellStyle name="Normal 20 2 2 6 2 2" xfId="18812" xr:uid="{00000000-0005-0000-0000-00007D490000}"/>
    <cellStyle name="Normal 20 2 2 6 3" xfId="18813" xr:uid="{00000000-0005-0000-0000-00007E490000}"/>
    <cellStyle name="Normal 20 2 2 7" xfId="18814" xr:uid="{00000000-0005-0000-0000-00007F490000}"/>
    <cellStyle name="Normal 20 2 2 7 2" xfId="18815" xr:uid="{00000000-0005-0000-0000-000080490000}"/>
    <cellStyle name="Normal 20 2 2 7 2 2" xfId="18816" xr:uid="{00000000-0005-0000-0000-000081490000}"/>
    <cellStyle name="Normal 20 2 2 7 3" xfId="18817" xr:uid="{00000000-0005-0000-0000-000082490000}"/>
    <cellStyle name="Normal 20 2 2 8" xfId="18818" xr:uid="{00000000-0005-0000-0000-000083490000}"/>
    <cellStyle name="Normal 20 2 2 8 2" xfId="18819" xr:uid="{00000000-0005-0000-0000-000084490000}"/>
    <cellStyle name="Normal 20 2 2 8 2 2" xfId="18820" xr:uid="{00000000-0005-0000-0000-000085490000}"/>
    <cellStyle name="Normal 20 2 2 8 3" xfId="18821" xr:uid="{00000000-0005-0000-0000-000086490000}"/>
    <cellStyle name="Normal 20 2 2 9" xfId="18822" xr:uid="{00000000-0005-0000-0000-000087490000}"/>
    <cellStyle name="Normal 20 2 2 9 2" xfId="18823" xr:uid="{00000000-0005-0000-0000-000088490000}"/>
    <cellStyle name="Normal 20 2 3" xfId="18824" xr:uid="{00000000-0005-0000-0000-000089490000}"/>
    <cellStyle name="Normal 20 2 3 10" xfId="18825" xr:uid="{00000000-0005-0000-0000-00008A490000}"/>
    <cellStyle name="Normal 20 2 3 10 2" xfId="18826" xr:uid="{00000000-0005-0000-0000-00008B490000}"/>
    <cellStyle name="Normal 20 2 3 11" xfId="18827" xr:uid="{00000000-0005-0000-0000-00008C490000}"/>
    <cellStyle name="Normal 20 2 3 2" xfId="18828" xr:uid="{00000000-0005-0000-0000-00008D490000}"/>
    <cellStyle name="Normal 20 2 3 2 2" xfId="18829" xr:uid="{00000000-0005-0000-0000-00008E490000}"/>
    <cellStyle name="Normal 20 2 3 2 2 2" xfId="18830" xr:uid="{00000000-0005-0000-0000-00008F490000}"/>
    <cellStyle name="Normal 20 2 3 2 2 2 2" xfId="18831" xr:uid="{00000000-0005-0000-0000-000090490000}"/>
    <cellStyle name="Normal 20 2 3 2 2 2 2 2" xfId="18832" xr:uid="{00000000-0005-0000-0000-000091490000}"/>
    <cellStyle name="Normal 20 2 3 2 2 2 3" xfId="18833" xr:uid="{00000000-0005-0000-0000-000092490000}"/>
    <cellStyle name="Normal 20 2 3 2 2 3" xfId="18834" xr:uid="{00000000-0005-0000-0000-000093490000}"/>
    <cellStyle name="Normal 20 2 3 2 2 3 2" xfId="18835" xr:uid="{00000000-0005-0000-0000-000094490000}"/>
    <cellStyle name="Normal 20 2 3 2 2 3 2 2" xfId="18836" xr:uid="{00000000-0005-0000-0000-000095490000}"/>
    <cellStyle name="Normal 20 2 3 2 2 3 3" xfId="18837" xr:uid="{00000000-0005-0000-0000-000096490000}"/>
    <cellStyle name="Normal 20 2 3 2 2 4" xfId="18838" xr:uid="{00000000-0005-0000-0000-000097490000}"/>
    <cellStyle name="Normal 20 2 3 2 2 4 2" xfId="18839" xr:uid="{00000000-0005-0000-0000-000098490000}"/>
    <cellStyle name="Normal 20 2 3 2 2 4 2 2" xfId="18840" xr:uid="{00000000-0005-0000-0000-000099490000}"/>
    <cellStyle name="Normal 20 2 3 2 2 4 3" xfId="18841" xr:uid="{00000000-0005-0000-0000-00009A490000}"/>
    <cellStyle name="Normal 20 2 3 2 2 5" xfId="18842" xr:uid="{00000000-0005-0000-0000-00009B490000}"/>
    <cellStyle name="Normal 20 2 3 2 2 5 2" xfId="18843" xr:uid="{00000000-0005-0000-0000-00009C490000}"/>
    <cellStyle name="Normal 20 2 3 2 2 6" xfId="18844" xr:uid="{00000000-0005-0000-0000-00009D490000}"/>
    <cellStyle name="Normal 20 2 3 2 2 6 2" xfId="18845" xr:uid="{00000000-0005-0000-0000-00009E490000}"/>
    <cellStyle name="Normal 20 2 3 2 2 7" xfId="18846" xr:uid="{00000000-0005-0000-0000-00009F490000}"/>
    <cellStyle name="Normal 20 2 3 2 3" xfId="18847" xr:uid="{00000000-0005-0000-0000-0000A0490000}"/>
    <cellStyle name="Normal 20 2 3 2 3 2" xfId="18848" xr:uid="{00000000-0005-0000-0000-0000A1490000}"/>
    <cellStyle name="Normal 20 2 3 2 3 2 2" xfId="18849" xr:uid="{00000000-0005-0000-0000-0000A2490000}"/>
    <cellStyle name="Normal 20 2 3 2 3 2 2 2" xfId="18850" xr:uid="{00000000-0005-0000-0000-0000A3490000}"/>
    <cellStyle name="Normal 20 2 3 2 3 2 3" xfId="18851" xr:uid="{00000000-0005-0000-0000-0000A4490000}"/>
    <cellStyle name="Normal 20 2 3 2 3 3" xfId="18852" xr:uid="{00000000-0005-0000-0000-0000A5490000}"/>
    <cellStyle name="Normal 20 2 3 2 3 3 2" xfId="18853" xr:uid="{00000000-0005-0000-0000-0000A6490000}"/>
    <cellStyle name="Normal 20 2 3 2 3 3 2 2" xfId="18854" xr:uid="{00000000-0005-0000-0000-0000A7490000}"/>
    <cellStyle name="Normal 20 2 3 2 3 3 3" xfId="18855" xr:uid="{00000000-0005-0000-0000-0000A8490000}"/>
    <cellStyle name="Normal 20 2 3 2 3 4" xfId="18856" xr:uid="{00000000-0005-0000-0000-0000A9490000}"/>
    <cellStyle name="Normal 20 2 3 2 3 4 2" xfId="18857" xr:uid="{00000000-0005-0000-0000-0000AA490000}"/>
    <cellStyle name="Normal 20 2 3 2 3 4 2 2" xfId="18858" xr:uid="{00000000-0005-0000-0000-0000AB490000}"/>
    <cellStyle name="Normal 20 2 3 2 3 4 3" xfId="18859" xr:uid="{00000000-0005-0000-0000-0000AC490000}"/>
    <cellStyle name="Normal 20 2 3 2 3 5" xfId="18860" xr:uid="{00000000-0005-0000-0000-0000AD490000}"/>
    <cellStyle name="Normal 20 2 3 2 3 5 2" xfId="18861" xr:uid="{00000000-0005-0000-0000-0000AE490000}"/>
    <cellStyle name="Normal 20 2 3 2 3 6" xfId="18862" xr:uid="{00000000-0005-0000-0000-0000AF490000}"/>
    <cellStyle name="Normal 20 2 3 2 3 6 2" xfId="18863" xr:uid="{00000000-0005-0000-0000-0000B0490000}"/>
    <cellStyle name="Normal 20 2 3 2 3 7" xfId="18864" xr:uid="{00000000-0005-0000-0000-0000B1490000}"/>
    <cellStyle name="Normal 20 2 3 2 4" xfId="18865" xr:uid="{00000000-0005-0000-0000-0000B2490000}"/>
    <cellStyle name="Normal 20 2 3 2 4 2" xfId="18866" xr:uid="{00000000-0005-0000-0000-0000B3490000}"/>
    <cellStyle name="Normal 20 2 3 2 4 2 2" xfId="18867" xr:uid="{00000000-0005-0000-0000-0000B4490000}"/>
    <cellStyle name="Normal 20 2 3 2 4 3" xfId="18868" xr:uid="{00000000-0005-0000-0000-0000B5490000}"/>
    <cellStyle name="Normal 20 2 3 2 5" xfId="18869" xr:uid="{00000000-0005-0000-0000-0000B6490000}"/>
    <cellStyle name="Normal 20 2 3 2 5 2" xfId="18870" xr:uid="{00000000-0005-0000-0000-0000B7490000}"/>
    <cellStyle name="Normal 20 2 3 2 5 2 2" xfId="18871" xr:uid="{00000000-0005-0000-0000-0000B8490000}"/>
    <cellStyle name="Normal 20 2 3 2 5 3" xfId="18872" xr:uid="{00000000-0005-0000-0000-0000B9490000}"/>
    <cellStyle name="Normal 20 2 3 2 6" xfId="18873" xr:uid="{00000000-0005-0000-0000-0000BA490000}"/>
    <cellStyle name="Normal 20 2 3 2 6 2" xfId="18874" xr:uid="{00000000-0005-0000-0000-0000BB490000}"/>
    <cellStyle name="Normal 20 2 3 2 6 2 2" xfId="18875" xr:uid="{00000000-0005-0000-0000-0000BC490000}"/>
    <cellStyle name="Normal 20 2 3 2 6 3" xfId="18876" xr:uid="{00000000-0005-0000-0000-0000BD490000}"/>
    <cellStyle name="Normal 20 2 3 2 7" xfId="18877" xr:uid="{00000000-0005-0000-0000-0000BE490000}"/>
    <cellStyle name="Normal 20 2 3 2 7 2" xfId="18878" xr:uid="{00000000-0005-0000-0000-0000BF490000}"/>
    <cellStyle name="Normal 20 2 3 2 8" xfId="18879" xr:uid="{00000000-0005-0000-0000-0000C0490000}"/>
    <cellStyle name="Normal 20 2 3 2 8 2" xfId="18880" xr:uid="{00000000-0005-0000-0000-0000C1490000}"/>
    <cellStyle name="Normal 20 2 3 2 9" xfId="18881" xr:uid="{00000000-0005-0000-0000-0000C2490000}"/>
    <cellStyle name="Normal 20 2 3 3" xfId="18882" xr:uid="{00000000-0005-0000-0000-0000C3490000}"/>
    <cellStyle name="Normal 20 2 3 3 2" xfId="18883" xr:uid="{00000000-0005-0000-0000-0000C4490000}"/>
    <cellStyle name="Normal 20 2 3 3 2 2" xfId="18884" xr:uid="{00000000-0005-0000-0000-0000C5490000}"/>
    <cellStyle name="Normal 20 2 3 3 2 2 2" xfId="18885" xr:uid="{00000000-0005-0000-0000-0000C6490000}"/>
    <cellStyle name="Normal 20 2 3 3 2 2 2 2" xfId="18886" xr:uid="{00000000-0005-0000-0000-0000C7490000}"/>
    <cellStyle name="Normal 20 2 3 3 2 2 3" xfId="18887" xr:uid="{00000000-0005-0000-0000-0000C8490000}"/>
    <cellStyle name="Normal 20 2 3 3 2 3" xfId="18888" xr:uid="{00000000-0005-0000-0000-0000C9490000}"/>
    <cellStyle name="Normal 20 2 3 3 2 3 2" xfId="18889" xr:uid="{00000000-0005-0000-0000-0000CA490000}"/>
    <cellStyle name="Normal 20 2 3 3 2 3 2 2" xfId="18890" xr:uid="{00000000-0005-0000-0000-0000CB490000}"/>
    <cellStyle name="Normal 20 2 3 3 2 3 3" xfId="18891" xr:uid="{00000000-0005-0000-0000-0000CC490000}"/>
    <cellStyle name="Normal 20 2 3 3 2 4" xfId="18892" xr:uid="{00000000-0005-0000-0000-0000CD490000}"/>
    <cellStyle name="Normal 20 2 3 3 2 4 2" xfId="18893" xr:uid="{00000000-0005-0000-0000-0000CE490000}"/>
    <cellStyle name="Normal 20 2 3 3 2 4 2 2" xfId="18894" xr:uid="{00000000-0005-0000-0000-0000CF490000}"/>
    <cellStyle name="Normal 20 2 3 3 2 4 3" xfId="18895" xr:uid="{00000000-0005-0000-0000-0000D0490000}"/>
    <cellStyle name="Normal 20 2 3 3 2 5" xfId="18896" xr:uid="{00000000-0005-0000-0000-0000D1490000}"/>
    <cellStyle name="Normal 20 2 3 3 2 5 2" xfId="18897" xr:uid="{00000000-0005-0000-0000-0000D2490000}"/>
    <cellStyle name="Normal 20 2 3 3 2 6" xfId="18898" xr:uid="{00000000-0005-0000-0000-0000D3490000}"/>
    <cellStyle name="Normal 20 2 3 3 2 6 2" xfId="18899" xr:uid="{00000000-0005-0000-0000-0000D4490000}"/>
    <cellStyle name="Normal 20 2 3 3 2 7" xfId="18900" xr:uid="{00000000-0005-0000-0000-0000D5490000}"/>
    <cellStyle name="Normal 20 2 3 3 3" xfId="18901" xr:uid="{00000000-0005-0000-0000-0000D6490000}"/>
    <cellStyle name="Normal 20 2 3 3 3 2" xfId="18902" xr:uid="{00000000-0005-0000-0000-0000D7490000}"/>
    <cellStyle name="Normal 20 2 3 3 3 2 2" xfId="18903" xr:uid="{00000000-0005-0000-0000-0000D8490000}"/>
    <cellStyle name="Normal 20 2 3 3 3 3" xfId="18904" xr:uid="{00000000-0005-0000-0000-0000D9490000}"/>
    <cellStyle name="Normal 20 2 3 3 4" xfId="18905" xr:uid="{00000000-0005-0000-0000-0000DA490000}"/>
    <cellStyle name="Normal 20 2 3 3 4 2" xfId="18906" xr:uid="{00000000-0005-0000-0000-0000DB490000}"/>
    <cellStyle name="Normal 20 2 3 3 4 2 2" xfId="18907" xr:uid="{00000000-0005-0000-0000-0000DC490000}"/>
    <cellStyle name="Normal 20 2 3 3 4 3" xfId="18908" xr:uid="{00000000-0005-0000-0000-0000DD490000}"/>
    <cellStyle name="Normal 20 2 3 3 5" xfId="18909" xr:uid="{00000000-0005-0000-0000-0000DE490000}"/>
    <cellStyle name="Normal 20 2 3 3 5 2" xfId="18910" xr:uid="{00000000-0005-0000-0000-0000DF490000}"/>
    <cellStyle name="Normal 20 2 3 3 5 2 2" xfId="18911" xr:uid="{00000000-0005-0000-0000-0000E0490000}"/>
    <cellStyle name="Normal 20 2 3 3 5 3" xfId="18912" xr:uid="{00000000-0005-0000-0000-0000E1490000}"/>
    <cellStyle name="Normal 20 2 3 3 6" xfId="18913" xr:uid="{00000000-0005-0000-0000-0000E2490000}"/>
    <cellStyle name="Normal 20 2 3 3 6 2" xfId="18914" xr:uid="{00000000-0005-0000-0000-0000E3490000}"/>
    <cellStyle name="Normal 20 2 3 3 7" xfId="18915" xr:uid="{00000000-0005-0000-0000-0000E4490000}"/>
    <cellStyle name="Normal 20 2 3 3 7 2" xfId="18916" xr:uid="{00000000-0005-0000-0000-0000E5490000}"/>
    <cellStyle name="Normal 20 2 3 3 8" xfId="18917" xr:uid="{00000000-0005-0000-0000-0000E6490000}"/>
    <cellStyle name="Normal 20 2 3 4" xfId="18918" xr:uid="{00000000-0005-0000-0000-0000E7490000}"/>
    <cellStyle name="Normal 20 2 3 4 2" xfId="18919" xr:uid="{00000000-0005-0000-0000-0000E8490000}"/>
    <cellStyle name="Normal 20 2 3 4 2 2" xfId="18920" xr:uid="{00000000-0005-0000-0000-0000E9490000}"/>
    <cellStyle name="Normal 20 2 3 4 2 2 2" xfId="18921" xr:uid="{00000000-0005-0000-0000-0000EA490000}"/>
    <cellStyle name="Normal 20 2 3 4 2 3" xfId="18922" xr:uid="{00000000-0005-0000-0000-0000EB490000}"/>
    <cellStyle name="Normal 20 2 3 4 3" xfId="18923" xr:uid="{00000000-0005-0000-0000-0000EC490000}"/>
    <cellStyle name="Normal 20 2 3 4 3 2" xfId="18924" xr:uid="{00000000-0005-0000-0000-0000ED490000}"/>
    <cellStyle name="Normal 20 2 3 4 3 2 2" xfId="18925" xr:uid="{00000000-0005-0000-0000-0000EE490000}"/>
    <cellStyle name="Normal 20 2 3 4 3 3" xfId="18926" xr:uid="{00000000-0005-0000-0000-0000EF490000}"/>
    <cellStyle name="Normal 20 2 3 4 4" xfId="18927" xr:uid="{00000000-0005-0000-0000-0000F0490000}"/>
    <cellStyle name="Normal 20 2 3 4 4 2" xfId="18928" xr:uid="{00000000-0005-0000-0000-0000F1490000}"/>
    <cellStyle name="Normal 20 2 3 4 4 2 2" xfId="18929" xr:uid="{00000000-0005-0000-0000-0000F2490000}"/>
    <cellStyle name="Normal 20 2 3 4 4 3" xfId="18930" xr:uid="{00000000-0005-0000-0000-0000F3490000}"/>
    <cellStyle name="Normal 20 2 3 4 5" xfId="18931" xr:uid="{00000000-0005-0000-0000-0000F4490000}"/>
    <cellStyle name="Normal 20 2 3 4 5 2" xfId="18932" xr:uid="{00000000-0005-0000-0000-0000F5490000}"/>
    <cellStyle name="Normal 20 2 3 4 6" xfId="18933" xr:uid="{00000000-0005-0000-0000-0000F6490000}"/>
    <cellStyle name="Normal 20 2 3 4 6 2" xfId="18934" xr:uid="{00000000-0005-0000-0000-0000F7490000}"/>
    <cellStyle name="Normal 20 2 3 4 7" xfId="18935" xr:uid="{00000000-0005-0000-0000-0000F8490000}"/>
    <cellStyle name="Normal 20 2 3 5" xfId="18936" xr:uid="{00000000-0005-0000-0000-0000F9490000}"/>
    <cellStyle name="Normal 20 2 3 5 2" xfId="18937" xr:uid="{00000000-0005-0000-0000-0000FA490000}"/>
    <cellStyle name="Normal 20 2 3 5 2 2" xfId="18938" xr:uid="{00000000-0005-0000-0000-0000FB490000}"/>
    <cellStyle name="Normal 20 2 3 5 2 2 2" xfId="18939" xr:uid="{00000000-0005-0000-0000-0000FC490000}"/>
    <cellStyle name="Normal 20 2 3 5 2 3" xfId="18940" xr:uid="{00000000-0005-0000-0000-0000FD490000}"/>
    <cellStyle name="Normal 20 2 3 5 3" xfId="18941" xr:uid="{00000000-0005-0000-0000-0000FE490000}"/>
    <cellStyle name="Normal 20 2 3 5 3 2" xfId="18942" xr:uid="{00000000-0005-0000-0000-0000FF490000}"/>
    <cellStyle name="Normal 20 2 3 5 3 2 2" xfId="18943" xr:uid="{00000000-0005-0000-0000-0000004A0000}"/>
    <cellStyle name="Normal 20 2 3 5 3 3" xfId="18944" xr:uid="{00000000-0005-0000-0000-0000014A0000}"/>
    <cellStyle name="Normal 20 2 3 5 4" xfId="18945" xr:uid="{00000000-0005-0000-0000-0000024A0000}"/>
    <cellStyle name="Normal 20 2 3 5 4 2" xfId="18946" xr:uid="{00000000-0005-0000-0000-0000034A0000}"/>
    <cellStyle name="Normal 20 2 3 5 4 2 2" xfId="18947" xr:uid="{00000000-0005-0000-0000-0000044A0000}"/>
    <cellStyle name="Normal 20 2 3 5 4 3" xfId="18948" xr:uid="{00000000-0005-0000-0000-0000054A0000}"/>
    <cellStyle name="Normal 20 2 3 5 5" xfId="18949" xr:uid="{00000000-0005-0000-0000-0000064A0000}"/>
    <cellStyle name="Normal 20 2 3 5 5 2" xfId="18950" xr:uid="{00000000-0005-0000-0000-0000074A0000}"/>
    <cellStyle name="Normal 20 2 3 5 6" xfId="18951" xr:uid="{00000000-0005-0000-0000-0000084A0000}"/>
    <cellStyle name="Normal 20 2 3 5 6 2" xfId="18952" xr:uid="{00000000-0005-0000-0000-0000094A0000}"/>
    <cellStyle name="Normal 20 2 3 5 7" xfId="18953" xr:uid="{00000000-0005-0000-0000-00000A4A0000}"/>
    <cellStyle name="Normal 20 2 3 6" xfId="18954" xr:uid="{00000000-0005-0000-0000-00000B4A0000}"/>
    <cellStyle name="Normal 20 2 3 6 2" xfId="18955" xr:uid="{00000000-0005-0000-0000-00000C4A0000}"/>
    <cellStyle name="Normal 20 2 3 6 2 2" xfId="18956" xr:uid="{00000000-0005-0000-0000-00000D4A0000}"/>
    <cellStyle name="Normal 20 2 3 6 3" xfId="18957" xr:uid="{00000000-0005-0000-0000-00000E4A0000}"/>
    <cellStyle name="Normal 20 2 3 7" xfId="18958" xr:uid="{00000000-0005-0000-0000-00000F4A0000}"/>
    <cellStyle name="Normal 20 2 3 7 2" xfId="18959" xr:uid="{00000000-0005-0000-0000-0000104A0000}"/>
    <cellStyle name="Normal 20 2 3 7 2 2" xfId="18960" xr:uid="{00000000-0005-0000-0000-0000114A0000}"/>
    <cellStyle name="Normal 20 2 3 7 3" xfId="18961" xr:uid="{00000000-0005-0000-0000-0000124A0000}"/>
    <cellStyle name="Normal 20 2 3 8" xfId="18962" xr:uid="{00000000-0005-0000-0000-0000134A0000}"/>
    <cellStyle name="Normal 20 2 3 8 2" xfId="18963" xr:uid="{00000000-0005-0000-0000-0000144A0000}"/>
    <cellStyle name="Normal 20 2 3 8 2 2" xfId="18964" xr:uid="{00000000-0005-0000-0000-0000154A0000}"/>
    <cellStyle name="Normal 20 2 3 8 3" xfId="18965" xr:uid="{00000000-0005-0000-0000-0000164A0000}"/>
    <cellStyle name="Normal 20 2 3 9" xfId="18966" xr:uid="{00000000-0005-0000-0000-0000174A0000}"/>
    <cellStyle name="Normal 20 2 3 9 2" xfId="18967" xr:uid="{00000000-0005-0000-0000-0000184A0000}"/>
    <cellStyle name="Normal 20 2 4" xfId="18968" xr:uid="{00000000-0005-0000-0000-0000194A0000}"/>
    <cellStyle name="Normal 20 2 4 2" xfId="18969" xr:uid="{00000000-0005-0000-0000-00001A4A0000}"/>
    <cellStyle name="Normal 20 2 4 2 2" xfId="18970" xr:uid="{00000000-0005-0000-0000-00001B4A0000}"/>
    <cellStyle name="Normal 20 2 4 2 2 2" xfId="18971" xr:uid="{00000000-0005-0000-0000-00001C4A0000}"/>
    <cellStyle name="Normal 20 2 4 2 2 2 2" xfId="18972" xr:uid="{00000000-0005-0000-0000-00001D4A0000}"/>
    <cellStyle name="Normal 20 2 4 2 2 3" xfId="18973" xr:uid="{00000000-0005-0000-0000-00001E4A0000}"/>
    <cellStyle name="Normal 20 2 4 2 3" xfId="18974" xr:uid="{00000000-0005-0000-0000-00001F4A0000}"/>
    <cellStyle name="Normal 20 2 4 2 3 2" xfId="18975" xr:uid="{00000000-0005-0000-0000-0000204A0000}"/>
    <cellStyle name="Normal 20 2 4 2 3 2 2" xfId="18976" xr:uid="{00000000-0005-0000-0000-0000214A0000}"/>
    <cellStyle name="Normal 20 2 4 2 3 3" xfId="18977" xr:uid="{00000000-0005-0000-0000-0000224A0000}"/>
    <cellStyle name="Normal 20 2 4 2 4" xfId="18978" xr:uid="{00000000-0005-0000-0000-0000234A0000}"/>
    <cellStyle name="Normal 20 2 4 2 4 2" xfId="18979" xr:uid="{00000000-0005-0000-0000-0000244A0000}"/>
    <cellStyle name="Normal 20 2 4 2 4 2 2" xfId="18980" xr:uid="{00000000-0005-0000-0000-0000254A0000}"/>
    <cellStyle name="Normal 20 2 4 2 4 3" xfId="18981" xr:uid="{00000000-0005-0000-0000-0000264A0000}"/>
    <cellStyle name="Normal 20 2 4 2 5" xfId="18982" xr:uid="{00000000-0005-0000-0000-0000274A0000}"/>
    <cellStyle name="Normal 20 2 4 2 5 2" xfId="18983" xr:uid="{00000000-0005-0000-0000-0000284A0000}"/>
    <cellStyle name="Normal 20 2 4 2 6" xfId="18984" xr:uid="{00000000-0005-0000-0000-0000294A0000}"/>
    <cellStyle name="Normal 20 2 4 2 6 2" xfId="18985" xr:uid="{00000000-0005-0000-0000-00002A4A0000}"/>
    <cellStyle name="Normal 20 2 4 2 7" xfId="18986" xr:uid="{00000000-0005-0000-0000-00002B4A0000}"/>
    <cellStyle name="Normal 20 2 4 3" xfId="18987" xr:uid="{00000000-0005-0000-0000-00002C4A0000}"/>
    <cellStyle name="Normal 20 2 4 3 2" xfId="18988" xr:uid="{00000000-0005-0000-0000-00002D4A0000}"/>
    <cellStyle name="Normal 20 2 4 3 2 2" xfId="18989" xr:uid="{00000000-0005-0000-0000-00002E4A0000}"/>
    <cellStyle name="Normal 20 2 4 3 2 2 2" xfId="18990" xr:uid="{00000000-0005-0000-0000-00002F4A0000}"/>
    <cellStyle name="Normal 20 2 4 3 2 3" xfId="18991" xr:uid="{00000000-0005-0000-0000-0000304A0000}"/>
    <cellStyle name="Normal 20 2 4 3 3" xfId="18992" xr:uid="{00000000-0005-0000-0000-0000314A0000}"/>
    <cellStyle name="Normal 20 2 4 3 3 2" xfId="18993" xr:uid="{00000000-0005-0000-0000-0000324A0000}"/>
    <cellStyle name="Normal 20 2 4 3 3 2 2" xfId="18994" xr:uid="{00000000-0005-0000-0000-0000334A0000}"/>
    <cellStyle name="Normal 20 2 4 3 3 3" xfId="18995" xr:uid="{00000000-0005-0000-0000-0000344A0000}"/>
    <cellStyle name="Normal 20 2 4 3 4" xfId="18996" xr:uid="{00000000-0005-0000-0000-0000354A0000}"/>
    <cellStyle name="Normal 20 2 4 3 4 2" xfId="18997" xr:uid="{00000000-0005-0000-0000-0000364A0000}"/>
    <cellStyle name="Normal 20 2 4 3 4 2 2" xfId="18998" xr:uid="{00000000-0005-0000-0000-0000374A0000}"/>
    <cellStyle name="Normal 20 2 4 3 4 3" xfId="18999" xr:uid="{00000000-0005-0000-0000-0000384A0000}"/>
    <cellStyle name="Normal 20 2 4 3 5" xfId="19000" xr:uid="{00000000-0005-0000-0000-0000394A0000}"/>
    <cellStyle name="Normal 20 2 4 3 5 2" xfId="19001" xr:uid="{00000000-0005-0000-0000-00003A4A0000}"/>
    <cellStyle name="Normal 20 2 4 3 6" xfId="19002" xr:uid="{00000000-0005-0000-0000-00003B4A0000}"/>
    <cellStyle name="Normal 20 2 4 3 6 2" xfId="19003" xr:uid="{00000000-0005-0000-0000-00003C4A0000}"/>
    <cellStyle name="Normal 20 2 4 3 7" xfId="19004" xr:uid="{00000000-0005-0000-0000-00003D4A0000}"/>
    <cellStyle name="Normal 20 2 4 4" xfId="19005" xr:uid="{00000000-0005-0000-0000-00003E4A0000}"/>
    <cellStyle name="Normal 20 2 4 4 2" xfId="19006" xr:uid="{00000000-0005-0000-0000-00003F4A0000}"/>
    <cellStyle name="Normal 20 2 4 4 2 2" xfId="19007" xr:uid="{00000000-0005-0000-0000-0000404A0000}"/>
    <cellStyle name="Normal 20 2 4 4 3" xfId="19008" xr:uid="{00000000-0005-0000-0000-0000414A0000}"/>
    <cellStyle name="Normal 20 2 4 5" xfId="19009" xr:uid="{00000000-0005-0000-0000-0000424A0000}"/>
    <cellStyle name="Normal 20 2 4 5 2" xfId="19010" xr:uid="{00000000-0005-0000-0000-0000434A0000}"/>
    <cellStyle name="Normal 20 2 4 5 2 2" xfId="19011" xr:uid="{00000000-0005-0000-0000-0000444A0000}"/>
    <cellStyle name="Normal 20 2 4 5 3" xfId="19012" xr:uid="{00000000-0005-0000-0000-0000454A0000}"/>
    <cellStyle name="Normal 20 2 4 6" xfId="19013" xr:uid="{00000000-0005-0000-0000-0000464A0000}"/>
    <cellStyle name="Normal 20 2 4 6 2" xfId="19014" xr:uid="{00000000-0005-0000-0000-0000474A0000}"/>
    <cellStyle name="Normal 20 2 4 6 2 2" xfId="19015" xr:uid="{00000000-0005-0000-0000-0000484A0000}"/>
    <cellStyle name="Normal 20 2 4 6 3" xfId="19016" xr:uid="{00000000-0005-0000-0000-0000494A0000}"/>
    <cellStyle name="Normal 20 2 4 7" xfId="19017" xr:uid="{00000000-0005-0000-0000-00004A4A0000}"/>
    <cellStyle name="Normal 20 2 4 7 2" xfId="19018" xr:uid="{00000000-0005-0000-0000-00004B4A0000}"/>
    <cellStyle name="Normal 20 2 4 8" xfId="19019" xr:uid="{00000000-0005-0000-0000-00004C4A0000}"/>
    <cellStyle name="Normal 20 2 4 8 2" xfId="19020" xr:uid="{00000000-0005-0000-0000-00004D4A0000}"/>
    <cellStyle name="Normal 20 2 4 9" xfId="19021" xr:uid="{00000000-0005-0000-0000-00004E4A0000}"/>
    <cellStyle name="Normal 20 2 5" xfId="19022" xr:uid="{00000000-0005-0000-0000-00004F4A0000}"/>
    <cellStyle name="Normal 20 2 5 2" xfId="19023" xr:uid="{00000000-0005-0000-0000-0000504A0000}"/>
    <cellStyle name="Normal 20 2 5 2 2" xfId="19024" xr:uid="{00000000-0005-0000-0000-0000514A0000}"/>
    <cellStyle name="Normal 20 2 5 2 2 2" xfId="19025" xr:uid="{00000000-0005-0000-0000-0000524A0000}"/>
    <cellStyle name="Normal 20 2 5 2 2 2 2" xfId="19026" xr:uid="{00000000-0005-0000-0000-0000534A0000}"/>
    <cellStyle name="Normal 20 2 5 2 2 3" xfId="19027" xr:uid="{00000000-0005-0000-0000-0000544A0000}"/>
    <cellStyle name="Normal 20 2 5 2 3" xfId="19028" xr:uid="{00000000-0005-0000-0000-0000554A0000}"/>
    <cellStyle name="Normal 20 2 5 2 3 2" xfId="19029" xr:uid="{00000000-0005-0000-0000-0000564A0000}"/>
    <cellStyle name="Normal 20 2 5 2 3 2 2" xfId="19030" xr:uid="{00000000-0005-0000-0000-0000574A0000}"/>
    <cellStyle name="Normal 20 2 5 2 3 3" xfId="19031" xr:uid="{00000000-0005-0000-0000-0000584A0000}"/>
    <cellStyle name="Normal 20 2 5 2 4" xfId="19032" xr:uid="{00000000-0005-0000-0000-0000594A0000}"/>
    <cellStyle name="Normal 20 2 5 2 4 2" xfId="19033" xr:uid="{00000000-0005-0000-0000-00005A4A0000}"/>
    <cellStyle name="Normal 20 2 5 2 4 2 2" xfId="19034" xr:uid="{00000000-0005-0000-0000-00005B4A0000}"/>
    <cellStyle name="Normal 20 2 5 2 4 3" xfId="19035" xr:uid="{00000000-0005-0000-0000-00005C4A0000}"/>
    <cellStyle name="Normal 20 2 5 2 5" xfId="19036" xr:uid="{00000000-0005-0000-0000-00005D4A0000}"/>
    <cellStyle name="Normal 20 2 5 2 5 2" xfId="19037" xr:uid="{00000000-0005-0000-0000-00005E4A0000}"/>
    <cellStyle name="Normal 20 2 5 2 6" xfId="19038" xr:uid="{00000000-0005-0000-0000-00005F4A0000}"/>
    <cellStyle name="Normal 20 2 5 2 6 2" xfId="19039" xr:uid="{00000000-0005-0000-0000-0000604A0000}"/>
    <cellStyle name="Normal 20 2 5 2 7" xfId="19040" xr:uid="{00000000-0005-0000-0000-0000614A0000}"/>
    <cellStyle name="Normal 20 2 5 3" xfId="19041" xr:uid="{00000000-0005-0000-0000-0000624A0000}"/>
    <cellStyle name="Normal 20 2 5 3 2" xfId="19042" xr:uid="{00000000-0005-0000-0000-0000634A0000}"/>
    <cellStyle name="Normal 20 2 5 3 2 2" xfId="19043" xr:uid="{00000000-0005-0000-0000-0000644A0000}"/>
    <cellStyle name="Normal 20 2 5 3 3" xfId="19044" xr:uid="{00000000-0005-0000-0000-0000654A0000}"/>
    <cellStyle name="Normal 20 2 5 4" xfId="19045" xr:uid="{00000000-0005-0000-0000-0000664A0000}"/>
    <cellStyle name="Normal 20 2 5 4 2" xfId="19046" xr:uid="{00000000-0005-0000-0000-0000674A0000}"/>
    <cellStyle name="Normal 20 2 5 4 2 2" xfId="19047" xr:uid="{00000000-0005-0000-0000-0000684A0000}"/>
    <cellStyle name="Normal 20 2 5 4 3" xfId="19048" xr:uid="{00000000-0005-0000-0000-0000694A0000}"/>
    <cellStyle name="Normal 20 2 5 5" xfId="19049" xr:uid="{00000000-0005-0000-0000-00006A4A0000}"/>
    <cellStyle name="Normal 20 2 5 5 2" xfId="19050" xr:uid="{00000000-0005-0000-0000-00006B4A0000}"/>
    <cellStyle name="Normal 20 2 5 5 2 2" xfId="19051" xr:uid="{00000000-0005-0000-0000-00006C4A0000}"/>
    <cellStyle name="Normal 20 2 5 5 3" xfId="19052" xr:uid="{00000000-0005-0000-0000-00006D4A0000}"/>
    <cellStyle name="Normal 20 2 5 6" xfId="19053" xr:uid="{00000000-0005-0000-0000-00006E4A0000}"/>
    <cellStyle name="Normal 20 2 5 6 2" xfId="19054" xr:uid="{00000000-0005-0000-0000-00006F4A0000}"/>
    <cellStyle name="Normal 20 2 5 7" xfId="19055" xr:uid="{00000000-0005-0000-0000-0000704A0000}"/>
    <cellStyle name="Normal 20 2 5 7 2" xfId="19056" xr:uid="{00000000-0005-0000-0000-0000714A0000}"/>
    <cellStyle name="Normal 20 2 5 8" xfId="19057" xr:uid="{00000000-0005-0000-0000-0000724A0000}"/>
    <cellStyle name="Normal 20 2 6" xfId="19058" xr:uid="{00000000-0005-0000-0000-0000734A0000}"/>
    <cellStyle name="Normal 20 2 6 2" xfId="19059" xr:uid="{00000000-0005-0000-0000-0000744A0000}"/>
    <cellStyle name="Normal 20 2 6 2 2" xfId="19060" xr:uid="{00000000-0005-0000-0000-0000754A0000}"/>
    <cellStyle name="Normal 20 2 6 2 2 2" xfId="19061" xr:uid="{00000000-0005-0000-0000-0000764A0000}"/>
    <cellStyle name="Normal 20 2 6 2 3" xfId="19062" xr:uid="{00000000-0005-0000-0000-0000774A0000}"/>
    <cellStyle name="Normal 20 2 6 3" xfId="19063" xr:uid="{00000000-0005-0000-0000-0000784A0000}"/>
    <cellStyle name="Normal 20 2 6 3 2" xfId="19064" xr:uid="{00000000-0005-0000-0000-0000794A0000}"/>
    <cellStyle name="Normal 20 2 6 3 2 2" xfId="19065" xr:uid="{00000000-0005-0000-0000-00007A4A0000}"/>
    <cellStyle name="Normal 20 2 6 3 3" xfId="19066" xr:uid="{00000000-0005-0000-0000-00007B4A0000}"/>
    <cellStyle name="Normal 20 2 6 4" xfId="19067" xr:uid="{00000000-0005-0000-0000-00007C4A0000}"/>
    <cellStyle name="Normal 20 2 6 4 2" xfId="19068" xr:uid="{00000000-0005-0000-0000-00007D4A0000}"/>
    <cellStyle name="Normal 20 2 6 4 2 2" xfId="19069" xr:uid="{00000000-0005-0000-0000-00007E4A0000}"/>
    <cellStyle name="Normal 20 2 6 4 3" xfId="19070" xr:uid="{00000000-0005-0000-0000-00007F4A0000}"/>
    <cellStyle name="Normal 20 2 6 5" xfId="19071" xr:uid="{00000000-0005-0000-0000-0000804A0000}"/>
    <cellStyle name="Normal 20 2 6 5 2" xfId="19072" xr:uid="{00000000-0005-0000-0000-0000814A0000}"/>
    <cellStyle name="Normal 20 2 6 6" xfId="19073" xr:uid="{00000000-0005-0000-0000-0000824A0000}"/>
    <cellStyle name="Normal 20 2 6 6 2" xfId="19074" xr:uid="{00000000-0005-0000-0000-0000834A0000}"/>
    <cellStyle name="Normal 20 2 6 7" xfId="19075" xr:uid="{00000000-0005-0000-0000-0000844A0000}"/>
    <cellStyle name="Normal 20 2 7" xfId="19076" xr:uid="{00000000-0005-0000-0000-0000854A0000}"/>
    <cellStyle name="Normal 20 2 7 2" xfId="19077" xr:uid="{00000000-0005-0000-0000-0000864A0000}"/>
    <cellStyle name="Normal 20 2 7 2 2" xfId="19078" xr:uid="{00000000-0005-0000-0000-0000874A0000}"/>
    <cellStyle name="Normal 20 2 7 2 2 2" xfId="19079" xr:uid="{00000000-0005-0000-0000-0000884A0000}"/>
    <cellStyle name="Normal 20 2 7 2 3" xfId="19080" xr:uid="{00000000-0005-0000-0000-0000894A0000}"/>
    <cellStyle name="Normal 20 2 7 3" xfId="19081" xr:uid="{00000000-0005-0000-0000-00008A4A0000}"/>
    <cellStyle name="Normal 20 2 7 3 2" xfId="19082" xr:uid="{00000000-0005-0000-0000-00008B4A0000}"/>
    <cellStyle name="Normal 20 2 7 3 2 2" xfId="19083" xr:uid="{00000000-0005-0000-0000-00008C4A0000}"/>
    <cellStyle name="Normal 20 2 7 3 3" xfId="19084" xr:uid="{00000000-0005-0000-0000-00008D4A0000}"/>
    <cellStyle name="Normal 20 2 7 4" xfId="19085" xr:uid="{00000000-0005-0000-0000-00008E4A0000}"/>
    <cellStyle name="Normal 20 2 7 4 2" xfId="19086" xr:uid="{00000000-0005-0000-0000-00008F4A0000}"/>
    <cellStyle name="Normal 20 2 7 4 2 2" xfId="19087" xr:uid="{00000000-0005-0000-0000-0000904A0000}"/>
    <cellStyle name="Normal 20 2 7 4 3" xfId="19088" xr:uid="{00000000-0005-0000-0000-0000914A0000}"/>
    <cellStyle name="Normal 20 2 7 5" xfId="19089" xr:uid="{00000000-0005-0000-0000-0000924A0000}"/>
    <cellStyle name="Normal 20 2 7 5 2" xfId="19090" xr:uid="{00000000-0005-0000-0000-0000934A0000}"/>
    <cellStyle name="Normal 20 2 7 6" xfId="19091" xr:uid="{00000000-0005-0000-0000-0000944A0000}"/>
    <cellStyle name="Normal 20 2 7 6 2" xfId="19092" xr:uid="{00000000-0005-0000-0000-0000954A0000}"/>
    <cellStyle name="Normal 20 2 7 7" xfId="19093" xr:uid="{00000000-0005-0000-0000-0000964A0000}"/>
    <cellStyle name="Normal 20 2 8" xfId="19094" xr:uid="{00000000-0005-0000-0000-0000974A0000}"/>
    <cellStyle name="Normal 20 2 8 2" xfId="19095" xr:uid="{00000000-0005-0000-0000-0000984A0000}"/>
    <cellStyle name="Normal 20 2 8 2 2" xfId="19096" xr:uid="{00000000-0005-0000-0000-0000994A0000}"/>
    <cellStyle name="Normal 20 2 8 3" xfId="19097" xr:uid="{00000000-0005-0000-0000-00009A4A0000}"/>
    <cellStyle name="Normal 20 2 9" xfId="19098" xr:uid="{00000000-0005-0000-0000-00009B4A0000}"/>
    <cellStyle name="Normal 20 2 9 2" xfId="19099" xr:uid="{00000000-0005-0000-0000-00009C4A0000}"/>
    <cellStyle name="Normal 20 2 9 2 2" xfId="19100" xr:uid="{00000000-0005-0000-0000-00009D4A0000}"/>
    <cellStyle name="Normal 20 2 9 3" xfId="19101" xr:uid="{00000000-0005-0000-0000-00009E4A0000}"/>
    <cellStyle name="Normal 20 2_Confidential Information" xfId="19102" xr:uid="{00000000-0005-0000-0000-00009F4A0000}"/>
    <cellStyle name="Normal 20 3" xfId="19103" xr:uid="{00000000-0005-0000-0000-0000A04A0000}"/>
    <cellStyle name="Normal 20 3 10" xfId="19104" xr:uid="{00000000-0005-0000-0000-0000A14A0000}"/>
    <cellStyle name="Normal 20 3 10 2" xfId="19105" xr:uid="{00000000-0005-0000-0000-0000A24A0000}"/>
    <cellStyle name="Normal 20 3 10 2 2" xfId="19106" xr:uid="{00000000-0005-0000-0000-0000A34A0000}"/>
    <cellStyle name="Normal 20 3 10 3" xfId="19107" xr:uid="{00000000-0005-0000-0000-0000A44A0000}"/>
    <cellStyle name="Normal 20 3 11" xfId="19108" xr:uid="{00000000-0005-0000-0000-0000A54A0000}"/>
    <cellStyle name="Normal 20 3 11 2" xfId="19109" xr:uid="{00000000-0005-0000-0000-0000A64A0000}"/>
    <cellStyle name="Normal 20 3 12" xfId="19110" xr:uid="{00000000-0005-0000-0000-0000A74A0000}"/>
    <cellStyle name="Normal 20 3 12 2" xfId="19111" xr:uid="{00000000-0005-0000-0000-0000A84A0000}"/>
    <cellStyle name="Normal 20 3 13" xfId="19112" xr:uid="{00000000-0005-0000-0000-0000A94A0000}"/>
    <cellStyle name="Normal 20 3 2" xfId="19113" xr:uid="{00000000-0005-0000-0000-0000AA4A0000}"/>
    <cellStyle name="Normal 20 3 2 10" xfId="19114" xr:uid="{00000000-0005-0000-0000-0000AB4A0000}"/>
    <cellStyle name="Normal 20 3 2 10 2" xfId="19115" xr:uid="{00000000-0005-0000-0000-0000AC4A0000}"/>
    <cellStyle name="Normal 20 3 2 11" xfId="19116" xr:uid="{00000000-0005-0000-0000-0000AD4A0000}"/>
    <cellStyle name="Normal 20 3 2 2" xfId="19117" xr:uid="{00000000-0005-0000-0000-0000AE4A0000}"/>
    <cellStyle name="Normal 20 3 2 2 2" xfId="19118" xr:uid="{00000000-0005-0000-0000-0000AF4A0000}"/>
    <cellStyle name="Normal 20 3 2 2 2 2" xfId="19119" xr:uid="{00000000-0005-0000-0000-0000B04A0000}"/>
    <cellStyle name="Normal 20 3 2 2 2 2 2" xfId="19120" xr:uid="{00000000-0005-0000-0000-0000B14A0000}"/>
    <cellStyle name="Normal 20 3 2 2 2 2 2 2" xfId="19121" xr:uid="{00000000-0005-0000-0000-0000B24A0000}"/>
    <cellStyle name="Normal 20 3 2 2 2 2 3" xfId="19122" xr:uid="{00000000-0005-0000-0000-0000B34A0000}"/>
    <cellStyle name="Normal 20 3 2 2 2 3" xfId="19123" xr:uid="{00000000-0005-0000-0000-0000B44A0000}"/>
    <cellStyle name="Normal 20 3 2 2 2 3 2" xfId="19124" xr:uid="{00000000-0005-0000-0000-0000B54A0000}"/>
    <cellStyle name="Normal 20 3 2 2 2 3 2 2" xfId="19125" xr:uid="{00000000-0005-0000-0000-0000B64A0000}"/>
    <cellStyle name="Normal 20 3 2 2 2 3 3" xfId="19126" xr:uid="{00000000-0005-0000-0000-0000B74A0000}"/>
    <cellStyle name="Normal 20 3 2 2 2 4" xfId="19127" xr:uid="{00000000-0005-0000-0000-0000B84A0000}"/>
    <cellStyle name="Normal 20 3 2 2 2 4 2" xfId="19128" xr:uid="{00000000-0005-0000-0000-0000B94A0000}"/>
    <cellStyle name="Normal 20 3 2 2 2 4 2 2" xfId="19129" xr:uid="{00000000-0005-0000-0000-0000BA4A0000}"/>
    <cellStyle name="Normal 20 3 2 2 2 4 3" xfId="19130" xr:uid="{00000000-0005-0000-0000-0000BB4A0000}"/>
    <cellStyle name="Normal 20 3 2 2 2 5" xfId="19131" xr:uid="{00000000-0005-0000-0000-0000BC4A0000}"/>
    <cellStyle name="Normal 20 3 2 2 2 5 2" xfId="19132" xr:uid="{00000000-0005-0000-0000-0000BD4A0000}"/>
    <cellStyle name="Normal 20 3 2 2 2 6" xfId="19133" xr:uid="{00000000-0005-0000-0000-0000BE4A0000}"/>
    <cellStyle name="Normal 20 3 2 2 2 6 2" xfId="19134" xr:uid="{00000000-0005-0000-0000-0000BF4A0000}"/>
    <cellStyle name="Normal 20 3 2 2 2 7" xfId="19135" xr:uid="{00000000-0005-0000-0000-0000C04A0000}"/>
    <cellStyle name="Normal 20 3 2 2 3" xfId="19136" xr:uid="{00000000-0005-0000-0000-0000C14A0000}"/>
    <cellStyle name="Normal 20 3 2 2 3 2" xfId="19137" xr:uid="{00000000-0005-0000-0000-0000C24A0000}"/>
    <cellStyle name="Normal 20 3 2 2 3 2 2" xfId="19138" xr:uid="{00000000-0005-0000-0000-0000C34A0000}"/>
    <cellStyle name="Normal 20 3 2 2 3 2 2 2" xfId="19139" xr:uid="{00000000-0005-0000-0000-0000C44A0000}"/>
    <cellStyle name="Normal 20 3 2 2 3 2 3" xfId="19140" xr:uid="{00000000-0005-0000-0000-0000C54A0000}"/>
    <cellStyle name="Normal 20 3 2 2 3 3" xfId="19141" xr:uid="{00000000-0005-0000-0000-0000C64A0000}"/>
    <cellStyle name="Normal 20 3 2 2 3 3 2" xfId="19142" xr:uid="{00000000-0005-0000-0000-0000C74A0000}"/>
    <cellStyle name="Normal 20 3 2 2 3 3 2 2" xfId="19143" xr:uid="{00000000-0005-0000-0000-0000C84A0000}"/>
    <cellStyle name="Normal 20 3 2 2 3 3 3" xfId="19144" xr:uid="{00000000-0005-0000-0000-0000C94A0000}"/>
    <cellStyle name="Normal 20 3 2 2 3 4" xfId="19145" xr:uid="{00000000-0005-0000-0000-0000CA4A0000}"/>
    <cellStyle name="Normal 20 3 2 2 3 4 2" xfId="19146" xr:uid="{00000000-0005-0000-0000-0000CB4A0000}"/>
    <cellStyle name="Normal 20 3 2 2 3 4 2 2" xfId="19147" xr:uid="{00000000-0005-0000-0000-0000CC4A0000}"/>
    <cellStyle name="Normal 20 3 2 2 3 4 3" xfId="19148" xr:uid="{00000000-0005-0000-0000-0000CD4A0000}"/>
    <cellStyle name="Normal 20 3 2 2 3 5" xfId="19149" xr:uid="{00000000-0005-0000-0000-0000CE4A0000}"/>
    <cellStyle name="Normal 20 3 2 2 3 5 2" xfId="19150" xr:uid="{00000000-0005-0000-0000-0000CF4A0000}"/>
    <cellStyle name="Normal 20 3 2 2 3 6" xfId="19151" xr:uid="{00000000-0005-0000-0000-0000D04A0000}"/>
    <cellStyle name="Normal 20 3 2 2 3 6 2" xfId="19152" xr:uid="{00000000-0005-0000-0000-0000D14A0000}"/>
    <cellStyle name="Normal 20 3 2 2 3 7" xfId="19153" xr:uid="{00000000-0005-0000-0000-0000D24A0000}"/>
    <cellStyle name="Normal 20 3 2 2 4" xfId="19154" xr:uid="{00000000-0005-0000-0000-0000D34A0000}"/>
    <cellStyle name="Normal 20 3 2 2 4 2" xfId="19155" xr:uid="{00000000-0005-0000-0000-0000D44A0000}"/>
    <cellStyle name="Normal 20 3 2 2 4 2 2" xfId="19156" xr:uid="{00000000-0005-0000-0000-0000D54A0000}"/>
    <cellStyle name="Normal 20 3 2 2 4 3" xfId="19157" xr:uid="{00000000-0005-0000-0000-0000D64A0000}"/>
    <cellStyle name="Normal 20 3 2 2 5" xfId="19158" xr:uid="{00000000-0005-0000-0000-0000D74A0000}"/>
    <cellStyle name="Normal 20 3 2 2 5 2" xfId="19159" xr:uid="{00000000-0005-0000-0000-0000D84A0000}"/>
    <cellStyle name="Normal 20 3 2 2 5 2 2" xfId="19160" xr:uid="{00000000-0005-0000-0000-0000D94A0000}"/>
    <cellStyle name="Normal 20 3 2 2 5 3" xfId="19161" xr:uid="{00000000-0005-0000-0000-0000DA4A0000}"/>
    <cellStyle name="Normal 20 3 2 2 6" xfId="19162" xr:uid="{00000000-0005-0000-0000-0000DB4A0000}"/>
    <cellStyle name="Normal 20 3 2 2 6 2" xfId="19163" xr:uid="{00000000-0005-0000-0000-0000DC4A0000}"/>
    <cellStyle name="Normal 20 3 2 2 6 2 2" xfId="19164" xr:uid="{00000000-0005-0000-0000-0000DD4A0000}"/>
    <cellStyle name="Normal 20 3 2 2 6 3" xfId="19165" xr:uid="{00000000-0005-0000-0000-0000DE4A0000}"/>
    <cellStyle name="Normal 20 3 2 2 7" xfId="19166" xr:uid="{00000000-0005-0000-0000-0000DF4A0000}"/>
    <cellStyle name="Normal 20 3 2 2 7 2" xfId="19167" xr:uid="{00000000-0005-0000-0000-0000E04A0000}"/>
    <cellStyle name="Normal 20 3 2 2 8" xfId="19168" xr:uid="{00000000-0005-0000-0000-0000E14A0000}"/>
    <cellStyle name="Normal 20 3 2 2 8 2" xfId="19169" xr:uid="{00000000-0005-0000-0000-0000E24A0000}"/>
    <cellStyle name="Normal 20 3 2 2 9" xfId="19170" xr:uid="{00000000-0005-0000-0000-0000E34A0000}"/>
    <cellStyle name="Normal 20 3 2 3" xfId="19171" xr:uid="{00000000-0005-0000-0000-0000E44A0000}"/>
    <cellStyle name="Normal 20 3 2 3 2" xfId="19172" xr:uid="{00000000-0005-0000-0000-0000E54A0000}"/>
    <cellStyle name="Normal 20 3 2 3 2 2" xfId="19173" xr:uid="{00000000-0005-0000-0000-0000E64A0000}"/>
    <cellStyle name="Normal 20 3 2 3 2 2 2" xfId="19174" xr:uid="{00000000-0005-0000-0000-0000E74A0000}"/>
    <cellStyle name="Normal 20 3 2 3 2 2 2 2" xfId="19175" xr:uid="{00000000-0005-0000-0000-0000E84A0000}"/>
    <cellStyle name="Normal 20 3 2 3 2 2 3" xfId="19176" xr:uid="{00000000-0005-0000-0000-0000E94A0000}"/>
    <cellStyle name="Normal 20 3 2 3 2 3" xfId="19177" xr:uid="{00000000-0005-0000-0000-0000EA4A0000}"/>
    <cellStyle name="Normal 20 3 2 3 2 3 2" xfId="19178" xr:uid="{00000000-0005-0000-0000-0000EB4A0000}"/>
    <cellStyle name="Normal 20 3 2 3 2 3 2 2" xfId="19179" xr:uid="{00000000-0005-0000-0000-0000EC4A0000}"/>
    <cellStyle name="Normal 20 3 2 3 2 3 3" xfId="19180" xr:uid="{00000000-0005-0000-0000-0000ED4A0000}"/>
    <cellStyle name="Normal 20 3 2 3 2 4" xfId="19181" xr:uid="{00000000-0005-0000-0000-0000EE4A0000}"/>
    <cellStyle name="Normal 20 3 2 3 2 4 2" xfId="19182" xr:uid="{00000000-0005-0000-0000-0000EF4A0000}"/>
    <cellStyle name="Normal 20 3 2 3 2 4 2 2" xfId="19183" xr:uid="{00000000-0005-0000-0000-0000F04A0000}"/>
    <cellStyle name="Normal 20 3 2 3 2 4 3" xfId="19184" xr:uid="{00000000-0005-0000-0000-0000F14A0000}"/>
    <cellStyle name="Normal 20 3 2 3 2 5" xfId="19185" xr:uid="{00000000-0005-0000-0000-0000F24A0000}"/>
    <cellStyle name="Normal 20 3 2 3 2 5 2" xfId="19186" xr:uid="{00000000-0005-0000-0000-0000F34A0000}"/>
    <cellStyle name="Normal 20 3 2 3 2 6" xfId="19187" xr:uid="{00000000-0005-0000-0000-0000F44A0000}"/>
    <cellStyle name="Normal 20 3 2 3 2 6 2" xfId="19188" xr:uid="{00000000-0005-0000-0000-0000F54A0000}"/>
    <cellStyle name="Normal 20 3 2 3 2 7" xfId="19189" xr:uid="{00000000-0005-0000-0000-0000F64A0000}"/>
    <cellStyle name="Normal 20 3 2 3 3" xfId="19190" xr:uid="{00000000-0005-0000-0000-0000F74A0000}"/>
    <cellStyle name="Normal 20 3 2 3 3 2" xfId="19191" xr:uid="{00000000-0005-0000-0000-0000F84A0000}"/>
    <cellStyle name="Normal 20 3 2 3 3 2 2" xfId="19192" xr:uid="{00000000-0005-0000-0000-0000F94A0000}"/>
    <cellStyle name="Normal 20 3 2 3 3 3" xfId="19193" xr:uid="{00000000-0005-0000-0000-0000FA4A0000}"/>
    <cellStyle name="Normal 20 3 2 3 4" xfId="19194" xr:uid="{00000000-0005-0000-0000-0000FB4A0000}"/>
    <cellStyle name="Normal 20 3 2 3 4 2" xfId="19195" xr:uid="{00000000-0005-0000-0000-0000FC4A0000}"/>
    <cellStyle name="Normal 20 3 2 3 4 2 2" xfId="19196" xr:uid="{00000000-0005-0000-0000-0000FD4A0000}"/>
    <cellStyle name="Normal 20 3 2 3 4 3" xfId="19197" xr:uid="{00000000-0005-0000-0000-0000FE4A0000}"/>
    <cellStyle name="Normal 20 3 2 3 5" xfId="19198" xr:uid="{00000000-0005-0000-0000-0000FF4A0000}"/>
    <cellStyle name="Normal 20 3 2 3 5 2" xfId="19199" xr:uid="{00000000-0005-0000-0000-0000004B0000}"/>
    <cellStyle name="Normal 20 3 2 3 5 2 2" xfId="19200" xr:uid="{00000000-0005-0000-0000-0000014B0000}"/>
    <cellStyle name="Normal 20 3 2 3 5 3" xfId="19201" xr:uid="{00000000-0005-0000-0000-0000024B0000}"/>
    <cellStyle name="Normal 20 3 2 3 6" xfId="19202" xr:uid="{00000000-0005-0000-0000-0000034B0000}"/>
    <cellStyle name="Normal 20 3 2 3 6 2" xfId="19203" xr:uid="{00000000-0005-0000-0000-0000044B0000}"/>
    <cellStyle name="Normal 20 3 2 3 7" xfId="19204" xr:uid="{00000000-0005-0000-0000-0000054B0000}"/>
    <cellStyle name="Normal 20 3 2 3 7 2" xfId="19205" xr:uid="{00000000-0005-0000-0000-0000064B0000}"/>
    <cellStyle name="Normal 20 3 2 3 8" xfId="19206" xr:uid="{00000000-0005-0000-0000-0000074B0000}"/>
    <cellStyle name="Normal 20 3 2 4" xfId="19207" xr:uid="{00000000-0005-0000-0000-0000084B0000}"/>
    <cellStyle name="Normal 20 3 2 4 2" xfId="19208" xr:uid="{00000000-0005-0000-0000-0000094B0000}"/>
    <cellStyle name="Normal 20 3 2 4 2 2" xfId="19209" xr:uid="{00000000-0005-0000-0000-00000A4B0000}"/>
    <cellStyle name="Normal 20 3 2 4 2 2 2" xfId="19210" xr:uid="{00000000-0005-0000-0000-00000B4B0000}"/>
    <cellStyle name="Normal 20 3 2 4 2 3" xfId="19211" xr:uid="{00000000-0005-0000-0000-00000C4B0000}"/>
    <cellStyle name="Normal 20 3 2 4 3" xfId="19212" xr:uid="{00000000-0005-0000-0000-00000D4B0000}"/>
    <cellStyle name="Normal 20 3 2 4 3 2" xfId="19213" xr:uid="{00000000-0005-0000-0000-00000E4B0000}"/>
    <cellStyle name="Normal 20 3 2 4 3 2 2" xfId="19214" xr:uid="{00000000-0005-0000-0000-00000F4B0000}"/>
    <cellStyle name="Normal 20 3 2 4 3 3" xfId="19215" xr:uid="{00000000-0005-0000-0000-0000104B0000}"/>
    <cellStyle name="Normal 20 3 2 4 4" xfId="19216" xr:uid="{00000000-0005-0000-0000-0000114B0000}"/>
    <cellStyle name="Normal 20 3 2 4 4 2" xfId="19217" xr:uid="{00000000-0005-0000-0000-0000124B0000}"/>
    <cellStyle name="Normal 20 3 2 4 4 2 2" xfId="19218" xr:uid="{00000000-0005-0000-0000-0000134B0000}"/>
    <cellStyle name="Normal 20 3 2 4 4 3" xfId="19219" xr:uid="{00000000-0005-0000-0000-0000144B0000}"/>
    <cellStyle name="Normal 20 3 2 4 5" xfId="19220" xr:uid="{00000000-0005-0000-0000-0000154B0000}"/>
    <cellStyle name="Normal 20 3 2 4 5 2" xfId="19221" xr:uid="{00000000-0005-0000-0000-0000164B0000}"/>
    <cellStyle name="Normal 20 3 2 4 6" xfId="19222" xr:uid="{00000000-0005-0000-0000-0000174B0000}"/>
    <cellStyle name="Normal 20 3 2 4 6 2" xfId="19223" xr:uid="{00000000-0005-0000-0000-0000184B0000}"/>
    <cellStyle name="Normal 20 3 2 4 7" xfId="19224" xr:uid="{00000000-0005-0000-0000-0000194B0000}"/>
    <cellStyle name="Normal 20 3 2 5" xfId="19225" xr:uid="{00000000-0005-0000-0000-00001A4B0000}"/>
    <cellStyle name="Normal 20 3 2 5 2" xfId="19226" xr:uid="{00000000-0005-0000-0000-00001B4B0000}"/>
    <cellStyle name="Normal 20 3 2 5 2 2" xfId="19227" xr:uid="{00000000-0005-0000-0000-00001C4B0000}"/>
    <cellStyle name="Normal 20 3 2 5 2 2 2" xfId="19228" xr:uid="{00000000-0005-0000-0000-00001D4B0000}"/>
    <cellStyle name="Normal 20 3 2 5 2 3" xfId="19229" xr:uid="{00000000-0005-0000-0000-00001E4B0000}"/>
    <cellStyle name="Normal 20 3 2 5 3" xfId="19230" xr:uid="{00000000-0005-0000-0000-00001F4B0000}"/>
    <cellStyle name="Normal 20 3 2 5 3 2" xfId="19231" xr:uid="{00000000-0005-0000-0000-0000204B0000}"/>
    <cellStyle name="Normal 20 3 2 5 3 2 2" xfId="19232" xr:uid="{00000000-0005-0000-0000-0000214B0000}"/>
    <cellStyle name="Normal 20 3 2 5 3 3" xfId="19233" xr:uid="{00000000-0005-0000-0000-0000224B0000}"/>
    <cellStyle name="Normal 20 3 2 5 4" xfId="19234" xr:uid="{00000000-0005-0000-0000-0000234B0000}"/>
    <cellStyle name="Normal 20 3 2 5 4 2" xfId="19235" xr:uid="{00000000-0005-0000-0000-0000244B0000}"/>
    <cellStyle name="Normal 20 3 2 5 4 2 2" xfId="19236" xr:uid="{00000000-0005-0000-0000-0000254B0000}"/>
    <cellStyle name="Normal 20 3 2 5 4 3" xfId="19237" xr:uid="{00000000-0005-0000-0000-0000264B0000}"/>
    <cellStyle name="Normal 20 3 2 5 5" xfId="19238" xr:uid="{00000000-0005-0000-0000-0000274B0000}"/>
    <cellStyle name="Normal 20 3 2 5 5 2" xfId="19239" xr:uid="{00000000-0005-0000-0000-0000284B0000}"/>
    <cellStyle name="Normal 20 3 2 5 6" xfId="19240" xr:uid="{00000000-0005-0000-0000-0000294B0000}"/>
    <cellStyle name="Normal 20 3 2 5 6 2" xfId="19241" xr:uid="{00000000-0005-0000-0000-00002A4B0000}"/>
    <cellStyle name="Normal 20 3 2 5 7" xfId="19242" xr:uid="{00000000-0005-0000-0000-00002B4B0000}"/>
    <cellStyle name="Normal 20 3 2 6" xfId="19243" xr:uid="{00000000-0005-0000-0000-00002C4B0000}"/>
    <cellStyle name="Normal 20 3 2 6 2" xfId="19244" xr:uid="{00000000-0005-0000-0000-00002D4B0000}"/>
    <cellStyle name="Normal 20 3 2 6 2 2" xfId="19245" xr:uid="{00000000-0005-0000-0000-00002E4B0000}"/>
    <cellStyle name="Normal 20 3 2 6 3" xfId="19246" xr:uid="{00000000-0005-0000-0000-00002F4B0000}"/>
    <cellStyle name="Normal 20 3 2 7" xfId="19247" xr:uid="{00000000-0005-0000-0000-0000304B0000}"/>
    <cellStyle name="Normal 20 3 2 7 2" xfId="19248" xr:uid="{00000000-0005-0000-0000-0000314B0000}"/>
    <cellStyle name="Normal 20 3 2 7 2 2" xfId="19249" xr:uid="{00000000-0005-0000-0000-0000324B0000}"/>
    <cellStyle name="Normal 20 3 2 7 3" xfId="19250" xr:uid="{00000000-0005-0000-0000-0000334B0000}"/>
    <cellStyle name="Normal 20 3 2 8" xfId="19251" xr:uid="{00000000-0005-0000-0000-0000344B0000}"/>
    <cellStyle name="Normal 20 3 2 8 2" xfId="19252" xr:uid="{00000000-0005-0000-0000-0000354B0000}"/>
    <cellStyle name="Normal 20 3 2 8 2 2" xfId="19253" xr:uid="{00000000-0005-0000-0000-0000364B0000}"/>
    <cellStyle name="Normal 20 3 2 8 3" xfId="19254" xr:uid="{00000000-0005-0000-0000-0000374B0000}"/>
    <cellStyle name="Normal 20 3 2 9" xfId="19255" xr:uid="{00000000-0005-0000-0000-0000384B0000}"/>
    <cellStyle name="Normal 20 3 2 9 2" xfId="19256" xr:uid="{00000000-0005-0000-0000-0000394B0000}"/>
    <cellStyle name="Normal 20 3 3" xfId="19257" xr:uid="{00000000-0005-0000-0000-00003A4B0000}"/>
    <cellStyle name="Normal 20 3 3 10" xfId="19258" xr:uid="{00000000-0005-0000-0000-00003B4B0000}"/>
    <cellStyle name="Normal 20 3 3 10 2" xfId="19259" xr:uid="{00000000-0005-0000-0000-00003C4B0000}"/>
    <cellStyle name="Normal 20 3 3 11" xfId="19260" xr:uid="{00000000-0005-0000-0000-00003D4B0000}"/>
    <cellStyle name="Normal 20 3 3 2" xfId="19261" xr:uid="{00000000-0005-0000-0000-00003E4B0000}"/>
    <cellStyle name="Normal 20 3 3 2 2" xfId="19262" xr:uid="{00000000-0005-0000-0000-00003F4B0000}"/>
    <cellStyle name="Normal 20 3 3 2 2 2" xfId="19263" xr:uid="{00000000-0005-0000-0000-0000404B0000}"/>
    <cellStyle name="Normal 20 3 3 2 2 2 2" xfId="19264" xr:uid="{00000000-0005-0000-0000-0000414B0000}"/>
    <cellStyle name="Normal 20 3 3 2 2 2 2 2" xfId="19265" xr:uid="{00000000-0005-0000-0000-0000424B0000}"/>
    <cellStyle name="Normal 20 3 3 2 2 2 3" xfId="19266" xr:uid="{00000000-0005-0000-0000-0000434B0000}"/>
    <cellStyle name="Normal 20 3 3 2 2 3" xfId="19267" xr:uid="{00000000-0005-0000-0000-0000444B0000}"/>
    <cellStyle name="Normal 20 3 3 2 2 3 2" xfId="19268" xr:uid="{00000000-0005-0000-0000-0000454B0000}"/>
    <cellStyle name="Normal 20 3 3 2 2 3 2 2" xfId="19269" xr:uid="{00000000-0005-0000-0000-0000464B0000}"/>
    <cellStyle name="Normal 20 3 3 2 2 3 3" xfId="19270" xr:uid="{00000000-0005-0000-0000-0000474B0000}"/>
    <cellStyle name="Normal 20 3 3 2 2 4" xfId="19271" xr:uid="{00000000-0005-0000-0000-0000484B0000}"/>
    <cellStyle name="Normal 20 3 3 2 2 4 2" xfId="19272" xr:uid="{00000000-0005-0000-0000-0000494B0000}"/>
    <cellStyle name="Normal 20 3 3 2 2 4 2 2" xfId="19273" xr:uid="{00000000-0005-0000-0000-00004A4B0000}"/>
    <cellStyle name="Normal 20 3 3 2 2 4 3" xfId="19274" xr:uid="{00000000-0005-0000-0000-00004B4B0000}"/>
    <cellStyle name="Normal 20 3 3 2 2 5" xfId="19275" xr:uid="{00000000-0005-0000-0000-00004C4B0000}"/>
    <cellStyle name="Normal 20 3 3 2 2 5 2" xfId="19276" xr:uid="{00000000-0005-0000-0000-00004D4B0000}"/>
    <cellStyle name="Normal 20 3 3 2 2 6" xfId="19277" xr:uid="{00000000-0005-0000-0000-00004E4B0000}"/>
    <cellStyle name="Normal 20 3 3 2 2 6 2" xfId="19278" xr:uid="{00000000-0005-0000-0000-00004F4B0000}"/>
    <cellStyle name="Normal 20 3 3 2 2 7" xfId="19279" xr:uid="{00000000-0005-0000-0000-0000504B0000}"/>
    <cellStyle name="Normal 20 3 3 2 3" xfId="19280" xr:uid="{00000000-0005-0000-0000-0000514B0000}"/>
    <cellStyle name="Normal 20 3 3 2 3 2" xfId="19281" xr:uid="{00000000-0005-0000-0000-0000524B0000}"/>
    <cellStyle name="Normal 20 3 3 2 3 2 2" xfId="19282" xr:uid="{00000000-0005-0000-0000-0000534B0000}"/>
    <cellStyle name="Normal 20 3 3 2 3 2 2 2" xfId="19283" xr:uid="{00000000-0005-0000-0000-0000544B0000}"/>
    <cellStyle name="Normal 20 3 3 2 3 2 3" xfId="19284" xr:uid="{00000000-0005-0000-0000-0000554B0000}"/>
    <cellStyle name="Normal 20 3 3 2 3 3" xfId="19285" xr:uid="{00000000-0005-0000-0000-0000564B0000}"/>
    <cellStyle name="Normal 20 3 3 2 3 3 2" xfId="19286" xr:uid="{00000000-0005-0000-0000-0000574B0000}"/>
    <cellStyle name="Normal 20 3 3 2 3 3 2 2" xfId="19287" xr:uid="{00000000-0005-0000-0000-0000584B0000}"/>
    <cellStyle name="Normal 20 3 3 2 3 3 3" xfId="19288" xr:uid="{00000000-0005-0000-0000-0000594B0000}"/>
    <cellStyle name="Normal 20 3 3 2 3 4" xfId="19289" xr:uid="{00000000-0005-0000-0000-00005A4B0000}"/>
    <cellStyle name="Normal 20 3 3 2 3 4 2" xfId="19290" xr:uid="{00000000-0005-0000-0000-00005B4B0000}"/>
    <cellStyle name="Normal 20 3 3 2 3 4 2 2" xfId="19291" xr:uid="{00000000-0005-0000-0000-00005C4B0000}"/>
    <cellStyle name="Normal 20 3 3 2 3 4 3" xfId="19292" xr:uid="{00000000-0005-0000-0000-00005D4B0000}"/>
    <cellStyle name="Normal 20 3 3 2 3 5" xfId="19293" xr:uid="{00000000-0005-0000-0000-00005E4B0000}"/>
    <cellStyle name="Normal 20 3 3 2 3 5 2" xfId="19294" xr:uid="{00000000-0005-0000-0000-00005F4B0000}"/>
    <cellStyle name="Normal 20 3 3 2 3 6" xfId="19295" xr:uid="{00000000-0005-0000-0000-0000604B0000}"/>
    <cellStyle name="Normal 20 3 3 2 3 6 2" xfId="19296" xr:uid="{00000000-0005-0000-0000-0000614B0000}"/>
    <cellStyle name="Normal 20 3 3 2 3 7" xfId="19297" xr:uid="{00000000-0005-0000-0000-0000624B0000}"/>
    <cellStyle name="Normal 20 3 3 2 4" xfId="19298" xr:uid="{00000000-0005-0000-0000-0000634B0000}"/>
    <cellStyle name="Normal 20 3 3 2 4 2" xfId="19299" xr:uid="{00000000-0005-0000-0000-0000644B0000}"/>
    <cellStyle name="Normal 20 3 3 2 4 2 2" xfId="19300" xr:uid="{00000000-0005-0000-0000-0000654B0000}"/>
    <cellStyle name="Normal 20 3 3 2 4 3" xfId="19301" xr:uid="{00000000-0005-0000-0000-0000664B0000}"/>
    <cellStyle name="Normal 20 3 3 2 5" xfId="19302" xr:uid="{00000000-0005-0000-0000-0000674B0000}"/>
    <cellStyle name="Normal 20 3 3 2 5 2" xfId="19303" xr:uid="{00000000-0005-0000-0000-0000684B0000}"/>
    <cellStyle name="Normal 20 3 3 2 5 2 2" xfId="19304" xr:uid="{00000000-0005-0000-0000-0000694B0000}"/>
    <cellStyle name="Normal 20 3 3 2 5 3" xfId="19305" xr:uid="{00000000-0005-0000-0000-00006A4B0000}"/>
    <cellStyle name="Normal 20 3 3 2 6" xfId="19306" xr:uid="{00000000-0005-0000-0000-00006B4B0000}"/>
    <cellStyle name="Normal 20 3 3 2 6 2" xfId="19307" xr:uid="{00000000-0005-0000-0000-00006C4B0000}"/>
    <cellStyle name="Normal 20 3 3 2 6 2 2" xfId="19308" xr:uid="{00000000-0005-0000-0000-00006D4B0000}"/>
    <cellStyle name="Normal 20 3 3 2 6 3" xfId="19309" xr:uid="{00000000-0005-0000-0000-00006E4B0000}"/>
    <cellStyle name="Normal 20 3 3 2 7" xfId="19310" xr:uid="{00000000-0005-0000-0000-00006F4B0000}"/>
    <cellStyle name="Normal 20 3 3 2 7 2" xfId="19311" xr:uid="{00000000-0005-0000-0000-0000704B0000}"/>
    <cellStyle name="Normal 20 3 3 2 8" xfId="19312" xr:uid="{00000000-0005-0000-0000-0000714B0000}"/>
    <cellStyle name="Normal 20 3 3 2 8 2" xfId="19313" xr:uid="{00000000-0005-0000-0000-0000724B0000}"/>
    <cellStyle name="Normal 20 3 3 2 9" xfId="19314" xr:uid="{00000000-0005-0000-0000-0000734B0000}"/>
    <cellStyle name="Normal 20 3 3 3" xfId="19315" xr:uid="{00000000-0005-0000-0000-0000744B0000}"/>
    <cellStyle name="Normal 20 3 3 3 2" xfId="19316" xr:uid="{00000000-0005-0000-0000-0000754B0000}"/>
    <cellStyle name="Normal 20 3 3 3 2 2" xfId="19317" xr:uid="{00000000-0005-0000-0000-0000764B0000}"/>
    <cellStyle name="Normal 20 3 3 3 2 2 2" xfId="19318" xr:uid="{00000000-0005-0000-0000-0000774B0000}"/>
    <cellStyle name="Normal 20 3 3 3 2 2 2 2" xfId="19319" xr:uid="{00000000-0005-0000-0000-0000784B0000}"/>
    <cellStyle name="Normal 20 3 3 3 2 2 3" xfId="19320" xr:uid="{00000000-0005-0000-0000-0000794B0000}"/>
    <cellStyle name="Normal 20 3 3 3 2 3" xfId="19321" xr:uid="{00000000-0005-0000-0000-00007A4B0000}"/>
    <cellStyle name="Normal 20 3 3 3 2 3 2" xfId="19322" xr:uid="{00000000-0005-0000-0000-00007B4B0000}"/>
    <cellStyle name="Normal 20 3 3 3 2 3 2 2" xfId="19323" xr:uid="{00000000-0005-0000-0000-00007C4B0000}"/>
    <cellStyle name="Normal 20 3 3 3 2 3 3" xfId="19324" xr:uid="{00000000-0005-0000-0000-00007D4B0000}"/>
    <cellStyle name="Normal 20 3 3 3 2 4" xfId="19325" xr:uid="{00000000-0005-0000-0000-00007E4B0000}"/>
    <cellStyle name="Normal 20 3 3 3 2 4 2" xfId="19326" xr:uid="{00000000-0005-0000-0000-00007F4B0000}"/>
    <cellStyle name="Normal 20 3 3 3 2 4 2 2" xfId="19327" xr:uid="{00000000-0005-0000-0000-0000804B0000}"/>
    <cellStyle name="Normal 20 3 3 3 2 4 3" xfId="19328" xr:uid="{00000000-0005-0000-0000-0000814B0000}"/>
    <cellStyle name="Normal 20 3 3 3 2 5" xfId="19329" xr:uid="{00000000-0005-0000-0000-0000824B0000}"/>
    <cellStyle name="Normal 20 3 3 3 2 5 2" xfId="19330" xr:uid="{00000000-0005-0000-0000-0000834B0000}"/>
    <cellStyle name="Normal 20 3 3 3 2 6" xfId="19331" xr:uid="{00000000-0005-0000-0000-0000844B0000}"/>
    <cellStyle name="Normal 20 3 3 3 2 6 2" xfId="19332" xr:uid="{00000000-0005-0000-0000-0000854B0000}"/>
    <cellStyle name="Normal 20 3 3 3 2 7" xfId="19333" xr:uid="{00000000-0005-0000-0000-0000864B0000}"/>
    <cellStyle name="Normal 20 3 3 3 3" xfId="19334" xr:uid="{00000000-0005-0000-0000-0000874B0000}"/>
    <cellStyle name="Normal 20 3 3 3 3 2" xfId="19335" xr:uid="{00000000-0005-0000-0000-0000884B0000}"/>
    <cellStyle name="Normal 20 3 3 3 3 2 2" xfId="19336" xr:uid="{00000000-0005-0000-0000-0000894B0000}"/>
    <cellStyle name="Normal 20 3 3 3 3 3" xfId="19337" xr:uid="{00000000-0005-0000-0000-00008A4B0000}"/>
    <cellStyle name="Normal 20 3 3 3 4" xfId="19338" xr:uid="{00000000-0005-0000-0000-00008B4B0000}"/>
    <cellStyle name="Normal 20 3 3 3 4 2" xfId="19339" xr:uid="{00000000-0005-0000-0000-00008C4B0000}"/>
    <cellStyle name="Normal 20 3 3 3 4 2 2" xfId="19340" xr:uid="{00000000-0005-0000-0000-00008D4B0000}"/>
    <cellStyle name="Normal 20 3 3 3 4 3" xfId="19341" xr:uid="{00000000-0005-0000-0000-00008E4B0000}"/>
    <cellStyle name="Normal 20 3 3 3 5" xfId="19342" xr:uid="{00000000-0005-0000-0000-00008F4B0000}"/>
    <cellStyle name="Normal 20 3 3 3 5 2" xfId="19343" xr:uid="{00000000-0005-0000-0000-0000904B0000}"/>
    <cellStyle name="Normal 20 3 3 3 5 2 2" xfId="19344" xr:uid="{00000000-0005-0000-0000-0000914B0000}"/>
    <cellStyle name="Normal 20 3 3 3 5 3" xfId="19345" xr:uid="{00000000-0005-0000-0000-0000924B0000}"/>
    <cellStyle name="Normal 20 3 3 3 6" xfId="19346" xr:uid="{00000000-0005-0000-0000-0000934B0000}"/>
    <cellStyle name="Normal 20 3 3 3 6 2" xfId="19347" xr:uid="{00000000-0005-0000-0000-0000944B0000}"/>
    <cellStyle name="Normal 20 3 3 3 7" xfId="19348" xr:uid="{00000000-0005-0000-0000-0000954B0000}"/>
    <cellStyle name="Normal 20 3 3 3 7 2" xfId="19349" xr:uid="{00000000-0005-0000-0000-0000964B0000}"/>
    <cellStyle name="Normal 20 3 3 3 8" xfId="19350" xr:uid="{00000000-0005-0000-0000-0000974B0000}"/>
    <cellStyle name="Normal 20 3 3 4" xfId="19351" xr:uid="{00000000-0005-0000-0000-0000984B0000}"/>
    <cellStyle name="Normal 20 3 3 4 2" xfId="19352" xr:uid="{00000000-0005-0000-0000-0000994B0000}"/>
    <cellStyle name="Normal 20 3 3 4 2 2" xfId="19353" xr:uid="{00000000-0005-0000-0000-00009A4B0000}"/>
    <cellStyle name="Normal 20 3 3 4 2 2 2" xfId="19354" xr:uid="{00000000-0005-0000-0000-00009B4B0000}"/>
    <cellStyle name="Normal 20 3 3 4 2 3" xfId="19355" xr:uid="{00000000-0005-0000-0000-00009C4B0000}"/>
    <cellStyle name="Normal 20 3 3 4 3" xfId="19356" xr:uid="{00000000-0005-0000-0000-00009D4B0000}"/>
    <cellStyle name="Normal 20 3 3 4 3 2" xfId="19357" xr:uid="{00000000-0005-0000-0000-00009E4B0000}"/>
    <cellStyle name="Normal 20 3 3 4 3 2 2" xfId="19358" xr:uid="{00000000-0005-0000-0000-00009F4B0000}"/>
    <cellStyle name="Normal 20 3 3 4 3 3" xfId="19359" xr:uid="{00000000-0005-0000-0000-0000A04B0000}"/>
    <cellStyle name="Normal 20 3 3 4 4" xfId="19360" xr:uid="{00000000-0005-0000-0000-0000A14B0000}"/>
    <cellStyle name="Normal 20 3 3 4 4 2" xfId="19361" xr:uid="{00000000-0005-0000-0000-0000A24B0000}"/>
    <cellStyle name="Normal 20 3 3 4 4 2 2" xfId="19362" xr:uid="{00000000-0005-0000-0000-0000A34B0000}"/>
    <cellStyle name="Normal 20 3 3 4 4 3" xfId="19363" xr:uid="{00000000-0005-0000-0000-0000A44B0000}"/>
    <cellStyle name="Normal 20 3 3 4 5" xfId="19364" xr:uid="{00000000-0005-0000-0000-0000A54B0000}"/>
    <cellStyle name="Normal 20 3 3 4 5 2" xfId="19365" xr:uid="{00000000-0005-0000-0000-0000A64B0000}"/>
    <cellStyle name="Normal 20 3 3 4 6" xfId="19366" xr:uid="{00000000-0005-0000-0000-0000A74B0000}"/>
    <cellStyle name="Normal 20 3 3 4 6 2" xfId="19367" xr:uid="{00000000-0005-0000-0000-0000A84B0000}"/>
    <cellStyle name="Normal 20 3 3 4 7" xfId="19368" xr:uid="{00000000-0005-0000-0000-0000A94B0000}"/>
    <cellStyle name="Normal 20 3 3 5" xfId="19369" xr:uid="{00000000-0005-0000-0000-0000AA4B0000}"/>
    <cellStyle name="Normal 20 3 3 5 2" xfId="19370" xr:uid="{00000000-0005-0000-0000-0000AB4B0000}"/>
    <cellStyle name="Normal 20 3 3 5 2 2" xfId="19371" xr:uid="{00000000-0005-0000-0000-0000AC4B0000}"/>
    <cellStyle name="Normal 20 3 3 5 2 2 2" xfId="19372" xr:uid="{00000000-0005-0000-0000-0000AD4B0000}"/>
    <cellStyle name="Normal 20 3 3 5 2 3" xfId="19373" xr:uid="{00000000-0005-0000-0000-0000AE4B0000}"/>
    <cellStyle name="Normal 20 3 3 5 3" xfId="19374" xr:uid="{00000000-0005-0000-0000-0000AF4B0000}"/>
    <cellStyle name="Normal 20 3 3 5 3 2" xfId="19375" xr:uid="{00000000-0005-0000-0000-0000B04B0000}"/>
    <cellStyle name="Normal 20 3 3 5 3 2 2" xfId="19376" xr:uid="{00000000-0005-0000-0000-0000B14B0000}"/>
    <cellStyle name="Normal 20 3 3 5 3 3" xfId="19377" xr:uid="{00000000-0005-0000-0000-0000B24B0000}"/>
    <cellStyle name="Normal 20 3 3 5 4" xfId="19378" xr:uid="{00000000-0005-0000-0000-0000B34B0000}"/>
    <cellStyle name="Normal 20 3 3 5 4 2" xfId="19379" xr:uid="{00000000-0005-0000-0000-0000B44B0000}"/>
    <cellStyle name="Normal 20 3 3 5 4 2 2" xfId="19380" xr:uid="{00000000-0005-0000-0000-0000B54B0000}"/>
    <cellStyle name="Normal 20 3 3 5 4 3" xfId="19381" xr:uid="{00000000-0005-0000-0000-0000B64B0000}"/>
    <cellStyle name="Normal 20 3 3 5 5" xfId="19382" xr:uid="{00000000-0005-0000-0000-0000B74B0000}"/>
    <cellStyle name="Normal 20 3 3 5 5 2" xfId="19383" xr:uid="{00000000-0005-0000-0000-0000B84B0000}"/>
    <cellStyle name="Normal 20 3 3 5 6" xfId="19384" xr:uid="{00000000-0005-0000-0000-0000B94B0000}"/>
    <cellStyle name="Normal 20 3 3 5 6 2" xfId="19385" xr:uid="{00000000-0005-0000-0000-0000BA4B0000}"/>
    <cellStyle name="Normal 20 3 3 5 7" xfId="19386" xr:uid="{00000000-0005-0000-0000-0000BB4B0000}"/>
    <cellStyle name="Normal 20 3 3 6" xfId="19387" xr:uid="{00000000-0005-0000-0000-0000BC4B0000}"/>
    <cellStyle name="Normal 20 3 3 6 2" xfId="19388" xr:uid="{00000000-0005-0000-0000-0000BD4B0000}"/>
    <cellStyle name="Normal 20 3 3 6 2 2" xfId="19389" xr:uid="{00000000-0005-0000-0000-0000BE4B0000}"/>
    <cellStyle name="Normal 20 3 3 6 3" xfId="19390" xr:uid="{00000000-0005-0000-0000-0000BF4B0000}"/>
    <cellStyle name="Normal 20 3 3 7" xfId="19391" xr:uid="{00000000-0005-0000-0000-0000C04B0000}"/>
    <cellStyle name="Normal 20 3 3 7 2" xfId="19392" xr:uid="{00000000-0005-0000-0000-0000C14B0000}"/>
    <cellStyle name="Normal 20 3 3 7 2 2" xfId="19393" xr:uid="{00000000-0005-0000-0000-0000C24B0000}"/>
    <cellStyle name="Normal 20 3 3 7 3" xfId="19394" xr:uid="{00000000-0005-0000-0000-0000C34B0000}"/>
    <cellStyle name="Normal 20 3 3 8" xfId="19395" xr:uid="{00000000-0005-0000-0000-0000C44B0000}"/>
    <cellStyle name="Normal 20 3 3 8 2" xfId="19396" xr:uid="{00000000-0005-0000-0000-0000C54B0000}"/>
    <cellStyle name="Normal 20 3 3 8 2 2" xfId="19397" xr:uid="{00000000-0005-0000-0000-0000C64B0000}"/>
    <cellStyle name="Normal 20 3 3 8 3" xfId="19398" xr:uid="{00000000-0005-0000-0000-0000C74B0000}"/>
    <cellStyle name="Normal 20 3 3 9" xfId="19399" xr:uid="{00000000-0005-0000-0000-0000C84B0000}"/>
    <cellStyle name="Normal 20 3 3 9 2" xfId="19400" xr:uid="{00000000-0005-0000-0000-0000C94B0000}"/>
    <cellStyle name="Normal 20 3 4" xfId="19401" xr:uid="{00000000-0005-0000-0000-0000CA4B0000}"/>
    <cellStyle name="Normal 20 3 4 2" xfId="19402" xr:uid="{00000000-0005-0000-0000-0000CB4B0000}"/>
    <cellStyle name="Normal 20 3 4 2 2" xfId="19403" xr:uid="{00000000-0005-0000-0000-0000CC4B0000}"/>
    <cellStyle name="Normal 20 3 4 2 2 2" xfId="19404" xr:uid="{00000000-0005-0000-0000-0000CD4B0000}"/>
    <cellStyle name="Normal 20 3 4 2 2 2 2" xfId="19405" xr:uid="{00000000-0005-0000-0000-0000CE4B0000}"/>
    <cellStyle name="Normal 20 3 4 2 2 3" xfId="19406" xr:uid="{00000000-0005-0000-0000-0000CF4B0000}"/>
    <cellStyle name="Normal 20 3 4 2 3" xfId="19407" xr:uid="{00000000-0005-0000-0000-0000D04B0000}"/>
    <cellStyle name="Normal 20 3 4 2 3 2" xfId="19408" xr:uid="{00000000-0005-0000-0000-0000D14B0000}"/>
    <cellStyle name="Normal 20 3 4 2 3 2 2" xfId="19409" xr:uid="{00000000-0005-0000-0000-0000D24B0000}"/>
    <cellStyle name="Normal 20 3 4 2 3 3" xfId="19410" xr:uid="{00000000-0005-0000-0000-0000D34B0000}"/>
    <cellStyle name="Normal 20 3 4 2 4" xfId="19411" xr:uid="{00000000-0005-0000-0000-0000D44B0000}"/>
    <cellStyle name="Normal 20 3 4 2 4 2" xfId="19412" xr:uid="{00000000-0005-0000-0000-0000D54B0000}"/>
    <cellStyle name="Normal 20 3 4 2 4 2 2" xfId="19413" xr:uid="{00000000-0005-0000-0000-0000D64B0000}"/>
    <cellStyle name="Normal 20 3 4 2 4 3" xfId="19414" xr:uid="{00000000-0005-0000-0000-0000D74B0000}"/>
    <cellStyle name="Normal 20 3 4 2 5" xfId="19415" xr:uid="{00000000-0005-0000-0000-0000D84B0000}"/>
    <cellStyle name="Normal 20 3 4 2 5 2" xfId="19416" xr:uid="{00000000-0005-0000-0000-0000D94B0000}"/>
    <cellStyle name="Normal 20 3 4 2 6" xfId="19417" xr:uid="{00000000-0005-0000-0000-0000DA4B0000}"/>
    <cellStyle name="Normal 20 3 4 2 6 2" xfId="19418" xr:uid="{00000000-0005-0000-0000-0000DB4B0000}"/>
    <cellStyle name="Normal 20 3 4 2 7" xfId="19419" xr:uid="{00000000-0005-0000-0000-0000DC4B0000}"/>
    <cellStyle name="Normal 20 3 4 3" xfId="19420" xr:uid="{00000000-0005-0000-0000-0000DD4B0000}"/>
    <cellStyle name="Normal 20 3 4 3 2" xfId="19421" xr:uid="{00000000-0005-0000-0000-0000DE4B0000}"/>
    <cellStyle name="Normal 20 3 4 3 2 2" xfId="19422" xr:uid="{00000000-0005-0000-0000-0000DF4B0000}"/>
    <cellStyle name="Normal 20 3 4 3 2 2 2" xfId="19423" xr:uid="{00000000-0005-0000-0000-0000E04B0000}"/>
    <cellStyle name="Normal 20 3 4 3 2 3" xfId="19424" xr:uid="{00000000-0005-0000-0000-0000E14B0000}"/>
    <cellStyle name="Normal 20 3 4 3 3" xfId="19425" xr:uid="{00000000-0005-0000-0000-0000E24B0000}"/>
    <cellStyle name="Normal 20 3 4 3 3 2" xfId="19426" xr:uid="{00000000-0005-0000-0000-0000E34B0000}"/>
    <cellStyle name="Normal 20 3 4 3 3 2 2" xfId="19427" xr:uid="{00000000-0005-0000-0000-0000E44B0000}"/>
    <cellStyle name="Normal 20 3 4 3 3 3" xfId="19428" xr:uid="{00000000-0005-0000-0000-0000E54B0000}"/>
    <cellStyle name="Normal 20 3 4 3 4" xfId="19429" xr:uid="{00000000-0005-0000-0000-0000E64B0000}"/>
    <cellStyle name="Normal 20 3 4 3 4 2" xfId="19430" xr:uid="{00000000-0005-0000-0000-0000E74B0000}"/>
    <cellStyle name="Normal 20 3 4 3 4 2 2" xfId="19431" xr:uid="{00000000-0005-0000-0000-0000E84B0000}"/>
    <cellStyle name="Normal 20 3 4 3 4 3" xfId="19432" xr:uid="{00000000-0005-0000-0000-0000E94B0000}"/>
    <cellStyle name="Normal 20 3 4 3 5" xfId="19433" xr:uid="{00000000-0005-0000-0000-0000EA4B0000}"/>
    <cellStyle name="Normal 20 3 4 3 5 2" xfId="19434" xr:uid="{00000000-0005-0000-0000-0000EB4B0000}"/>
    <cellStyle name="Normal 20 3 4 3 6" xfId="19435" xr:uid="{00000000-0005-0000-0000-0000EC4B0000}"/>
    <cellStyle name="Normal 20 3 4 3 6 2" xfId="19436" xr:uid="{00000000-0005-0000-0000-0000ED4B0000}"/>
    <cellStyle name="Normal 20 3 4 3 7" xfId="19437" xr:uid="{00000000-0005-0000-0000-0000EE4B0000}"/>
    <cellStyle name="Normal 20 3 4 4" xfId="19438" xr:uid="{00000000-0005-0000-0000-0000EF4B0000}"/>
    <cellStyle name="Normal 20 3 4 4 2" xfId="19439" xr:uid="{00000000-0005-0000-0000-0000F04B0000}"/>
    <cellStyle name="Normal 20 3 4 4 2 2" xfId="19440" xr:uid="{00000000-0005-0000-0000-0000F14B0000}"/>
    <cellStyle name="Normal 20 3 4 4 3" xfId="19441" xr:uid="{00000000-0005-0000-0000-0000F24B0000}"/>
    <cellStyle name="Normal 20 3 4 5" xfId="19442" xr:uid="{00000000-0005-0000-0000-0000F34B0000}"/>
    <cellStyle name="Normal 20 3 4 5 2" xfId="19443" xr:uid="{00000000-0005-0000-0000-0000F44B0000}"/>
    <cellStyle name="Normal 20 3 4 5 2 2" xfId="19444" xr:uid="{00000000-0005-0000-0000-0000F54B0000}"/>
    <cellStyle name="Normal 20 3 4 5 3" xfId="19445" xr:uid="{00000000-0005-0000-0000-0000F64B0000}"/>
    <cellStyle name="Normal 20 3 4 6" xfId="19446" xr:uid="{00000000-0005-0000-0000-0000F74B0000}"/>
    <cellStyle name="Normal 20 3 4 6 2" xfId="19447" xr:uid="{00000000-0005-0000-0000-0000F84B0000}"/>
    <cellStyle name="Normal 20 3 4 6 2 2" xfId="19448" xr:uid="{00000000-0005-0000-0000-0000F94B0000}"/>
    <cellStyle name="Normal 20 3 4 6 3" xfId="19449" xr:uid="{00000000-0005-0000-0000-0000FA4B0000}"/>
    <cellStyle name="Normal 20 3 4 7" xfId="19450" xr:uid="{00000000-0005-0000-0000-0000FB4B0000}"/>
    <cellStyle name="Normal 20 3 4 7 2" xfId="19451" xr:uid="{00000000-0005-0000-0000-0000FC4B0000}"/>
    <cellStyle name="Normal 20 3 4 8" xfId="19452" xr:uid="{00000000-0005-0000-0000-0000FD4B0000}"/>
    <cellStyle name="Normal 20 3 4 8 2" xfId="19453" xr:uid="{00000000-0005-0000-0000-0000FE4B0000}"/>
    <cellStyle name="Normal 20 3 4 9" xfId="19454" xr:uid="{00000000-0005-0000-0000-0000FF4B0000}"/>
    <cellStyle name="Normal 20 3 5" xfId="19455" xr:uid="{00000000-0005-0000-0000-0000004C0000}"/>
    <cellStyle name="Normal 20 3 5 2" xfId="19456" xr:uid="{00000000-0005-0000-0000-0000014C0000}"/>
    <cellStyle name="Normal 20 3 5 2 2" xfId="19457" xr:uid="{00000000-0005-0000-0000-0000024C0000}"/>
    <cellStyle name="Normal 20 3 5 2 2 2" xfId="19458" xr:uid="{00000000-0005-0000-0000-0000034C0000}"/>
    <cellStyle name="Normal 20 3 5 2 2 2 2" xfId="19459" xr:uid="{00000000-0005-0000-0000-0000044C0000}"/>
    <cellStyle name="Normal 20 3 5 2 2 3" xfId="19460" xr:uid="{00000000-0005-0000-0000-0000054C0000}"/>
    <cellStyle name="Normal 20 3 5 2 3" xfId="19461" xr:uid="{00000000-0005-0000-0000-0000064C0000}"/>
    <cellStyle name="Normal 20 3 5 2 3 2" xfId="19462" xr:uid="{00000000-0005-0000-0000-0000074C0000}"/>
    <cellStyle name="Normal 20 3 5 2 3 2 2" xfId="19463" xr:uid="{00000000-0005-0000-0000-0000084C0000}"/>
    <cellStyle name="Normal 20 3 5 2 3 3" xfId="19464" xr:uid="{00000000-0005-0000-0000-0000094C0000}"/>
    <cellStyle name="Normal 20 3 5 2 4" xfId="19465" xr:uid="{00000000-0005-0000-0000-00000A4C0000}"/>
    <cellStyle name="Normal 20 3 5 2 4 2" xfId="19466" xr:uid="{00000000-0005-0000-0000-00000B4C0000}"/>
    <cellStyle name="Normal 20 3 5 2 4 2 2" xfId="19467" xr:uid="{00000000-0005-0000-0000-00000C4C0000}"/>
    <cellStyle name="Normal 20 3 5 2 4 3" xfId="19468" xr:uid="{00000000-0005-0000-0000-00000D4C0000}"/>
    <cellStyle name="Normal 20 3 5 2 5" xfId="19469" xr:uid="{00000000-0005-0000-0000-00000E4C0000}"/>
    <cellStyle name="Normal 20 3 5 2 5 2" xfId="19470" xr:uid="{00000000-0005-0000-0000-00000F4C0000}"/>
    <cellStyle name="Normal 20 3 5 2 6" xfId="19471" xr:uid="{00000000-0005-0000-0000-0000104C0000}"/>
    <cellStyle name="Normal 20 3 5 2 6 2" xfId="19472" xr:uid="{00000000-0005-0000-0000-0000114C0000}"/>
    <cellStyle name="Normal 20 3 5 2 7" xfId="19473" xr:uid="{00000000-0005-0000-0000-0000124C0000}"/>
    <cellStyle name="Normal 20 3 5 3" xfId="19474" xr:uid="{00000000-0005-0000-0000-0000134C0000}"/>
    <cellStyle name="Normal 20 3 5 3 2" xfId="19475" xr:uid="{00000000-0005-0000-0000-0000144C0000}"/>
    <cellStyle name="Normal 20 3 5 3 2 2" xfId="19476" xr:uid="{00000000-0005-0000-0000-0000154C0000}"/>
    <cellStyle name="Normal 20 3 5 3 3" xfId="19477" xr:uid="{00000000-0005-0000-0000-0000164C0000}"/>
    <cellStyle name="Normal 20 3 5 4" xfId="19478" xr:uid="{00000000-0005-0000-0000-0000174C0000}"/>
    <cellStyle name="Normal 20 3 5 4 2" xfId="19479" xr:uid="{00000000-0005-0000-0000-0000184C0000}"/>
    <cellStyle name="Normal 20 3 5 4 2 2" xfId="19480" xr:uid="{00000000-0005-0000-0000-0000194C0000}"/>
    <cellStyle name="Normal 20 3 5 4 3" xfId="19481" xr:uid="{00000000-0005-0000-0000-00001A4C0000}"/>
    <cellStyle name="Normal 20 3 5 5" xfId="19482" xr:uid="{00000000-0005-0000-0000-00001B4C0000}"/>
    <cellStyle name="Normal 20 3 5 5 2" xfId="19483" xr:uid="{00000000-0005-0000-0000-00001C4C0000}"/>
    <cellStyle name="Normal 20 3 5 5 2 2" xfId="19484" xr:uid="{00000000-0005-0000-0000-00001D4C0000}"/>
    <cellStyle name="Normal 20 3 5 5 3" xfId="19485" xr:uid="{00000000-0005-0000-0000-00001E4C0000}"/>
    <cellStyle name="Normal 20 3 5 6" xfId="19486" xr:uid="{00000000-0005-0000-0000-00001F4C0000}"/>
    <cellStyle name="Normal 20 3 5 6 2" xfId="19487" xr:uid="{00000000-0005-0000-0000-0000204C0000}"/>
    <cellStyle name="Normal 20 3 5 7" xfId="19488" xr:uid="{00000000-0005-0000-0000-0000214C0000}"/>
    <cellStyle name="Normal 20 3 5 7 2" xfId="19489" xr:uid="{00000000-0005-0000-0000-0000224C0000}"/>
    <cellStyle name="Normal 20 3 5 8" xfId="19490" xr:uid="{00000000-0005-0000-0000-0000234C0000}"/>
    <cellStyle name="Normal 20 3 6" xfId="19491" xr:uid="{00000000-0005-0000-0000-0000244C0000}"/>
    <cellStyle name="Normal 20 3 6 2" xfId="19492" xr:uid="{00000000-0005-0000-0000-0000254C0000}"/>
    <cellStyle name="Normal 20 3 6 2 2" xfId="19493" xr:uid="{00000000-0005-0000-0000-0000264C0000}"/>
    <cellStyle name="Normal 20 3 6 2 2 2" xfId="19494" xr:uid="{00000000-0005-0000-0000-0000274C0000}"/>
    <cellStyle name="Normal 20 3 6 2 3" xfId="19495" xr:uid="{00000000-0005-0000-0000-0000284C0000}"/>
    <cellStyle name="Normal 20 3 6 3" xfId="19496" xr:uid="{00000000-0005-0000-0000-0000294C0000}"/>
    <cellStyle name="Normal 20 3 6 3 2" xfId="19497" xr:uid="{00000000-0005-0000-0000-00002A4C0000}"/>
    <cellStyle name="Normal 20 3 6 3 2 2" xfId="19498" xr:uid="{00000000-0005-0000-0000-00002B4C0000}"/>
    <cellStyle name="Normal 20 3 6 3 3" xfId="19499" xr:uid="{00000000-0005-0000-0000-00002C4C0000}"/>
    <cellStyle name="Normal 20 3 6 4" xfId="19500" xr:uid="{00000000-0005-0000-0000-00002D4C0000}"/>
    <cellStyle name="Normal 20 3 6 4 2" xfId="19501" xr:uid="{00000000-0005-0000-0000-00002E4C0000}"/>
    <cellStyle name="Normal 20 3 6 4 2 2" xfId="19502" xr:uid="{00000000-0005-0000-0000-00002F4C0000}"/>
    <cellStyle name="Normal 20 3 6 4 3" xfId="19503" xr:uid="{00000000-0005-0000-0000-0000304C0000}"/>
    <cellStyle name="Normal 20 3 6 5" xfId="19504" xr:uid="{00000000-0005-0000-0000-0000314C0000}"/>
    <cellStyle name="Normal 20 3 6 5 2" xfId="19505" xr:uid="{00000000-0005-0000-0000-0000324C0000}"/>
    <cellStyle name="Normal 20 3 6 6" xfId="19506" xr:uid="{00000000-0005-0000-0000-0000334C0000}"/>
    <cellStyle name="Normal 20 3 6 6 2" xfId="19507" xr:uid="{00000000-0005-0000-0000-0000344C0000}"/>
    <cellStyle name="Normal 20 3 6 7" xfId="19508" xr:uid="{00000000-0005-0000-0000-0000354C0000}"/>
    <cellStyle name="Normal 20 3 7" xfId="19509" xr:uid="{00000000-0005-0000-0000-0000364C0000}"/>
    <cellStyle name="Normal 20 3 7 2" xfId="19510" xr:uid="{00000000-0005-0000-0000-0000374C0000}"/>
    <cellStyle name="Normal 20 3 7 2 2" xfId="19511" xr:uid="{00000000-0005-0000-0000-0000384C0000}"/>
    <cellStyle name="Normal 20 3 7 2 2 2" xfId="19512" xr:uid="{00000000-0005-0000-0000-0000394C0000}"/>
    <cellStyle name="Normal 20 3 7 2 3" xfId="19513" xr:uid="{00000000-0005-0000-0000-00003A4C0000}"/>
    <cellStyle name="Normal 20 3 7 3" xfId="19514" xr:uid="{00000000-0005-0000-0000-00003B4C0000}"/>
    <cellStyle name="Normal 20 3 7 3 2" xfId="19515" xr:uid="{00000000-0005-0000-0000-00003C4C0000}"/>
    <cellStyle name="Normal 20 3 7 3 2 2" xfId="19516" xr:uid="{00000000-0005-0000-0000-00003D4C0000}"/>
    <cellStyle name="Normal 20 3 7 3 3" xfId="19517" xr:uid="{00000000-0005-0000-0000-00003E4C0000}"/>
    <cellStyle name="Normal 20 3 7 4" xfId="19518" xr:uid="{00000000-0005-0000-0000-00003F4C0000}"/>
    <cellStyle name="Normal 20 3 7 4 2" xfId="19519" xr:uid="{00000000-0005-0000-0000-0000404C0000}"/>
    <cellStyle name="Normal 20 3 7 4 2 2" xfId="19520" xr:uid="{00000000-0005-0000-0000-0000414C0000}"/>
    <cellStyle name="Normal 20 3 7 4 3" xfId="19521" xr:uid="{00000000-0005-0000-0000-0000424C0000}"/>
    <cellStyle name="Normal 20 3 7 5" xfId="19522" xr:uid="{00000000-0005-0000-0000-0000434C0000}"/>
    <cellStyle name="Normal 20 3 7 5 2" xfId="19523" xr:uid="{00000000-0005-0000-0000-0000444C0000}"/>
    <cellStyle name="Normal 20 3 7 6" xfId="19524" xr:uid="{00000000-0005-0000-0000-0000454C0000}"/>
    <cellStyle name="Normal 20 3 7 6 2" xfId="19525" xr:uid="{00000000-0005-0000-0000-0000464C0000}"/>
    <cellStyle name="Normal 20 3 7 7" xfId="19526" xr:uid="{00000000-0005-0000-0000-0000474C0000}"/>
    <cellStyle name="Normal 20 3 8" xfId="19527" xr:uid="{00000000-0005-0000-0000-0000484C0000}"/>
    <cellStyle name="Normal 20 3 8 2" xfId="19528" xr:uid="{00000000-0005-0000-0000-0000494C0000}"/>
    <cellStyle name="Normal 20 3 8 2 2" xfId="19529" xr:uid="{00000000-0005-0000-0000-00004A4C0000}"/>
    <cellStyle name="Normal 20 3 8 3" xfId="19530" xr:uid="{00000000-0005-0000-0000-00004B4C0000}"/>
    <cellStyle name="Normal 20 3 9" xfId="19531" xr:uid="{00000000-0005-0000-0000-00004C4C0000}"/>
    <cellStyle name="Normal 20 3 9 2" xfId="19532" xr:uid="{00000000-0005-0000-0000-00004D4C0000}"/>
    <cellStyle name="Normal 20 3 9 2 2" xfId="19533" xr:uid="{00000000-0005-0000-0000-00004E4C0000}"/>
    <cellStyle name="Normal 20 3 9 3" xfId="19534" xr:uid="{00000000-0005-0000-0000-00004F4C0000}"/>
    <cellStyle name="Normal 20 3_Confidential Information" xfId="19535" xr:uid="{00000000-0005-0000-0000-0000504C0000}"/>
    <cellStyle name="Normal 20 4" xfId="19536" xr:uid="{00000000-0005-0000-0000-0000514C0000}"/>
    <cellStyle name="Normal 20 4 10" xfId="19537" xr:uid="{00000000-0005-0000-0000-0000524C0000}"/>
    <cellStyle name="Normal 20 4 10 2" xfId="19538" xr:uid="{00000000-0005-0000-0000-0000534C0000}"/>
    <cellStyle name="Normal 20 4 11" xfId="19539" xr:uid="{00000000-0005-0000-0000-0000544C0000}"/>
    <cellStyle name="Normal 20 4 2" xfId="19540" xr:uid="{00000000-0005-0000-0000-0000554C0000}"/>
    <cellStyle name="Normal 20 4 2 2" xfId="19541" xr:uid="{00000000-0005-0000-0000-0000564C0000}"/>
    <cellStyle name="Normal 20 4 2 2 2" xfId="19542" xr:uid="{00000000-0005-0000-0000-0000574C0000}"/>
    <cellStyle name="Normal 20 4 2 2 2 2" xfId="19543" xr:uid="{00000000-0005-0000-0000-0000584C0000}"/>
    <cellStyle name="Normal 20 4 2 2 2 2 2" xfId="19544" xr:uid="{00000000-0005-0000-0000-0000594C0000}"/>
    <cellStyle name="Normal 20 4 2 2 2 3" xfId="19545" xr:uid="{00000000-0005-0000-0000-00005A4C0000}"/>
    <cellStyle name="Normal 20 4 2 2 3" xfId="19546" xr:uid="{00000000-0005-0000-0000-00005B4C0000}"/>
    <cellStyle name="Normal 20 4 2 2 3 2" xfId="19547" xr:uid="{00000000-0005-0000-0000-00005C4C0000}"/>
    <cellStyle name="Normal 20 4 2 2 3 2 2" xfId="19548" xr:uid="{00000000-0005-0000-0000-00005D4C0000}"/>
    <cellStyle name="Normal 20 4 2 2 3 3" xfId="19549" xr:uid="{00000000-0005-0000-0000-00005E4C0000}"/>
    <cellStyle name="Normal 20 4 2 2 4" xfId="19550" xr:uid="{00000000-0005-0000-0000-00005F4C0000}"/>
    <cellStyle name="Normal 20 4 2 2 4 2" xfId="19551" xr:uid="{00000000-0005-0000-0000-0000604C0000}"/>
    <cellStyle name="Normal 20 4 2 2 4 2 2" xfId="19552" xr:uid="{00000000-0005-0000-0000-0000614C0000}"/>
    <cellStyle name="Normal 20 4 2 2 4 3" xfId="19553" xr:uid="{00000000-0005-0000-0000-0000624C0000}"/>
    <cellStyle name="Normal 20 4 2 2 5" xfId="19554" xr:uid="{00000000-0005-0000-0000-0000634C0000}"/>
    <cellStyle name="Normal 20 4 2 2 5 2" xfId="19555" xr:uid="{00000000-0005-0000-0000-0000644C0000}"/>
    <cellStyle name="Normal 20 4 2 2 6" xfId="19556" xr:uid="{00000000-0005-0000-0000-0000654C0000}"/>
    <cellStyle name="Normal 20 4 2 2 6 2" xfId="19557" xr:uid="{00000000-0005-0000-0000-0000664C0000}"/>
    <cellStyle name="Normal 20 4 2 2 7" xfId="19558" xr:uid="{00000000-0005-0000-0000-0000674C0000}"/>
    <cellStyle name="Normal 20 4 2 3" xfId="19559" xr:uid="{00000000-0005-0000-0000-0000684C0000}"/>
    <cellStyle name="Normal 20 4 2 3 2" xfId="19560" xr:uid="{00000000-0005-0000-0000-0000694C0000}"/>
    <cellStyle name="Normal 20 4 2 3 2 2" xfId="19561" xr:uid="{00000000-0005-0000-0000-00006A4C0000}"/>
    <cellStyle name="Normal 20 4 2 3 2 2 2" xfId="19562" xr:uid="{00000000-0005-0000-0000-00006B4C0000}"/>
    <cellStyle name="Normal 20 4 2 3 2 3" xfId="19563" xr:uid="{00000000-0005-0000-0000-00006C4C0000}"/>
    <cellStyle name="Normal 20 4 2 3 3" xfId="19564" xr:uid="{00000000-0005-0000-0000-00006D4C0000}"/>
    <cellStyle name="Normal 20 4 2 3 3 2" xfId="19565" xr:uid="{00000000-0005-0000-0000-00006E4C0000}"/>
    <cellStyle name="Normal 20 4 2 3 3 2 2" xfId="19566" xr:uid="{00000000-0005-0000-0000-00006F4C0000}"/>
    <cellStyle name="Normal 20 4 2 3 3 3" xfId="19567" xr:uid="{00000000-0005-0000-0000-0000704C0000}"/>
    <cellStyle name="Normal 20 4 2 3 4" xfId="19568" xr:uid="{00000000-0005-0000-0000-0000714C0000}"/>
    <cellStyle name="Normal 20 4 2 3 4 2" xfId="19569" xr:uid="{00000000-0005-0000-0000-0000724C0000}"/>
    <cellStyle name="Normal 20 4 2 3 4 2 2" xfId="19570" xr:uid="{00000000-0005-0000-0000-0000734C0000}"/>
    <cellStyle name="Normal 20 4 2 3 4 3" xfId="19571" xr:uid="{00000000-0005-0000-0000-0000744C0000}"/>
    <cellStyle name="Normal 20 4 2 3 5" xfId="19572" xr:uid="{00000000-0005-0000-0000-0000754C0000}"/>
    <cellStyle name="Normal 20 4 2 3 5 2" xfId="19573" xr:uid="{00000000-0005-0000-0000-0000764C0000}"/>
    <cellStyle name="Normal 20 4 2 3 6" xfId="19574" xr:uid="{00000000-0005-0000-0000-0000774C0000}"/>
    <cellStyle name="Normal 20 4 2 3 6 2" xfId="19575" xr:uid="{00000000-0005-0000-0000-0000784C0000}"/>
    <cellStyle name="Normal 20 4 2 3 7" xfId="19576" xr:uid="{00000000-0005-0000-0000-0000794C0000}"/>
    <cellStyle name="Normal 20 4 2 4" xfId="19577" xr:uid="{00000000-0005-0000-0000-00007A4C0000}"/>
    <cellStyle name="Normal 20 4 2 4 2" xfId="19578" xr:uid="{00000000-0005-0000-0000-00007B4C0000}"/>
    <cellStyle name="Normal 20 4 2 4 2 2" xfId="19579" xr:uid="{00000000-0005-0000-0000-00007C4C0000}"/>
    <cellStyle name="Normal 20 4 2 4 3" xfId="19580" xr:uid="{00000000-0005-0000-0000-00007D4C0000}"/>
    <cellStyle name="Normal 20 4 2 5" xfId="19581" xr:uid="{00000000-0005-0000-0000-00007E4C0000}"/>
    <cellStyle name="Normal 20 4 2 5 2" xfId="19582" xr:uid="{00000000-0005-0000-0000-00007F4C0000}"/>
    <cellStyle name="Normal 20 4 2 5 2 2" xfId="19583" xr:uid="{00000000-0005-0000-0000-0000804C0000}"/>
    <cellStyle name="Normal 20 4 2 5 3" xfId="19584" xr:uid="{00000000-0005-0000-0000-0000814C0000}"/>
    <cellStyle name="Normal 20 4 2 6" xfId="19585" xr:uid="{00000000-0005-0000-0000-0000824C0000}"/>
    <cellStyle name="Normal 20 4 2 6 2" xfId="19586" xr:uid="{00000000-0005-0000-0000-0000834C0000}"/>
    <cellStyle name="Normal 20 4 2 6 2 2" xfId="19587" xr:uid="{00000000-0005-0000-0000-0000844C0000}"/>
    <cellStyle name="Normal 20 4 2 6 3" xfId="19588" xr:uid="{00000000-0005-0000-0000-0000854C0000}"/>
    <cellStyle name="Normal 20 4 2 7" xfId="19589" xr:uid="{00000000-0005-0000-0000-0000864C0000}"/>
    <cellStyle name="Normal 20 4 2 7 2" xfId="19590" xr:uid="{00000000-0005-0000-0000-0000874C0000}"/>
    <cellStyle name="Normal 20 4 2 8" xfId="19591" xr:uid="{00000000-0005-0000-0000-0000884C0000}"/>
    <cellStyle name="Normal 20 4 2 8 2" xfId="19592" xr:uid="{00000000-0005-0000-0000-0000894C0000}"/>
    <cellStyle name="Normal 20 4 2 9" xfId="19593" xr:uid="{00000000-0005-0000-0000-00008A4C0000}"/>
    <cellStyle name="Normal 20 4 3" xfId="19594" xr:uid="{00000000-0005-0000-0000-00008B4C0000}"/>
    <cellStyle name="Normal 20 4 3 2" xfId="19595" xr:uid="{00000000-0005-0000-0000-00008C4C0000}"/>
    <cellStyle name="Normal 20 4 3 2 2" xfId="19596" xr:uid="{00000000-0005-0000-0000-00008D4C0000}"/>
    <cellStyle name="Normal 20 4 3 2 2 2" xfId="19597" xr:uid="{00000000-0005-0000-0000-00008E4C0000}"/>
    <cellStyle name="Normal 20 4 3 2 2 2 2" xfId="19598" xr:uid="{00000000-0005-0000-0000-00008F4C0000}"/>
    <cellStyle name="Normal 20 4 3 2 2 3" xfId="19599" xr:uid="{00000000-0005-0000-0000-0000904C0000}"/>
    <cellStyle name="Normal 20 4 3 2 3" xfId="19600" xr:uid="{00000000-0005-0000-0000-0000914C0000}"/>
    <cellStyle name="Normal 20 4 3 2 3 2" xfId="19601" xr:uid="{00000000-0005-0000-0000-0000924C0000}"/>
    <cellStyle name="Normal 20 4 3 2 3 2 2" xfId="19602" xr:uid="{00000000-0005-0000-0000-0000934C0000}"/>
    <cellStyle name="Normal 20 4 3 2 3 3" xfId="19603" xr:uid="{00000000-0005-0000-0000-0000944C0000}"/>
    <cellStyle name="Normal 20 4 3 2 4" xfId="19604" xr:uid="{00000000-0005-0000-0000-0000954C0000}"/>
    <cellStyle name="Normal 20 4 3 2 4 2" xfId="19605" xr:uid="{00000000-0005-0000-0000-0000964C0000}"/>
    <cellStyle name="Normal 20 4 3 2 4 2 2" xfId="19606" xr:uid="{00000000-0005-0000-0000-0000974C0000}"/>
    <cellStyle name="Normal 20 4 3 2 4 3" xfId="19607" xr:uid="{00000000-0005-0000-0000-0000984C0000}"/>
    <cellStyle name="Normal 20 4 3 2 5" xfId="19608" xr:uid="{00000000-0005-0000-0000-0000994C0000}"/>
    <cellStyle name="Normal 20 4 3 2 5 2" xfId="19609" xr:uid="{00000000-0005-0000-0000-00009A4C0000}"/>
    <cellStyle name="Normal 20 4 3 2 6" xfId="19610" xr:uid="{00000000-0005-0000-0000-00009B4C0000}"/>
    <cellStyle name="Normal 20 4 3 2 6 2" xfId="19611" xr:uid="{00000000-0005-0000-0000-00009C4C0000}"/>
    <cellStyle name="Normal 20 4 3 2 7" xfId="19612" xr:uid="{00000000-0005-0000-0000-00009D4C0000}"/>
    <cellStyle name="Normal 20 4 3 3" xfId="19613" xr:uid="{00000000-0005-0000-0000-00009E4C0000}"/>
    <cellStyle name="Normal 20 4 3 3 2" xfId="19614" xr:uid="{00000000-0005-0000-0000-00009F4C0000}"/>
    <cellStyle name="Normal 20 4 3 3 2 2" xfId="19615" xr:uid="{00000000-0005-0000-0000-0000A04C0000}"/>
    <cellStyle name="Normal 20 4 3 3 3" xfId="19616" xr:uid="{00000000-0005-0000-0000-0000A14C0000}"/>
    <cellStyle name="Normal 20 4 3 4" xfId="19617" xr:uid="{00000000-0005-0000-0000-0000A24C0000}"/>
    <cellStyle name="Normal 20 4 3 4 2" xfId="19618" xr:uid="{00000000-0005-0000-0000-0000A34C0000}"/>
    <cellStyle name="Normal 20 4 3 4 2 2" xfId="19619" xr:uid="{00000000-0005-0000-0000-0000A44C0000}"/>
    <cellStyle name="Normal 20 4 3 4 3" xfId="19620" xr:uid="{00000000-0005-0000-0000-0000A54C0000}"/>
    <cellStyle name="Normal 20 4 3 5" xfId="19621" xr:uid="{00000000-0005-0000-0000-0000A64C0000}"/>
    <cellStyle name="Normal 20 4 3 5 2" xfId="19622" xr:uid="{00000000-0005-0000-0000-0000A74C0000}"/>
    <cellStyle name="Normal 20 4 3 5 2 2" xfId="19623" xr:uid="{00000000-0005-0000-0000-0000A84C0000}"/>
    <cellStyle name="Normal 20 4 3 5 3" xfId="19624" xr:uid="{00000000-0005-0000-0000-0000A94C0000}"/>
    <cellStyle name="Normal 20 4 3 6" xfId="19625" xr:uid="{00000000-0005-0000-0000-0000AA4C0000}"/>
    <cellStyle name="Normal 20 4 3 6 2" xfId="19626" xr:uid="{00000000-0005-0000-0000-0000AB4C0000}"/>
    <cellStyle name="Normal 20 4 3 7" xfId="19627" xr:uid="{00000000-0005-0000-0000-0000AC4C0000}"/>
    <cellStyle name="Normal 20 4 3 7 2" xfId="19628" xr:uid="{00000000-0005-0000-0000-0000AD4C0000}"/>
    <cellStyle name="Normal 20 4 3 8" xfId="19629" xr:uid="{00000000-0005-0000-0000-0000AE4C0000}"/>
    <cellStyle name="Normal 20 4 4" xfId="19630" xr:uid="{00000000-0005-0000-0000-0000AF4C0000}"/>
    <cellStyle name="Normal 20 4 4 2" xfId="19631" xr:uid="{00000000-0005-0000-0000-0000B04C0000}"/>
    <cellStyle name="Normal 20 4 4 2 2" xfId="19632" xr:uid="{00000000-0005-0000-0000-0000B14C0000}"/>
    <cellStyle name="Normal 20 4 4 2 2 2" xfId="19633" xr:uid="{00000000-0005-0000-0000-0000B24C0000}"/>
    <cellStyle name="Normal 20 4 4 2 3" xfId="19634" xr:uid="{00000000-0005-0000-0000-0000B34C0000}"/>
    <cellStyle name="Normal 20 4 4 3" xfId="19635" xr:uid="{00000000-0005-0000-0000-0000B44C0000}"/>
    <cellStyle name="Normal 20 4 4 3 2" xfId="19636" xr:uid="{00000000-0005-0000-0000-0000B54C0000}"/>
    <cellStyle name="Normal 20 4 4 3 2 2" xfId="19637" xr:uid="{00000000-0005-0000-0000-0000B64C0000}"/>
    <cellStyle name="Normal 20 4 4 3 3" xfId="19638" xr:uid="{00000000-0005-0000-0000-0000B74C0000}"/>
    <cellStyle name="Normal 20 4 4 4" xfId="19639" xr:uid="{00000000-0005-0000-0000-0000B84C0000}"/>
    <cellStyle name="Normal 20 4 4 4 2" xfId="19640" xr:uid="{00000000-0005-0000-0000-0000B94C0000}"/>
    <cellStyle name="Normal 20 4 4 4 2 2" xfId="19641" xr:uid="{00000000-0005-0000-0000-0000BA4C0000}"/>
    <cellStyle name="Normal 20 4 4 4 3" xfId="19642" xr:uid="{00000000-0005-0000-0000-0000BB4C0000}"/>
    <cellStyle name="Normal 20 4 4 5" xfId="19643" xr:uid="{00000000-0005-0000-0000-0000BC4C0000}"/>
    <cellStyle name="Normal 20 4 4 5 2" xfId="19644" xr:uid="{00000000-0005-0000-0000-0000BD4C0000}"/>
    <cellStyle name="Normal 20 4 4 6" xfId="19645" xr:uid="{00000000-0005-0000-0000-0000BE4C0000}"/>
    <cellStyle name="Normal 20 4 4 6 2" xfId="19646" xr:uid="{00000000-0005-0000-0000-0000BF4C0000}"/>
    <cellStyle name="Normal 20 4 4 7" xfId="19647" xr:uid="{00000000-0005-0000-0000-0000C04C0000}"/>
    <cellStyle name="Normal 20 4 5" xfId="19648" xr:uid="{00000000-0005-0000-0000-0000C14C0000}"/>
    <cellStyle name="Normal 20 4 5 2" xfId="19649" xr:uid="{00000000-0005-0000-0000-0000C24C0000}"/>
    <cellStyle name="Normal 20 4 5 2 2" xfId="19650" xr:uid="{00000000-0005-0000-0000-0000C34C0000}"/>
    <cellStyle name="Normal 20 4 5 2 2 2" xfId="19651" xr:uid="{00000000-0005-0000-0000-0000C44C0000}"/>
    <cellStyle name="Normal 20 4 5 2 3" xfId="19652" xr:uid="{00000000-0005-0000-0000-0000C54C0000}"/>
    <cellStyle name="Normal 20 4 5 3" xfId="19653" xr:uid="{00000000-0005-0000-0000-0000C64C0000}"/>
    <cellStyle name="Normal 20 4 5 3 2" xfId="19654" xr:uid="{00000000-0005-0000-0000-0000C74C0000}"/>
    <cellStyle name="Normal 20 4 5 3 2 2" xfId="19655" xr:uid="{00000000-0005-0000-0000-0000C84C0000}"/>
    <cellStyle name="Normal 20 4 5 3 3" xfId="19656" xr:uid="{00000000-0005-0000-0000-0000C94C0000}"/>
    <cellStyle name="Normal 20 4 5 4" xfId="19657" xr:uid="{00000000-0005-0000-0000-0000CA4C0000}"/>
    <cellStyle name="Normal 20 4 5 4 2" xfId="19658" xr:uid="{00000000-0005-0000-0000-0000CB4C0000}"/>
    <cellStyle name="Normal 20 4 5 4 2 2" xfId="19659" xr:uid="{00000000-0005-0000-0000-0000CC4C0000}"/>
    <cellStyle name="Normal 20 4 5 4 3" xfId="19660" xr:uid="{00000000-0005-0000-0000-0000CD4C0000}"/>
    <cellStyle name="Normal 20 4 5 5" xfId="19661" xr:uid="{00000000-0005-0000-0000-0000CE4C0000}"/>
    <cellStyle name="Normal 20 4 5 5 2" xfId="19662" xr:uid="{00000000-0005-0000-0000-0000CF4C0000}"/>
    <cellStyle name="Normal 20 4 5 6" xfId="19663" xr:uid="{00000000-0005-0000-0000-0000D04C0000}"/>
    <cellStyle name="Normal 20 4 5 6 2" xfId="19664" xr:uid="{00000000-0005-0000-0000-0000D14C0000}"/>
    <cellStyle name="Normal 20 4 5 7" xfId="19665" xr:uid="{00000000-0005-0000-0000-0000D24C0000}"/>
    <cellStyle name="Normal 20 4 6" xfId="19666" xr:uid="{00000000-0005-0000-0000-0000D34C0000}"/>
    <cellStyle name="Normal 20 4 6 2" xfId="19667" xr:uid="{00000000-0005-0000-0000-0000D44C0000}"/>
    <cellStyle name="Normal 20 4 6 2 2" xfId="19668" xr:uid="{00000000-0005-0000-0000-0000D54C0000}"/>
    <cellStyle name="Normal 20 4 6 3" xfId="19669" xr:uid="{00000000-0005-0000-0000-0000D64C0000}"/>
    <cellStyle name="Normal 20 4 7" xfId="19670" xr:uid="{00000000-0005-0000-0000-0000D74C0000}"/>
    <cellStyle name="Normal 20 4 7 2" xfId="19671" xr:uid="{00000000-0005-0000-0000-0000D84C0000}"/>
    <cellStyle name="Normal 20 4 7 2 2" xfId="19672" xr:uid="{00000000-0005-0000-0000-0000D94C0000}"/>
    <cellStyle name="Normal 20 4 7 3" xfId="19673" xr:uid="{00000000-0005-0000-0000-0000DA4C0000}"/>
    <cellStyle name="Normal 20 4 8" xfId="19674" xr:uid="{00000000-0005-0000-0000-0000DB4C0000}"/>
    <cellStyle name="Normal 20 4 8 2" xfId="19675" xr:uid="{00000000-0005-0000-0000-0000DC4C0000}"/>
    <cellStyle name="Normal 20 4 8 2 2" xfId="19676" xr:uid="{00000000-0005-0000-0000-0000DD4C0000}"/>
    <cellStyle name="Normal 20 4 8 3" xfId="19677" xr:uid="{00000000-0005-0000-0000-0000DE4C0000}"/>
    <cellStyle name="Normal 20 4 9" xfId="19678" xr:uid="{00000000-0005-0000-0000-0000DF4C0000}"/>
    <cellStyle name="Normal 20 4 9 2" xfId="19679" xr:uid="{00000000-0005-0000-0000-0000E04C0000}"/>
    <cellStyle name="Normal 20 5" xfId="19680" xr:uid="{00000000-0005-0000-0000-0000E14C0000}"/>
    <cellStyle name="Normal 20 5 10" xfId="19681" xr:uid="{00000000-0005-0000-0000-0000E24C0000}"/>
    <cellStyle name="Normal 20 5 10 2" xfId="19682" xr:uid="{00000000-0005-0000-0000-0000E34C0000}"/>
    <cellStyle name="Normal 20 5 11" xfId="19683" xr:uid="{00000000-0005-0000-0000-0000E44C0000}"/>
    <cellStyle name="Normal 20 5 2" xfId="19684" xr:uid="{00000000-0005-0000-0000-0000E54C0000}"/>
    <cellStyle name="Normal 20 5 2 2" xfId="19685" xr:uid="{00000000-0005-0000-0000-0000E64C0000}"/>
    <cellStyle name="Normal 20 5 2 2 2" xfId="19686" xr:uid="{00000000-0005-0000-0000-0000E74C0000}"/>
    <cellStyle name="Normal 20 5 2 2 2 2" xfId="19687" xr:uid="{00000000-0005-0000-0000-0000E84C0000}"/>
    <cellStyle name="Normal 20 5 2 2 2 2 2" xfId="19688" xr:uid="{00000000-0005-0000-0000-0000E94C0000}"/>
    <cellStyle name="Normal 20 5 2 2 2 3" xfId="19689" xr:uid="{00000000-0005-0000-0000-0000EA4C0000}"/>
    <cellStyle name="Normal 20 5 2 2 3" xfId="19690" xr:uid="{00000000-0005-0000-0000-0000EB4C0000}"/>
    <cellStyle name="Normal 20 5 2 2 3 2" xfId="19691" xr:uid="{00000000-0005-0000-0000-0000EC4C0000}"/>
    <cellStyle name="Normal 20 5 2 2 3 2 2" xfId="19692" xr:uid="{00000000-0005-0000-0000-0000ED4C0000}"/>
    <cellStyle name="Normal 20 5 2 2 3 3" xfId="19693" xr:uid="{00000000-0005-0000-0000-0000EE4C0000}"/>
    <cellStyle name="Normal 20 5 2 2 4" xfId="19694" xr:uid="{00000000-0005-0000-0000-0000EF4C0000}"/>
    <cellStyle name="Normal 20 5 2 2 4 2" xfId="19695" xr:uid="{00000000-0005-0000-0000-0000F04C0000}"/>
    <cellStyle name="Normal 20 5 2 2 4 2 2" xfId="19696" xr:uid="{00000000-0005-0000-0000-0000F14C0000}"/>
    <cellStyle name="Normal 20 5 2 2 4 3" xfId="19697" xr:uid="{00000000-0005-0000-0000-0000F24C0000}"/>
    <cellStyle name="Normal 20 5 2 2 5" xfId="19698" xr:uid="{00000000-0005-0000-0000-0000F34C0000}"/>
    <cellStyle name="Normal 20 5 2 2 5 2" xfId="19699" xr:uid="{00000000-0005-0000-0000-0000F44C0000}"/>
    <cellStyle name="Normal 20 5 2 2 6" xfId="19700" xr:uid="{00000000-0005-0000-0000-0000F54C0000}"/>
    <cellStyle name="Normal 20 5 2 2 6 2" xfId="19701" xr:uid="{00000000-0005-0000-0000-0000F64C0000}"/>
    <cellStyle name="Normal 20 5 2 2 7" xfId="19702" xr:uid="{00000000-0005-0000-0000-0000F74C0000}"/>
    <cellStyle name="Normal 20 5 2 3" xfId="19703" xr:uid="{00000000-0005-0000-0000-0000F84C0000}"/>
    <cellStyle name="Normal 20 5 2 3 2" xfId="19704" xr:uid="{00000000-0005-0000-0000-0000F94C0000}"/>
    <cellStyle name="Normal 20 5 2 3 2 2" xfId="19705" xr:uid="{00000000-0005-0000-0000-0000FA4C0000}"/>
    <cellStyle name="Normal 20 5 2 3 2 2 2" xfId="19706" xr:uid="{00000000-0005-0000-0000-0000FB4C0000}"/>
    <cellStyle name="Normal 20 5 2 3 2 3" xfId="19707" xr:uid="{00000000-0005-0000-0000-0000FC4C0000}"/>
    <cellStyle name="Normal 20 5 2 3 3" xfId="19708" xr:uid="{00000000-0005-0000-0000-0000FD4C0000}"/>
    <cellStyle name="Normal 20 5 2 3 3 2" xfId="19709" xr:uid="{00000000-0005-0000-0000-0000FE4C0000}"/>
    <cellStyle name="Normal 20 5 2 3 3 2 2" xfId="19710" xr:uid="{00000000-0005-0000-0000-0000FF4C0000}"/>
    <cellStyle name="Normal 20 5 2 3 3 3" xfId="19711" xr:uid="{00000000-0005-0000-0000-0000004D0000}"/>
    <cellStyle name="Normal 20 5 2 3 4" xfId="19712" xr:uid="{00000000-0005-0000-0000-0000014D0000}"/>
    <cellStyle name="Normal 20 5 2 3 4 2" xfId="19713" xr:uid="{00000000-0005-0000-0000-0000024D0000}"/>
    <cellStyle name="Normal 20 5 2 3 4 2 2" xfId="19714" xr:uid="{00000000-0005-0000-0000-0000034D0000}"/>
    <cellStyle name="Normal 20 5 2 3 4 3" xfId="19715" xr:uid="{00000000-0005-0000-0000-0000044D0000}"/>
    <cellStyle name="Normal 20 5 2 3 5" xfId="19716" xr:uid="{00000000-0005-0000-0000-0000054D0000}"/>
    <cellStyle name="Normal 20 5 2 3 5 2" xfId="19717" xr:uid="{00000000-0005-0000-0000-0000064D0000}"/>
    <cellStyle name="Normal 20 5 2 3 6" xfId="19718" xr:uid="{00000000-0005-0000-0000-0000074D0000}"/>
    <cellStyle name="Normal 20 5 2 3 6 2" xfId="19719" xr:uid="{00000000-0005-0000-0000-0000084D0000}"/>
    <cellStyle name="Normal 20 5 2 3 7" xfId="19720" xr:uid="{00000000-0005-0000-0000-0000094D0000}"/>
    <cellStyle name="Normal 20 5 2 4" xfId="19721" xr:uid="{00000000-0005-0000-0000-00000A4D0000}"/>
    <cellStyle name="Normal 20 5 2 4 2" xfId="19722" xr:uid="{00000000-0005-0000-0000-00000B4D0000}"/>
    <cellStyle name="Normal 20 5 2 4 2 2" xfId="19723" xr:uid="{00000000-0005-0000-0000-00000C4D0000}"/>
    <cellStyle name="Normal 20 5 2 4 3" xfId="19724" xr:uid="{00000000-0005-0000-0000-00000D4D0000}"/>
    <cellStyle name="Normal 20 5 2 5" xfId="19725" xr:uid="{00000000-0005-0000-0000-00000E4D0000}"/>
    <cellStyle name="Normal 20 5 2 5 2" xfId="19726" xr:uid="{00000000-0005-0000-0000-00000F4D0000}"/>
    <cellStyle name="Normal 20 5 2 5 2 2" xfId="19727" xr:uid="{00000000-0005-0000-0000-0000104D0000}"/>
    <cellStyle name="Normal 20 5 2 5 3" xfId="19728" xr:uid="{00000000-0005-0000-0000-0000114D0000}"/>
    <cellStyle name="Normal 20 5 2 6" xfId="19729" xr:uid="{00000000-0005-0000-0000-0000124D0000}"/>
    <cellStyle name="Normal 20 5 2 6 2" xfId="19730" xr:uid="{00000000-0005-0000-0000-0000134D0000}"/>
    <cellStyle name="Normal 20 5 2 6 2 2" xfId="19731" xr:uid="{00000000-0005-0000-0000-0000144D0000}"/>
    <cellStyle name="Normal 20 5 2 6 3" xfId="19732" xr:uid="{00000000-0005-0000-0000-0000154D0000}"/>
    <cellStyle name="Normal 20 5 2 7" xfId="19733" xr:uid="{00000000-0005-0000-0000-0000164D0000}"/>
    <cellStyle name="Normal 20 5 2 7 2" xfId="19734" xr:uid="{00000000-0005-0000-0000-0000174D0000}"/>
    <cellStyle name="Normal 20 5 2 8" xfId="19735" xr:uid="{00000000-0005-0000-0000-0000184D0000}"/>
    <cellStyle name="Normal 20 5 2 8 2" xfId="19736" xr:uid="{00000000-0005-0000-0000-0000194D0000}"/>
    <cellStyle name="Normal 20 5 2 9" xfId="19737" xr:uid="{00000000-0005-0000-0000-00001A4D0000}"/>
    <cellStyle name="Normal 20 5 3" xfId="19738" xr:uid="{00000000-0005-0000-0000-00001B4D0000}"/>
    <cellStyle name="Normal 20 5 3 2" xfId="19739" xr:uid="{00000000-0005-0000-0000-00001C4D0000}"/>
    <cellStyle name="Normal 20 5 3 2 2" xfId="19740" xr:uid="{00000000-0005-0000-0000-00001D4D0000}"/>
    <cellStyle name="Normal 20 5 3 2 2 2" xfId="19741" xr:uid="{00000000-0005-0000-0000-00001E4D0000}"/>
    <cellStyle name="Normal 20 5 3 2 2 2 2" xfId="19742" xr:uid="{00000000-0005-0000-0000-00001F4D0000}"/>
    <cellStyle name="Normal 20 5 3 2 2 3" xfId="19743" xr:uid="{00000000-0005-0000-0000-0000204D0000}"/>
    <cellStyle name="Normal 20 5 3 2 3" xfId="19744" xr:uid="{00000000-0005-0000-0000-0000214D0000}"/>
    <cellStyle name="Normal 20 5 3 2 3 2" xfId="19745" xr:uid="{00000000-0005-0000-0000-0000224D0000}"/>
    <cellStyle name="Normal 20 5 3 2 3 2 2" xfId="19746" xr:uid="{00000000-0005-0000-0000-0000234D0000}"/>
    <cellStyle name="Normal 20 5 3 2 3 3" xfId="19747" xr:uid="{00000000-0005-0000-0000-0000244D0000}"/>
    <cellStyle name="Normal 20 5 3 2 4" xfId="19748" xr:uid="{00000000-0005-0000-0000-0000254D0000}"/>
    <cellStyle name="Normal 20 5 3 2 4 2" xfId="19749" xr:uid="{00000000-0005-0000-0000-0000264D0000}"/>
    <cellStyle name="Normal 20 5 3 2 4 2 2" xfId="19750" xr:uid="{00000000-0005-0000-0000-0000274D0000}"/>
    <cellStyle name="Normal 20 5 3 2 4 3" xfId="19751" xr:uid="{00000000-0005-0000-0000-0000284D0000}"/>
    <cellStyle name="Normal 20 5 3 2 5" xfId="19752" xr:uid="{00000000-0005-0000-0000-0000294D0000}"/>
    <cellStyle name="Normal 20 5 3 2 5 2" xfId="19753" xr:uid="{00000000-0005-0000-0000-00002A4D0000}"/>
    <cellStyle name="Normal 20 5 3 2 6" xfId="19754" xr:uid="{00000000-0005-0000-0000-00002B4D0000}"/>
    <cellStyle name="Normal 20 5 3 2 6 2" xfId="19755" xr:uid="{00000000-0005-0000-0000-00002C4D0000}"/>
    <cellStyle name="Normal 20 5 3 2 7" xfId="19756" xr:uid="{00000000-0005-0000-0000-00002D4D0000}"/>
    <cellStyle name="Normal 20 5 3 3" xfId="19757" xr:uid="{00000000-0005-0000-0000-00002E4D0000}"/>
    <cellStyle name="Normal 20 5 3 3 2" xfId="19758" xr:uid="{00000000-0005-0000-0000-00002F4D0000}"/>
    <cellStyle name="Normal 20 5 3 3 2 2" xfId="19759" xr:uid="{00000000-0005-0000-0000-0000304D0000}"/>
    <cellStyle name="Normal 20 5 3 3 3" xfId="19760" xr:uid="{00000000-0005-0000-0000-0000314D0000}"/>
    <cellStyle name="Normal 20 5 3 4" xfId="19761" xr:uid="{00000000-0005-0000-0000-0000324D0000}"/>
    <cellStyle name="Normal 20 5 3 4 2" xfId="19762" xr:uid="{00000000-0005-0000-0000-0000334D0000}"/>
    <cellStyle name="Normal 20 5 3 4 2 2" xfId="19763" xr:uid="{00000000-0005-0000-0000-0000344D0000}"/>
    <cellStyle name="Normal 20 5 3 4 3" xfId="19764" xr:uid="{00000000-0005-0000-0000-0000354D0000}"/>
    <cellStyle name="Normal 20 5 3 5" xfId="19765" xr:uid="{00000000-0005-0000-0000-0000364D0000}"/>
    <cellStyle name="Normal 20 5 3 5 2" xfId="19766" xr:uid="{00000000-0005-0000-0000-0000374D0000}"/>
    <cellStyle name="Normal 20 5 3 5 2 2" xfId="19767" xr:uid="{00000000-0005-0000-0000-0000384D0000}"/>
    <cellStyle name="Normal 20 5 3 5 3" xfId="19768" xr:uid="{00000000-0005-0000-0000-0000394D0000}"/>
    <cellStyle name="Normal 20 5 3 6" xfId="19769" xr:uid="{00000000-0005-0000-0000-00003A4D0000}"/>
    <cellStyle name="Normal 20 5 3 6 2" xfId="19770" xr:uid="{00000000-0005-0000-0000-00003B4D0000}"/>
    <cellStyle name="Normal 20 5 3 7" xfId="19771" xr:uid="{00000000-0005-0000-0000-00003C4D0000}"/>
    <cellStyle name="Normal 20 5 3 7 2" xfId="19772" xr:uid="{00000000-0005-0000-0000-00003D4D0000}"/>
    <cellStyle name="Normal 20 5 3 8" xfId="19773" xr:uid="{00000000-0005-0000-0000-00003E4D0000}"/>
    <cellStyle name="Normal 20 5 4" xfId="19774" xr:uid="{00000000-0005-0000-0000-00003F4D0000}"/>
    <cellStyle name="Normal 20 5 4 2" xfId="19775" xr:uid="{00000000-0005-0000-0000-0000404D0000}"/>
    <cellStyle name="Normal 20 5 4 2 2" xfId="19776" xr:uid="{00000000-0005-0000-0000-0000414D0000}"/>
    <cellStyle name="Normal 20 5 4 2 2 2" xfId="19777" xr:uid="{00000000-0005-0000-0000-0000424D0000}"/>
    <cellStyle name="Normal 20 5 4 2 3" xfId="19778" xr:uid="{00000000-0005-0000-0000-0000434D0000}"/>
    <cellStyle name="Normal 20 5 4 3" xfId="19779" xr:uid="{00000000-0005-0000-0000-0000444D0000}"/>
    <cellStyle name="Normal 20 5 4 3 2" xfId="19780" xr:uid="{00000000-0005-0000-0000-0000454D0000}"/>
    <cellStyle name="Normal 20 5 4 3 2 2" xfId="19781" xr:uid="{00000000-0005-0000-0000-0000464D0000}"/>
    <cellStyle name="Normal 20 5 4 3 3" xfId="19782" xr:uid="{00000000-0005-0000-0000-0000474D0000}"/>
    <cellStyle name="Normal 20 5 4 4" xfId="19783" xr:uid="{00000000-0005-0000-0000-0000484D0000}"/>
    <cellStyle name="Normal 20 5 4 4 2" xfId="19784" xr:uid="{00000000-0005-0000-0000-0000494D0000}"/>
    <cellStyle name="Normal 20 5 4 4 2 2" xfId="19785" xr:uid="{00000000-0005-0000-0000-00004A4D0000}"/>
    <cellStyle name="Normal 20 5 4 4 3" xfId="19786" xr:uid="{00000000-0005-0000-0000-00004B4D0000}"/>
    <cellStyle name="Normal 20 5 4 5" xfId="19787" xr:uid="{00000000-0005-0000-0000-00004C4D0000}"/>
    <cellStyle name="Normal 20 5 4 5 2" xfId="19788" xr:uid="{00000000-0005-0000-0000-00004D4D0000}"/>
    <cellStyle name="Normal 20 5 4 6" xfId="19789" xr:uid="{00000000-0005-0000-0000-00004E4D0000}"/>
    <cellStyle name="Normal 20 5 4 6 2" xfId="19790" xr:uid="{00000000-0005-0000-0000-00004F4D0000}"/>
    <cellStyle name="Normal 20 5 4 7" xfId="19791" xr:uid="{00000000-0005-0000-0000-0000504D0000}"/>
    <cellStyle name="Normal 20 5 5" xfId="19792" xr:uid="{00000000-0005-0000-0000-0000514D0000}"/>
    <cellStyle name="Normal 20 5 5 2" xfId="19793" xr:uid="{00000000-0005-0000-0000-0000524D0000}"/>
    <cellStyle name="Normal 20 5 5 2 2" xfId="19794" xr:uid="{00000000-0005-0000-0000-0000534D0000}"/>
    <cellStyle name="Normal 20 5 5 2 2 2" xfId="19795" xr:uid="{00000000-0005-0000-0000-0000544D0000}"/>
    <cellStyle name="Normal 20 5 5 2 3" xfId="19796" xr:uid="{00000000-0005-0000-0000-0000554D0000}"/>
    <cellStyle name="Normal 20 5 5 3" xfId="19797" xr:uid="{00000000-0005-0000-0000-0000564D0000}"/>
    <cellStyle name="Normal 20 5 5 3 2" xfId="19798" xr:uid="{00000000-0005-0000-0000-0000574D0000}"/>
    <cellStyle name="Normal 20 5 5 3 2 2" xfId="19799" xr:uid="{00000000-0005-0000-0000-0000584D0000}"/>
    <cellStyle name="Normal 20 5 5 3 3" xfId="19800" xr:uid="{00000000-0005-0000-0000-0000594D0000}"/>
    <cellStyle name="Normal 20 5 5 4" xfId="19801" xr:uid="{00000000-0005-0000-0000-00005A4D0000}"/>
    <cellStyle name="Normal 20 5 5 4 2" xfId="19802" xr:uid="{00000000-0005-0000-0000-00005B4D0000}"/>
    <cellStyle name="Normal 20 5 5 4 2 2" xfId="19803" xr:uid="{00000000-0005-0000-0000-00005C4D0000}"/>
    <cellStyle name="Normal 20 5 5 4 3" xfId="19804" xr:uid="{00000000-0005-0000-0000-00005D4D0000}"/>
    <cellStyle name="Normal 20 5 5 5" xfId="19805" xr:uid="{00000000-0005-0000-0000-00005E4D0000}"/>
    <cellStyle name="Normal 20 5 5 5 2" xfId="19806" xr:uid="{00000000-0005-0000-0000-00005F4D0000}"/>
    <cellStyle name="Normal 20 5 5 6" xfId="19807" xr:uid="{00000000-0005-0000-0000-0000604D0000}"/>
    <cellStyle name="Normal 20 5 5 6 2" xfId="19808" xr:uid="{00000000-0005-0000-0000-0000614D0000}"/>
    <cellStyle name="Normal 20 5 5 7" xfId="19809" xr:uid="{00000000-0005-0000-0000-0000624D0000}"/>
    <cellStyle name="Normal 20 5 6" xfId="19810" xr:uid="{00000000-0005-0000-0000-0000634D0000}"/>
    <cellStyle name="Normal 20 5 6 2" xfId="19811" xr:uid="{00000000-0005-0000-0000-0000644D0000}"/>
    <cellStyle name="Normal 20 5 6 2 2" xfId="19812" xr:uid="{00000000-0005-0000-0000-0000654D0000}"/>
    <cellStyle name="Normal 20 5 6 3" xfId="19813" xr:uid="{00000000-0005-0000-0000-0000664D0000}"/>
    <cellStyle name="Normal 20 5 7" xfId="19814" xr:uid="{00000000-0005-0000-0000-0000674D0000}"/>
    <cellStyle name="Normal 20 5 7 2" xfId="19815" xr:uid="{00000000-0005-0000-0000-0000684D0000}"/>
    <cellStyle name="Normal 20 5 7 2 2" xfId="19816" xr:uid="{00000000-0005-0000-0000-0000694D0000}"/>
    <cellStyle name="Normal 20 5 7 3" xfId="19817" xr:uid="{00000000-0005-0000-0000-00006A4D0000}"/>
    <cellStyle name="Normal 20 5 8" xfId="19818" xr:uid="{00000000-0005-0000-0000-00006B4D0000}"/>
    <cellStyle name="Normal 20 5 8 2" xfId="19819" xr:uid="{00000000-0005-0000-0000-00006C4D0000}"/>
    <cellStyle name="Normal 20 5 8 2 2" xfId="19820" xr:uid="{00000000-0005-0000-0000-00006D4D0000}"/>
    <cellStyle name="Normal 20 5 8 3" xfId="19821" xr:uid="{00000000-0005-0000-0000-00006E4D0000}"/>
    <cellStyle name="Normal 20 5 9" xfId="19822" xr:uid="{00000000-0005-0000-0000-00006F4D0000}"/>
    <cellStyle name="Normal 20 5 9 2" xfId="19823" xr:uid="{00000000-0005-0000-0000-0000704D0000}"/>
    <cellStyle name="Normal 20 6" xfId="19824" xr:uid="{00000000-0005-0000-0000-0000714D0000}"/>
    <cellStyle name="Normal 20 6 2" xfId="19825" xr:uid="{00000000-0005-0000-0000-0000724D0000}"/>
    <cellStyle name="Normal 20 6 2 2" xfId="19826" xr:uid="{00000000-0005-0000-0000-0000734D0000}"/>
    <cellStyle name="Normal 20 6 2 2 2" xfId="19827" xr:uid="{00000000-0005-0000-0000-0000744D0000}"/>
    <cellStyle name="Normal 20 6 2 2 2 2" xfId="19828" xr:uid="{00000000-0005-0000-0000-0000754D0000}"/>
    <cellStyle name="Normal 20 6 2 2 3" xfId="19829" xr:uid="{00000000-0005-0000-0000-0000764D0000}"/>
    <cellStyle name="Normal 20 6 2 3" xfId="19830" xr:uid="{00000000-0005-0000-0000-0000774D0000}"/>
    <cellStyle name="Normal 20 6 2 3 2" xfId="19831" xr:uid="{00000000-0005-0000-0000-0000784D0000}"/>
    <cellStyle name="Normal 20 6 2 3 2 2" xfId="19832" xr:uid="{00000000-0005-0000-0000-0000794D0000}"/>
    <cellStyle name="Normal 20 6 2 3 3" xfId="19833" xr:uid="{00000000-0005-0000-0000-00007A4D0000}"/>
    <cellStyle name="Normal 20 6 2 4" xfId="19834" xr:uid="{00000000-0005-0000-0000-00007B4D0000}"/>
    <cellStyle name="Normal 20 6 2 4 2" xfId="19835" xr:uid="{00000000-0005-0000-0000-00007C4D0000}"/>
    <cellStyle name="Normal 20 6 2 4 2 2" xfId="19836" xr:uid="{00000000-0005-0000-0000-00007D4D0000}"/>
    <cellStyle name="Normal 20 6 2 4 3" xfId="19837" xr:uid="{00000000-0005-0000-0000-00007E4D0000}"/>
    <cellStyle name="Normal 20 6 2 5" xfId="19838" xr:uid="{00000000-0005-0000-0000-00007F4D0000}"/>
    <cellStyle name="Normal 20 6 2 5 2" xfId="19839" xr:uid="{00000000-0005-0000-0000-0000804D0000}"/>
    <cellStyle name="Normal 20 6 2 6" xfId="19840" xr:uid="{00000000-0005-0000-0000-0000814D0000}"/>
    <cellStyle name="Normal 20 6 2 6 2" xfId="19841" xr:uid="{00000000-0005-0000-0000-0000824D0000}"/>
    <cellStyle name="Normal 20 6 2 7" xfId="19842" xr:uid="{00000000-0005-0000-0000-0000834D0000}"/>
    <cellStyle name="Normal 20 6 3" xfId="19843" xr:uid="{00000000-0005-0000-0000-0000844D0000}"/>
    <cellStyle name="Normal 20 6 3 2" xfId="19844" xr:uid="{00000000-0005-0000-0000-0000854D0000}"/>
    <cellStyle name="Normal 20 6 3 2 2" xfId="19845" xr:uid="{00000000-0005-0000-0000-0000864D0000}"/>
    <cellStyle name="Normal 20 6 3 2 2 2" xfId="19846" xr:uid="{00000000-0005-0000-0000-0000874D0000}"/>
    <cellStyle name="Normal 20 6 3 2 3" xfId="19847" xr:uid="{00000000-0005-0000-0000-0000884D0000}"/>
    <cellStyle name="Normal 20 6 3 3" xfId="19848" xr:uid="{00000000-0005-0000-0000-0000894D0000}"/>
    <cellStyle name="Normal 20 6 3 3 2" xfId="19849" xr:uid="{00000000-0005-0000-0000-00008A4D0000}"/>
    <cellStyle name="Normal 20 6 3 3 2 2" xfId="19850" xr:uid="{00000000-0005-0000-0000-00008B4D0000}"/>
    <cellStyle name="Normal 20 6 3 3 3" xfId="19851" xr:uid="{00000000-0005-0000-0000-00008C4D0000}"/>
    <cellStyle name="Normal 20 6 3 4" xfId="19852" xr:uid="{00000000-0005-0000-0000-00008D4D0000}"/>
    <cellStyle name="Normal 20 6 3 4 2" xfId="19853" xr:uid="{00000000-0005-0000-0000-00008E4D0000}"/>
    <cellStyle name="Normal 20 6 3 4 2 2" xfId="19854" xr:uid="{00000000-0005-0000-0000-00008F4D0000}"/>
    <cellStyle name="Normal 20 6 3 4 3" xfId="19855" xr:uid="{00000000-0005-0000-0000-0000904D0000}"/>
    <cellStyle name="Normal 20 6 3 5" xfId="19856" xr:uid="{00000000-0005-0000-0000-0000914D0000}"/>
    <cellStyle name="Normal 20 6 3 5 2" xfId="19857" xr:uid="{00000000-0005-0000-0000-0000924D0000}"/>
    <cellStyle name="Normal 20 6 3 6" xfId="19858" xr:uid="{00000000-0005-0000-0000-0000934D0000}"/>
    <cellStyle name="Normal 20 6 3 6 2" xfId="19859" xr:uid="{00000000-0005-0000-0000-0000944D0000}"/>
    <cellStyle name="Normal 20 6 3 7" xfId="19860" xr:uid="{00000000-0005-0000-0000-0000954D0000}"/>
    <cellStyle name="Normal 20 6 4" xfId="19861" xr:uid="{00000000-0005-0000-0000-0000964D0000}"/>
    <cellStyle name="Normal 20 6 4 2" xfId="19862" xr:uid="{00000000-0005-0000-0000-0000974D0000}"/>
    <cellStyle name="Normal 20 6 4 2 2" xfId="19863" xr:uid="{00000000-0005-0000-0000-0000984D0000}"/>
    <cellStyle name="Normal 20 6 4 3" xfId="19864" xr:uid="{00000000-0005-0000-0000-0000994D0000}"/>
    <cellStyle name="Normal 20 6 5" xfId="19865" xr:uid="{00000000-0005-0000-0000-00009A4D0000}"/>
    <cellStyle name="Normal 20 6 5 2" xfId="19866" xr:uid="{00000000-0005-0000-0000-00009B4D0000}"/>
    <cellStyle name="Normal 20 6 5 2 2" xfId="19867" xr:uid="{00000000-0005-0000-0000-00009C4D0000}"/>
    <cellStyle name="Normal 20 6 5 3" xfId="19868" xr:uid="{00000000-0005-0000-0000-00009D4D0000}"/>
    <cellStyle name="Normal 20 6 6" xfId="19869" xr:uid="{00000000-0005-0000-0000-00009E4D0000}"/>
    <cellStyle name="Normal 20 6 6 2" xfId="19870" xr:uid="{00000000-0005-0000-0000-00009F4D0000}"/>
    <cellStyle name="Normal 20 6 6 2 2" xfId="19871" xr:uid="{00000000-0005-0000-0000-0000A04D0000}"/>
    <cellStyle name="Normal 20 6 6 3" xfId="19872" xr:uid="{00000000-0005-0000-0000-0000A14D0000}"/>
    <cellStyle name="Normal 20 6 7" xfId="19873" xr:uid="{00000000-0005-0000-0000-0000A24D0000}"/>
    <cellStyle name="Normal 20 6 7 2" xfId="19874" xr:uid="{00000000-0005-0000-0000-0000A34D0000}"/>
    <cellStyle name="Normal 20 6 8" xfId="19875" xr:uid="{00000000-0005-0000-0000-0000A44D0000}"/>
    <cellStyle name="Normal 20 6 8 2" xfId="19876" xr:uid="{00000000-0005-0000-0000-0000A54D0000}"/>
    <cellStyle name="Normal 20 6 9" xfId="19877" xr:uid="{00000000-0005-0000-0000-0000A64D0000}"/>
    <cellStyle name="Normal 20 7" xfId="19878" xr:uid="{00000000-0005-0000-0000-0000A74D0000}"/>
    <cellStyle name="Normal 20 7 2" xfId="19879" xr:uid="{00000000-0005-0000-0000-0000A84D0000}"/>
    <cellStyle name="Normal 20 7 2 2" xfId="19880" xr:uid="{00000000-0005-0000-0000-0000A94D0000}"/>
    <cellStyle name="Normal 20 7 2 2 2" xfId="19881" xr:uid="{00000000-0005-0000-0000-0000AA4D0000}"/>
    <cellStyle name="Normal 20 7 2 2 2 2" xfId="19882" xr:uid="{00000000-0005-0000-0000-0000AB4D0000}"/>
    <cellStyle name="Normal 20 7 2 2 3" xfId="19883" xr:uid="{00000000-0005-0000-0000-0000AC4D0000}"/>
    <cellStyle name="Normal 20 7 2 3" xfId="19884" xr:uid="{00000000-0005-0000-0000-0000AD4D0000}"/>
    <cellStyle name="Normal 20 7 2 3 2" xfId="19885" xr:uid="{00000000-0005-0000-0000-0000AE4D0000}"/>
    <cellStyle name="Normal 20 7 2 3 2 2" xfId="19886" xr:uid="{00000000-0005-0000-0000-0000AF4D0000}"/>
    <cellStyle name="Normal 20 7 2 3 3" xfId="19887" xr:uid="{00000000-0005-0000-0000-0000B04D0000}"/>
    <cellStyle name="Normal 20 7 2 4" xfId="19888" xr:uid="{00000000-0005-0000-0000-0000B14D0000}"/>
    <cellStyle name="Normal 20 7 2 4 2" xfId="19889" xr:uid="{00000000-0005-0000-0000-0000B24D0000}"/>
    <cellStyle name="Normal 20 7 2 4 2 2" xfId="19890" xr:uid="{00000000-0005-0000-0000-0000B34D0000}"/>
    <cellStyle name="Normal 20 7 2 4 3" xfId="19891" xr:uid="{00000000-0005-0000-0000-0000B44D0000}"/>
    <cellStyle name="Normal 20 7 2 5" xfId="19892" xr:uid="{00000000-0005-0000-0000-0000B54D0000}"/>
    <cellStyle name="Normal 20 7 2 5 2" xfId="19893" xr:uid="{00000000-0005-0000-0000-0000B64D0000}"/>
    <cellStyle name="Normal 20 7 2 6" xfId="19894" xr:uid="{00000000-0005-0000-0000-0000B74D0000}"/>
    <cellStyle name="Normal 20 7 2 6 2" xfId="19895" xr:uid="{00000000-0005-0000-0000-0000B84D0000}"/>
    <cellStyle name="Normal 20 7 2 7" xfId="19896" xr:uid="{00000000-0005-0000-0000-0000B94D0000}"/>
    <cellStyle name="Normal 20 7 3" xfId="19897" xr:uid="{00000000-0005-0000-0000-0000BA4D0000}"/>
    <cellStyle name="Normal 20 7 3 2" xfId="19898" xr:uid="{00000000-0005-0000-0000-0000BB4D0000}"/>
    <cellStyle name="Normal 20 7 3 2 2" xfId="19899" xr:uid="{00000000-0005-0000-0000-0000BC4D0000}"/>
    <cellStyle name="Normal 20 7 3 3" xfId="19900" xr:uid="{00000000-0005-0000-0000-0000BD4D0000}"/>
    <cellStyle name="Normal 20 7 4" xfId="19901" xr:uid="{00000000-0005-0000-0000-0000BE4D0000}"/>
    <cellStyle name="Normal 20 7 4 2" xfId="19902" xr:uid="{00000000-0005-0000-0000-0000BF4D0000}"/>
    <cellStyle name="Normal 20 7 4 2 2" xfId="19903" xr:uid="{00000000-0005-0000-0000-0000C04D0000}"/>
    <cellStyle name="Normal 20 7 4 3" xfId="19904" xr:uid="{00000000-0005-0000-0000-0000C14D0000}"/>
    <cellStyle name="Normal 20 7 5" xfId="19905" xr:uid="{00000000-0005-0000-0000-0000C24D0000}"/>
    <cellStyle name="Normal 20 7 5 2" xfId="19906" xr:uid="{00000000-0005-0000-0000-0000C34D0000}"/>
    <cellStyle name="Normal 20 7 5 2 2" xfId="19907" xr:uid="{00000000-0005-0000-0000-0000C44D0000}"/>
    <cellStyle name="Normal 20 7 5 3" xfId="19908" xr:uid="{00000000-0005-0000-0000-0000C54D0000}"/>
    <cellStyle name="Normal 20 7 6" xfId="19909" xr:uid="{00000000-0005-0000-0000-0000C64D0000}"/>
    <cellStyle name="Normal 20 7 6 2" xfId="19910" xr:uid="{00000000-0005-0000-0000-0000C74D0000}"/>
    <cellStyle name="Normal 20 7 7" xfId="19911" xr:uid="{00000000-0005-0000-0000-0000C84D0000}"/>
    <cellStyle name="Normal 20 7 7 2" xfId="19912" xr:uid="{00000000-0005-0000-0000-0000C94D0000}"/>
    <cellStyle name="Normal 20 7 8" xfId="19913" xr:uid="{00000000-0005-0000-0000-0000CA4D0000}"/>
    <cellStyle name="Normal 20 8" xfId="19914" xr:uid="{00000000-0005-0000-0000-0000CB4D0000}"/>
    <cellStyle name="Normal 20 8 2" xfId="19915" xr:uid="{00000000-0005-0000-0000-0000CC4D0000}"/>
    <cellStyle name="Normal 20 8 2 2" xfId="19916" xr:uid="{00000000-0005-0000-0000-0000CD4D0000}"/>
    <cellStyle name="Normal 20 8 2 2 2" xfId="19917" xr:uid="{00000000-0005-0000-0000-0000CE4D0000}"/>
    <cellStyle name="Normal 20 8 2 3" xfId="19918" xr:uid="{00000000-0005-0000-0000-0000CF4D0000}"/>
    <cellStyle name="Normal 20 8 3" xfId="19919" xr:uid="{00000000-0005-0000-0000-0000D04D0000}"/>
    <cellStyle name="Normal 20 8 3 2" xfId="19920" xr:uid="{00000000-0005-0000-0000-0000D14D0000}"/>
    <cellStyle name="Normal 20 8 3 2 2" xfId="19921" xr:uid="{00000000-0005-0000-0000-0000D24D0000}"/>
    <cellStyle name="Normal 20 8 3 3" xfId="19922" xr:uid="{00000000-0005-0000-0000-0000D34D0000}"/>
    <cellStyle name="Normal 20 8 4" xfId="19923" xr:uid="{00000000-0005-0000-0000-0000D44D0000}"/>
    <cellStyle name="Normal 20 8 4 2" xfId="19924" xr:uid="{00000000-0005-0000-0000-0000D54D0000}"/>
    <cellStyle name="Normal 20 8 4 2 2" xfId="19925" xr:uid="{00000000-0005-0000-0000-0000D64D0000}"/>
    <cellStyle name="Normal 20 8 4 3" xfId="19926" xr:uid="{00000000-0005-0000-0000-0000D74D0000}"/>
    <cellStyle name="Normal 20 8 5" xfId="19927" xr:uid="{00000000-0005-0000-0000-0000D84D0000}"/>
    <cellStyle name="Normal 20 8 5 2" xfId="19928" xr:uid="{00000000-0005-0000-0000-0000D94D0000}"/>
    <cellStyle name="Normal 20 8 6" xfId="19929" xr:uid="{00000000-0005-0000-0000-0000DA4D0000}"/>
    <cellStyle name="Normal 20 8 6 2" xfId="19930" xr:uid="{00000000-0005-0000-0000-0000DB4D0000}"/>
    <cellStyle name="Normal 20 8 7" xfId="19931" xr:uid="{00000000-0005-0000-0000-0000DC4D0000}"/>
    <cellStyle name="Normal 20 9" xfId="19932" xr:uid="{00000000-0005-0000-0000-0000DD4D0000}"/>
    <cellStyle name="Normal 20 9 2" xfId="19933" xr:uid="{00000000-0005-0000-0000-0000DE4D0000}"/>
    <cellStyle name="Normal 20 9 2 2" xfId="19934" xr:uid="{00000000-0005-0000-0000-0000DF4D0000}"/>
    <cellStyle name="Normal 20 9 2 2 2" xfId="19935" xr:uid="{00000000-0005-0000-0000-0000E04D0000}"/>
    <cellStyle name="Normal 20 9 2 3" xfId="19936" xr:uid="{00000000-0005-0000-0000-0000E14D0000}"/>
    <cellStyle name="Normal 20 9 3" xfId="19937" xr:uid="{00000000-0005-0000-0000-0000E24D0000}"/>
    <cellStyle name="Normal 20 9 3 2" xfId="19938" xr:uid="{00000000-0005-0000-0000-0000E34D0000}"/>
    <cellStyle name="Normal 20 9 3 2 2" xfId="19939" xr:uid="{00000000-0005-0000-0000-0000E44D0000}"/>
    <cellStyle name="Normal 20 9 3 3" xfId="19940" xr:uid="{00000000-0005-0000-0000-0000E54D0000}"/>
    <cellStyle name="Normal 20 9 4" xfId="19941" xr:uid="{00000000-0005-0000-0000-0000E64D0000}"/>
    <cellStyle name="Normal 20 9 4 2" xfId="19942" xr:uid="{00000000-0005-0000-0000-0000E74D0000}"/>
    <cellStyle name="Normal 20 9 4 2 2" xfId="19943" xr:uid="{00000000-0005-0000-0000-0000E84D0000}"/>
    <cellStyle name="Normal 20 9 4 3" xfId="19944" xr:uid="{00000000-0005-0000-0000-0000E94D0000}"/>
    <cellStyle name="Normal 20 9 5" xfId="19945" xr:uid="{00000000-0005-0000-0000-0000EA4D0000}"/>
    <cellStyle name="Normal 20 9 5 2" xfId="19946" xr:uid="{00000000-0005-0000-0000-0000EB4D0000}"/>
    <cellStyle name="Normal 20 9 6" xfId="19947" xr:uid="{00000000-0005-0000-0000-0000EC4D0000}"/>
    <cellStyle name="Normal 20 9 6 2" xfId="19948" xr:uid="{00000000-0005-0000-0000-0000ED4D0000}"/>
    <cellStyle name="Normal 20 9 7" xfId="19949" xr:uid="{00000000-0005-0000-0000-0000EE4D0000}"/>
    <cellStyle name="Normal 20_Confidential Information" xfId="19950" xr:uid="{00000000-0005-0000-0000-0000EF4D0000}"/>
    <cellStyle name="Normal 21" xfId="19951" xr:uid="{00000000-0005-0000-0000-0000F04D0000}"/>
    <cellStyle name="Normal 21 2" xfId="19952" xr:uid="{00000000-0005-0000-0000-0000F14D0000}"/>
    <cellStyle name="Normal 22" xfId="19953" xr:uid="{00000000-0005-0000-0000-0000F24D0000}"/>
    <cellStyle name="Normal 22 10" xfId="19954" xr:uid="{00000000-0005-0000-0000-0000F34D0000}"/>
    <cellStyle name="Normal 22 10 2" xfId="19955" xr:uid="{00000000-0005-0000-0000-0000F44D0000}"/>
    <cellStyle name="Normal 22 10 2 2" xfId="19956" xr:uid="{00000000-0005-0000-0000-0000F54D0000}"/>
    <cellStyle name="Normal 22 10 3" xfId="19957" xr:uid="{00000000-0005-0000-0000-0000F64D0000}"/>
    <cellStyle name="Normal 22 11" xfId="19958" xr:uid="{00000000-0005-0000-0000-0000F74D0000}"/>
    <cellStyle name="Normal 22 11 2" xfId="19959" xr:uid="{00000000-0005-0000-0000-0000F84D0000}"/>
    <cellStyle name="Normal 22 11 2 2" xfId="19960" xr:uid="{00000000-0005-0000-0000-0000F94D0000}"/>
    <cellStyle name="Normal 22 11 3" xfId="19961" xr:uid="{00000000-0005-0000-0000-0000FA4D0000}"/>
    <cellStyle name="Normal 22 12" xfId="19962" xr:uid="{00000000-0005-0000-0000-0000FB4D0000}"/>
    <cellStyle name="Normal 22 12 2" xfId="19963" xr:uid="{00000000-0005-0000-0000-0000FC4D0000}"/>
    <cellStyle name="Normal 22 13" xfId="19964" xr:uid="{00000000-0005-0000-0000-0000FD4D0000}"/>
    <cellStyle name="Normal 22 13 2" xfId="19965" xr:uid="{00000000-0005-0000-0000-0000FE4D0000}"/>
    <cellStyle name="Normal 22 14" xfId="19966" xr:uid="{00000000-0005-0000-0000-0000FF4D0000}"/>
    <cellStyle name="Normal 22 2" xfId="19967" xr:uid="{00000000-0005-0000-0000-0000004E0000}"/>
    <cellStyle name="Normal 22 2 10" xfId="19968" xr:uid="{00000000-0005-0000-0000-0000014E0000}"/>
    <cellStyle name="Normal 22 2 10 2" xfId="19969" xr:uid="{00000000-0005-0000-0000-0000024E0000}"/>
    <cellStyle name="Normal 22 2 10 2 2" xfId="19970" xr:uid="{00000000-0005-0000-0000-0000034E0000}"/>
    <cellStyle name="Normal 22 2 10 3" xfId="19971" xr:uid="{00000000-0005-0000-0000-0000044E0000}"/>
    <cellStyle name="Normal 22 2 11" xfId="19972" xr:uid="{00000000-0005-0000-0000-0000054E0000}"/>
    <cellStyle name="Normal 22 2 11 2" xfId="19973" xr:uid="{00000000-0005-0000-0000-0000064E0000}"/>
    <cellStyle name="Normal 22 2 12" xfId="19974" xr:uid="{00000000-0005-0000-0000-0000074E0000}"/>
    <cellStyle name="Normal 22 2 12 2" xfId="19975" xr:uid="{00000000-0005-0000-0000-0000084E0000}"/>
    <cellStyle name="Normal 22 2 13" xfId="19976" xr:uid="{00000000-0005-0000-0000-0000094E0000}"/>
    <cellStyle name="Normal 22 2 2" xfId="19977" xr:uid="{00000000-0005-0000-0000-00000A4E0000}"/>
    <cellStyle name="Normal 22 2 2 10" xfId="19978" xr:uid="{00000000-0005-0000-0000-00000B4E0000}"/>
    <cellStyle name="Normal 22 2 2 10 2" xfId="19979" xr:uid="{00000000-0005-0000-0000-00000C4E0000}"/>
    <cellStyle name="Normal 22 2 2 11" xfId="19980" xr:uid="{00000000-0005-0000-0000-00000D4E0000}"/>
    <cellStyle name="Normal 22 2 2 2" xfId="19981" xr:uid="{00000000-0005-0000-0000-00000E4E0000}"/>
    <cellStyle name="Normal 22 2 2 2 2" xfId="19982" xr:uid="{00000000-0005-0000-0000-00000F4E0000}"/>
    <cellStyle name="Normal 22 2 2 2 2 2" xfId="19983" xr:uid="{00000000-0005-0000-0000-0000104E0000}"/>
    <cellStyle name="Normal 22 2 2 2 2 2 2" xfId="19984" xr:uid="{00000000-0005-0000-0000-0000114E0000}"/>
    <cellStyle name="Normal 22 2 2 2 2 2 2 2" xfId="19985" xr:uid="{00000000-0005-0000-0000-0000124E0000}"/>
    <cellStyle name="Normal 22 2 2 2 2 2 3" xfId="19986" xr:uid="{00000000-0005-0000-0000-0000134E0000}"/>
    <cellStyle name="Normal 22 2 2 2 2 3" xfId="19987" xr:uid="{00000000-0005-0000-0000-0000144E0000}"/>
    <cellStyle name="Normal 22 2 2 2 2 3 2" xfId="19988" xr:uid="{00000000-0005-0000-0000-0000154E0000}"/>
    <cellStyle name="Normal 22 2 2 2 2 3 2 2" xfId="19989" xr:uid="{00000000-0005-0000-0000-0000164E0000}"/>
    <cellStyle name="Normal 22 2 2 2 2 3 3" xfId="19990" xr:uid="{00000000-0005-0000-0000-0000174E0000}"/>
    <cellStyle name="Normal 22 2 2 2 2 4" xfId="19991" xr:uid="{00000000-0005-0000-0000-0000184E0000}"/>
    <cellStyle name="Normal 22 2 2 2 2 4 2" xfId="19992" xr:uid="{00000000-0005-0000-0000-0000194E0000}"/>
    <cellStyle name="Normal 22 2 2 2 2 4 2 2" xfId="19993" xr:uid="{00000000-0005-0000-0000-00001A4E0000}"/>
    <cellStyle name="Normal 22 2 2 2 2 4 3" xfId="19994" xr:uid="{00000000-0005-0000-0000-00001B4E0000}"/>
    <cellStyle name="Normal 22 2 2 2 2 5" xfId="19995" xr:uid="{00000000-0005-0000-0000-00001C4E0000}"/>
    <cellStyle name="Normal 22 2 2 2 2 5 2" xfId="19996" xr:uid="{00000000-0005-0000-0000-00001D4E0000}"/>
    <cellStyle name="Normal 22 2 2 2 2 6" xfId="19997" xr:uid="{00000000-0005-0000-0000-00001E4E0000}"/>
    <cellStyle name="Normal 22 2 2 2 2 6 2" xfId="19998" xr:uid="{00000000-0005-0000-0000-00001F4E0000}"/>
    <cellStyle name="Normal 22 2 2 2 2 7" xfId="19999" xr:uid="{00000000-0005-0000-0000-0000204E0000}"/>
    <cellStyle name="Normal 22 2 2 2 3" xfId="20000" xr:uid="{00000000-0005-0000-0000-0000214E0000}"/>
    <cellStyle name="Normal 22 2 2 2 3 2" xfId="20001" xr:uid="{00000000-0005-0000-0000-0000224E0000}"/>
    <cellStyle name="Normal 22 2 2 2 3 2 2" xfId="20002" xr:uid="{00000000-0005-0000-0000-0000234E0000}"/>
    <cellStyle name="Normal 22 2 2 2 3 2 2 2" xfId="20003" xr:uid="{00000000-0005-0000-0000-0000244E0000}"/>
    <cellStyle name="Normal 22 2 2 2 3 2 3" xfId="20004" xr:uid="{00000000-0005-0000-0000-0000254E0000}"/>
    <cellStyle name="Normal 22 2 2 2 3 3" xfId="20005" xr:uid="{00000000-0005-0000-0000-0000264E0000}"/>
    <cellStyle name="Normal 22 2 2 2 3 3 2" xfId="20006" xr:uid="{00000000-0005-0000-0000-0000274E0000}"/>
    <cellStyle name="Normal 22 2 2 2 3 3 2 2" xfId="20007" xr:uid="{00000000-0005-0000-0000-0000284E0000}"/>
    <cellStyle name="Normal 22 2 2 2 3 3 3" xfId="20008" xr:uid="{00000000-0005-0000-0000-0000294E0000}"/>
    <cellStyle name="Normal 22 2 2 2 3 4" xfId="20009" xr:uid="{00000000-0005-0000-0000-00002A4E0000}"/>
    <cellStyle name="Normal 22 2 2 2 3 4 2" xfId="20010" xr:uid="{00000000-0005-0000-0000-00002B4E0000}"/>
    <cellStyle name="Normal 22 2 2 2 3 4 2 2" xfId="20011" xr:uid="{00000000-0005-0000-0000-00002C4E0000}"/>
    <cellStyle name="Normal 22 2 2 2 3 4 3" xfId="20012" xr:uid="{00000000-0005-0000-0000-00002D4E0000}"/>
    <cellStyle name="Normal 22 2 2 2 3 5" xfId="20013" xr:uid="{00000000-0005-0000-0000-00002E4E0000}"/>
    <cellStyle name="Normal 22 2 2 2 3 5 2" xfId="20014" xr:uid="{00000000-0005-0000-0000-00002F4E0000}"/>
    <cellStyle name="Normal 22 2 2 2 3 6" xfId="20015" xr:uid="{00000000-0005-0000-0000-0000304E0000}"/>
    <cellStyle name="Normal 22 2 2 2 3 6 2" xfId="20016" xr:uid="{00000000-0005-0000-0000-0000314E0000}"/>
    <cellStyle name="Normal 22 2 2 2 3 7" xfId="20017" xr:uid="{00000000-0005-0000-0000-0000324E0000}"/>
    <cellStyle name="Normal 22 2 2 2 4" xfId="20018" xr:uid="{00000000-0005-0000-0000-0000334E0000}"/>
    <cellStyle name="Normal 22 2 2 2 4 2" xfId="20019" xr:uid="{00000000-0005-0000-0000-0000344E0000}"/>
    <cellStyle name="Normal 22 2 2 2 4 2 2" xfId="20020" xr:uid="{00000000-0005-0000-0000-0000354E0000}"/>
    <cellStyle name="Normal 22 2 2 2 4 3" xfId="20021" xr:uid="{00000000-0005-0000-0000-0000364E0000}"/>
    <cellStyle name="Normal 22 2 2 2 5" xfId="20022" xr:uid="{00000000-0005-0000-0000-0000374E0000}"/>
    <cellStyle name="Normal 22 2 2 2 5 2" xfId="20023" xr:uid="{00000000-0005-0000-0000-0000384E0000}"/>
    <cellStyle name="Normal 22 2 2 2 5 2 2" xfId="20024" xr:uid="{00000000-0005-0000-0000-0000394E0000}"/>
    <cellStyle name="Normal 22 2 2 2 5 3" xfId="20025" xr:uid="{00000000-0005-0000-0000-00003A4E0000}"/>
    <cellStyle name="Normal 22 2 2 2 6" xfId="20026" xr:uid="{00000000-0005-0000-0000-00003B4E0000}"/>
    <cellStyle name="Normal 22 2 2 2 6 2" xfId="20027" xr:uid="{00000000-0005-0000-0000-00003C4E0000}"/>
    <cellStyle name="Normal 22 2 2 2 6 2 2" xfId="20028" xr:uid="{00000000-0005-0000-0000-00003D4E0000}"/>
    <cellStyle name="Normal 22 2 2 2 6 3" xfId="20029" xr:uid="{00000000-0005-0000-0000-00003E4E0000}"/>
    <cellStyle name="Normal 22 2 2 2 7" xfId="20030" xr:uid="{00000000-0005-0000-0000-00003F4E0000}"/>
    <cellStyle name="Normal 22 2 2 2 7 2" xfId="20031" xr:uid="{00000000-0005-0000-0000-0000404E0000}"/>
    <cellStyle name="Normal 22 2 2 2 8" xfId="20032" xr:uid="{00000000-0005-0000-0000-0000414E0000}"/>
    <cellStyle name="Normal 22 2 2 2 8 2" xfId="20033" xr:uid="{00000000-0005-0000-0000-0000424E0000}"/>
    <cellStyle name="Normal 22 2 2 2 9" xfId="20034" xr:uid="{00000000-0005-0000-0000-0000434E0000}"/>
    <cellStyle name="Normal 22 2 2 3" xfId="20035" xr:uid="{00000000-0005-0000-0000-0000444E0000}"/>
    <cellStyle name="Normal 22 2 2 3 2" xfId="20036" xr:uid="{00000000-0005-0000-0000-0000454E0000}"/>
    <cellStyle name="Normal 22 2 2 3 2 2" xfId="20037" xr:uid="{00000000-0005-0000-0000-0000464E0000}"/>
    <cellStyle name="Normal 22 2 2 3 2 2 2" xfId="20038" xr:uid="{00000000-0005-0000-0000-0000474E0000}"/>
    <cellStyle name="Normal 22 2 2 3 2 2 2 2" xfId="20039" xr:uid="{00000000-0005-0000-0000-0000484E0000}"/>
    <cellStyle name="Normal 22 2 2 3 2 2 3" xfId="20040" xr:uid="{00000000-0005-0000-0000-0000494E0000}"/>
    <cellStyle name="Normal 22 2 2 3 2 3" xfId="20041" xr:uid="{00000000-0005-0000-0000-00004A4E0000}"/>
    <cellStyle name="Normal 22 2 2 3 2 3 2" xfId="20042" xr:uid="{00000000-0005-0000-0000-00004B4E0000}"/>
    <cellStyle name="Normal 22 2 2 3 2 3 2 2" xfId="20043" xr:uid="{00000000-0005-0000-0000-00004C4E0000}"/>
    <cellStyle name="Normal 22 2 2 3 2 3 3" xfId="20044" xr:uid="{00000000-0005-0000-0000-00004D4E0000}"/>
    <cellStyle name="Normal 22 2 2 3 2 4" xfId="20045" xr:uid="{00000000-0005-0000-0000-00004E4E0000}"/>
    <cellStyle name="Normal 22 2 2 3 2 4 2" xfId="20046" xr:uid="{00000000-0005-0000-0000-00004F4E0000}"/>
    <cellStyle name="Normal 22 2 2 3 2 4 2 2" xfId="20047" xr:uid="{00000000-0005-0000-0000-0000504E0000}"/>
    <cellStyle name="Normal 22 2 2 3 2 4 3" xfId="20048" xr:uid="{00000000-0005-0000-0000-0000514E0000}"/>
    <cellStyle name="Normal 22 2 2 3 2 5" xfId="20049" xr:uid="{00000000-0005-0000-0000-0000524E0000}"/>
    <cellStyle name="Normal 22 2 2 3 2 5 2" xfId="20050" xr:uid="{00000000-0005-0000-0000-0000534E0000}"/>
    <cellStyle name="Normal 22 2 2 3 2 6" xfId="20051" xr:uid="{00000000-0005-0000-0000-0000544E0000}"/>
    <cellStyle name="Normal 22 2 2 3 2 6 2" xfId="20052" xr:uid="{00000000-0005-0000-0000-0000554E0000}"/>
    <cellStyle name="Normal 22 2 2 3 2 7" xfId="20053" xr:uid="{00000000-0005-0000-0000-0000564E0000}"/>
    <cellStyle name="Normal 22 2 2 3 3" xfId="20054" xr:uid="{00000000-0005-0000-0000-0000574E0000}"/>
    <cellStyle name="Normal 22 2 2 3 3 2" xfId="20055" xr:uid="{00000000-0005-0000-0000-0000584E0000}"/>
    <cellStyle name="Normal 22 2 2 3 3 2 2" xfId="20056" xr:uid="{00000000-0005-0000-0000-0000594E0000}"/>
    <cellStyle name="Normal 22 2 2 3 3 3" xfId="20057" xr:uid="{00000000-0005-0000-0000-00005A4E0000}"/>
    <cellStyle name="Normal 22 2 2 3 4" xfId="20058" xr:uid="{00000000-0005-0000-0000-00005B4E0000}"/>
    <cellStyle name="Normal 22 2 2 3 4 2" xfId="20059" xr:uid="{00000000-0005-0000-0000-00005C4E0000}"/>
    <cellStyle name="Normal 22 2 2 3 4 2 2" xfId="20060" xr:uid="{00000000-0005-0000-0000-00005D4E0000}"/>
    <cellStyle name="Normal 22 2 2 3 4 3" xfId="20061" xr:uid="{00000000-0005-0000-0000-00005E4E0000}"/>
    <cellStyle name="Normal 22 2 2 3 5" xfId="20062" xr:uid="{00000000-0005-0000-0000-00005F4E0000}"/>
    <cellStyle name="Normal 22 2 2 3 5 2" xfId="20063" xr:uid="{00000000-0005-0000-0000-0000604E0000}"/>
    <cellStyle name="Normal 22 2 2 3 5 2 2" xfId="20064" xr:uid="{00000000-0005-0000-0000-0000614E0000}"/>
    <cellStyle name="Normal 22 2 2 3 5 3" xfId="20065" xr:uid="{00000000-0005-0000-0000-0000624E0000}"/>
    <cellStyle name="Normal 22 2 2 3 6" xfId="20066" xr:uid="{00000000-0005-0000-0000-0000634E0000}"/>
    <cellStyle name="Normal 22 2 2 3 6 2" xfId="20067" xr:uid="{00000000-0005-0000-0000-0000644E0000}"/>
    <cellStyle name="Normal 22 2 2 3 7" xfId="20068" xr:uid="{00000000-0005-0000-0000-0000654E0000}"/>
    <cellStyle name="Normal 22 2 2 3 7 2" xfId="20069" xr:uid="{00000000-0005-0000-0000-0000664E0000}"/>
    <cellStyle name="Normal 22 2 2 3 8" xfId="20070" xr:uid="{00000000-0005-0000-0000-0000674E0000}"/>
    <cellStyle name="Normal 22 2 2 4" xfId="20071" xr:uid="{00000000-0005-0000-0000-0000684E0000}"/>
    <cellStyle name="Normal 22 2 2 4 2" xfId="20072" xr:uid="{00000000-0005-0000-0000-0000694E0000}"/>
    <cellStyle name="Normal 22 2 2 4 2 2" xfId="20073" xr:uid="{00000000-0005-0000-0000-00006A4E0000}"/>
    <cellStyle name="Normal 22 2 2 4 2 2 2" xfId="20074" xr:uid="{00000000-0005-0000-0000-00006B4E0000}"/>
    <cellStyle name="Normal 22 2 2 4 2 3" xfId="20075" xr:uid="{00000000-0005-0000-0000-00006C4E0000}"/>
    <cellStyle name="Normal 22 2 2 4 3" xfId="20076" xr:uid="{00000000-0005-0000-0000-00006D4E0000}"/>
    <cellStyle name="Normal 22 2 2 4 3 2" xfId="20077" xr:uid="{00000000-0005-0000-0000-00006E4E0000}"/>
    <cellStyle name="Normal 22 2 2 4 3 2 2" xfId="20078" xr:uid="{00000000-0005-0000-0000-00006F4E0000}"/>
    <cellStyle name="Normal 22 2 2 4 3 3" xfId="20079" xr:uid="{00000000-0005-0000-0000-0000704E0000}"/>
    <cellStyle name="Normal 22 2 2 4 4" xfId="20080" xr:uid="{00000000-0005-0000-0000-0000714E0000}"/>
    <cellStyle name="Normal 22 2 2 4 4 2" xfId="20081" xr:uid="{00000000-0005-0000-0000-0000724E0000}"/>
    <cellStyle name="Normal 22 2 2 4 4 2 2" xfId="20082" xr:uid="{00000000-0005-0000-0000-0000734E0000}"/>
    <cellStyle name="Normal 22 2 2 4 4 3" xfId="20083" xr:uid="{00000000-0005-0000-0000-0000744E0000}"/>
    <cellStyle name="Normal 22 2 2 4 5" xfId="20084" xr:uid="{00000000-0005-0000-0000-0000754E0000}"/>
    <cellStyle name="Normal 22 2 2 4 5 2" xfId="20085" xr:uid="{00000000-0005-0000-0000-0000764E0000}"/>
    <cellStyle name="Normal 22 2 2 4 6" xfId="20086" xr:uid="{00000000-0005-0000-0000-0000774E0000}"/>
    <cellStyle name="Normal 22 2 2 4 6 2" xfId="20087" xr:uid="{00000000-0005-0000-0000-0000784E0000}"/>
    <cellStyle name="Normal 22 2 2 4 7" xfId="20088" xr:uid="{00000000-0005-0000-0000-0000794E0000}"/>
    <cellStyle name="Normal 22 2 2 5" xfId="20089" xr:uid="{00000000-0005-0000-0000-00007A4E0000}"/>
    <cellStyle name="Normal 22 2 2 5 2" xfId="20090" xr:uid="{00000000-0005-0000-0000-00007B4E0000}"/>
    <cellStyle name="Normal 22 2 2 5 2 2" xfId="20091" xr:uid="{00000000-0005-0000-0000-00007C4E0000}"/>
    <cellStyle name="Normal 22 2 2 5 2 2 2" xfId="20092" xr:uid="{00000000-0005-0000-0000-00007D4E0000}"/>
    <cellStyle name="Normal 22 2 2 5 2 3" xfId="20093" xr:uid="{00000000-0005-0000-0000-00007E4E0000}"/>
    <cellStyle name="Normal 22 2 2 5 3" xfId="20094" xr:uid="{00000000-0005-0000-0000-00007F4E0000}"/>
    <cellStyle name="Normal 22 2 2 5 3 2" xfId="20095" xr:uid="{00000000-0005-0000-0000-0000804E0000}"/>
    <cellStyle name="Normal 22 2 2 5 3 2 2" xfId="20096" xr:uid="{00000000-0005-0000-0000-0000814E0000}"/>
    <cellStyle name="Normal 22 2 2 5 3 3" xfId="20097" xr:uid="{00000000-0005-0000-0000-0000824E0000}"/>
    <cellStyle name="Normal 22 2 2 5 4" xfId="20098" xr:uid="{00000000-0005-0000-0000-0000834E0000}"/>
    <cellStyle name="Normal 22 2 2 5 4 2" xfId="20099" xr:uid="{00000000-0005-0000-0000-0000844E0000}"/>
    <cellStyle name="Normal 22 2 2 5 4 2 2" xfId="20100" xr:uid="{00000000-0005-0000-0000-0000854E0000}"/>
    <cellStyle name="Normal 22 2 2 5 4 3" xfId="20101" xr:uid="{00000000-0005-0000-0000-0000864E0000}"/>
    <cellStyle name="Normal 22 2 2 5 5" xfId="20102" xr:uid="{00000000-0005-0000-0000-0000874E0000}"/>
    <cellStyle name="Normal 22 2 2 5 5 2" xfId="20103" xr:uid="{00000000-0005-0000-0000-0000884E0000}"/>
    <cellStyle name="Normal 22 2 2 5 6" xfId="20104" xr:uid="{00000000-0005-0000-0000-0000894E0000}"/>
    <cellStyle name="Normal 22 2 2 5 6 2" xfId="20105" xr:uid="{00000000-0005-0000-0000-00008A4E0000}"/>
    <cellStyle name="Normal 22 2 2 5 7" xfId="20106" xr:uid="{00000000-0005-0000-0000-00008B4E0000}"/>
    <cellStyle name="Normal 22 2 2 6" xfId="20107" xr:uid="{00000000-0005-0000-0000-00008C4E0000}"/>
    <cellStyle name="Normal 22 2 2 6 2" xfId="20108" xr:uid="{00000000-0005-0000-0000-00008D4E0000}"/>
    <cellStyle name="Normal 22 2 2 6 2 2" xfId="20109" xr:uid="{00000000-0005-0000-0000-00008E4E0000}"/>
    <cellStyle name="Normal 22 2 2 6 3" xfId="20110" xr:uid="{00000000-0005-0000-0000-00008F4E0000}"/>
    <cellStyle name="Normal 22 2 2 7" xfId="20111" xr:uid="{00000000-0005-0000-0000-0000904E0000}"/>
    <cellStyle name="Normal 22 2 2 7 2" xfId="20112" xr:uid="{00000000-0005-0000-0000-0000914E0000}"/>
    <cellStyle name="Normal 22 2 2 7 2 2" xfId="20113" xr:uid="{00000000-0005-0000-0000-0000924E0000}"/>
    <cellStyle name="Normal 22 2 2 7 3" xfId="20114" xr:uid="{00000000-0005-0000-0000-0000934E0000}"/>
    <cellStyle name="Normal 22 2 2 8" xfId="20115" xr:uid="{00000000-0005-0000-0000-0000944E0000}"/>
    <cellStyle name="Normal 22 2 2 8 2" xfId="20116" xr:uid="{00000000-0005-0000-0000-0000954E0000}"/>
    <cellStyle name="Normal 22 2 2 8 2 2" xfId="20117" xr:uid="{00000000-0005-0000-0000-0000964E0000}"/>
    <cellStyle name="Normal 22 2 2 8 3" xfId="20118" xr:uid="{00000000-0005-0000-0000-0000974E0000}"/>
    <cellStyle name="Normal 22 2 2 9" xfId="20119" xr:uid="{00000000-0005-0000-0000-0000984E0000}"/>
    <cellStyle name="Normal 22 2 2 9 2" xfId="20120" xr:uid="{00000000-0005-0000-0000-0000994E0000}"/>
    <cellStyle name="Normal 22 2 3" xfId="20121" xr:uid="{00000000-0005-0000-0000-00009A4E0000}"/>
    <cellStyle name="Normal 22 2 3 10" xfId="20122" xr:uid="{00000000-0005-0000-0000-00009B4E0000}"/>
    <cellStyle name="Normal 22 2 3 10 2" xfId="20123" xr:uid="{00000000-0005-0000-0000-00009C4E0000}"/>
    <cellStyle name="Normal 22 2 3 11" xfId="20124" xr:uid="{00000000-0005-0000-0000-00009D4E0000}"/>
    <cellStyle name="Normal 22 2 3 2" xfId="20125" xr:uid="{00000000-0005-0000-0000-00009E4E0000}"/>
    <cellStyle name="Normal 22 2 3 2 2" xfId="20126" xr:uid="{00000000-0005-0000-0000-00009F4E0000}"/>
    <cellStyle name="Normal 22 2 3 2 2 2" xfId="20127" xr:uid="{00000000-0005-0000-0000-0000A04E0000}"/>
    <cellStyle name="Normal 22 2 3 2 2 2 2" xfId="20128" xr:uid="{00000000-0005-0000-0000-0000A14E0000}"/>
    <cellStyle name="Normal 22 2 3 2 2 2 2 2" xfId="20129" xr:uid="{00000000-0005-0000-0000-0000A24E0000}"/>
    <cellStyle name="Normal 22 2 3 2 2 2 3" xfId="20130" xr:uid="{00000000-0005-0000-0000-0000A34E0000}"/>
    <cellStyle name="Normal 22 2 3 2 2 3" xfId="20131" xr:uid="{00000000-0005-0000-0000-0000A44E0000}"/>
    <cellStyle name="Normal 22 2 3 2 2 3 2" xfId="20132" xr:uid="{00000000-0005-0000-0000-0000A54E0000}"/>
    <cellStyle name="Normal 22 2 3 2 2 3 2 2" xfId="20133" xr:uid="{00000000-0005-0000-0000-0000A64E0000}"/>
    <cellStyle name="Normal 22 2 3 2 2 3 3" xfId="20134" xr:uid="{00000000-0005-0000-0000-0000A74E0000}"/>
    <cellStyle name="Normal 22 2 3 2 2 4" xfId="20135" xr:uid="{00000000-0005-0000-0000-0000A84E0000}"/>
    <cellStyle name="Normal 22 2 3 2 2 4 2" xfId="20136" xr:uid="{00000000-0005-0000-0000-0000A94E0000}"/>
    <cellStyle name="Normal 22 2 3 2 2 4 2 2" xfId="20137" xr:uid="{00000000-0005-0000-0000-0000AA4E0000}"/>
    <cellStyle name="Normal 22 2 3 2 2 4 3" xfId="20138" xr:uid="{00000000-0005-0000-0000-0000AB4E0000}"/>
    <cellStyle name="Normal 22 2 3 2 2 5" xfId="20139" xr:uid="{00000000-0005-0000-0000-0000AC4E0000}"/>
    <cellStyle name="Normal 22 2 3 2 2 5 2" xfId="20140" xr:uid="{00000000-0005-0000-0000-0000AD4E0000}"/>
    <cellStyle name="Normal 22 2 3 2 2 6" xfId="20141" xr:uid="{00000000-0005-0000-0000-0000AE4E0000}"/>
    <cellStyle name="Normal 22 2 3 2 2 6 2" xfId="20142" xr:uid="{00000000-0005-0000-0000-0000AF4E0000}"/>
    <cellStyle name="Normal 22 2 3 2 2 7" xfId="20143" xr:uid="{00000000-0005-0000-0000-0000B04E0000}"/>
    <cellStyle name="Normal 22 2 3 2 3" xfId="20144" xr:uid="{00000000-0005-0000-0000-0000B14E0000}"/>
    <cellStyle name="Normal 22 2 3 2 3 2" xfId="20145" xr:uid="{00000000-0005-0000-0000-0000B24E0000}"/>
    <cellStyle name="Normal 22 2 3 2 3 2 2" xfId="20146" xr:uid="{00000000-0005-0000-0000-0000B34E0000}"/>
    <cellStyle name="Normal 22 2 3 2 3 2 2 2" xfId="20147" xr:uid="{00000000-0005-0000-0000-0000B44E0000}"/>
    <cellStyle name="Normal 22 2 3 2 3 2 3" xfId="20148" xr:uid="{00000000-0005-0000-0000-0000B54E0000}"/>
    <cellStyle name="Normal 22 2 3 2 3 3" xfId="20149" xr:uid="{00000000-0005-0000-0000-0000B64E0000}"/>
    <cellStyle name="Normal 22 2 3 2 3 3 2" xfId="20150" xr:uid="{00000000-0005-0000-0000-0000B74E0000}"/>
    <cellStyle name="Normal 22 2 3 2 3 3 2 2" xfId="20151" xr:uid="{00000000-0005-0000-0000-0000B84E0000}"/>
    <cellStyle name="Normal 22 2 3 2 3 3 3" xfId="20152" xr:uid="{00000000-0005-0000-0000-0000B94E0000}"/>
    <cellStyle name="Normal 22 2 3 2 3 4" xfId="20153" xr:uid="{00000000-0005-0000-0000-0000BA4E0000}"/>
    <cellStyle name="Normal 22 2 3 2 3 4 2" xfId="20154" xr:uid="{00000000-0005-0000-0000-0000BB4E0000}"/>
    <cellStyle name="Normal 22 2 3 2 3 4 2 2" xfId="20155" xr:uid="{00000000-0005-0000-0000-0000BC4E0000}"/>
    <cellStyle name="Normal 22 2 3 2 3 4 3" xfId="20156" xr:uid="{00000000-0005-0000-0000-0000BD4E0000}"/>
    <cellStyle name="Normal 22 2 3 2 3 5" xfId="20157" xr:uid="{00000000-0005-0000-0000-0000BE4E0000}"/>
    <cellStyle name="Normal 22 2 3 2 3 5 2" xfId="20158" xr:uid="{00000000-0005-0000-0000-0000BF4E0000}"/>
    <cellStyle name="Normal 22 2 3 2 3 6" xfId="20159" xr:uid="{00000000-0005-0000-0000-0000C04E0000}"/>
    <cellStyle name="Normal 22 2 3 2 3 6 2" xfId="20160" xr:uid="{00000000-0005-0000-0000-0000C14E0000}"/>
    <cellStyle name="Normal 22 2 3 2 3 7" xfId="20161" xr:uid="{00000000-0005-0000-0000-0000C24E0000}"/>
    <cellStyle name="Normal 22 2 3 2 4" xfId="20162" xr:uid="{00000000-0005-0000-0000-0000C34E0000}"/>
    <cellStyle name="Normal 22 2 3 2 4 2" xfId="20163" xr:uid="{00000000-0005-0000-0000-0000C44E0000}"/>
    <cellStyle name="Normal 22 2 3 2 4 2 2" xfId="20164" xr:uid="{00000000-0005-0000-0000-0000C54E0000}"/>
    <cellStyle name="Normal 22 2 3 2 4 3" xfId="20165" xr:uid="{00000000-0005-0000-0000-0000C64E0000}"/>
    <cellStyle name="Normal 22 2 3 2 5" xfId="20166" xr:uid="{00000000-0005-0000-0000-0000C74E0000}"/>
    <cellStyle name="Normal 22 2 3 2 5 2" xfId="20167" xr:uid="{00000000-0005-0000-0000-0000C84E0000}"/>
    <cellStyle name="Normal 22 2 3 2 5 2 2" xfId="20168" xr:uid="{00000000-0005-0000-0000-0000C94E0000}"/>
    <cellStyle name="Normal 22 2 3 2 5 3" xfId="20169" xr:uid="{00000000-0005-0000-0000-0000CA4E0000}"/>
    <cellStyle name="Normal 22 2 3 2 6" xfId="20170" xr:uid="{00000000-0005-0000-0000-0000CB4E0000}"/>
    <cellStyle name="Normal 22 2 3 2 6 2" xfId="20171" xr:uid="{00000000-0005-0000-0000-0000CC4E0000}"/>
    <cellStyle name="Normal 22 2 3 2 6 2 2" xfId="20172" xr:uid="{00000000-0005-0000-0000-0000CD4E0000}"/>
    <cellStyle name="Normal 22 2 3 2 6 3" xfId="20173" xr:uid="{00000000-0005-0000-0000-0000CE4E0000}"/>
    <cellStyle name="Normal 22 2 3 2 7" xfId="20174" xr:uid="{00000000-0005-0000-0000-0000CF4E0000}"/>
    <cellStyle name="Normal 22 2 3 2 7 2" xfId="20175" xr:uid="{00000000-0005-0000-0000-0000D04E0000}"/>
    <cellStyle name="Normal 22 2 3 2 8" xfId="20176" xr:uid="{00000000-0005-0000-0000-0000D14E0000}"/>
    <cellStyle name="Normal 22 2 3 2 8 2" xfId="20177" xr:uid="{00000000-0005-0000-0000-0000D24E0000}"/>
    <cellStyle name="Normal 22 2 3 2 9" xfId="20178" xr:uid="{00000000-0005-0000-0000-0000D34E0000}"/>
    <cellStyle name="Normal 22 2 3 3" xfId="20179" xr:uid="{00000000-0005-0000-0000-0000D44E0000}"/>
    <cellStyle name="Normal 22 2 3 3 2" xfId="20180" xr:uid="{00000000-0005-0000-0000-0000D54E0000}"/>
    <cellStyle name="Normal 22 2 3 3 2 2" xfId="20181" xr:uid="{00000000-0005-0000-0000-0000D64E0000}"/>
    <cellStyle name="Normal 22 2 3 3 2 2 2" xfId="20182" xr:uid="{00000000-0005-0000-0000-0000D74E0000}"/>
    <cellStyle name="Normal 22 2 3 3 2 2 2 2" xfId="20183" xr:uid="{00000000-0005-0000-0000-0000D84E0000}"/>
    <cellStyle name="Normal 22 2 3 3 2 2 3" xfId="20184" xr:uid="{00000000-0005-0000-0000-0000D94E0000}"/>
    <cellStyle name="Normal 22 2 3 3 2 3" xfId="20185" xr:uid="{00000000-0005-0000-0000-0000DA4E0000}"/>
    <cellStyle name="Normal 22 2 3 3 2 3 2" xfId="20186" xr:uid="{00000000-0005-0000-0000-0000DB4E0000}"/>
    <cellStyle name="Normal 22 2 3 3 2 3 2 2" xfId="20187" xr:uid="{00000000-0005-0000-0000-0000DC4E0000}"/>
    <cellStyle name="Normal 22 2 3 3 2 3 3" xfId="20188" xr:uid="{00000000-0005-0000-0000-0000DD4E0000}"/>
    <cellStyle name="Normal 22 2 3 3 2 4" xfId="20189" xr:uid="{00000000-0005-0000-0000-0000DE4E0000}"/>
    <cellStyle name="Normal 22 2 3 3 2 4 2" xfId="20190" xr:uid="{00000000-0005-0000-0000-0000DF4E0000}"/>
    <cellStyle name="Normal 22 2 3 3 2 4 2 2" xfId="20191" xr:uid="{00000000-0005-0000-0000-0000E04E0000}"/>
    <cellStyle name="Normal 22 2 3 3 2 4 3" xfId="20192" xr:uid="{00000000-0005-0000-0000-0000E14E0000}"/>
    <cellStyle name="Normal 22 2 3 3 2 5" xfId="20193" xr:uid="{00000000-0005-0000-0000-0000E24E0000}"/>
    <cellStyle name="Normal 22 2 3 3 2 5 2" xfId="20194" xr:uid="{00000000-0005-0000-0000-0000E34E0000}"/>
    <cellStyle name="Normal 22 2 3 3 2 6" xfId="20195" xr:uid="{00000000-0005-0000-0000-0000E44E0000}"/>
    <cellStyle name="Normal 22 2 3 3 2 6 2" xfId="20196" xr:uid="{00000000-0005-0000-0000-0000E54E0000}"/>
    <cellStyle name="Normal 22 2 3 3 2 7" xfId="20197" xr:uid="{00000000-0005-0000-0000-0000E64E0000}"/>
    <cellStyle name="Normal 22 2 3 3 3" xfId="20198" xr:uid="{00000000-0005-0000-0000-0000E74E0000}"/>
    <cellStyle name="Normal 22 2 3 3 3 2" xfId="20199" xr:uid="{00000000-0005-0000-0000-0000E84E0000}"/>
    <cellStyle name="Normal 22 2 3 3 3 2 2" xfId="20200" xr:uid="{00000000-0005-0000-0000-0000E94E0000}"/>
    <cellStyle name="Normal 22 2 3 3 3 3" xfId="20201" xr:uid="{00000000-0005-0000-0000-0000EA4E0000}"/>
    <cellStyle name="Normal 22 2 3 3 4" xfId="20202" xr:uid="{00000000-0005-0000-0000-0000EB4E0000}"/>
    <cellStyle name="Normal 22 2 3 3 4 2" xfId="20203" xr:uid="{00000000-0005-0000-0000-0000EC4E0000}"/>
    <cellStyle name="Normal 22 2 3 3 4 2 2" xfId="20204" xr:uid="{00000000-0005-0000-0000-0000ED4E0000}"/>
    <cellStyle name="Normal 22 2 3 3 4 3" xfId="20205" xr:uid="{00000000-0005-0000-0000-0000EE4E0000}"/>
    <cellStyle name="Normal 22 2 3 3 5" xfId="20206" xr:uid="{00000000-0005-0000-0000-0000EF4E0000}"/>
    <cellStyle name="Normal 22 2 3 3 5 2" xfId="20207" xr:uid="{00000000-0005-0000-0000-0000F04E0000}"/>
    <cellStyle name="Normal 22 2 3 3 5 2 2" xfId="20208" xr:uid="{00000000-0005-0000-0000-0000F14E0000}"/>
    <cellStyle name="Normal 22 2 3 3 5 3" xfId="20209" xr:uid="{00000000-0005-0000-0000-0000F24E0000}"/>
    <cellStyle name="Normal 22 2 3 3 6" xfId="20210" xr:uid="{00000000-0005-0000-0000-0000F34E0000}"/>
    <cellStyle name="Normal 22 2 3 3 6 2" xfId="20211" xr:uid="{00000000-0005-0000-0000-0000F44E0000}"/>
    <cellStyle name="Normal 22 2 3 3 7" xfId="20212" xr:uid="{00000000-0005-0000-0000-0000F54E0000}"/>
    <cellStyle name="Normal 22 2 3 3 7 2" xfId="20213" xr:uid="{00000000-0005-0000-0000-0000F64E0000}"/>
    <cellStyle name="Normal 22 2 3 3 8" xfId="20214" xr:uid="{00000000-0005-0000-0000-0000F74E0000}"/>
    <cellStyle name="Normal 22 2 3 4" xfId="20215" xr:uid="{00000000-0005-0000-0000-0000F84E0000}"/>
    <cellStyle name="Normal 22 2 3 4 2" xfId="20216" xr:uid="{00000000-0005-0000-0000-0000F94E0000}"/>
    <cellStyle name="Normal 22 2 3 4 2 2" xfId="20217" xr:uid="{00000000-0005-0000-0000-0000FA4E0000}"/>
    <cellStyle name="Normal 22 2 3 4 2 2 2" xfId="20218" xr:uid="{00000000-0005-0000-0000-0000FB4E0000}"/>
    <cellStyle name="Normal 22 2 3 4 2 3" xfId="20219" xr:uid="{00000000-0005-0000-0000-0000FC4E0000}"/>
    <cellStyle name="Normal 22 2 3 4 3" xfId="20220" xr:uid="{00000000-0005-0000-0000-0000FD4E0000}"/>
    <cellStyle name="Normal 22 2 3 4 3 2" xfId="20221" xr:uid="{00000000-0005-0000-0000-0000FE4E0000}"/>
    <cellStyle name="Normal 22 2 3 4 3 2 2" xfId="20222" xr:uid="{00000000-0005-0000-0000-0000FF4E0000}"/>
    <cellStyle name="Normal 22 2 3 4 3 3" xfId="20223" xr:uid="{00000000-0005-0000-0000-0000004F0000}"/>
    <cellStyle name="Normal 22 2 3 4 4" xfId="20224" xr:uid="{00000000-0005-0000-0000-0000014F0000}"/>
    <cellStyle name="Normal 22 2 3 4 4 2" xfId="20225" xr:uid="{00000000-0005-0000-0000-0000024F0000}"/>
    <cellStyle name="Normal 22 2 3 4 4 2 2" xfId="20226" xr:uid="{00000000-0005-0000-0000-0000034F0000}"/>
    <cellStyle name="Normal 22 2 3 4 4 3" xfId="20227" xr:uid="{00000000-0005-0000-0000-0000044F0000}"/>
    <cellStyle name="Normal 22 2 3 4 5" xfId="20228" xr:uid="{00000000-0005-0000-0000-0000054F0000}"/>
    <cellStyle name="Normal 22 2 3 4 5 2" xfId="20229" xr:uid="{00000000-0005-0000-0000-0000064F0000}"/>
    <cellStyle name="Normal 22 2 3 4 6" xfId="20230" xr:uid="{00000000-0005-0000-0000-0000074F0000}"/>
    <cellStyle name="Normal 22 2 3 4 6 2" xfId="20231" xr:uid="{00000000-0005-0000-0000-0000084F0000}"/>
    <cellStyle name="Normal 22 2 3 4 7" xfId="20232" xr:uid="{00000000-0005-0000-0000-0000094F0000}"/>
    <cellStyle name="Normal 22 2 3 5" xfId="20233" xr:uid="{00000000-0005-0000-0000-00000A4F0000}"/>
    <cellStyle name="Normal 22 2 3 5 2" xfId="20234" xr:uid="{00000000-0005-0000-0000-00000B4F0000}"/>
    <cellStyle name="Normal 22 2 3 5 2 2" xfId="20235" xr:uid="{00000000-0005-0000-0000-00000C4F0000}"/>
    <cellStyle name="Normal 22 2 3 5 2 2 2" xfId="20236" xr:uid="{00000000-0005-0000-0000-00000D4F0000}"/>
    <cellStyle name="Normal 22 2 3 5 2 3" xfId="20237" xr:uid="{00000000-0005-0000-0000-00000E4F0000}"/>
    <cellStyle name="Normal 22 2 3 5 3" xfId="20238" xr:uid="{00000000-0005-0000-0000-00000F4F0000}"/>
    <cellStyle name="Normal 22 2 3 5 3 2" xfId="20239" xr:uid="{00000000-0005-0000-0000-0000104F0000}"/>
    <cellStyle name="Normal 22 2 3 5 3 2 2" xfId="20240" xr:uid="{00000000-0005-0000-0000-0000114F0000}"/>
    <cellStyle name="Normal 22 2 3 5 3 3" xfId="20241" xr:uid="{00000000-0005-0000-0000-0000124F0000}"/>
    <cellStyle name="Normal 22 2 3 5 4" xfId="20242" xr:uid="{00000000-0005-0000-0000-0000134F0000}"/>
    <cellStyle name="Normal 22 2 3 5 4 2" xfId="20243" xr:uid="{00000000-0005-0000-0000-0000144F0000}"/>
    <cellStyle name="Normal 22 2 3 5 4 2 2" xfId="20244" xr:uid="{00000000-0005-0000-0000-0000154F0000}"/>
    <cellStyle name="Normal 22 2 3 5 4 3" xfId="20245" xr:uid="{00000000-0005-0000-0000-0000164F0000}"/>
    <cellStyle name="Normal 22 2 3 5 5" xfId="20246" xr:uid="{00000000-0005-0000-0000-0000174F0000}"/>
    <cellStyle name="Normal 22 2 3 5 5 2" xfId="20247" xr:uid="{00000000-0005-0000-0000-0000184F0000}"/>
    <cellStyle name="Normal 22 2 3 5 6" xfId="20248" xr:uid="{00000000-0005-0000-0000-0000194F0000}"/>
    <cellStyle name="Normal 22 2 3 5 6 2" xfId="20249" xr:uid="{00000000-0005-0000-0000-00001A4F0000}"/>
    <cellStyle name="Normal 22 2 3 5 7" xfId="20250" xr:uid="{00000000-0005-0000-0000-00001B4F0000}"/>
    <cellStyle name="Normal 22 2 3 6" xfId="20251" xr:uid="{00000000-0005-0000-0000-00001C4F0000}"/>
    <cellStyle name="Normal 22 2 3 6 2" xfId="20252" xr:uid="{00000000-0005-0000-0000-00001D4F0000}"/>
    <cellStyle name="Normal 22 2 3 6 2 2" xfId="20253" xr:uid="{00000000-0005-0000-0000-00001E4F0000}"/>
    <cellStyle name="Normal 22 2 3 6 3" xfId="20254" xr:uid="{00000000-0005-0000-0000-00001F4F0000}"/>
    <cellStyle name="Normal 22 2 3 7" xfId="20255" xr:uid="{00000000-0005-0000-0000-0000204F0000}"/>
    <cellStyle name="Normal 22 2 3 7 2" xfId="20256" xr:uid="{00000000-0005-0000-0000-0000214F0000}"/>
    <cellStyle name="Normal 22 2 3 7 2 2" xfId="20257" xr:uid="{00000000-0005-0000-0000-0000224F0000}"/>
    <cellStyle name="Normal 22 2 3 7 3" xfId="20258" xr:uid="{00000000-0005-0000-0000-0000234F0000}"/>
    <cellStyle name="Normal 22 2 3 8" xfId="20259" xr:uid="{00000000-0005-0000-0000-0000244F0000}"/>
    <cellStyle name="Normal 22 2 3 8 2" xfId="20260" xr:uid="{00000000-0005-0000-0000-0000254F0000}"/>
    <cellStyle name="Normal 22 2 3 8 2 2" xfId="20261" xr:uid="{00000000-0005-0000-0000-0000264F0000}"/>
    <cellStyle name="Normal 22 2 3 8 3" xfId="20262" xr:uid="{00000000-0005-0000-0000-0000274F0000}"/>
    <cellStyle name="Normal 22 2 3 9" xfId="20263" xr:uid="{00000000-0005-0000-0000-0000284F0000}"/>
    <cellStyle name="Normal 22 2 3 9 2" xfId="20264" xr:uid="{00000000-0005-0000-0000-0000294F0000}"/>
    <cellStyle name="Normal 22 2 4" xfId="20265" xr:uid="{00000000-0005-0000-0000-00002A4F0000}"/>
    <cellStyle name="Normal 22 2 4 2" xfId="20266" xr:uid="{00000000-0005-0000-0000-00002B4F0000}"/>
    <cellStyle name="Normal 22 2 4 2 2" xfId="20267" xr:uid="{00000000-0005-0000-0000-00002C4F0000}"/>
    <cellStyle name="Normal 22 2 4 2 2 2" xfId="20268" xr:uid="{00000000-0005-0000-0000-00002D4F0000}"/>
    <cellStyle name="Normal 22 2 4 2 2 2 2" xfId="20269" xr:uid="{00000000-0005-0000-0000-00002E4F0000}"/>
    <cellStyle name="Normal 22 2 4 2 2 3" xfId="20270" xr:uid="{00000000-0005-0000-0000-00002F4F0000}"/>
    <cellStyle name="Normal 22 2 4 2 3" xfId="20271" xr:uid="{00000000-0005-0000-0000-0000304F0000}"/>
    <cellStyle name="Normal 22 2 4 2 3 2" xfId="20272" xr:uid="{00000000-0005-0000-0000-0000314F0000}"/>
    <cellStyle name="Normal 22 2 4 2 3 2 2" xfId="20273" xr:uid="{00000000-0005-0000-0000-0000324F0000}"/>
    <cellStyle name="Normal 22 2 4 2 3 3" xfId="20274" xr:uid="{00000000-0005-0000-0000-0000334F0000}"/>
    <cellStyle name="Normal 22 2 4 2 4" xfId="20275" xr:uid="{00000000-0005-0000-0000-0000344F0000}"/>
    <cellStyle name="Normal 22 2 4 2 4 2" xfId="20276" xr:uid="{00000000-0005-0000-0000-0000354F0000}"/>
    <cellStyle name="Normal 22 2 4 2 4 2 2" xfId="20277" xr:uid="{00000000-0005-0000-0000-0000364F0000}"/>
    <cellStyle name="Normal 22 2 4 2 4 3" xfId="20278" xr:uid="{00000000-0005-0000-0000-0000374F0000}"/>
    <cellStyle name="Normal 22 2 4 2 5" xfId="20279" xr:uid="{00000000-0005-0000-0000-0000384F0000}"/>
    <cellStyle name="Normal 22 2 4 2 5 2" xfId="20280" xr:uid="{00000000-0005-0000-0000-0000394F0000}"/>
    <cellStyle name="Normal 22 2 4 2 6" xfId="20281" xr:uid="{00000000-0005-0000-0000-00003A4F0000}"/>
    <cellStyle name="Normal 22 2 4 2 6 2" xfId="20282" xr:uid="{00000000-0005-0000-0000-00003B4F0000}"/>
    <cellStyle name="Normal 22 2 4 2 7" xfId="20283" xr:uid="{00000000-0005-0000-0000-00003C4F0000}"/>
    <cellStyle name="Normal 22 2 4 3" xfId="20284" xr:uid="{00000000-0005-0000-0000-00003D4F0000}"/>
    <cellStyle name="Normal 22 2 4 3 2" xfId="20285" xr:uid="{00000000-0005-0000-0000-00003E4F0000}"/>
    <cellStyle name="Normal 22 2 4 3 2 2" xfId="20286" xr:uid="{00000000-0005-0000-0000-00003F4F0000}"/>
    <cellStyle name="Normal 22 2 4 3 2 2 2" xfId="20287" xr:uid="{00000000-0005-0000-0000-0000404F0000}"/>
    <cellStyle name="Normal 22 2 4 3 2 3" xfId="20288" xr:uid="{00000000-0005-0000-0000-0000414F0000}"/>
    <cellStyle name="Normal 22 2 4 3 3" xfId="20289" xr:uid="{00000000-0005-0000-0000-0000424F0000}"/>
    <cellStyle name="Normal 22 2 4 3 3 2" xfId="20290" xr:uid="{00000000-0005-0000-0000-0000434F0000}"/>
    <cellStyle name="Normal 22 2 4 3 3 2 2" xfId="20291" xr:uid="{00000000-0005-0000-0000-0000444F0000}"/>
    <cellStyle name="Normal 22 2 4 3 3 3" xfId="20292" xr:uid="{00000000-0005-0000-0000-0000454F0000}"/>
    <cellStyle name="Normal 22 2 4 3 4" xfId="20293" xr:uid="{00000000-0005-0000-0000-0000464F0000}"/>
    <cellStyle name="Normal 22 2 4 3 4 2" xfId="20294" xr:uid="{00000000-0005-0000-0000-0000474F0000}"/>
    <cellStyle name="Normal 22 2 4 3 4 2 2" xfId="20295" xr:uid="{00000000-0005-0000-0000-0000484F0000}"/>
    <cellStyle name="Normal 22 2 4 3 4 3" xfId="20296" xr:uid="{00000000-0005-0000-0000-0000494F0000}"/>
    <cellStyle name="Normal 22 2 4 3 5" xfId="20297" xr:uid="{00000000-0005-0000-0000-00004A4F0000}"/>
    <cellStyle name="Normal 22 2 4 3 5 2" xfId="20298" xr:uid="{00000000-0005-0000-0000-00004B4F0000}"/>
    <cellStyle name="Normal 22 2 4 3 6" xfId="20299" xr:uid="{00000000-0005-0000-0000-00004C4F0000}"/>
    <cellStyle name="Normal 22 2 4 3 6 2" xfId="20300" xr:uid="{00000000-0005-0000-0000-00004D4F0000}"/>
    <cellStyle name="Normal 22 2 4 3 7" xfId="20301" xr:uid="{00000000-0005-0000-0000-00004E4F0000}"/>
    <cellStyle name="Normal 22 2 4 4" xfId="20302" xr:uid="{00000000-0005-0000-0000-00004F4F0000}"/>
    <cellStyle name="Normal 22 2 4 4 2" xfId="20303" xr:uid="{00000000-0005-0000-0000-0000504F0000}"/>
    <cellStyle name="Normal 22 2 4 4 2 2" xfId="20304" xr:uid="{00000000-0005-0000-0000-0000514F0000}"/>
    <cellStyle name="Normal 22 2 4 4 3" xfId="20305" xr:uid="{00000000-0005-0000-0000-0000524F0000}"/>
    <cellStyle name="Normal 22 2 4 5" xfId="20306" xr:uid="{00000000-0005-0000-0000-0000534F0000}"/>
    <cellStyle name="Normal 22 2 4 5 2" xfId="20307" xr:uid="{00000000-0005-0000-0000-0000544F0000}"/>
    <cellStyle name="Normal 22 2 4 5 2 2" xfId="20308" xr:uid="{00000000-0005-0000-0000-0000554F0000}"/>
    <cellStyle name="Normal 22 2 4 5 3" xfId="20309" xr:uid="{00000000-0005-0000-0000-0000564F0000}"/>
    <cellStyle name="Normal 22 2 4 6" xfId="20310" xr:uid="{00000000-0005-0000-0000-0000574F0000}"/>
    <cellStyle name="Normal 22 2 4 6 2" xfId="20311" xr:uid="{00000000-0005-0000-0000-0000584F0000}"/>
    <cellStyle name="Normal 22 2 4 6 2 2" xfId="20312" xr:uid="{00000000-0005-0000-0000-0000594F0000}"/>
    <cellStyle name="Normal 22 2 4 6 3" xfId="20313" xr:uid="{00000000-0005-0000-0000-00005A4F0000}"/>
    <cellStyle name="Normal 22 2 4 7" xfId="20314" xr:uid="{00000000-0005-0000-0000-00005B4F0000}"/>
    <cellStyle name="Normal 22 2 4 7 2" xfId="20315" xr:uid="{00000000-0005-0000-0000-00005C4F0000}"/>
    <cellStyle name="Normal 22 2 4 8" xfId="20316" xr:uid="{00000000-0005-0000-0000-00005D4F0000}"/>
    <cellStyle name="Normal 22 2 4 8 2" xfId="20317" xr:uid="{00000000-0005-0000-0000-00005E4F0000}"/>
    <cellStyle name="Normal 22 2 4 9" xfId="20318" xr:uid="{00000000-0005-0000-0000-00005F4F0000}"/>
    <cellStyle name="Normal 22 2 5" xfId="20319" xr:uid="{00000000-0005-0000-0000-0000604F0000}"/>
    <cellStyle name="Normal 22 2 5 2" xfId="20320" xr:uid="{00000000-0005-0000-0000-0000614F0000}"/>
    <cellStyle name="Normal 22 2 5 2 2" xfId="20321" xr:uid="{00000000-0005-0000-0000-0000624F0000}"/>
    <cellStyle name="Normal 22 2 5 2 2 2" xfId="20322" xr:uid="{00000000-0005-0000-0000-0000634F0000}"/>
    <cellStyle name="Normal 22 2 5 2 2 2 2" xfId="20323" xr:uid="{00000000-0005-0000-0000-0000644F0000}"/>
    <cellStyle name="Normal 22 2 5 2 2 3" xfId="20324" xr:uid="{00000000-0005-0000-0000-0000654F0000}"/>
    <cellStyle name="Normal 22 2 5 2 3" xfId="20325" xr:uid="{00000000-0005-0000-0000-0000664F0000}"/>
    <cellStyle name="Normal 22 2 5 2 3 2" xfId="20326" xr:uid="{00000000-0005-0000-0000-0000674F0000}"/>
    <cellStyle name="Normal 22 2 5 2 3 2 2" xfId="20327" xr:uid="{00000000-0005-0000-0000-0000684F0000}"/>
    <cellStyle name="Normal 22 2 5 2 3 3" xfId="20328" xr:uid="{00000000-0005-0000-0000-0000694F0000}"/>
    <cellStyle name="Normal 22 2 5 2 4" xfId="20329" xr:uid="{00000000-0005-0000-0000-00006A4F0000}"/>
    <cellStyle name="Normal 22 2 5 2 4 2" xfId="20330" xr:uid="{00000000-0005-0000-0000-00006B4F0000}"/>
    <cellStyle name="Normal 22 2 5 2 4 2 2" xfId="20331" xr:uid="{00000000-0005-0000-0000-00006C4F0000}"/>
    <cellStyle name="Normal 22 2 5 2 4 3" xfId="20332" xr:uid="{00000000-0005-0000-0000-00006D4F0000}"/>
    <cellStyle name="Normal 22 2 5 2 5" xfId="20333" xr:uid="{00000000-0005-0000-0000-00006E4F0000}"/>
    <cellStyle name="Normal 22 2 5 2 5 2" xfId="20334" xr:uid="{00000000-0005-0000-0000-00006F4F0000}"/>
    <cellStyle name="Normal 22 2 5 2 6" xfId="20335" xr:uid="{00000000-0005-0000-0000-0000704F0000}"/>
    <cellStyle name="Normal 22 2 5 2 6 2" xfId="20336" xr:uid="{00000000-0005-0000-0000-0000714F0000}"/>
    <cellStyle name="Normal 22 2 5 2 7" xfId="20337" xr:uid="{00000000-0005-0000-0000-0000724F0000}"/>
    <cellStyle name="Normal 22 2 5 3" xfId="20338" xr:uid="{00000000-0005-0000-0000-0000734F0000}"/>
    <cellStyle name="Normal 22 2 5 3 2" xfId="20339" xr:uid="{00000000-0005-0000-0000-0000744F0000}"/>
    <cellStyle name="Normal 22 2 5 3 2 2" xfId="20340" xr:uid="{00000000-0005-0000-0000-0000754F0000}"/>
    <cellStyle name="Normal 22 2 5 3 3" xfId="20341" xr:uid="{00000000-0005-0000-0000-0000764F0000}"/>
    <cellStyle name="Normal 22 2 5 4" xfId="20342" xr:uid="{00000000-0005-0000-0000-0000774F0000}"/>
    <cellStyle name="Normal 22 2 5 4 2" xfId="20343" xr:uid="{00000000-0005-0000-0000-0000784F0000}"/>
    <cellStyle name="Normal 22 2 5 4 2 2" xfId="20344" xr:uid="{00000000-0005-0000-0000-0000794F0000}"/>
    <cellStyle name="Normal 22 2 5 4 3" xfId="20345" xr:uid="{00000000-0005-0000-0000-00007A4F0000}"/>
    <cellStyle name="Normal 22 2 5 5" xfId="20346" xr:uid="{00000000-0005-0000-0000-00007B4F0000}"/>
    <cellStyle name="Normal 22 2 5 5 2" xfId="20347" xr:uid="{00000000-0005-0000-0000-00007C4F0000}"/>
    <cellStyle name="Normal 22 2 5 5 2 2" xfId="20348" xr:uid="{00000000-0005-0000-0000-00007D4F0000}"/>
    <cellStyle name="Normal 22 2 5 5 3" xfId="20349" xr:uid="{00000000-0005-0000-0000-00007E4F0000}"/>
    <cellStyle name="Normal 22 2 5 6" xfId="20350" xr:uid="{00000000-0005-0000-0000-00007F4F0000}"/>
    <cellStyle name="Normal 22 2 5 6 2" xfId="20351" xr:uid="{00000000-0005-0000-0000-0000804F0000}"/>
    <cellStyle name="Normal 22 2 5 7" xfId="20352" xr:uid="{00000000-0005-0000-0000-0000814F0000}"/>
    <cellStyle name="Normal 22 2 5 7 2" xfId="20353" xr:uid="{00000000-0005-0000-0000-0000824F0000}"/>
    <cellStyle name="Normal 22 2 5 8" xfId="20354" xr:uid="{00000000-0005-0000-0000-0000834F0000}"/>
    <cellStyle name="Normal 22 2 6" xfId="20355" xr:uid="{00000000-0005-0000-0000-0000844F0000}"/>
    <cellStyle name="Normal 22 2 6 2" xfId="20356" xr:uid="{00000000-0005-0000-0000-0000854F0000}"/>
    <cellStyle name="Normal 22 2 6 2 2" xfId="20357" xr:uid="{00000000-0005-0000-0000-0000864F0000}"/>
    <cellStyle name="Normal 22 2 6 2 2 2" xfId="20358" xr:uid="{00000000-0005-0000-0000-0000874F0000}"/>
    <cellStyle name="Normal 22 2 6 2 3" xfId="20359" xr:uid="{00000000-0005-0000-0000-0000884F0000}"/>
    <cellStyle name="Normal 22 2 6 3" xfId="20360" xr:uid="{00000000-0005-0000-0000-0000894F0000}"/>
    <cellStyle name="Normal 22 2 6 3 2" xfId="20361" xr:uid="{00000000-0005-0000-0000-00008A4F0000}"/>
    <cellStyle name="Normal 22 2 6 3 2 2" xfId="20362" xr:uid="{00000000-0005-0000-0000-00008B4F0000}"/>
    <cellStyle name="Normal 22 2 6 3 3" xfId="20363" xr:uid="{00000000-0005-0000-0000-00008C4F0000}"/>
    <cellStyle name="Normal 22 2 6 4" xfId="20364" xr:uid="{00000000-0005-0000-0000-00008D4F0000}"/>
    <cellStyle name="Normal 22 2 6 4 2" xfId="20365" xr:uid="{00000000-0005-0000-0000-00008E4F0000}"/>
    <cellStyle name="Normal 22 2 6 4 2 2" xfId="20366" xr:uid="{00000000-0005-0000-0000-00008F4F0000}"/>
    <cellStyle name="Normal 22 2 6 4 3" xfId="20367" xr:uid="{00000000-0005-0000-0000-0000904F0000}"/>
    <cellStyle name="Normal 22 2 6 5" xfId="20368" xr:uid="{00000000-0005-0000-0000-0000914F0000}"/>
    <cellStyle name="Normal 22 2 6 5 2" xfId="20369" xr:uid="{00000000-0005-0000-0000-0000924F0000}"/>
    <cellStyle name="Normal 22 2 6 6" xfId="20370" xr:uid="{00000000-0005-0000-0000-0000934F0000}"/>
    <cellStyle name="Normal 22 2 6 6 2" xfId="20371" xr:uid="{00000000-0005-0000-0000-0000944F0000}"/>
    <cellStyle name="Normal 22 2 6 7" xfId="20372" xr:uid="{00000000-0005-0000-0000-0000954F0000}"/>
    <cellStyle name="Normal 22 2 7" xfId="20373" xr:uid="{00000000-0005-0000-0000-0000964F0000}"/>
    <cellStyle name="Normal 22 2 7 2" xfId="20374" xr:uid="{00000000-0005-0000-0000-0000974F0000}"/>
    <cellStyle name="Normal 22 2 7 2 2" xfId="20375" xr:uid="{00000000-0005-0000-0000-0000984F0000}"/>
    <cellStyle name="Normal 22 2 7 2 2 2" xfId="20376" xr:uid="{00000000-0005-0000-0000-0000994F0000}"/>
    <cellStyle name="Normal 22 2 7 2 3" xfId="20377" xr:uid="{00000000-0005-0000-0000-00009A4F0000}"/>
    <cellStyle name="Normal 22 2 7 3" xfId="20378" xr:uid="{00000000-0005-0000-0000-00009B4F0000}"/>
    <cellStyle name="Normal 22 2 7 3 2" xfId="20379" xr:uid="{00000000-0005-0000-0000-00009C4F0000}"/>
    <cellStyle name="Normal 22 2 7 3 2 2" xfId="20380" xr:uid="{00000000-0005-0000-0000-00009D4F0000}"/>
    <cellStyle name="Normal 22 2 7 3 3" xfId="20381" xr:uid="{00000000-0005-0000-0000-00009E4F0000}"/>
    <cellStyle name="Normal 22 2 7 4" xfId="20382" xr:uid="{00000000-0005-0000-0000-00009F4F0000}"/>
    <cellStyle name="Normal 22 2 7 4 2" xfId="20383" xr:uid="{00000000-0005-0000-0000-0000A04F0000}"/>
    <cellStyle name="Normal 22 2 7 4 2 2" xfId="20384" xr:uid="{00000000-0005-0000-0000-0000A14F0000}"/>
    <cellStyle name="Normal 22 2 7 4 3" xfId="20385" xr:uid="{00000000-0005-0000-0000-0000A24F0000}"/>
    <cellStyle name="Normal 22 2 7 5" xfId="20386" xr:uid="{00000000-0005-0000-0000-0000A34F0000}"/>
    <cellStyle name="Normal 22 2 7 5 2" xfId="20387" xr:uid="{00000000-0005-0000-0000-0000A44F0000}"/>
    <cellStyle name="Normal 22 2 7 6" xfId="20388" xr:uid="{00000000-0005-0000-0000-0000A54F0000}"/>
    <cellStyle name="Normal 22 2 7 6 2" xfId="20389" xr:uid="{00000000-0005-0000-0000-0000A64F0000}"/>
    <cellStyle name="Normal 22 2 7 7" xfId="20390" xr:uid="{00000000-0005-0000-0000-0000A74F0000}"/>
    <cellStyle name="Normal 22 2 8" xfId="20391" xr:uid="{00000000-0005-0000-0000-0000A84F0000}"/>
    <cellStyle name="Normal 22 2 8 2" xfId="20392" xr:uid="{00000000-0005-0000-0000-0000A94F0000}"/>
    <cellStyle name="Normal 22 2 8 2 2" xfId="20393" xr:uid="{00000000-0005-0000-0000-0000AA4F0000}"/>
    <cellStyle name="Normal 22 2 8 3" xfId="20394" xr:uid="{00000000-0005-0000-0000-0000AB4F0000}"/>
    <cellStyle name="Normal 22 2 9" xfId="20395" xr:uid="{00000000-0005-0000-0000-0000AC4F0000}"/>
    <cellStyle name="Normal 22 2 9 2" xfId="20396" xr:uid="{00000000-0005-0000-0000-0000AD4F0000}"/>
    <cellStyle name="Normal 22 2 9 2 2" xfId="20397" xr:uid="{00000000-0005-0000-0000-0000AE4F0000}"/>
    <cellStyle name="Normal 22 2 9 3" xfId="20398" xr:uid="{00000000-0005-0000-0000-0000AF4F0000}"/>
    <cellStyle name="Normal 22 2_Confidential Information" xfId="20399" xr:uid="{00000000-0005-0000-0000-0000B04F0000}"/>
    <cellStyle name="Normal 22 3" xfId="20400" xr:uid="{00000000-0005-0000-0000-0000B14F0000}"/>
    <cellStyle name="Normal 22 3 10" xfId="20401" xr:uid="{00000000-0005-0000-0000-0000B24F0000}"/>
    <cellStyle name="Normal 22 3 10 2" xfId="20402" xr:uid="{00000000-0005-0000-0000-0000B34F0000}"/>
    <cellStyle name="Normal 22 3 11" xfId="20403" xr:uid="{00000000-0005-0000-0000-0000B44F0000}"/>
    <cellStyle name="Normal 22 3 2" xfId="20404" xr:uid="{00000000-0005-0000-0000-0000B54F0000}"/>
    <cellStyle name="Normal 22 3 2 2" xfId="20405" xr:uid="{00000000-0005-0000-0000-0000B64F0000}"/>
    <cellStyle name="Normal 22 3 2 2 2" xfId="20406" xr:uid="{00000000-0005-0000-0000-0000B74F0000}"/>
    <cellStyle name="Normal 22 3 2 2 2 2" xfId="20407" xr:uid="{00000000-0005-0000-0000-0000B84F0000}"/>
    <cellStyle name="Normal 22 3 2 2 2 2 2" xfId="20408" xr:uid="{00000000-0005-0000-0000-0000B94F0000}"/>
    <cellStyle name="Normal 22 3 2 2 2 3" xfId="20409" xr:uid="{00000000-0005-0000-0000-0000BA4F0000}"/>
    <cellStyle name="Normal 22 3 2 2 3" xfId="20410" xr:uid="{00000000-0005-0000-0000-0000BB4F0000}"/>
    <cellStyle name="Normal 22 3 2 2 3 2" xfId="20411" xr:uid="{00000000-0005-0000-0000-0000BC4F0000}"/>
    <cellStyle name="Normal 22 3 2 2 3 2 2" xfId="20412" xr:uid="{00000000-0005-0000-0000-0000BD4F0000}"/>
    <cellStyle name="Normal 22 3 2 2 3 3" xfId="20413" xr:uid="{00000000-0005-0000-0000-0000BE4F0000}"/>
    <cellStyle name="Normal 22 3 2 2 4" xfId="20414" xr:uid="{00000000-0005-0000-0000-0000BF4F0000}"/>
    <cellStyle name="Normal 22 3 2 2 4 2" xfId="20415" xr:uid="{00000000-0005-0000-0000-0000C04F0000}"/>
    <cellStyle name="Normal 22 3 2 2 4 2 2" xfId="20416" xr:uid="{00000000-0005-0000-0000-0000C14F0000}"/>
    <cellStyle name="Normal 22 3 2 2 4 3" xfId="20417" xr:uid="{00000000-0005-0000-0000-0000C24F0000}"/>
    <cellStyle name="Normal 22 3 2 2 5" xfId="20418" xr:uid="{00000000-0005-0000-0000-0000C34F0000}"/>
    <cellStyle name="Normal 22 3 2 2 5 2" xfId="20419" xr:uid="{00000000-0005-0000-0000-0000C44F0000}"/>
    <cellStyle name="Normal 22 3 2 2 6" xfId="20420" xr:uid="{00000000-0005-0000-0000-0000C54F0000}"/>
    <cellStyle name="Normal 22 3 2 2 6 2" xfId="20421" xr:uid="{00000000-0005-0000-0000-0000C64F0000}"/>
    <cellStyle name="Normal 22 3 2 2 7" xfId="20422" xr:uid="{00000000-0005-0000-0000-0000C74F0000}"/>
    <cellStyle name="Normal 22 3 2 3" xfId="20423" xr:uid="{00000000-0005-0000-0000-0000C84F0000}"/>
    <cellStyle name="Normal 22 3 2 3 2" xfId="20424" xr:uid="{00000000-0005-0000-0000-0000C94F0000}"/>
    <cellStyle name="Normal 22 3 2 3 2 2" xfId="20425" xr:uid="{00000000-0005-0000-0000-0000CA4F0000}"/>
    <cellStyle name="Normal 22 3 2 3 2 2 2" xfId="20426" xr:uid="{00000000-0005-0000-0000-0000CB4F0000}"/>
    <cellStyle name="Normal 22 3 2 3 2 3" xfId="20427" xr:uid="{00000000-0005-0000-0000-0000CC4F0000}"/>
    <cellStyle name="Normal 22 3 2 3 3" xfId="20428" xr:uid="{00000000-0005-0000-0000-0000CD4F0000}"/>
    <cellStyle name="Normal 22 3 2 3 3 2" xfId="20429" xr:uid="{00000000-0005-0000-0000-0000CE4F0000}"/>
    <cellStyle name="Normal 22 3 2 3 3 2 2" xfId="20430" xr:uid="{00000000-0005-0000-0000-0000CF4F0000}"/>
    <cellStyle name="Normal 22 3 2 3 3 3" xfId="20431" xr:uid="{00000000-0005-0000-0000-0000D04F0000}"/>
    <cellStyle name="Normal 22 3 2 3 4" xfId="20432" xr:uid="{00000000-0005-0000-0000-0000D14F0000}"/>
    <cellStyle name="Normal 22 3 2 3 4 2" xfId="20433" xr:uid="{00000000-0005-0000-0000-0000D24F0000}"/>
    <cellStyle name="Normal 22 3 2 3 4 2 2" xfId="20434" xr:uid="{00000000-0005-0000-0000-0000D34F0000}"/>
    <cellStyle name="Normal 22 3 2 3 4 3" xfId="20435" xr:uid="{00000000-0005-0000-0000-0000D44F0000}"/>
    <cellStyle name="Normal 22 3 2 3 5" xfId="20436" xr:uid="{00000000-0005-0000-0000-0000D54F0000}"/>
    <cellStyle name="Normal 22 3 2 3 5 2" xfId="20437" xr:uid="{00000000-0005-0000-0000-0000D64F0000}"/>
    <cellStyle name="Normal 22 3 2 3 6" xfId="20438" xr:uid="{00000000-0005-0000-0000-0000D74F0000}"/>
    <cellStyle name="Normal 22 3 2 3 6 2" xfId="20439" xr:uid="{00000000-0005-0000-0000-0000D84F0000}"/>
    <cellStyle name="Normal 22 3 2 3 7" xfId="20440" xr:uid="{00000000-0005-0000-0000-0000D94F0000}"/>
    <cellStyle name="Normal 22 3 2 4" xfId="20441" xr:uid="{00000000-0005-0000-0000-0000DA4F0000}"/>
    <cellStyle name="Normal 22 3 2 4 2" xfId="20442" xr:uid="{00000000-0005-0000-0000-0000DB4F0000}"/>
    <cellStyle name="Normal 22 3 2 4 2 2" xfId="20443" xr:uid="{00000000-0005-0000-0000-0000DC4F0000}"/>
    <cellStyle name="Normal 22 3 2 4 3" xfId="20444" xr:uid="{00000000-0005-0000-0000-0000DD4F0000}"/>
    <cellStyle name="Normal 22 3 2 5" xfId="20445" xr:uid="{00000000-0005-0000-0000-0000DE4F0000}"/>
    <cellStyle name="Normal 22 3 2 5 2" xfId="20446" xr:uid="{00000000-0005-0000-0000-0000DF4F0000}"/>
    <cellStyle name="Normal 22 3 2 5 2 2" xfId="20447" xr:uid="{00000000-0005-0000-0000-0000E04F0000}"/>
    <cellStyle name="Normal 22 3 2 5 3" xfId="20448" xr:uid="{00000000-0005-0000-0000-0000E14F0000}"/>
    <cellStyle name="Normal 22 3 2 6" xfId="20449" xr:uid="{00000000-0005-0000-0000-0000E24F0000}"/>
    <cellStyle name="Normal 22 3 2 6 2" xfId="20450" xr:uid="{00000000-0005-0000-0000-0000E34F0000}"/>
    <cellStyle name="Normal 22 3 2 6 2 2" xfId="20451" xr:uid="{00000000-0005-0000-0000-0000E44F0000}"/>
    <cellStyle name="Normal 22 3 2 6 3" xfId="20452" xr:uid="{00000000-0005-0000-0000-0000E54F0000}"/>
    <cellStyle name="Normal 22 3 2 7" xfId="20453" xr:uid="{00000000-0005-0000-0000-0000E64F0000}"/>
    <cellStyle name="Normal 22 3 2 7 2" xfId="20454" xr:uid="{00000000-0005-0000-0000-0000E74F0000}"/>
    <cellStyle name="Normal 22 3 2 8" xfId="20455" xr:uid="{00000000-0005-0000-0000-0000E84F0000}"/>
    <cellStyle name="Normal 22 3 2 8 2" xfId="20456" xr:uid="{00000000-0005-0000-0000-0000E94F0000}"/>
    <cellStyle name="Normal 22 3 2 9" xfId="20457" xr:uid="{00000000-0005-0000-0000-0000EA4F0000}"/>
    <cellStyle name="Normal 22 3 3" xfId="20458" xr:uid="{00000000-0005-0000-0000-0000EB4F0000}"/>
    <cellStyle name="Normal 22 3 3 2" xfId="20459" xr:uid="{00000000-0005-0000-0000-0000EC4F0000}"/>
    <cellStyle name="Normal 22 3 3 2 2" xfId="20460" xr:uid="{00000000-0005-0000-0000-0000ED4F0000}"/>
    <cellStyle name="Normal 22 3 3 2 2 2" xfId="20461" xr:uid="{00000000-0005-0000-0000-0000EE4F0000}"/>
    <cellStyle name="Normal 22 3 3 2 2 2 2" xfId="20462" xr:uid="{00000000-0005-0000-0000-0000EF4F0000}"/>
    <cellStyle name="Normal 22 3 3 2 2 3" xfId="20463" xr:uid="{00000000-0005-0000-0000-0000F04F0000}"/>
    <cellStyle name="Normal 22 3 3 2 3" xfId="20464" xr:uid="{00000000-0005-0000-0000-0000F14F0000}"/>
    <cellStyle name="Normal 22 3 3 2 3 2" xfId="20465" xr:uid="{00000000-0005-0000-0000-0000F24F0000}"/>
    <cellStyle name="Normal 22 3 3 2 3 2 2" xfId="20466" xr:uid="{00000000-0005-0000-0000-0000F34F0000}"/>
    <cellStyle name="Normal 22 3 3 2 3 3" xfId="20467" xr:uid="{00000000-0005-0000-0000-0000F44F0000}"/>
    <cellStyle name="Normal 22 3 3 2 4" xfId="20468" xr:uid="{00000000-0005-0000-0000-0000F54F0000}"/>
    <cellStyle name="Normal 22 3 3 2 4 2" xfId="20469" xr:uid="{00000000-0005-0000-0000-0000F64F0000}"/>
    <cellStyle name="Normal 22 3 3 2 4 2 2" xfId="20470" xr:uid="{00000000-0005-0000-0000-0000F74F0000}"/>
    <cellStyle name="Normal 22 3 3 2 4 3" xfId="20471" xr:uid="{00000000-0005-0000-0000-0000F84F0000}"/>
    <cellStyle name="Normal 22 3 3 2 5" xfId="20472" xr:uid="{00000000-0005-0000-0000-0000F94F0000}"/>
    <cellStyle name="Normal 22 3 3 2 5 2" xfId="20473" xr:uid="{00000000-0005-0000-0000-0000FA4F0000}"/>
    <cellStyle name="Normal 22 3 3 2 6" xfId="20474" xr:uid="{00000000-0005-0000-0000-0000FB4F0000}"/>
    <cellStyle name="Normal 22 3 3 2 6 2" xfId="20475" xr:uid="{00000000-0005-0000-0000-0000FC4F0000}"/>
    <cellStyle name="Normal 22 3 3 2 7" xfId="20476" xr:uid="{00000000-0005-0000-0000-0000FD4F0000}"/>
    <cellStyle name="Normal 22 3 3 3" xfId="20477" xr:uid="{00000000-0005-0000-0000-0000FE4F0000}"/>
    <cellStyle name="Normal 22 3 3 3 2" xfId="20478" xr:uid="{00000000-0005-0000-0000-0000FF4F0000}"/>
    <cellStyle name="Normal 22 3 3 3 2 2" xfId="20479" xr:uid="{00000000-0005-0000-0000-000000500000}"/>
    <cellStyle name="Normal 22 3 3 3 3" xfId="20480" xr:uid="{00000000-0005-0000-0000-000001500000}"/>
    <cellStyle name="Normal 22 3 3 4" xfId="20481" xr:uid="{00000000-0005-0000-0000-000002500000}"/>
    <cellStyle name="Normal 22 3 3 4 2" xfId="20482" xr:uid="{00000000-0005-0000-0000-000003500000}"/>
    <cellStyle name="Normal 22 3 3 4 2 2" xfId="20483" xr:uid="{00000000-0005-0000-0000-000004500000}"/>
    <cellStyle name="Normal 22 3 3 4 3" xfId="20484" xr:uid="{00000000-0005-0000-0000-000005500000}"/>
    <cellStyle name="Normal 22 3 3 5" xfId="20485" xr:uid="{00000000-0005-0000-0000-000006500000}"/>
    <cellStyle name="Normal 22 3 3 5 2" xfId="20486" xr:uid="{00000000-0005-0000-0000-000007500000}"/>
    <cellStyle name="Normal 22 3 3 5 2 2" xfId="20487" xr:uid="{00000000-0005-0000-0000-000008500000}"/>
    <cellStyle name="Normal 22 3 3 5 3" xfId="20488" xr:uid="{00000000-0005-0000-0000-000009500000}"/>
    <cellStyle name="Normal 22 3 3 6" xfId="20489" xr:uid="{00000000-0005-0000-0000-00000A500000}"/>
    <cellStyle name="Normal 22 3 3 6 2" xfId="20490" xr:uid="{00000000-0005-0000-0000-00000B500000}"/>
    <cellStyle name="Normal 22 3 3 7" xfId="20491" xr:uid="{00000000-0005-0000-0000-00000C500000}"/>
    <cellStyle name="Normal 22 3 3 7 2" xfId="20492" xr:uid="{00000000-0005-0000-0000-00000D500000}"/>
    <cellStyle name="Normal 22 3 3 8" xfId="20493" xr:uid="{00000000-0005-0000-0000-00000E500000}"/>
    <cellStyle name="Normal 22 3 4" xfId="20494" xr:uid="{00000000-0005-0000-0000-00000F500000}"/>
    <cellStyle name="Normal 22 3 4 2" xfId="20495" xr:uid="{00000000-0005-0000-0000-000010500000}"/>
    <cellStyle name="Normal 22 3 4 2 2" xfId="20496" xr:uid="{00000000-0005-0000-0000-000011500000}"/>
    <cellStyle name="Normal 22 3 4 2 2 2" xfId="20497" xr:uid="{00000000-0005-0000-0000-000012500000}"/>
    <cellStyle name="Normal 22 3 4 2 3" xfId="20498" xr:uid="{00000000-0005-0000-0000-000013500000}"/>
    <cellStyle name="Normal 22 3 4 3" xfId="20499" xr:uid="{00000000-0005-0000-0000-000014500000}"/>
    <cellStyle name="Normal 22 3 4 3 2" xfId="20500" xr:uid="{00000000-0005-0000-0000-000015500000}"/>
    <cellStyle name="Normal 22 3 4 3 2 2" xfId="20501" xr:uid="{00000000-0005-0000-0000-000016500000}"/>
    <cellStyle name="Normal 22 3 4 3 3" xfId="20502" xr:uid="{00000000-0005-0000-0000-000017500000}"/>
    <cellStyle name="Normal 22 3 4 4" xfId="20503" xr:uid="{00000000-0005-0000-0000-000018500000}"/>
    <cellStyle name="Normal 22 3 4 4 2" xfId="20504" xr:uid="{00000000-0005-0000-0000-000019500000}"/>
    <cellStyle name="Normal 22 3 4 4 2 2" xfId="20505" xr:uid="{00000000-0005-0000-0000-00001A500000}"/>
    <cellStyle name="Normal 22 3 4 4 3" xfId="20506" xr:uid="{00000000-0005-0000-0000-00001B500000}"/>
    <cellStyle name="Normal 22 3 4 5" xfId="20507" xr:uid="{00000000-0005-0000-0000-00001C500000}"/>
    <cellStyle name="Normal 22 3 4 5 2" xfId="20508" xr:uid="{00000000-0005-0000-0000-00001D500000}"/>
    <cellStyle name="Normal 22 3 4 6" xfId="20509" xr:uid="{00000000-0005-0000-0000-00001E500000}"/>
    <cellStyle name="Normal 22 3 4 6 2" xfId="20510" xr:uid="{00000000-0005-0000-0000-00001F500000}"/>
    <cellStyle name="Normal 22 3 4 7" xfId="20511" xr:uid="{00000000-0005-0000-0000-000020500000}"/>
    <cellStyle name="Normal 22 3 5" xfId="20512" xr:uid="{00000000-0005-0000-0000-000021500000}"/>
    <cellStyle name="Normal 22 3 5 2" xfId="20513" xr:uid="{00000000-0005-0000-0000-000022500000}"/>
    <cellStyle name="Normal 22 3 5 2 2" xfId="20514" xr:uid="{00000000-0005-0000-0000-000023500000}"/>
    <cellStyle name="Normal 22 3 5 2 2 2" xfId="20515" xr:uid="{00000000-0005-0000-0000-000024500000}"/>
    <cellStyle name="Normal 22 3 5 2 3" xfId="20516" xr:uid="{00000000-0005-0000-0000-000025500000}"/>
    <cellStyle name="Normal 22 3 5 3" xfId="20517" xr:uid="{00000000-0005-0000-0000-000026500000}"/>
    <cellStyle name="Normal 22 3 5 3 2" xfId="20518" xr:uid="{00000000-0005-0000-0000-000027500000}"/>
    <cellStyle name="Normal 22 3 5 3 2 2" xfId="20519" xr:uid="{00000000-0005-0000-0000-000028500000}"/>
    <cellStyle name="Normal 22 3 5 3 3" xfId="20520" xr:uid="{00000000-0005-0000-0000-000029500000}"/>
    <cellStyle name="Normal 22 3 5 4" xfId="20521" xr:uid="{00000000-0005-0000-0000-00002A500000}"/>
    <cellStyle name="Normal 22 3 5 4 2" xfId="20522" xr:uid="{00000000-0005-0000-0000-00002B500000}"/>
    <cellStyle name="Normal 22 3 5 4 2 2" xfId="20523" xr:uid="{00000000-0005-0000-0000-00002C500000}"/>
    <cellStyle name="Normal 22 3 5 4 3" xfId="20524" xr:uid="{00000000-0005-0000-0000-00002D500000}"/>
    <cellStyle name="Normal 22 3 5 5" xfId="20525" xr:uid="{00000000-0005-0000-0000-00002E500000}"/>
    <cellStyle name="Normal 22 3 5 5 2" xfId="20526" xr:uid="{00000000-0005-0000-0000-00002F500000}"/>
    <cellStyle name="Normal 22 3 5 6" xfId="20527" xr:uid="{00000000-0005-0000-0000-000030500000}"/>
    <cellStyle name="Normal 22 3 5 6 2" xfId="20528" xr:uid="{00000000-0005-0000-0000-000031500000}"/>
    <cellStyle name="Normal 22 3 5 7" xfId="20529" xr:uid="{00000000-0005-0000-0000-000032500000}"/>
    <cellStyle name="Normal 22 3 6" xfId="20530" xr:uid="{00000000-0005-0000-0000-000033500000}"/>
    <cellStyle name="Normal 22 3 6 2" xfId="20531" xr:uid="{00000000-0005-0000-0000-000034500000}"/>
    <cellStyle name="Normal 22 3 6 2 2" xfId="20532" xr:uid="{00000000-0005-0000-0000-000035500000}"/>
    <cellStyle name="Normal 22 3 6 3" xfId="20533" xr:uid="{00000000-0005-0000-0000-000036500000}"/>
    <cellStyle name="Normal 22 3 7" xfId="20534" xr:uid="{00000000-0005-0000-0000-000037500000}"/>
    <cellStyle name="Normal 22 3 7 2" xfId="20535" xr:uid="{00000000-0005-0000-0000-000038500000}"/>
    <cellStyle name="Normal 22 3 7 2 2" xfId="20536" xr:uid="{00000000-0005-0000-0000-000039500000}"/>
    <cellStyle name="Normal 22 3 7 3" xfId="20537" xr:uid="{00000000-0005-0000-0000-00003A500000}"/>
    <cellStyle name="Normal 22 3 8" xfId="20538" xr:uid="{00000000-0005-0000-0000-00003B500000}"/>
    <cellStyle name="Normal 22 3 8 2" xfId="20539" xr:uid="{00000000-0005-0000-0000-00003C500000}"/>
    <cellStyle name="Normal 22 3 8 2 2" xfId="20540" xr:uid="{00000000-0005-0000-0000-00003D500000}"/>
    <cellStyle name="Normal 22 3 8 3" xfId="20541" xr:uid="{00000000-0005-0000-0000-00003E500000}"/>
    <cellStyle name="Normal 22 3 9" xfId="20542" xr:uid="{00000000-0005-0000-0000-00003F500000}"/>
    <cellStyle name="Normal 22 3 9 2" xfId="20543" xr:uid="{00000000-0005-0000-0000-000040500000}"/>
    <cellStyle name="Normal 22 4" xfId="20544" xr:uid="{00000000-0005-0000-0000-000041500000}"/>
    <cellStyle name="Normal 22 4 10" xfId="20545" xr:uid="{00000000-0005-0000-0000-000042500000}"/>
    <cellStyle name="Normal 22 4 10 2" xfId="20546" xr:uid="{00000000-0005-0000-0000-000043500000}"/>
    <cellStyle name="Normal 22 4 11" xfId="20547" xr:uid="{00000000-0005-0000-0000-000044500000}"/>
    <cellStyle name="Normal 22 4 2" xfId="20548" xr:uid="{00000000-0005-0000-0000-000045500000}"/>
    <cellStyle name="Normal 22 4 2 2" xfId="20549" xr:uid="{00000000-0005-0000-0000-000046500000}"/>
    <cellStyle name="Normal 22 4 2 2 2" xfId="20550" xr:uid="{00000000-0005-0000-0000-000047500000}"/>
    <cellStyle name="Normal 22 4 2 2 2 2" xfId="20551" xr:uid="{00000000-0005-0000-0000-000048500000}"/>
    <cellStyle name="Normal 22 4 2 2 2 2 2" xfId="20552" xr:uid="{00000000-0005-0000-0000-000049500000}"/>
    <cellStyle name="Normal 22 4 2 2 2 3" xfId="20553" xr:uid="{00000000-0005-0000-0000-00004A500000}"/>
    <cellStyle name="Normal 22 4 2 2 3" xfId="20554" xr:uid="{00000000-0005-0000-0000-00004B500000}"/>
    <cellStyle name="Normal 22 4 2 2 3 2" xfId="20555" xr:uid="{00000000-0005-0000-0000-00004C500000}"/>
    <cellStyle name="Normal 22 4 2 2 3 2 2" xfId="20556" xr:uid="{00000000-0005-0000-0000-00004D500000}"/>
    <cellStyle name="Normal 22 4 2 2 3 3" xfId="20557" xr:uid="{00000000-0005-0000-0000-00004E500000}"/>
    <cellStyle name="Normal 22 4 2 2 4" xfId="20558" xr:uid="{00000000-0005-0000-0000-00004F500000}"/>
    <cellStyle name="Normal 22 4 2 2 4 2" xfId="20559" xr:uid="{00000000-0005-0000-0000-000050500000}"/>
    <cellStyle name="Normal 22 4 2 2 4 2 2" xfId="20560" xr:uid="{00000000-0005-0000-0000-000051500000}"/>
    <cellStyle name="Normal 22 4 2 2 4 3" xfId="20561" xr:uid="{00000000-0005-0000-0000-000052500000}"/>
    <cellStyle name="Normal 22 4 2 2 5" xfId="20562" xr:uid="{00000000-0005-0000-0000-000053500000}"/>
    <cellStyle name="Normal 22 4 2 2 5 2" xfId="20563" xr:uid="{00000000-0005-0000-0000-000054500000}"/>
    <cellStyle name="Normal 22 4 2 2 6" xfId="20564" xr:uid="{00000000-0005-0000-0000-000055500000}"/>
    <cellStyle name="Normal 22 4 2 2 6 2" xfId="20565" xr:uid="{00000000-0005-0000-0000-000056500000}"/>
    <cellStyle name="Normal 22 4 2 2 7" xfId="20566" xr:uid="{00000000-0005-0000-0000-000057500000}"/>
    <cellStyle name="Normal 22 4 2 3" xfId="20567" xr:uid="{00000000-0005-0000-0000-000058500000}"/>
    <cellStyle name="Normal 22 4 2 3 2" xfId="20568" xr:uid="{00000000-0005-0000-0000-000059500000}"/>
    <cellStyle name="Normal 22 4 2 3 2 2" xfId="20569" xr:uid="{00000000-0005-0000-0000-00005A500000}"/>
    <cellStyle name="Normal 22 4 2 3 2 2 2" xfId="20570" xr:uid="{00000000-0005-0000-0000-00005B500000}"/>
    <cellStyle name="Normal 22 4 2 3 2 3" xfId="20571" xr:uid="{00000000-0005-0000-0000-00005C500000}"/>
    <cellStyle name="Normal 22 4 2 3 3" xfId="20572" xr:uid="{00000000-0005-0000-0000-00005D500000}"/>
    <cellStyle name="Normal 22 4 2 3 3 2" xfId="20573" xr:uid="{00000000-0005-0000-0000-00005E500000}"/>
    <cellStyle name="Normal 22 4 2 3 3 2 2" xfId="20574" xr:uid="{00000000-0005-0000-0000-00005F500000}"/>
    <cellStyle name="Normal 22 4 2 3 3 3" xfId="20575" xr:uid="{00000000-0005-0000-0000-000060500000}"/>
    <cellStyle name="Normal 22 4 2 3 4" xfId="20576" xr:uid="{00000000-0005-0000-0000-000061500000}"/>
    <cellStyle name="Normal 22 4 2 3 4 2" xfId="20577" xr:uid="{00000000-0005-0000-0000-000062500000}"/>
    <cellStyle name="Normal 22 4 2 3 4 2 2" xfId="20578" xr:uid="{00000000-0005-0000-0000-000063500000}"/>
    <cellStyle name="Normal 22 4 2 3 4 3" xfId="20579" xr:uid="{00000000-0005-0000-0000-000064500000}"/>
    <cellStyle name="Normal 22 4 2 3 5" xfId="20580" xr:uid="{00000000-0005-0000-0000-000065500000}"/>
    <cellStyle name="Normal 22 4 2 3 5 2" xfId="20581" xr:uid="{00000000-0005-0000-0000-000066500000}"/>
    <cellStyle name="Normal 22 4 2 3 6" xfId="20582" xr:uid="{00000000-0005-0000-0000-000067500000}"/>
    <cellStyle name="Normal 22 4 2 3 6 2" xfId="20583" xr:uid="{00000000-0005-0000-0000-000068500000}"/>
    <cellStyle name="Normal 22 4 2 3 7" xfId="20584" xr:uid="{00000000-0005-0000-0000-000069500000}"/>
    <cellStyle name="Normal 22 4 2 4" xfId="20585" xr:uid="{00000000-0005-0000-0000-00006A500000}"/>
    <cellStyle name="Normal 22 4 2 4 2" xfId="20586" xr:uid="{00000000-0005-0000-0000-00006B500000}"/>
    <cellStyle name="Normal 22 4 2 4 2 2" xfId="20587" xr:uid="{00000000-0005-0000-0000-00006C500000}"/>
    <cellStyle name="Normal 22 4 2 4 3" xfId="20588" xr:uid="{00000000-0005-0000-0000-00006D500000}"/>
    <cellStyle name="Normal 22 4 2 5" xfId="20589" xr:uid="{00000000-0005-0000-0000-00006E500000}"/>
    <cellStyle name="Normal 22 4 2 5 2" xfId="20590" xr:uid="{00000000-0005-0000-0000-00006F500000}"/>
    <cellStyle name="Normal 22 4 2 5 2 2" xfId="20591" xr:uid="{00000000-0005-0000-0000-000070500000}"/>
    <cellStyle name="Normal 22 4 2 5 3" xfId="20592" xr:uid="{00000000-0005-0000-0000-000071500000}"/>
    <cellStyle name="Normal 22 4 2 6" xfId="20593" xr:uid="{00000000-0005-0000-0000-000072500000}"/>
    <cellStyle name="Normal 22 4 2 6 2" xfId="20594" xr:uid="{00000000-0005-0000-0000-000073500000}"/>
    <cellStyle name="Normal 22 4 2 6 2 2" xfId="20595" xr:uid="{00000000-0005-0000-0000-000074500000}"/>
    <cellStyle name="Normal 22 4 2 6 3" xfId="20596" xr:uid="{00000000-0005-0000-0000-000075500000}"/>
    <cellStyle name="Normal 22 4 2 7" xfId="20597" xr:uid="{00000000-0005-0000-0000-000076500000}"/>
    <cellStyle name="Normal 22 4 2 7 2" xfId="20598" xr:uid="{00000000-0005-0000-0000-000077500000}"/>
    <cellStyle name="Normal 22 4 2 8" xfId="20599" xr:uid="{00000000-0005-0000-0000-000078500000}"/>
    <cellStyle name="Normal 22 4 2 8 2" xfId="20600" xr:uid="{00000000-0005-0000-0000-000079500000}"/>
    <cellStyle name="Normal 22 4 2 9" xfId="20601" xr:uid="{00000000-0005-0000-0000-00007A500000}"/>
    <cellStyle name="Normal 22 4 3" xfId="20602" xr:uid="{00000000-0005-0000-0000-00007B500000}"/>
    <cellStyle name="Normal 22 4 3 2" xfId="20603" xr:uid="{00000000-0005-0000-0000-00007C500000}"/>
    <cellStyle name="Normal 22 4 3 2 2" xfId="20604" xr:uid="{00000000-0005-0000-0000-00007D500000}"/>
    <cellStyle name="Normal 22 4 3 2 2 2" xfId="20605" xr:uid="{00000000-0005-0000-0000-00007E500000}"/>
    <cellStyle name="Normal 22 4 3 2 2 2 2" xfId="20606" xr:uid="{00000000-0005-0000-0000-00007F500000}"/>
    <cellStyle name="Normal 22 4 3 2 2 3" xfId="20607" xr:uid="{00000000-0005-0000-0000-000080500000}"/>
    <cellStyle name="Normal 22 4 3 2 3" xfId="20608" xr:uid="{00000000-0005-0000-0000-000081500000}"/>
    <cellStyle name="Normal 22 4 3 2 3 2" xfId="20609" xr:uid="{00000000-0005-0000-0000-000082500000}"/>
    <cellStyle name="Normal 22 4 3 2 3 2 2" xfId="20610" xr:uid="{00000000-0005-0000-0000-000083500000}"/>
    <cellStyle name="Normal 22 4 3 2 3 3" xfId="20611" xr:uid="{00000000-0005-0000-0000-000084500000}"/>
    <cellStyle name="Normal 22 4 3 2 4" xfId="20612" xr:uid="{00000000-0005-0000-0000-000085500000}"/>
    <cellStyle name="Normal 22 4 3 2 4 2" xfId="20613" xr:uid="{00000000-0005-0000-0000-000086500000}"/>
    <cellStyle name="Normal 22 4 3 2 4 2 2" xfId="20614" xr:uid="{00000000-0005-0000-0000-000087500000}"/>
    <cellStyle name="Normal 22 4 3 2 4 3" xfId="20615" xr:uid="{00000000-0005-0000-0000-000088500000}"/>
    <cellStyle name="Normal 22 4 3 2 5" xfId="20616" xr:uid="{00000000-0005-0000-0000-000089500000}"/>
    <cellStyle name="Normal 22 4 3 2 5 2" xfId="20617" xr:uid="{00000000-0005-0000-0000-00008A500000}"/>
    <cellStyle name="Normal 22 4 3 2 6" xfId="20618" xr:uid="{00000000-0005-0000-0000-00008B500000}"/>
    <cellStyle name="Normal 22 4 3 2 6 2" xfId="20619" xr:uid="{00000000-0005-0000-0000-00008C500000}"/>
    <cellStyle name="Normal 22 4 3 2 7" xfId="20620" xr:uid="{00000000-0005-0000-0000-00008D500000}"/>
    <cellStyle name="Normal 22 4 3 3" xfId="20621" xr:uid="{00000000-0005-0000-0000-00008E500000}"/>
    <cellStyle name="Normal 22 4 3 3 2" xfId="20622" xr:uid="{00000000-0005-0000-0000-00008F500000}"/>
    <cellStyle name="Normal 22 4 3 3 2 2" xfId="20623" xr:uid="{00000000-0005-0000-0000-000090500000}"/>
    <cellStyle name="Normal 22 4 3 3 3" xfId="20624" xr:uid="{00000000-0005-0000-0000-000091500000}"/>
    <cellStyle name="Normal 22 4 3 4" xfId="20625" xr:uid="{00000000-0005-0000-0000-000092500000}"/>
    <cellStyle name="Normal 22 4 3 4 2" xfId="20626" xr:uid="{00000000-0005-0000-0000-000093500000}"/>
    <cellStyle name="Normal 22 4 3 4 2 2" xfId="20627" xr:uid="{00000000-0005-0000-0000-000094500000}"/>
    <cellStyle name="Normal 22 4 3 4 3" xfId="20628" xr:uid="{00000000-0005-0000-0000-000095500000}"/>
    <cellStyle name="Normal 22 4 3 5" xfId="20629" xr:uid="{00000000-0005-0000-0000-000096500000}"/>
    <cellStyle name="Normal 22 4 3 5 2" xfId="20630" xr:uid="{00000000-0005-0000-0000-000097500000}"/>
    <cellStyle name="Normal 22 4 3 5 2 2" xfId="20631" xr:uid="{00000000-0005-0000-0000-000098500000}"/>
    <cellStyle name="Normal 22 4 3 5 3" xfId="20632" xr:uid="{00000000-0005-0000-0000-000099500000}"/>
    <cellStyle name="Normal 22 4 3 6" xfId="20633" xr:uid="{00000000-0005-0000-0000-00009A500000}"/>
    <cellStyle name="Normal 22 4 3 6 2" xfId="20634" xr:uid="{00000000-0005-0000-0000-00009B500000}"/>
    <cellStyle name="Normal 22 4 3 7" xfId="20635" xr:uid="{00000000-0005-0000-0000-00009C500000}"/>
    <cellStyle name="Normal 22 4 3 7 2" xfId="20636" xr:uid="{00000000-0005-0000-0000-00009D500000}"/>
    <cellStyle name="Normal 22 4 3 8" xfId="20637" xr:uid="{00000000-0005-0000-0000-00009E500000}"/>
    <cellStyle name="Normal 22 4 4" xfId="20638" xr:uid="{00000000-0005-0000-0000-00009F500000}"/>
    <cellStyle name="Normal 22 4 4 2" xfId="20639" xr:uid="{00000000-0005-0000-0000-0000A0500000}"/>
    <cellStyle name="Normal 22 4 4 2 2" xfId="20640" xr:uid="{00000000-0005-0000-0000-0000A1500000}"/>
    <cellStyle name="Normal 22 4 4 2 2 2" xfId="20641" xr:uid="{00000000-0005-0000-0000-0000A2500000}"/>
    <cellStyle name="Normal 22 4 4 2 3" xfId="20642" xr:uid="{00000000-0005-0000-0000-0000A3500000}"/>
    <cellStyle name="Normal 22 4 4 3" xfId="20643" xr:uid="{00000000-0005-0000-0000-0000A4500000}"/>
    <cellStyle name="Normal 22 4 4 3 2" xfId="20644" xr:uid="{00000000-0005-0000-0000-0000A5500000}"/>
    <cellStyle name="Normal 22 4 4 3 2 2" xfId="20645" xr:uid="{00000000-0005-0000-0000-0000A6500000}"/>
    <cellStyle name="Normal 22 4 4 3 3" xfId="20646" xr:uid="{00000000-0005-0000-0000-0000A7500000}"/>
    <cellStyle name="Normal 22 4 4 4" xfId="20647" xr:uid="{00000000-0005-0000-0000-0000A8500000}"/>
    <cellStyle name="Normal 22 4 4 4 2" xfId="20648" xr:uid="{00000000-0005-0000-0000-0000A9500000}"/>
    <cellStyle name="Normal 22 4 4 4 2 2" xfId="20649" xr:uid="{00000000-0005-0000-0000-0000AA500000}"/>
    <cellStyle name="Normal 22 4 4 4 3" xfId="20650" xr:uid="{00000000-0005-0000-0000-0000AB500000}"/>
    <cellStyle name="Normal 22 4 4 5" xfId="20651" xr:uid="{00000000-0005-0000-0000-0000AC500000}"/>
    <cellStyle name="Normal 22 4 4 5 2" xfId="20652" xr:uid="{00000000-0005-0000-0000-0000AD500000}"/>
    <cellStyle name="Normal 22 4 4 6" xfId="20653" xr:uid="{00000000-0005-0000-0000-0000AE500000}"/>
    <cellStyle name="Normal 22 4 4 6 2" xfId="20654" xr:uid="{00000000-0005-0000-0000-0000AF500000}"/>
    <cellStyle name="Normal 22 4 4 7" xfId="20655" xr:uid="{00000000-0005-0000-0000-0000B0500000}"/>
    <cellStyle name="Normal 22 4 5" xfId="20656" xr:uid="{00000000-0005-0000-0000-0000B1500000}"/>
    <cellStyle name="Normal 22 4 5 2" xfId="20657" xr:uid="{00000000-0005-0000-0000-0000B2500000}"/>
    <cellStyle name="Normal 22 4 5 2 2" xfId="20658" xr:uid="{00000000-0005-0000-0000-0000B3500000}"/>
    <cellStyle name="Normal 22 4 5 2 2 2" xfId="20659" xr:uid="{00000000-0005-0000-0000-0000B4500000}"/>
    <cellStyle name="Normal 22 4 5 2 3" xfId="20660" xr:uid="{00000000-0005-0000-0000-0000B5500000}"/>
    <cellStyle name="Normal 22 4 5 3" xfId="20661" xr:uid="{00000000-0005-0000-0000-0000B6500000}"/>
    <cellStyle name="Normal 22 4 5 3 2" xfId="20662" xr:uid="{00000000-0005-0000-0000-0000B7500000}"/>
    <cellStyle name="Normal 22 4 5 3 2 2" xfId="20663" xr:uid="{00000000-0005-0000-0000-0000B8500000}"/>
    <cellStyle name="Normal 22 4 5 3 3" xfId="20664" xr:uid="{00000000-0005-0000-0000-0000B9500000}"/>
    <cellStyle name="Normal 22 4 5 4" xfId="20665" xr:uid="{00000000-0005-0000-0000-0000BA500000}"/>
    <cellStyle name="Normal 22 4 5 4 2" xfId="20666" xr:uid="{00000000-0005-0000-0000-0000BB500000}"/>
    <cellStyle name="Normal 22 4 5 4 2 2" xfId="20667" xr:uid="{00000000-0005-0000-0000-0000BC500000}"/>
    <cellStyle name="Normal 22 4 5 4 3" xfId="20668" xr:uid="{00000000-0005-0000-0000-0000BD500000}"/>
    <cellStyle name="Normal 22 4 5 5" xfId="20669" xr:uid="{00000000-0005-0000-0000-0000BE500000}"/>
    <cellStyle name="Normal 22 4 5 5 2" xfId="20670" xr:uid="{00000000-0005-0000-0000-0000BF500000}"/>
    <cellStyle name="Normal 22 4 5 6" xfId="20671" xr:uid="{00000000-0005-0000-0000-0000C0500000}"/>
    <cellStyle name="Normal 22 4 5 6 2" xfId="20672" xr:uid="{00000000-0005-0000-0000-0000C1500000}"/>
    <cellStyle name="Normal 22 4 5 7" xfId="20673" xr:uid="{00000000-0005-0000-0000-0000C2500000}"/>
    <cellStyle name="Normal 22 4 6" xfId="20674" xr:uid="{00000000-0005-0000-0000-0000C3500000}"/>
    <cellStyle name="Normal 22 4 6 2" xfId="20675" xr:uid="{00000000-0005-0000-0000-0000C4500000}"/>
    <cellStyle name="Normal 22 4 6 2 2" xfId="20676" xr:uid="{00000000-0005-0000-0000-0000C5500000}"/>
    <cellStyle name="Normal 22 4 6 3" xfId="20677" xr:uid="{00000000-0005-0000-0000-0000C6500000}"/>
    <cellStyle name="Normal 22 4 7" xfId="20678" xr:uid="{00000000-0005-0000-0000-0000C7500000}"/>
    <cellStyle name="Normal 22 4 7 2" xfId="20679" xr:uid="{00000000-0005-0000-0000-0000C8500000}"/>
    <cellStyle name="Normal 22 4 7 2 2" xfId="20680" xr:uid="{00000000-0005-0000-0000-0000C9500000}"/>
    <cellStyle name="Normal 22 4 7 3" xfId="20681" xr:uid="{00000000-0005-0000-0000-0000CA500000}"/>
    <cellStyle name="Normal 22 4 8" xfId="20682" xr:uid="{00000000-0005-0000-0000-0000CB500000}"/>
    <cellStyle name="Normal 22 4 8 2" xfId="20683" xr:uid="{00000000-0005-0000-0000-0000CC500000}"/>
    <cellStyle name="Normal 22 4 8 2 2" xfId="20684" xr:uid="{00000000-0005-0000-0000-0000CD500000}"/>
    <cellStyle name="Normal 22 4 8 3" xfId="20685" xr:uid="{00000000-0005-0000-0000-0000CE500000}"/>
    <cellStyle name="Normal 22 4 9" xfId="20686" xr:uid="{00000000-0005-0000-0000-0000CF500000}"/>
    <cellStyle name="Normal 22 4 9 2" xfId="20687" xr:uid="{00000000-0005-0000-0000-0000D0500000}"/>
    <cellStyle name="Normal 22 5" xfId="20688" xr:uid="{00000000-0005-0000-0000-0000D1500000}"/>
    <cellStyle name="Normal 22 5 2" xfId="20689" xr:uid="{00000000-0005-0000-0000-0000D2500000}"/>
    <cellStyle name="Normal 22 5 2 2" xfId="20690" xr:uid="{00000000-0005-0000-0000-0000D3500000}"/>
    <cellStyle name="Normal 22 5 2 2 2" xfId="20691" xr:uid="{00000000-0005-0000-0000-0000D4500000}"/>
    <cellStyle name="Normal 22 5 2 2 2 2" xfId="20692" xr:uid="{00000000-0005-0000-0000-0000D5500000}"/>
    <cellStyle name="Normal 22 5 2 2 3" xfId="20693" xr:uid="{00000000-0005-0000-0000-0000D6500000}"/>
    <cellStyle name="Normal 22 5 2 3" xfId="20694" xr:uid="{00000000-0005-0000-0000-0000D7500000}"/>
    <cellStyle name="Normal 22 5 2 3 2" xfId="20695" xr:uid="{00000000-0005-0000-0000-0000D8500000}"/>
    <cellStyle name="Normal 22 5 2 3 2 2" xfId="20696" xr:uid="{00000000-0005-0000-0000-0000D9500000}"/>
    <cellStyle name="Normal 22 5 2 3 3" xfId="20697" xr:uid="{00000000-0005-0000-0000-0000DA500000}"/>
    <cellStyle name="Normal 22 5 2 4" xfId="20698" xr:uid="{00000000-0005-0000-0000-0000DB500000}"/>
    <cellStyle name="Normal 22 5 2 4 2" xfId="20699" xr:uid="{00000000-0005-0000-0000-0000DC500000}"/>
    <cellStyle name="Normal 22 5 2 4 2 2" xfId="20700" xr:uid="{00000000-0005-0000-0000-0000DD500000}"/>
    <cellStyle name="Normal 22 5 2 4 3" xfId="20701" xr:uid="{00000000-0005-0000-0000-0000DE500000}"/>
    <cellStyle name="Normal 22 5 2 5" xfId="20702" xr:uid="{00000000-0005-0000-0000-0000DF500000}"/>
    <cellStyle name="Normal 22 5 2 5 2" xfId="20703" xr:uid="{00000000-0005-0000-0000-0000E0500000}"/>
    <cellStyle name="Normal 22 5 2 6" xfId="20704" xr:uid="{00000000-0005-0000-0000-0000E1500000}"/>
    <cellStyle name="Normal 22 5 2 6 2" xfId="20705" xr:uid="{00000000-0005-0000-0000-0000E2500000}"/>
    <cellStyle name="Normal 22 5 2 7" xfId="20706" xr:uid="{00000000-0005-0000-0000-0000E3500000}"/>
    <cellStyle name="Normal 22 5 3" xfId="20707" xr:uid="{00000000-0005-0000-0000-0000E4500000}"/>
    <cellStyle name="Normal 22 5 3 2" xfId="20708" xr:uid="{00000000-0005-0000-0000-0000E5500000}"/>
    <cellStyle name="Normal 22 5 3 2 2" xfId="20709" xr:uid="{00000000-0005-0000-0000-0000E6500000}"/>
    <cellStyle name="Normal 22 5 3 2 2 2" xfId="20710" xr:uid="{00000000-0005-0000-0000-0000E7500000}"/>
    <cellStyle name="Normal 22 5 3 2 3" xfId="20711" xr:uid="{00000000-0005-0000-0000-0000E8500000}"/>
    <cellStyle name="Normal 22 5 3 3" xfId="20712" xr:uid="{00000000-0005-0000-0000-0000E9500000}"/>
    <cellStyle name="Normal 22 5 3 3 2" xfId="20713" xr:uid="{00000000-0005-0000-0000-0000EA500000}"/>
    <cellStyle name="Normal 22 5 3 3 2 2" xfId="20714" xr:uid="{00000000-0005-0000-0000-0000EB500000}"/>
    <cellStyle name="Normal 22 5 3 3 3" xfId="20715" xr:uid="{00000000-0005-0000-0000-0000EC500000}"/>
    <cellStyle name="Normal 22 5 3 4" xfId="20716" xr:uid="{00000000-0005-0000-0000-0000ED500000}"/>
    <cellStyle name="Normal 22 5 3 4 2" xfId="20717" xr:uid="{00000000-0005-0000-0000-0000EE500000}"/>
    <cellStyle name="Normal 22 5 3 4 2 2" xfId="20718" xr:uid="{00000000-0005-0000-0000-0000EF500000}"/>
    <cellStyle name="Normal 22 5 3 4 3" xfId="20719" xr:uid="{00000000-0005-0000-0000-0000F0500000}"/>
    <cellStyle name="Normal 22 5 3 5" xfId="20720" xr:uid="{00000000-0005-0000-0000-0000F1500000}"/>
    <cellStyle name="Normal 22 5 3 5 2" xfId="20721" xr:uid="{00000000-0005-0000-0000-0000F2500000}"/>
    <cellStyle name="Normal 22 5 3 6" xfId="20722" xr:uid="{00000000-0005-0000-0000-0000F3500000}"/>
    <cellStyle name="Normal 22 5 3 6 2" xfId="20723" xr:uid="{00000000-0005-0000-0000-0000F4500000}"/>
    <cellStyle name="Normal 22 5 3 7" xfId="20724" xr:uid="{00000000-0005-0000-0000-0000F5500000}"/>
    <cellStyle name="Normal 22 5 4" xfId="20725" xr:uid="{00000000-0005-0000-0000-0000F6500000}"/>
    <cellStyle name="Normal 22 5 4 2" xfId="20726" xr:uid="{00000000-0005-0000-0000-0000F7500000}"/>
    <cellStyle name="Normal 22 5 4 2 2" xfId="20727" xr:uid="{00000000-0005-0000-0000-0000F8500000}"/>
    <cellStyle name="Normal 22 5 4 3" xfId="20728" xr:uid="{00000000-0005-0000-0000-0000F9500000}"/>
    <cellStyle name="Normal 22 5 5" xfId="20729" xr:uid="{00000000-0005-0000-0000-0000FA500000}"/>
    <cellStyle name="Normal 22 5 5 2" xfId="20730" xr:uid="{00000000-0005-0000-0000-0000FB500000}"/>
    <cellStyle name="Normal 22 5 5 2 2" xfId="20731" xr:uid="{00000000-0005-0000-0000-0000FC500000}"/>
    <cellStyle name="Normal 22 5 5 3" xfId="20732" xr:uid="{00000000-0005-0000-0000-0000FD500000}"/>
    <cellStyle name="Normal 22 5 6" xfId="20733" xr:uid="{00000000-0005-0000-0000-0000FE500000}"/>
    <cellStyle name="Normal 22 5 6 2" xfId="20734" xr:uid="{00000000-0005-0000-0000-0000FF500000}"/>
    <cellStyle name="Normal 22 5 6 2 2" xfId="20735" xr:uid="{00000000-0005-0000-0000-000000510000}"/>
    <cellStyle name="Normal 22 5 6 3" xfId="20736" xr:uid="{00000000-0005-0000-0000-000001510000}"/>
    <cellStyle name="Normal 22 5 7" xfId="20737" xr:uid="{00000000-0005-0000-0000-000002510000}"/>
    <cellStyle name="Normal 22 5 7 2" xfId="20738" xr:uid="{00000000-0005-0000-0000-000003510000}"/>
    <cellStyle name="Normal 22 5 8" xfId="20739" xr:uid="{00000000-0005-0000-0000-000004510000}"/>
    <cellStyle name="Normal 22 5 8 2" xfId="20740" xr:uid="{00000000-0005-0000-0000-000005510000}"/>
    <cellStyle name="Normal 22 5 9" xfId="20741" xr:uid="{00000000-0005-0000-0000-000006510000}"/>
    <cellStyle name="Normal 22 6" xfId="20742" xr:uid="{00000000-0005-0000-0000-000007510000}"/>
    <cellStyle name="Normal 22 6 2" xfId="20743" xr:uid="{00000000-0005-0000-0000-000008510000}"/>
    <cellStyle name="Normal 22 6 2 2" xfId="20744" xr:uid="{00000000-0005-0000-0000-000009510000}"/>
    <cellStyle name="Normal 22 6 2 2 2" xfId="20745" xr:uid="{00000000-0005-0000-0000-00000A510000}"/>
    <cellStyle name="Normal 22 6 2 2 2 2" xfId="20746" xr:uid="{00000000-0005-0000-0000-00000B510000}"/>
    <cellStyle name="Normal 22 6 2 2 3" xfId="20747" xr:uid="{00000000-0005-0000-0000-00000C510000}"/>
    <cellStyle name="Normal 22 6 2 3" xfId="20748" xr:uid="{00000000-0005-0000-0000-00000D510000}"/>
    <cellStyle name="Normal 22 6 2 3 2" xfId="20749" xr:uid="{00000000-0005-0000-0000-00000E510000}"/>
    <cellStyle name="Normal 22 6 2 3 2 2" xfId="20750" xr:uid="{00000000-0005-0000-0000-00000F510000}"/>
    <cellStyle name="Normal 22 6 2 3 3" xfId="20751" xr:uid="{00000000-0005-0000-0000-000010510000}"/>
    <cellStyle name="Normal 22 6 2 4" xfId="20752" xr:uid="{00000000-0005-0000-0000-000011510000}"/>
    <cellStyle name="Normal 22 6 2 4 2" xfId="20753" xr:uid="{00000000-0005-0000-0000-000012510000}"/>
    <cellStyle name="Normal 22 6 2 4 2 2" xfId="20754" xr:uid="{00000000-0005-0000-0000-000013510000}"/>
    <cellStyle name="Normal 22 6 2 4 3" xfId="20755" xr:uid="{00000000-0005-0000-0000-000014510000}"/>
    <cellStyle name="Normal 22 6 2 5" xfId="20756" xr:uid="{00000000-0005-0000-0000-000015510000}"/>
    <cellStyle name="Normal 22 6 2 5 2" xfId="20757" xr:uid="{00000000-0005-0000-0000-000016510000}"/>
    <cellStyle name="Normal 22 6 2 6" xfId="20758" xr:uid="{00000000-0005-0000-0000-000017510000}"/>
    <cellStyle name="Normal 22 6 2 6 2" xfId="20759" xr:uid="{00000000-0005-0000-0000-000018510000}"/>
    <cellStyle name="Normal 22 6 2 7" xfId="20760" xr:uid="{00000000-0005-0000-0000-000019510000}"/>
    <cellStyle name="Normal 22 6 3" xfId="20761" xr:uid="{00000000-0005-0000-0000-00001A510000}"/>
    <cellStyle name="Normal 22 6 3 2" xfId="20762" xr:uid="{00000000-0005-0000-0000-00001B510000}"/>
    <cellStyle name="Normal 22 6 3 2 2" xfId="20763" xr:uid="{00000000-0005-0000-0000-00001C510000}"/>
    <cellStyle name="Normal 22 6 3 3" xfId="20764" xr:uid="{00000000-0005-0000-0000-00001D510000}"/>
    <cellStyle name="Normal 22 6 4" xfId="20765" xr:uid="{00000000-0005-0000-0000-00001E510000}"/>
    <cellStyle name="Normal 22 6 4 2" xfId="20766" xr:uid="{00000000-0005-0000-0000-00001F510000}"/>
    <cellStyle name="Normal 22 6 4 2 2" xfId="20767" xr:uid="{00000000-0005-0000-0000-000020510000}"/>
    <cellStyle name="Normal 22 6 4 3" xfId="20768" xr:uid="{00000000-0005-0000-0000-000021510000}"/>
    <cellStyle name="Normal 22 6 5" xfId="20769" xr:uid="{00000000-0005-0000-0000-000022510000}"/>
    <cellStyle name="Normal 22 6 5 2" xfId="20770" xr:uid="{00000000-0005-0000-0000-000023510000}"/>
    <cellStyle name="Normal 22 6 5 2 2" xfId="20771" xr:uid="{00000000-0005-0000-0000-000024510000}"/>
    <cellStyle name="Normal 22 6 5 3" xfId="20772" xr:uid="{00000000-0005-0000-0000-000025510000}"/>
    <cellStyle name="Normal 22 6 6" xfId="20773" xr:uid="{00000000-0005-0000-0000-000026510000}"/>
    <cellStyle name="Normal 22 6 6 2" xfId="20774" xr:uid="{00000000-0005-0000-0000-000027510000}"/>
    <cellStyle name="Normal 22 6 7" xfId="20775" xr:uid="{00000000-0005-0000-0000-000028510000}"/>
    <cellStyle name="Normal 22 6 7 2" xfId="20776" xr:uid="{00000000-0005-0000-0000-000029510000}"/>
    <cellStyle name="Normal 22 6 8" xfId="20777" xr:uid="{00000000-0005-0000-0000-00002A510000}"/>
    <cellStyle name="Normal 22 7" xfId="20778" xr:uid="{00000000-0005-0000-0000-00002B510000}"/>
    <cellStyle name="Normal 22 7 2" xfId="20779" xr:uid="{00000000-0005-0000-0000-00002C510000}"/>
    <cellStyle name="Normal 22 7 2 2" xfId="20780" xr:uid="{00000000-0005-0000-0000-00002D510000}"/>
    <cellStyle name="Normal 22 7 2 2 2" xfId="20781" xr:uid="{00000000-0005-0000-0000-00002E510000}"/>
    <cellStyle name="Normal 22 7 2 3" xfId="20782" xr:uid="{00000000-0005-0000-0000-00002F510000}"/>
    <cellStyle name="Normal 22 7 3" xfId="20783" xr:uid="{00000000-0005-0000-0000-000030510000}"/>
    <cellStyle name="Normal 22 7 3 2" xfId="20784" xr:uid="{00000000-0005-0000-0000-000031510000}"/>
    <cellStyle name="Normal 22 7 3 2 2" xfId="20785" xr:uid="{00000000-0005-0000-0000-000032510000}"/>
    <cellStyle name="Normal 22 7 3 3" xfId="20786" xr:uid="{00000000-0005-0000-0000-000033510000}"/>
    <cellStyle name="Normal 22 7 4" xfId="20787" xr:uid="{00000000-0005-0000-0000-000034510000}"/>
    <cellStyle name="Normal 22 7 4 2" xfId="20788" xr:uid="{00000000-0005-0000-0000-000035510000}"/>
    <cellStyle name="Normal 22 7 4 2 2" xfId="20789" xr:uid="{00000000-0005-0000-0000-000036510000}"/>
    <cellStyle name="Normal 22 7 4 3" xfId="20790" xr:uid="{00000000-0005-0000-0000-000037510000}"/>
    <cellStyle name="Normal 22 7 5" xfId="20791" xr:uid="{00000000-0005-0000-0000-000038510000}"/>
    <cellStyle name="Normal 22 7 5 2" xfId="20792" xr:uid="{00000000-0005-0000-0000-000039510000}"/>
    <cellStyle name="Normal 22 7 6" xfId="20793" xr:uid="{00000000-0005-0000-0000-00003A510000}"/>
    <cellStyle name="Normal 22 7 6 2" xfId="20794" xr:uid="{00000000-0005-0000-0000-00003B510000}"/>
    <cellStyle name="Normal 22 7 7" xfId="20795" xr:uid="{00000000-0005-0000-0000-00003C510000}"/>
    <cellStyle name="Normal 22 8" xfId="20796" xr:uid="{00000000-0005-0000-0000-00003D510000}"/>
    <cellStyle name="Normal 22 8 2" xfId="20797" xr:uid="{00000000-0005-0000-0000-00003E510000}"/>
    <cellStyle name="Normal 22 8 2 2" xfId="20798" xr:uid="{00000000-0005-0000-0000-00003F510000}"/>
    <cellStyle name="Normal 22 8 2 2 2" xfId="20799" xr:uid="{00000000-0005-0000-0000-000040510000}"/>
    <cellStyle name="Normal 22 8 2 3" xfId="20800" xr:uid="{00000000-0005-0000-0000-000041510000}"/>
    <cellStyle name="Normal 22 8 3" xfId="20801" xr:uid="{00000000-0005-0000-0000-000042510000}"/>
    <cellStyle name="Normal 22 8 3 2" xfId="20802" xr:uid="{00000000-0005-0000-0000-000043510000}"/>
    <cellStyle name="Normal 22 8 3 2 2" xfId="20803" xr:uid="{00000000-0005-0000-0000-000044510000}"/>
    <cellStyle name="Normal 22 8 3 3" xfId="20804" xr:uid="{00000000-0005-0000-0000-000045510000}"/>
    <cellStyle name="Normal 22 8 4" xfId="20805" xr:uid="{00000000-0005-0000-0000-000046510000}"/>
    <cellStyle name="Normal 22 8 4 2" xfId="20806" xr:uid="{00000000-0005-0000-0000-000047510000}"/>
    <cellStyle name="Normal 22 8 4 2 2" xfId="20807" xr:uid="{00000000-0005-0000-0000-000048510000}"/>
    <cellStyle name="Normal 22 8 4 3" xfId="20808" xr:uid="{00000000-0005-0000-0000-000049510000}"/>
    <cellStyle name="Normal 22 8 5" xfId="20809" xr:uid="{00000000-0005-0000-0000-00004A510000}"/>
    <cellStyle name="Normal 22 8 5 2" xfId="20810" xr:uid="{00000000-0005-0000-0000-00004B510000}"/>
    <cellStyle name="Normal 22 8 6" xfId="20811" xr:uid="{00000000-0005-0000-0000-00004C510000}"/>
    <cellStyle name="Normal 22 8 6 2" xfId="20812" xr:uid="{00000000-0005-0000-0000-00004D510000}"/>
    <cellStyle name="Normal 22 8 7" xfId="20813" xr:uid="{00000000-0005-0000-0000-00004E510000}"/>
    <cellStyle name="Normal 22 9" xfId="20814" xr:uid="{00000000-0005-0000-0000-00004F510000}"/>
    <cellStyle name="Normal 22 9 2" xfId="20815" xr:uid="{00000000-0005-0000-0000-000050510000}"/>
    <cellStyle name="Normal 22 9 2 2" xfId="20816" xr:uid="{00000000-0005-0000-0000-000051510000}"/>
    <cellStyle name="Normal 22 9 3" xfId="20817" xr:uid="{00000000-0005-0000-0000-000052510000}"/>
    <cellStyle name="Normal 22_Confidential Information" xfId="20818" xr:uid="{00000000-0005-0000-0000-000053510000}"/>
    <cellStyle name="Normal 23" xfId="20819" xr:uid="{00000000-0005-0000-0000-000054510000}"/>
    <cellStyle name="Normal 23 10" xfId="20820" xr:uid="{00000000-0005-0000-0000-000055510000}"/>
    <cellStyle name="Normal 23 10 2" xfId="20821" xr:uid="{00000000-0005-0000-0000-000056510000}"/>
    <cellStyle name="Normal 23 10 2 2" xfId="20822" xr:uid="{00000000-0005-0000-0000-000057510000}"/>
    <cellStyle name="Normal 23 10 3" xfId="20823" xr:uid="{00000000-0005-0000-0000-000058510000}"/>
    <cellStyle name="Normal 23 11" xfId="20824" xr:uid="{00000000-0005-0000-0000-000059510000}"/>
    <cellStyle name="Normal 23 11 2" xfId="20825" xr:uid="{00000000-0005-0000-0000-00005A510000}"/>
    <cellStyle name="Normal 23 12" xfId="20826" xr:uid="{00000000-0005-0000-0000-00005B510000}"/>
    <cellStyle name="Normal 23 12 2" xfId="20827" xr:uid="{00000000-0005-0000-0000-00005C510000}"/>
    <cellStyle name="Normal 23 13" xfId="20828" xr:uid="{00000000-0005-0000-0000-00005D510000}"/>
    <cellStyle name="Normal 23 2" xfId="20829" xr:uid="{00000000-0005-0000-0000-00005E510000}"/>
    <cellStyle name="Normal 23 2 10" xfId="20830" xr:uid="{00000000-0005-0000-0000-00005F510000}"/>
    <cellStyle name="Normal 23 2 10 2" xfId="20831" xr:uid="{00000000-0005-0000-0000-000060510000}"/>
    <cellStyle name="Normal 23 2 11" xfId="20832" xr:uid="{00000000-0005-0000-0000-000061510000}"/>
    <cellStyle name="Normal 23 2 2" xfId="20833" xr:uid="{00000000-0005-0000-0000-000062510000}"/>
    <cellStyle name="Normal 23 2 2 2" xfId="20834" xr:uid="{00000000-0005-0000-0000-000063510000}"/>
    <cellStyle name="Normal 23 2 2 2 2" xfId="20835" xr:uid="{00000000-0005-0000-0000-000064510000}"/>
    <cellStyle name="Normal 23 2 2 2 2 2" xfId="20836" xr:uid="{00000000-0005-0000-0000-000065510000}"/>
    <cellStyle name="Normal 23 2 2 2 2 2 2" xfId="20837" xr:uid="{00000000-0005-0000-0000-000066510000}"/>
    <cellStyle name="Normal 23 2 2 2 2 3" xfId="20838" xr:uid="{00000000-0005-0000-0000-000067510000}"/>
    <cellStyle name="Normal 23 2 2 2 3" xfId="20839" xr:uid="{00000000-0005-0000-0000-000068510000}"/>
    <cellStyle name="Normal 23 2 2 2 3 2" xfId="20840" xr:uid="{00000000-0005-0000-0000-000069510000}"/>
    <cellStyle name="Normal 23 2 2 2 3 2 2" xfId="20841" xr:uid="{00000000-0005-0000-0000-00006A510000}"/>
    <cellStyle name="Normal 23 2 2 2 3 3" xfId="20842" xr:uid="{00000000-0005-0000-0000-00006B510000}"/>
    <cellStyle name="Normal 23 2 2 2 4" xfId="20843" xr:uid="{00000000-0005-0000-0000-00006C510000}"/>
    <cellStyle name="Normal 23 2 2 2 4 2" xfId="20844" xr:uid="{00000000-0005-0000-0000-00006D510000}"/>
    <cellStyle name="Normal 23 2 2 2 4 2 2" xfId="20845" xr:uid="{00000000-0005-0000-0000-00006E510000}"/>
    <cellStyle name="Normal 23 2 2 2 4 3" xfId="20846" xr:uid="{00000000-0005-0000-0000-00006F510000}"/>
    <cellStyle name="Normal 23 2 2 2 5" xfId="20847" xr:uid="{00000000-0005-0000-0000-000070510000}"/>
    <cellStyle name="Normal 23 2 2 2 5 2" xfId="20848" xr:uid="{00000000-0005-0000-0000-000071510000}"/>
    <cellStyle name="Normal 23 2 2 2 6" xfId="20849" xr:uid="{00000000-0005-0000-0000-000072510000}"/>
    <cellStyle name="Normal 23 2 2 2 6 2" xfId="20850" xr:uid="{00000000-0005-0000-0000-000073510000}"/>
    <cellStyle name="Normal 23 2 2 2 7" xfId="20851" xr:uid="{00000000-0005-0000-0000-000074510000}"/>
    <cellStyle name="Normal 23 2 2 3" xfId="20852" xr:uid="{00000000-0005-0000-0000-000075510000}"/>
    <cellStyle name="Normal 23 2 2 3 2" xfId="20853" xr:uid="{00000000-0005-0000-0000-000076510000}"/>
    <cellStyle name="Normal 23 2 2 3 2 2" xfId="20854" xr:uid="{00000000-0005-0000-0000-000077510000}"/>
    <cellStyle name="Normal 23 2 2 3 2 2 2" xfId="20855" xr:uid="{00000000-0005-0000-0000-000078510000}"/>
    <cellStyle name="Normal 23 2 2 3 2 3" xfId="20856" xr:uid="{00000000-0005-0000-0000-000079510000}"/>
    <cellStyle name="Normal 23 2 2 3 3" xfId="20857" xr:uid="{00000000-0005-0000-0000-00007A510000}"/>
    <cellStyle name="Normal 23 2 2 3 3 2" xfId="20858" xr:uid="{00000000-0005-0000-0000-00007B510000}"/>
    <cellStyle name="Normal 23 2 2 3 3 2 2" xfId="20859" xr:uid="{00000000-0005-0000-0000-00007C510000}"/>
    <cellStyle name="Normal 23 2 2 3 3 3" xfId="20860" xr:uid="{00000000-0005-0000-0000-00007D510000}"/>
    <cellStyle name="Normal 23 2 2 3 4" xfId="20861" xr:uid="{00000000-0005-0000-0000-00007E510000}"/>
    <cellStyle name="Normal 23 2 2 3 4 2" xfId="20862" xr:uid="{00000000-0005-0000-0000-00007F510000}"/>
    <cellStyle name="Normal 23 2 2 3 4 2 2" xfId="20863" xr:uid="{00000000-0005-0000-0000-000080510000}"/>
    <cellStyle name="Normal 23 2 2 3 4 3" xfId="20864" xr:uid="{00000000-0005-0000-0000-000081510000}"/>
    <cellStyle name="Normal 23 2 2 3 5" xfId="20865" xr:uid="{00000000-0005-0000-0000-000082510000}"/>
    <cellStyle name="Normal 23 2 2 3 5 2" xfId="20866" xr:uid="{00000000-0005-0000-0000-000083510000}"/>
    <cellStyle name="Normal 23 2 2 3 6" xfId="20867" xr:uid="{00000000-0005-0000-0000-000084510000}"/>
    <cellStyle name="Normal 23 2 2 3 6 2" xfId="20868" xr:uid="{00000000-0005-0000-0000-000085510000}"/>
    <cellStyle name="Normal 23 2 2 3 7" xfId="20869" xr:uid="{00000000-0005-0000-0000-000086510000}"/>
    <cellStyle name="Normal 23 2 2 4" xfId="20870" xr:uid="{00000000-0005-0000-0000-000087510000}"/>
    <cellStyle name="Normal 23 2 2 4 2" xfId="20871" xr:uid="{00000000-0005-0000-0000-000088510000}"/>
    <cellStyle name="Normal 23 2 2 4 2 2" xfId="20872" xr:uid="{00000000-0005-0000-0000-000089510000}"/>
    <cellStyle name="Normal 23 2 2 4 3" xfId="20873" xr:uid="{00000000-0005-0000-0000-00008A510000}"/>
    <cellStyle name="Normal 23 2 2 5" xfId="20874" xr:uid="{00000000-0005-0000-0000-00008B510000}"/>
    <cellStyle name="Normal 23 2 2 5 2" xfId="20875" xr:uid="{00000000-0005-0000-0000-00008C510000}"/>
    <cellStyle name="Normal 23 2 2 5 2 2" xfId="20876" xr:uid="{00000000-0005-0000-0000-00008D510000}"/>
    <cellStyle name="Normal 23 2 2 5 3" xfId="20877" xr:uid="{00000000-0005-0000-0000-00008E510000}"/>
    <cellStyle name="Normal 23 2 2 6" xfId="20878" xr:uid="{00000000-0005-0000-0000-00008F510000}"/>
    <cellStyle name="Normal 23 2 2 6 2" xfId="20879" xr:uid="{00000000-0005-0000-0000-000090510000}"/>
    <cellStyle name="Normal 23 2 2 6 2 2" xfId="20880" xr:uid="{00000000-0005-0000-0000-000091510000}"/>
    <cellStyle name="Normal 23 2 2 6 3" xfId="20881" xr:uid="{00000000-0005-0000-0000-000092510000}"/>
    <cellStyle name="Normal 23 2 2 7" xfId="20882" xr:uid="{00000000-0005-0000-0000-000093510000}"/>
    <cellStyle name="Normal 23 2 2 7 2" xfId="20883" xr:uid="{00000000-0005-0000-0000-000094510000}"/>
    <cellStyle name="Normal 23 2 2 8" xfId="20884" xr:uid="{00000000-0005-0000-0000-000095510000}"/>
    <cellStyle name="Normal 23 2 2 8 2" xfId="20885" xr:uid="{00000000-0005-0000-0000-000096510000}"/>
    <cellStyle name="Normal 23 2 2 9" xfId="20886" xr:uid="{00000000-0005-0000-0000-000097510000}"/>
    <cellStyle name="Normal 23 2 3" xfId="20887" xr:uid="{00000000-0005-0000-0000-000098510000}"/>
    <cellStyle name="Normal 23 2 3 2" xfId="20888" xr:uid="{00000000-0005-0000-0000-000099510000}"/>
    <cellStyle name="Normal 23 2 3 2 2" xfId="20889" xr:uid="{00000000-0005-0000-0000-00009A510000}"/>
    <cellStyle name="Normal 23 2 3 2 2 2" xfId="20890" xr:uid="{00000000-0005-0000-0000-00009B510000}"/>
    <cellStyle name="Normal 23 2 3 2 2 2 2" xfId="20891" xr:uid="{00000000-0005-0000-0000-00009C510000}"/>
    <cellStyle name="Normal 23 2 3 2 2 3" xfId="20892" xr:uid="{00000000-0005-0000-0000-00009D510000}"/>
    <cellStyle name="Normal 23 2 3 2 3" xfId="20893" xr:uid="{00000000-0005-0000-0000-00009E510000}"/>
    <cellStyle name="Normal 23 2 3 2 3 2" xfId="20894" xr:uid="{00000000-0005-0000-0000-00009F510000}"/>
    <cellStyle name="Normal 23 2 3 2 3 2 2" xfId="20895" xr:uid="{00000000-0005-0000-0000-0000A0510000}"/>
    <cellStyle name="Normal 23 2 3 2 3 3" xfId="20896" xr:uid="{00000000-0005-0000-0000-0000A1510000}"/>
    <cellStyle name="Normal 23 2 3 2 4" xfId="20897" xr:uid="{00000000-0005-0000-0000-0000A2510000}"/>
    <cellStyle name="Normal 23 2 3 2 4 2" xfId="20898" xr:uid="{00000000-0005-0000-0000-0000A3510000}"/>
    <cellStyle name="Normal 23 2 3 2 4 2 2" xfId="20899" xr:uid="{00000000-0005-0000-0000-0000A4510000}"/>
    <cellStyle name="Normal 23 2 3 2 4 3" xfId="20900" xr:uid="{00000000-0005-0000-0000-0000A5510000}"/>
    <cellStyle name="Normal 23 2 3 2 5" xfId="20901" xr:uid="{00000000-0005-0000-0000-0000A6510000}"/>
    <cellStyle name="Normal 23 2 3 2 5 2" xfId="20902" xr:uid="{00000000-0005-0000-0000-0000A7510000}"/>
    <cellStyle name="Normal 23 2 3 2 6" xfId="20903" xr:uid="{00000000-0005-0000-0000-0000A8510000}"/>
    <cellStyle name="Normal 23 2 3 2 6 2" xfId="20904" xr:uid="{00000000-0005-0000-0000-0000A9510000}"/>
    <cellStyle name="Normal 23 2 3 2 7" xfId="20905" xr:uid="{00000000-0005-0000-0000-0000AA510000}"/>
    <cellStyle name="Normal 23 2 3 3" xfId="20906" xr:uid="{00000000-0005-0000-0000-0000AB510000}"/>
    <cellStyle name="Normal 23 2 3 3 2" xfId="20907" xr:uid="{00000000-0005-0000-0000-0000AC510000}"/>
    <cellStyle name="Normal 23 2 3 3 2 2" xfId="20908" xr:uid="{00000000-0005-0000-0000-0000AD510000}"/>
    <cellStyle name="Normal 23 2 3 3 3" xfId="20909" xr:uid="{00000000-0005-0000-0000-0000AE510000}"/>
    <cellStyle name="Normal 23 2 3 4" xfId="20910" xr:uid="{00000000-0005-0000-0000-0000AF510000}"/>
    <cellStyle name="Normal 23 2 3 4 2" xfId="20911" xr:uid="{00000000-0005-0000-0000-0000B0510000}"/>
    <cellStyle name="Normal 23 2 3 4 2 2" xfId="20912" xr:uid="{00000000-0005-0000-0000-0000B1510000}"/>
    <cellStyle name="Normal 23 2 3 4 3" xfId="20913" xr:uid="{00000000-0005-0000-0000-0000B2510000}"/>
    <cellStyle name="Normal 23 2 3 5" xfId="20914" xr:uid="{00000000-0005-0000-0000-0000B3510000}"/>
    <cellStyle name="Normal 23 2 3 5 2" xfId="20915" xr:uid="{00000000-0005-0000-0000-0000B4510000}"/>
    <cellStyle name="Normal 23 2 3 5 2 2" xfId="20916" xr:uid="{00000000-0005-0000-0000-0000B5510000}"/>
    <cellStyle name="Normal 23 2 3 5 3" xfId="20917" xr:uid="{00000000-0005-0000-0000-0000B6510000}"/>
    <cellStyle name="Normal 23 2 3 6" xfId="20918" xr:uid="{00000000-0005-0000-0000-0000B7510000}"/>
    <cellStyle name="Normal 23 2 3 6 2" xfId="20919" xr:uid="{00000000-0005-0000-0000-0000B8510000}"/>
    <cellStyle name="Normal 23 2 3 7" xfId="20920" xr:uid="{00000000-0005-0000-0000-0000B9510000}"/>
    <cellStyle name="Normal 23 2 3 7 2" xfId="20921" xr:uid="{00000000-0005-0000-0000-0000BA510000}"/>
    <cellStyle name="Normal 23 2 3 8" xfId="20922" xr:uid="{00000000-0005-0000-0000-0000BB510000}"/>
    <cellStyle name="Normal 23 2 4" xfId="20923" xr:uid="{00000000-0005-0000-0000-0000BC510000}"/>
    <cellStyle name="Normal 23 2 4 2" xfId="20924" xr:uid="{00000000-0005-0000-0000-0000BD510000}"/>
    <cellStyle name="Normal 23 2 4 2 2" xfId="20925" xr:uid="{00000000-0005-0000-0000-0000BE510000}"/>
    <cellStyle name="Normal 23 2 4 2 2 2" xfId="20926" xr:uid="{00000000-0005-0000-0000-0000BF510000}"/>
    <cellStyle name="Normal 23 2 4 2 3" xfId="20927" xr:uid="{00000000-0005-0000-0000-0000C0510000}"/>
    <cellStyle name="Normal 23 2 4 3" xfId="20928" xr:uid="{00000000-0005-0000-0000-0000C1510000}"/>
    <cellStyle name="Normal 23 2 4 3 2" xfId="20929" xr:uid="{00000000-0005-0000-0000-0000C2510000}"/>
    <cellStyle name="Normal 23 2 4 3 2 2" xfId="20930" xr:uid="{00000000-0005-0000-0000-0000C3510000}"/>
    <cellStyle name="Normal 23 2 4 3 3" xfId="20931" xr:uid="{00000000-0005-0000-0000-0000C4510000}"/>
    <cellStyle name="Normal 23 2 4 4" xfId="20932" xr:uid="{00000000-0005-0000-0000-0000C5510000}"/>
    <cellStyle name="Normal 23 2 4 4 2" xfId="20933" xr:uid="{00000000-0005-0000-0000-0000C6510000}"/>
    <cellStyle name="Normal 23 2 4 4 2 2" xfId="20934" xr:uid="{00000000-0005-0000-0000-0000C7510000}"/>
    <cellStyle name="Normal 23 2 4 4 3" xfId="20935" xr:uid="{00000000-0005-0000-0000-0000C8510000}"/>
    <cellStyle name="Normal 23 2 4 5" xfId="20936" xr:uid="{00000000-0005-0000-0000-0000C9510000}"/>
    <cellStyle name="Normal 23 2 4 5 2" xfId="20937" xr:uid="{00000000-0005-0000-0000-0000CA510000}"/>
    <cellStyle name="Normal 23 2 4 6" xfId="20938" xr:uid="{00000000-0005-0000-0000-0000CB510000}"/>
    <cellStyle name="Normal 23 2 4 6 2" xfId="20939" xr:uid="{00000000-0005-0000-0000-0000CC510000}"/>
    <cellStyle name="Normal 23 2 4 7" xfId="20940" xr:uid="{00000000-0005-0000-0000-0000CD510000}"/>
    <cellStyle name="Normal 23 2 5" xfId="20941" xr:uid="{00000000-0005-0000-0000-0000CE510000}"/>
    <cellStyle name="Normal 23 2 5 2" xfId="20942" xr:uid="{00000000-0005-0000-0000-0000CF510000}"/>
    <cellStyle name="Normal 23 2 5 2 2" xfId="20943" xr:uid="{00000000-0005-0000-0000-0000D0510000}"/>
    <cellStyle name="Normal 23 2 5 2 2 2" xfId="20944" xr:uid="{00000000-0005-0000-0000-0000D1510000}"/>
    <cellStyle name="Normal 23 2 5 2 3" xfId="20945" xr:uid="{00000000-0005-0000-0000-0000D2510000}"/>
    <cellStyle name="Normal 23 2 5 3" xfId="20946" xr:uid="{00000000-0005-0000-0000-0000D3510000}"/>
    <cellStyle name="Normal 23 2 5 3 2" xfId="20947" xr:uid="{00000000-0005-0000-0000-0000D4510000}"/>
    <cellStyle name="Normal 23 2 5 3 2 2" xfId="20948" xr:uid="{00000000-0005-0000-0000-0000D5510000}"/>
    <cellStyle name="Normal 23 2 5 3 3" xfId="20949" xr:uid="{00000000-0005-0000-0000-0000D6510000}"/>
    <cellStyle name="Normal 23 2 5 4" xfId="20950" xr:uid="{00000000-0005-0000-0000-0000D7510000}"/>
    <cellStyle name="Normal 23 2 5 4 2" xfId="20951" xr:uid="{00000000-0005-0000-0000-0000D8510000}"/>
    <cellStyle name="Normal 23 2 5 4 2 2" xfId="20952" xr:uid="{00000000-0005-0000-0000-0000D9510000}"/>
    <cellStyle name="Normal 23 2 5 4 3" xfId="20953" xr:uid="{00000000-0005-0000-0000-0000DA510000}"/>
    <cellStyle name="Normal 23 2 5 5" xfId="20954" xr:uid="{00000000-0005-0000-0000-0000DB510000}"/>
    <cellStyle name="Normal 23 2 5 5 2" xfId="20955" xr:uid="{00000000-0005-0000-0000-0000DC510000}"/>
    <cellStyle name="Normal 23 2 5 6" xfId="20956" xr:uid="{00000000-0005-0000-0000-0000DD510000}"/>
    <cellStyle name="Normal 23 2 5 6 2" xfId="20957" xr:uid="{00000000-0005-0000-0000-0000DE510000}"/>
    <cellStyle name="Normal 23 2 5 7" xfId="20958" xr:uid="{00000000-0005-0000-0000-0000DF510000}"/>
    <cellStyle name="Normal 23 2 6" xfId="20959" xr:uid="{00000000-0005-0000-0000-0000E0510000}"/>
    <cellStyle name="Normal 23 2 6 2" xfId="20960" xr:uid="{00000000-0005-0000-0000-0000E1510000}"/>
    <cellStyle name="Normal 23 2 6 2 2" xfId="20961" xr:uid="{00000000-0005-0000-0000-0000E2510000}"/>
    <cellStyle name="Normal 23 2 6 3" xfId="20962" xr:uid="{00000000-0005-0000-0000-0000E3510000}"/>
    <cellStyle name="Normal 23 2 7" xfId="20963" xr:uid="{00000000-0005-0000-0000-0000E4510000}"/>
    <cellStyle name="Normal 23 2 7 2" xfId="20964" xr:uid="{00000000-0005-0000-0000-0000E5510000}"/>
    <cellStyle name="Normal 23 2 7 2 2" xfId="20965" xr:uid="{00000000-0005-0000-0000-0000E6510000}"/>
    <cellStyle name="Normal 23 2 7 3" xfId="20966" xr:uid="{00000000-0005-0000-0000-0000E7510000}"/>
    <cellStyle name="Normal 23 2 8" xfId="20967" xr:uid="{00000000-0005-0000-0000-0000E8510000}"/>
    <cellStyle name="Normal 23 2 8 2" xfId="20968" xr:uid="{00000000-0005-0000-0000-0000E9510000}"/>
    <cellStyle name="Normal 23 2 8 2 2" xfId="20969" xr:uid="{00000000-0005-0000-0000-0000EA510000}"/>
    <cellStyle name="Normal 23 2 8 3" xfId="20970" xr:uid="{00000000-0005-0000-0000-0000EB510000}"/>
    <cellStyle name="Normal 23 2 9" xfId="20971" xr:uid="{00000000-0005-0000-0000-0000EC510000}"/>
    <cellStyle name="Normal 23 2 9 2" xfId="20972" xr:uid="{00000000-0005-0000-0000-0000ED510000}"/>
    <cellStyle name="Normal 23 3" xfId="20973" xr:uid="{00000000-0005-0000-0000-0000EE510000}"/>
    <cellStyle name="Normal 23 3 10" xfId="20974" xr:uid="{00000000-0005-0000-0000-0000EF510000}"/>
    <cellStyle name="Normal 23 3 10 2" xfId="20975" xr:uid="{00000000-0005-0000-0000-0000F0510000}"/>
    <cellStyle name="Normal 23 3 11" xfId="20976" xr:uid="{00000000-0005-0000-0000-0000F1510000}"/>
    <cellStyle name="Normal 23 3 2" xfId="20977" xr:uid="{00000000-0005-0000-0000-0000F2510000}"/>
    <cellStyle name="Normal 23 3 2 2" xfId="20978" xr:uid="{00000000-0005-0000-0000-0000F3510000}"/>
    <cellStyle name="Normal 23 3 2 2 2" xfId="20979" xr:uid="{00000000-0005-0000-0000-0000F4510000}"/>
    <cellStyle name="Normal 23 3 2 2 2 2" xfId="20980" xr:uid="{00000000-0005-0000-0000-0000F5510000}"/>
    <cellStyle name="Normal 23 3 2 2 2 2 2" xfId="20981" xr:uid="{00000000-0005-0000-0000-0000F6510000}"/>
    <cellStyle name="Normal 23 3 2 2 2 3" xfId="20982" xr:uid="{00000000-0005-0000-0000-0000F7510000}"/>
    <cellStyle name="Normal 23 3 2 2 3" xfId="20983" xr:uid="{00000000-0005-0000-0000-0000F8510000}"/>
    <cellStyle name="Normal 23 3 2 2 3 2" xfId="20984" xr:uid="{00000000-0005-0000-0000-0000F9510000}"/>
    <cellStyle name="Normal 23 3 2 2 3 2 2" xfId="20985" xr:uid="{00000000-0005-0000-0000-0000FA510000}"/>
    <cellStyle name="Normal 23 3 2 2 3 3" xfId="20986" xr:uid="{00000000-0005-0000-0000-0000FB510000}"/>
    <cellStyle name="Normal 23 3 2 2 4" xfId="20987" xr:uid="{00000000-0005-0000-0000-0000FC510000}"/>
    <cellStyle name="Normal 23 3 2 2 4 2" xfId="20988" xr:uid="{00000000-0005-0000-0000-0000FD510000}"/>
    <cellStyle name="Normal 23 3 2 2 4 2 2" xfId="20989" xr:uid="{00000000-0005-0000-0000-0000FE510000}"/>
    <cellStyle name="Normal 23 3 2 2 4 3" xfId="20990" xr:uid="{00000000-0005-0000-0000-0000FF510000}"/>
    <cellStyle name="Normal 23 3 2 2 5" xfId="20991" xr:uid="{00000000-0005-0000-0000-000000520000}"/>
    <cellStyle name="Normal 23 3 2 2 5 2" xfId="20992" xr:uid="{00000000-0005-0000-0000-000001520000}"/>
    <cellStyle name="Normal 23 3 2 2 6" xfId="20993" xr:uid="{00000000-0005-0000-0000-000002520000}"/>
    <cellStyle name="Normal 23 3 2 2 6 2" xfId="20994" xr:uid="{00000000-0005-0000-0000-000003520000}"/>
    <cellStyle name="Normal 23 3 2 2 7" xfId="20995" xr:uid="{00000000-0005-0000-0000-000004520000}"/>
    <cellStyle name="Normal 23 3 2 3" xfId="20996" xr:uid="{00000000-0005-0000-0000-000005520000}"/>
    <cellStyle name="Normal 23 3 2 3 2" xfId="20997" xr:uid="{00000000-0005-0000-0000-000006520000}"/>
    <cellStyle name="Normal 23 3 2 3 2 2" xfId="20998" xr:uid="{00000000-0005-0000-0000-000007520000}"/>
    <cellStyle name="Normal 23 3 2 3 2 2 2" xfId="20999" xr:uid="{00000000-0005-0000-0000-000008520000}"/>
    <cellStyle name="Normal 23 3 2 3 2 3" xfId="21000" xr:uid="{00000000-0005-0000-0000-000009520000}"/>
    <cellStyle name="Normal 23 3 2 3 3" xfId="21001" xr:uid="{00000000-0005-0000-0000-00000A520000}"/>
    <cellStyle name="Normal 23 3 2 3 3 2" xfId="21002" xr:uid="{00000000-0005-0000-0000-00000B520000}"/>
    <cellStyle name="Normal 23 3 2 3 3 2 2" xfId="21003" xr:uid="{00000000-0005-0000-0000-00000C520000}"/>
    <cellStyle name="Normal 23 3 2 3 3 3" xfId="21004" xr:uid="{00000000-0005-0000-0000-00000D520000}"/>
    <cellStyle name="Normal 23 3 2 3 4" xfId="21005" xr:uid="{00000000-0005-0000-0000-00000E520000}"/>
    <cellStyle name="Normal 23 3 2 3 4 2" xfId="21006" xr:uid="{00000000-0005-0000-0000-00000F520000}"/>
    <cellStyle name="Normal 23 3 2 3 4 2 2" xfId="21007" xr:uid="{00000000-0005-0000-0000-000010520000}"/>
    <cellStyle name="Normal 23 3 2 3 4 3" xfId="21008" xr:uid="{00000000-0005-0000-0000-000011520000}"/>
    <cellStyle name="Normal 23 3 2 3 5" xfId="21009" xr:uid="{00000000-0005-0000-0000-000012520000}"/>
    <cellStyle name="Normal 23 3 2 3 5 2" xfId="21010" xr:uid="{00000000-0005-0000-0000-000013520000}"/>
    <cellStyle name="Normal 23 3 2 3 6" xfId="21011" xr:uid="{00000000-0005-0000-0000-000014520000}"/>
    <cellStyle name="Normal 23 3 2 3 6 2" xfId="21012" xr:uid="{00000000-0005-0000-0000-000015520000}"/>
    <cellStyle name="Normal 23 3 2 3 7" xfId="21013" xr:uid="{00000000-0005-0000-0000-000016520000}"/>
    <cellStyle name="Normal 23 3 2 4" xfId="21014" xr:uid="{00000000-0005-0000-0000-000017520000}"/>
    <cellStyle name="Normal 23 3 2 4 2" xfId="21015" xr:uid="{00000000-0005-0000-0000-000018520000}"/>
    <cellStyle name="Normal 23 3 2 4 2 2" xfId="21016" xr:uid="{00000000-0005-0000-0000-000019520000}"/>
    <cellStyle name="Normal 23 3 2 4 3" xfId="21017" xr:uid="{00000000-0005-0000-0000-00001A520000}"/>
    <cellStyle name="Normal 23 3 2 5" xfId="21018" xr:uid="{00000000-0005-0000-0000-00001B520000}"/>
    <cellStyle name="Normal 23 3 2 5 2" xfId="21019" xr:uid="{00000000-0005-0000-0000-00001C520000}"/>
    <cellStyle name="Normal 23 3 2 5 2 2" xfId="21020" xr:uid="{00000000-0005-0000-0000-00001D520000}"/>
    <cellStyle name="Normal 23 3 2 5 3" xfId="21021" xr:uid="{00000000-0005-0000-0000-00001E520000}"/>
    <cellStyle name="Normal 23 3 2 6" xfId="21022" xr:uid="{00000000-0005-0000-0000-00001F520000}"/>
    <cellStyle name="Normal 23 3 2 6 2" xfId="21023" xr:uid="{00000000-0005-0000-0000-000020520000}"/>
    <cellStyle name="Normal 23 3 2 6 2 2" xfId="21024" xr:uid="{00000000-0005-0000-0000-000021520000}"/>
    <cellStyle name="Normal 23 3 2 6 3" xfId="21025" xr:uid="{00000000-0005-0000-0000-000022520000}"/>
    <cellStyle name="Normal 23 3 2 7" xfId="21026" xr:uid="{00000000-0005-0000-0000-000023520000}"/>
    <cellStyle name="Normal 23 3 2 7 2" xfId="21027" xr:uid="{00000000-0005-0000-0000-000024520000}"/>
    <cellStyle name="Normal 23 3 2 8" xfId="21028" xr:uid="{00000000-0005-0000-0000-000025520000}"/>
    <cellStyle name="Normal 23 3 2 8 2" xfId="21029" xr:uid="{00000000-0005-0000-0000-000026520000}"/>
    <cellStyle name="Normal 23 3 2 9" xfId="21030" xr:uid="{00000000-0005-0000-0000-000027520000}"/>
    <cellStyle name="Normal 23 3 3" xfId="21031" xr:uid="{00000000-0005-0000-0000-000028520000}"/>
    <cellStyle name="Normal 23 3 3 2" xfId="21032" xr:uid="{00000000-0005-0000-0000-000029520000}"/>
    <cellStyle name="Normal 23 3 3 2 2" xfId="21033" xr:uid="{00000000-0005-0000-0000-00002A520000}"/>
    <cellStyle name="Normal 23 3 3 2 2 2" xfId="21034" xr:uid="{00000000-0005-0000-0000-00002B520000}"/>
    <cellStyle name="Normal 23 3 3 2 2 2 2" xfId="21035" xr:uid="{00000000-0005-0000-0000-00002C520000}"/>
    <cellStyle name="Normal 23 3 3 2 2 3" xfId="21036" xr:uid="{00000000-0005-0000-0000-00002D520000}"/>
    <cellStyle name="Normal 23 3 3 2 3" xfId="21037" xr:uid="{00000000-0005-0000-0000-00002E520000}"/>
    <cellStyle name="Normal 23 3 3 2 3 2" xfId="21038" xr:uid="{00000000-0005-0000-0000-00002F520000}"/>
    <cellStyle name="Normal 23 3 3 2 3 2 2" xfId="21039" xr:uid="{00000000-0005-0000-0000-000030520000}"/>
    <cellStyle name="Normal 23 3 3 2 3 3" xfId="21040" xr:uid="{00000000-0005-0000-0000-000031520000}"/>
    <cellStyle name="Normal 23 3 3 2 4" xfId="21041" xr:uid="{00000000-0005-0000-0000-000032520000}"/>
    <cellStyle name="Normal 23 3 3 2 4 2" xfId="21042" xr:uid="{00000000-0005-0000-0000-000033520000}"/>
    <cellStyle name="Normal 23 3 3 2 4 2 2" xfId="21043" xr:uid="{00000000-0005-0000-0000-000034520000}"/>
    <cellStyle name="Normal 23 3 3 2 4 3" xfId="21044" xr:uid="{00000000-0005-0000-0000-000035520000}"/>
    <cellStyle name="Normal 23 3 3 2 5" xfId="21045" xr:uid="{00000000-0005-0000-0000-000036520000}"/>
    <cellStyle name="Normal 23 3 3 2 5 2" xfId="21046" xr:uid="{00000000-0005-0000-0000-000037520000}"/>
    <cellStyle name="Normal 23 3 3 2 6" xfId="21047" xr:uid="{00000000-0005-0000-0000-000038520000}"/>
    <cellStyle name="Normal 23 3 3 2 6 2" xfId="21048" xr:uid="{00000000-0005-0000-0000-000039520000}"/>
    <cellStyle name="Normal 23 3 3 2 7" xfId="21049" xr:uid="{00000000-0005-0000-0000-00003A520000}"/>
    <cellStyle name="Normal 23 3 3 3" xfId="21050" xr:uid="{00000000-0005-0000-0000-00003B520000}"/>
    <cellStyle name="Normal 23 3 3 3 2" xfId="21051" xr:uid="{00000000-0005-0000-0000-00003C520000}"/>
    <cellStyle name="Normal 23 3 3 3 2 2" xfId="21052" xr:uid="{00000000-0005-0000-0000-00003D520000}"/>
    <cellStyle name="Normal 23 3 3 3 3" xfId="21053" xr:uid="{00000000-0005-0000-0000-00003E520000}"/>
    <cellStyle name="Normal 23 3 3 4" xfId="21054" xr:uid="{00000000-0005-0000-0000-00003F520000}"/>
    <cellStyle name="Normal 23 3 3 4 2" xfId="21055" xr:uid="{00000000-0005-0000-0000-000040520000}"/>
    <cellStyle name="Normal 23 3 3 4 2 2" xfId="21056" xr:uid="{00000000-0005-0000-0000-000041520000}"/>
    <cellStyle name="Normal 23 3 3 4 3" xfId="21057" xr:uid="{00000000-0005-0000-0000-000042520000}"/>
    <cellStyle name="Normal 23 3 3 5" xfId="21058" xr:uid="{00000000-0005-0000-0000-000043520000}"/>
    <cellStyle name="Normal 23 3 3 5 2" xfId="21059" xr:uid="{00000000-0005-0000-0000-000044520000}"/>
    <cellStyle name="Normal 23 3 3 5 2 2" xfId="21060" xr:uid="{00000000-0005-0000-0000-000045520000}"/>
    <cellStyle name="Normal 23 3 3 5 3" xfId="21061" xr:uid="{00000000-0005-0000-0000-000046520000}"/>
    <cellStyle name="Normal 23 3 3 6" xfId="21062" xr:uid="{00000000-0005-0000-0000-000047520000}"/>
    <cellStyle name="Normal 23 3 3 6 2" xfId="21063" xr:uid="{00000000-0005-0000-0000-000048520000}"/>
    <cellStyle name="Normal 23 3 3 7" xfId="21064" xr:uid="{00000000-0005-0000-0000-000049520000}"/>
    <cellStyle name="Normal 23 3 3 7 2" xfId="21065" xr:uid="{00000000-0005-0000-0000-00004A520000}"/>
    <cellStyle name="Normal 23 3 3 8" xfId="21066" xr:uid="{00000000-0005-0000-0000-00004B520000}"/>
    <cellStyle name="Normal 23 3 4" xfId="21067" xr:uid="{00000000-0005-0000-0000-00004C520000}"/>
    <cellStyle name="Normal 23 3 4 2" xfId="21068" xr:uid="{00000000-0005-0000-0000-00004D520000}"/>
    <cellStyle name="Normal 23 3 4 2 2" xfId="21069" xr:uid="{00000000-0005-0000-0000-00004E520000}"/>
    <cellStyle name="Normal 23 3 4 2 2 2" xfId="21070" xr:uid="{00000000-0005-0000-0000-00004F520000}"/>
    <cellStyle name="Normal 23 3 4 2 3" xfId="21071" xr:uid="{00000000-0005-0000-0000-000050520000}"/>
    <cellStyle name="Normal 23 3 4 3" xfId="21072" xr:uid="{00000000-0005-0000-0000-000051520000}"/>
    <cellStyle name="Normal 23 3 4 3 2" xfId="21073" xr:uid="{00000000-0005-0000-0000-000052520000}"/>
    <cellStyle name="Normal 23 3 4 3 2 2" xfId="21074" xr:uid="{00000000-0005-0000-0000-000053520000}"/>
    <cellStyle name="Normal 23 3 4 3 3" xfId="21075" xr:uid="{00000000-0005-0000-0000-000054520000}"/>
    <cellStyle name="Normal 23 3 4 4" xfId="21076" xr:uid="{00000000-0005-0000-0000-000055520000}"/>
    <cellStyle name="Normal 23 3 4 4 2" xfId="21077" xr:uid="{00000000-0005-0000-0000-000056520000}"/>
    <cellStyle name="Normal 23 3 4 4 2 2" xfId="21078" xr:uid="{00000000-0005-0000-0000-000057520000}"/>
    <cellStyle name="Normal 23 3 4 4 3" xfId="21079" xr:uid="{00000000-0005-0000-0000-000058520000}"/>
    <cellStyle name="Normal 23 3 4 5" xfId="21080" xr:uid="{00000000-0005-0000-0000-000059520000}"/>
    <cellStyle name="Normal 23 3 4 5 2" xfId="21081" xr:uid="{00000000-0005-0000-0000-00005A520000}"/>
    <cellStyle name="Normal 23 3 4 6" xfId="21082" xr:uid="{00000000-0005-0000-0000-00005B520000}"/>
    <cellStyle name="Normal 23 3 4 6 2" xfId="21083" xr:uid="{00000000-0005-0000-0000-00005C520000}"/>
    <cellStyle name="Normal 23 3 4 7" xfId="21084" xr:uid="{00000000-0005-0000-0000-00005D520000}"/>
    <cellStyle name="Normal 23 3 5" xfId="21085" xr:uid="{00000000-0005-0000-0000-00005E520000}"/>
    <cellStyle name="Normal 23 3 5 2" xfId="21086" xr:uid="{00000000-0005-0000-0000-00005F520000}"/>
    <cellStyle name="Normal 23 3 5 2 2" xfId="21087" xr:uid="{00000000-0005-0000-0000-000060520000}"/>
    <cellStyle name="Normal 23 3 5 2 2 2" xfId="21088" xr:uid="{00000000-0005-0000-0000-000061520000}"/>
    <cellStyle name="Normal 23 3 5 2 3" xfId="21089" xr:uid="{00000000-0005-0000-0000-000062520000}"/>
    <cellStyle name="Normal 23 3 5 3" xfId="21090" xr:uid="{00000000-0005-0000-0000-000063520000}"/>
    <cellStyle name="Normal 23 3 5 3 2" xfId="21091" xr:uid="{00000000-0005-0000-0000-000064520000}"/>
    <cellStyle name="Normal 23 3 5 3 2 2" xfId="21092" xr:uid="{00000000-0005-0000-0000-000065520000}"/>
    <cellStyle name="Normal 23 3 5 3 3" xfId="21093" xr:uid="{00000000-0005-0000-0000-000066520000}"/>
    <cellStyle name="Normal 23 3 5 4" xfId="21094" xr:uid="{00000000-0005-0000-0000-000067520000}"/>
    <cellStyle name="Normal 23 3 5 4 2" xfId="21095" xr:uid="{00000000-0005-0000-0000-000068520000}"/>
    <cellStyle name="Normal 23 3 5 4 2 2" xfId="21096" xr:uid="{00000000-0005-0000-0000-000069520000}"/>
    <cellStyle name="Normal 23 3 5 4 3" xfId="21097" xr:uid="{00000000-0005-0000-0000-00006A520000}"/>
    <cellStyle name="Normal 23 3 5 5" xfId="21098" xr:uid="{00000000-0005-0000-0000-00006B520000}"/>
    <cellStyle name="Normal 23 3 5 5 2" xfId="21099" xr:uid="{00000000-0005-0000-0000-00006C520000}"/>
    <cellStyle name="Normal 23 3 5 6" xfId="21100" xr:uid="{00000000-0005-0000-0000-00006D520000}"/>
    <cellStyle name="Normal 23 3 5 6 2" xfId="21101" xr:uid="{00000000-0005-0000-0000-00006E520000}"/>
    <cellStyle name="Normal 23 3 5 7" xfId="21102" xr:uid="{00000000-0005-0000-0000-00006F520000}"/>
    <cellStyle name="Normal 23 3 6" xfId="21103" xr:uid="{00000000-0005-0000-0000-000070520000}"/>
    <cellStyle name="Normal 23 3 6 2" xfId="21104" xr:uid="{00000000-0005-0000-0000-000071520000}"/>
    <cellStyle name="Normal 23 3 6 2 2" xfId="21105" xr:uid="{00000000-0005-0000-0000-000072520000}"/>
    <cellStyle name="Normal 23 3 6 3" xfId="21106" xr:uid="{00000000-0005-0000-0000-000073520000}"/>
    <cellStyle name="Normal 23 3 7" xfId="21107" xr:uid="{00000000-0005-0000-0000-000074520000}"/>
    <cellStyle name="Normal 23 3 7 2" xfId="21108" xr:uid="{00000000-0005-0000-0000-000075520000}"/>
    <cellStyle name="Normal 23 3 7 2 2" xfId="21109" xr:uid="{00000000-0005-0000-0000-000076520000}"/>
    <cellStyle name="Normal 23 3 7 3" xfId="21110" xr:uid="{00000000-0005-0000-0000-000077520000}"/>
    <cellStyle name="Normal 23 3 8" xfId="21111" xr:uid="{00000000-0005-0000-0000-000078520000}"/>
    <cellStyle name="Normal 23 3 8 2" xfId="21112" xr:uid="{00000000-0005-0000-0000-000079520000}"/>
    <cellStyle name="Normal 23 3 8 2 2" xfId="21113" xr:uid="{00000000-0005-0000-0000-00007A520000}"/>
    <cellStyle name="Normal 23 3 8 3" xfId="21114" xr:uid="{00000000-0005-0000-0000-00007B520000}"/>
    <cellStyle name="Normal 23 3 9" xfId="21115" xr:uid="{00000000-0005-0000-0000-00007C520000}"/>
    <cellStyle name="Normal 23 3 9 2" xfId="21116" xr:uid="{00000000-0005-0000-0000-00007D520000}"/>
    <cellStyle name="Normal 23 4" xfId="21117" xr:uid="{00000000-0005-0000-0000-00007E520000}"/>
    <cellStyle name="Normal 23 4 2" xfId="21118" xr:uid="{00000000-0005-0000-0000-00007F520000}"/>
    <cellStyle name="Normal 23 4 2 2" xfId="21119" xr:uid="{00000000-0005-0000-0000-000080520000}"/>
    <cellStyle name="Normal 23 4 2 2 2" xfId="21120" xr:uid="{00000000-0005-0000-0000-000081520000}"/>
    <cellStyle name="Normal 23 4 2 2 2 2" xfId="21121" xr:uid="{00000000-0005-0000-0000-000082520000}"/>
    <cellStyle name="Normal 23 4 2 2 3" xfId="21122" xr:uid="{00000000-0005-0000-0000-000083520000}"/>
    <cellStyle name="Normal 23 4 2 3" xfId="21123" xr:uid="{00000000-0005-0000-0000-000084520000}"/>
    <cellStyle name="Normal 23 4 2 3 2" xfId="21124" xr:uid="{00000000-0005-0000-0000-000085520000}"/>
    <cellStyle name="Normal 23 4 2 3 2 2" xfId="21125" xr:uid="{00000000-0005-0000-0000-000086520000}"/>
    <cellStyle name="Normal 23 4 2 3 3" xfId="21126" xr:uid="{00000000-0005-0000-0000-000087520000}"/>
    <cellStyle name="Normal 23 4 2 4" xfId="21127" xr:uid="{00000000-0005-0000-0000-000088520000}"/>
    <cellStyle name="Normal 23 4 2 4 2" xfId="21128" xr:uid="{00000000-0005-0000-0000-000089520000}"/>
    <cellStyle name="Normal 23 4 2 4 2 2" xfId="21129" xr:uid="{00000000-0005-0000-0000-00008A520000}"/>
    <cellStyle name="Normal 23 4 2 4 3" xfId="21130" xr:uid="{00000000-0005-0000-0000-00008B520000}"/>
    <cellStyle name="Normal 23 4 2 5" xfId="21131" xr:uid="{00000000-0005-0000-0000-00008C520000}"/>
    <cellStyle name="Normal 23 4 2 5 2" xfId="21132" xr:uid="{00000000-0005-0000-0000-00008D520000}"/>
    <cellStyle name="Normal 23 4 2 6" xfId="21133" xr:uid="{00000000-0005-0000-0000-00008E520000}"/>
    <cellStyle name="Normal 23 4 2 6 2" xfId="21134" xr:uid="{00000000-0005-0000-0000-00008F520000}"/>
    <cellStyle name="Normal 23 4 2 7" xfId="21135" xr:uid="{00000000-0005-0000-0000-000090520000}"/>
    <cellStyle name="Normal 23 4 3" xfId="21136" xr:uid="{00000000-0005-0000-0000-000091520000}"/>
    <cellStyle name="Normal 23 4 3 2" xfId="21137" xr:uid="{00000000-0005-0000-0000-000092520000}"/>
    <cellStyle name="Normal 23 4 3 2 2" xfId="21138" xr:uid="{00000000-0005-0000-0000-000093520000}"/>
    <cellStyle name="Normal 23 4 3 2 2 2" xfId="21139" xr:uid="{00000000-0005-0000-0000-000094520000}"/>
    <cellStyle name="Normal 23 4 3 2 3" xfId="21140" xr:uid="{00000000-0005-0000-0000-000095520000}"/>
    <cellStyle name="Normal 23 4 3 3" xfId="21141" xr:uid="{00000000-0005-0000-0000-000096520000}"/>
    <cellStyle name="Normal 23 4 3 3 2" xfId="21142" xr:uid="{00000000-0005-0000-0000-000097520000}"/>
    <cellStyle name="Normal 23 4 3 3 2 2" xfId="21143" xr:uid="{00000000-0005-0000-0000-000098520000}"/>
    <cellStyle name="Normal 23 4 3 3 3" xfId="21144" xr:uid="{00000000-0005-0000-0000-000099520000}"/>
    <cellStyle name="Normal 23 4 3 4" xfId="21145" xr:uid="{00000000-0005-0000-0000-00009A520000}"/>
    <cellStyle name="Normal 23 4 3 4 2" xfId="21146" xr:uid="{00000000-0005-0000-0000-00009B520000}"/>
    <cellStyle name="Normal 23 4 3 4 2 2" xfId="21147" xr:uid="{00000000-0005-0000-0000-00009C520000}"/>
    <cellStyle name="Normal 23 4 3 4 3" xfId="21148" xr:uid="{00000000-0005-0000-0000-00009D520000}"/>
    <cellStyle name="Normal 23 4 3 5" xfId="21149" xr:uid="{00000000-0005-0000-0000-00009E520000}"/>
    <cellStyle name="Normal 23 4 3 5 2" xfId="21150" xr:uid="{00000000-0005-0000-0000-00009F520000}"/>
    <cellStyle name="Normal 23 4 3 6" xfId="21151" xr:uid="{00000000-0005-0000-0000-0000A0520000}"/>
    <cellStyle name="Normal 23 4 3 6 2" xfId="21152" xr:uid="{00000000-0005-0000-0000-0000A1520000}"/>
    <cellStyle name="Normal 23 4 3 7" xfId="21153" xr:uid="{00000000-0005-0000-0000-0000A2520000}"/>
    <cellStyle name="Normal 23 4 4" xfId="21154" xr:uid="{00000000-0005-0000-0000-0000A3520000}"/>
    <cellStyle name="Normal 23 4 4 2" xfId="21155" xr:uid="{00000000-0005-0000-0000-0000A4520000}"/>
    <cellStyle name="Normal 23 4 4 2 2" xfId="21156" xr:uid="{00000000-0005-0000-0000-0000A5520000}"/>
    <cellStyle name="Normal 23 4 4 3" xfId="21157" xr:uid="{00000000-0005-0000-0000-0000A6520000}"/>
    <cellStyle name="Normal 23 4 5" xfId="21158" xr:uid="{00000000-0005-0000-0000-0000A7520000}"/>
    <cellStyle name="Normal 23 4 5 2" xfId="21159" xr:uid="{00000000-0005-0000-0000-0000A8520000}"/>
    <cellStyle name="Normal 23 4 5 2 2" xfId="21160" xr:uid="{00000000-0005-0000-0000-0000A9520000}"/>
    <cellStyle name="Normal 23 4 5 3" xfId="21161" xr:uid="{00000000-0005-0000-0000-0000AA520000}"/>
    <cellStyle name="Normal 23 4 6" xfId="21162" xr:uid="{00000000-0005-0000-0000-0000AB520000}"/>
    <cellStyle name="Normal 23 4 6 2" xfId="21163" xr:uid="{00000000-0005-0000-0000-0000AC520000}"/>
    <cellStyle name="Normal 23 4 6 2 2" xfId="21164" xr:uid="{00000000-0005-0000-0000-0000AD520000}"/>
    <cellStyle name="Normal 23 4 6 3" xfId="21165" xr:uid="{00000000-0005-0000-0000-0000AE520000}"/>
    <cellStyle name="Normal 23 4 7" xfId="21166" xr:uid="{00000000-0005-0000-0000-0000AF520000}"/>
    <cellStyle name="Normal 23 4 7 2" xfId="21167" xr:uid="{00000000-0005-0000-0000-0000B0520000}"/>
    <cellStyle name="Normal 23 4 8" xfId="21168" xr:uid="{00000000-0005-0000-0000-0000B1520000}"/>
    <cellStyle name="Normal 23 4 8 2" xfId="21169" xr:uid="{00000000-0005-0000-0000-0000B2520000}"/>
    <cellStyle name="Normal 23 4 9" xfId="21170" xr:uid="{00000000-0005-0000-0000-0000B3520000}"/>
    <cellStyle name="Normal 23 5" xfId="21171" xr:uid="{00000000-0005-0000-0000-0000B4520000}"/>
    <cellStyle name="Normal 23 5 2" xfId="21172" xr:uid="{00000000-0005-0000-0000-0000B5520000}"/>
    <cellStyle name="Normal 23 5 2 2" xfId="21173" xr:uid="{00000000-0005-0000-0000-0000B6520000}"/>
    <cellStyle name="Normal 23 5 2 2 2" xfId="21174" xr:uid="{00000000-0005-0000-0000-0000B7520000}"/>
    <cellStyle name="Normal 23 5 2 2 2 2" xfId="21175" xr:uid="{00000000-0005-0000-0000-0000B8520000}"/>
    <cellStyle name="Normal 23 5 2 2 3" xfId="21176" xr:uid="{00000000-0005-0000-0000-0000B9520000}"/>
    <cellStyle name="Normal 23 5 2 3" xfId="21177" xr:uid="{00000000-0005-0000-0000-0000BA520000}"/>
    <cellStyle name="Normal 23 5 2 3 2" xfId="21178" xr:uid="{00000000-0005-0000-0000-0000BB520000}"/>
    <cellStyle name="Normal 23 5 2 3 2 2" xfId="21179" xr:uid="{00000000-0005-0000-0000-0000BC520000}"/>
    <cellStyle name="Normal 23 5 2 3 3" xfId="21180" xr:uid="{00000000-0005-0000-0000-0000BD520000}"/>
    <cellStyle name="Normal 23 5 2 4" xfId="21181" xr:uid="{00000000-0005-0000-0000-0000BE520000}"/>
    <cellStyle name="Normal 23 5 2 4 2" xfId="21182" xr:uid="{00000000-0005-0000-0000-0000BF520000}"/>
    <cellStyle name="Normal 23 5 2 4 2 2" xfId="21183" xr:uid="{00000000-0005-0000-0000-0000C0520000}"/>
    <cellStyle name="Normal 23 5 2 4 3" xfId="21184" xr:uid="{00000000-0005-0000-0000-0000C1520000}"/>
    <cellStyle name="Normal 23 5 2 5" xfId="21185" xr:uid="{00000000-0005-0000-0000-0000C2520000}"/>
    <cellStyle name="Normal 23 5 2 5 2" xfId="21186" xr:uid="{00000000-0005-0000-0000-0000C3520000}"/>
    <cellStyle name="Normal 23 5 2 6" xfId="21187" xr:uid="{00000000-0005-0000-0000-0000C4520000}"/>
    <cellStyle name="Normal 23 5 2 6 2" xfId="21188" xr:uid="{00000000-0005-0000-0000-0000C5520000}"/>
    <cellStyle name="Normal 23 5 2 7" xfId="21189" xr:uid="{00000000-0005-0000-0000-0000C6520000}"/>
    <cellStyle name="Normal 23 5 3" xfId="21190" xr:uid="{00000000-0005-0000-0000-0000C7520000}"/>
    <cellStyle name="Normal 23 5 3 2" xfId="21191" xr:uid="{00000000-0005-0000-0000-0000C8520000}"/>
    <cellStyle name="Normal 23 5 3 2 2" xfId="21192" xr:uid="{00000000-0005-0000-0000-0000C9520000}"/>
    <cellStyle name="Normal 23 5 3 3" xfId="21193" xr:uid="{00000000-0005-0000-0000-0000CA520000}"/>
    <cellStyle name="Normal 23 5 4" xfId="21194" xr:uid="{00000000-0005-0000-0000-0000CB520000}"/>
    <cellStyle name="Normal 23 5 4 2" xfId="21195" xr:uid="{00000000-0005-0000-0000-0000CC520000}"/>
    <cellStyle name="Normal 23 5 4 2 2" xfId="21196" xr:uid="{00000000-0005-0000-0000-0000CD520000}"/>
    <cellStyle name="Normal 23 5 4 3" xfId="21197" xr:uid="{00000000-0005-0000-0000-0000CE520000}"/>
    <cellStyle name="Normal 23 5 5" xfId="21198" xr:uid="{00000000-0005-0000-0000-0000CF520000}"/>
    <cellStyle name="Normal 23 5 5 2" xfId="21199" xr:uid="{00000000-0005-0000-0000-0000D0520000}"/>
    <cellStyle name="Normal 23 5 5 2 2" xfId="21200" xr:uid="{00000000-0005-0000-0000-0000D1520000}"/>
    <cellStyle name="Normal 23 5 5 3" xfId="21201" xr:uid="{00000000-0005-0000-0000-0000D2520000}"/>
    <cellStyle name="Normal 23 5 6" xfId="21202" xr:uid="{00000000-0005-0000-0000-0000D3520000}"/>
    <cellStyle name="Normal 23 5 6 2" xfId="21203" xr:uid="{00000000-0005-0000-0000-0000D4520000}"/>
    <cellStyle name="Normal 23 5 7" xfId="21204" xr:uid="{00000000-0005-0000-0000-0000D5520000}"/>
    <cellStyle name="Normal 23 5 7 2" xfId="21205" xr:uid="{00000000-0005-0000-0000-0000D6520000}"/>
    <cellStyle name="Normal 23 5 8" xfId="21206" xr:uid="{00000000-0005-0000-0000-0000D7520000}"/>
    <cellStyle name="Normal 23 6" xfId="21207" xr:uid="{00000000-0005-0000-0000-0000D8520000}"/>
    <cellStyle name="Normal 23 6 2" xfId="21208" xr:uid="{00000000-0005-0000-0000-0000D9520000}"/>
    <cellStyle name="Normal 23 6 2 2" xfId="21209" xr:uid="{00000000-0005-0000-0000-0000DA520000}"/>
    <cellStyle name="Normal 23 6 2 2 2" xfId="21210" xr:uid="{00000000-0005-0000-0000-0000DB520000}"/>
    <cellStyle name="Normal 23 6 2 3" xfId="21211" xr:uid="{00000000-0005-0000-0000-0000DC520000}"/>
    <cellStyle name="Normal 23 6 3" xfId="21212" xr:uid="{00000000-0005-0000-0000-0000DD520000}"/>
    <cellStyle name="Normal 23 6 3 2" xfId="21213" xr:uid="{00000000-0005-0000-0000-0000DE520000}"/>
    <cellStyle name="Normal 23 6 3 2 2" xfId="21214" xr:uid="{00000000-0005-0000-0000-0000DF520000}"/>
    <cellStyle name="Normal 23 6 3 3" xfId="21215" xr:uid="{00000000-0005-0000-0000-0000E0520000}"/>
    <cellStyle name="Normal 23 6 4" xfId="21216" xr:uid="{00000000-0005-0000-0000-0000E1520000}"/>
    <cellStyle name="Normal 23 6 4 2" xfId="21217" xr:uid="{00000000-0005-0000-0000-0000E2520000}"/>
    <cellStyle name="Normal 23 6 4 2 2" xfId="21218" xr:uid="{00000000-0005-0000-0000-0000E3520000}"/>
    <cellStyle name="Normal 23 6 4 3" xfId="21219" xr:uid="{00000000-0005-0000-0000-0000E4520000}"/>
    <cellStyle name="Normal 23 6 5" xfId="21220" xr:uid="{00000000-0005-0000-0000-0000E5520000}"/>
    <cellStyle name="Normal 23 6 5 2" xfId="21221" xr:uid="{00000000-0005-0000-0000-0000E6520000}"/>
    <cellStyle name="Normal 23 6 6" xfId="21222" xr:uid="{00000000-0005-0000-0000-0000E7520000}"/>
    <cellStyle name="Normal 23 6 6 2" xfId="21223" xr:uid="{00000000-0005-0000-0000-0000E8520000}"/>
    <cellStyle name="Normal 23 6 7" xfId="21224" xr:uid="{00000000-0005-0000-0000-0000E9520000}"/>
    <cellStyle name="Normal 23 7" xfId="21225" xr:uid="{00000000-0005-0000-0000-0000EA520000}"/>
    <cellStyle name="Normal 23 7 2" xfId="21226" xr:uid="{00000000-0005-0000-0000-0000EB520000}"/>
    <cellStyle name="Normal 23 7 2 2" xfId="21227" xr:uid="{00000000-0005-0000-0000-0000EC520000}"/>
    <cellStyle name="Normal 23 7 2 2 2" xfId="21228" xr:uid="{00000000-0005-0000-0000-0000ED520000}"/>
    <cellStyle name="Normal 23 7 2 3" xfId="21229" xr:uid="{00000000-0005-0000-0000-0000EE520000}"/>
    <cellStyle name="Normal 23 7 3" xfId="21230" xr:uid="{00000000-0005-0000-0000-0000EF520000}"/>
    <cellStyle name="Normal 23 7 3 2" xfId="21231" xr:uid="{00000000-0005-0000-0000-0000F0520000}"/>
    <cellStyle name="Normal 23 7 3 2 2" xfId="21232" xr:uid="{00000000-0005-0000-0000-0000F1520000}"/>
    <cellStyle name="Normal 23 7 3 3" xfId="21233" xr:uid="{00000000-0005-0000-0000-0000F2520000}"/>
    <cellStyle name="Normal 23 7 4" xfId="21234" xr:uid="{00000000-0005-0000-0000-0000F3520000}"/>
    <cellStyle name="Normal 23 7 4 2" xfId="21235" xr:uid="{00000000-0005-0000-0000-0000F4520000}"/>
    <cellStyle name="Normal 23 7 4 2 2" xfId="21236" xr:uid="{00000000-0005-0000-0000-0000F5520000}"/>
    <cellStyle name="Normal 23 7 4 3" xfId="21237" xr:uid="{00000000-0005-0000-0000-0000F6520000}"/>
    <cellStyle name="Normal 23 7 5" xfId="21238" xr:uid="{00000000-0005-0000-0000-0000F7520000}"/>
    <cellStyle name="Normal 23 7 5 2" xfId="21239" xr:uid="{00000000-0005-0000-0000-0000F8520000}"/>
    <cellStyle name="Normal 23 7 6" xfId="21240" xr:uid="{00000000-0005-0000-0000-0000F9520000}"/>
    <cellStyle name="Normal 23 7 6 2" xfId="21241" xr:uid="{00000000-0005-0000-0000-0000FA520000}"/>
    <cellStyle name="Normal 23 7 7" xfId="21242" xr:uid="{00000000-0005-0000-0000-0000FB520000}"/>
    <cellStyle name="Normal 23 8" xfId="21243" xr:uid="{00000000-0005-0000-0000-0000FC520000}"/>
    <cellStyle name="Normal 23 8 2" xfId="21244" xr:uid="{00000000-0005-0000-0000-0000FD520000}"/>
    <cellStyle name="Normal 23 8 2 2" xfId="21245" xr:uid="{00000000-0005-0000-0000-0000FE520000}"/>
    <cellStyle name="Normal 23 8 3" xfId="21246" xr:uid="{00000000-0005-0000-0000-0000FF520000}"/>
    <cellStyle name="Normal 23 9" xfId="21247" xr:uid="{00000000-0005-0000-0000-000000530000}"/>
    <cellStyle name="Normal 23 9 2" xfId="21248" xr:uid="{00000000-0005-0000-0000-000001530000}"/>
    <cellStyle name="Normal 23 9 2 2" xfId="21249" xr:uid="{00000000-0005-0000-0000-000002530000}"/>
    <cellStyle name="Normal 23 9 3" xfId="21250" xr:uid="{00000000-0005-0000-0000-000003530000}"/>
    <cellStyle name="Normal 23_Confidential Information" xfId="21251" xr:uid="{00000000-0005-0000-0000-000004530000}"/>
    <cellStyle name="Normal 24" xfId="21252" xr:uid="{00000000-0005-0000-0000-000005530000}"/>
    <cellStyle name="Normal 24 10" xfId="21253" xr:uid="{00000000-0005-0000-0000-000006530000}"/>
    <cellStyle name="Normal 24 10 2" xfId="21254" xr:uid="{00000000-0005-0000-0000-000007530000}"/>
    <cellStyle name="Normal 24 10 2 2" xfId="21255" xr:uid="{00000000-0005-0000-0000-000008530000}"/>
    <cellStyle name="Normal 24 10 3" xfId="21256" xr:uid="{00000000-0005-0000-0000-000009530000}"/>
    <cellStyle name="Normal 24 11" xfId="21257" xr:uid="{00000000-0005-0000-0000-00000A530000}"/>
    <cellStyle name="Normal 24 11 2" xfId="21258" xr:uid="{00000000-0005-0000-0000-00000B530000}"/>
    <cellStyle name="Normal 24 12" xfId="21259" xr:uid="{00000000-0005-0000-0000-00000C530000}"/>
    <cellStyle name="Normal 24 12 2" xfId="21260" xr:uid="{00000000-0005-0000-0000-00000D530000}"/>
    <cellStyle name="Normal 24 13" xfId="21261" xr:uid="{00000000-0005-0000-0000-00000E530000}"/>
    <cellStyle name="Normal 24 2" xfId="21262" xr:uid="{00000000-0005-0000-0000-00000F530000}"/>
    <cellStyle name="Normal 24 2 10" xfId="21263" xr:uid="{00000000-0005-0000-0000-000010530000}"/>
    <cellStyle name="Normal 24 2 10 2" xfId="21264" xr:uid="{00000000-0005-0000-0000-000011530000}"/>
    <cellStyle name="Normal 24 2 11" xfId="21265" xr:uid="{00000000-0005-0000-0000-000012530000}"/>
    <cellStyle name="Normal 24 2 2" xfId="21266" xr:uid="{00000000-0005-0000-0000-000013530000}"/>
    <cellStyle name="Normal 24 2 2 2" xfId="21267" xr:uid="{00000000-0005-0000-0000-000014530000}"/>
    <cellStyle name="Normal 24 2 2 2 2" xfId="21268" xr:uid="{00000000-0005-0000-0000-000015530000}"/>
    <cellStyle name="Normal 24 2 2 2 2 2" xfId="21269" xr:uid="{00000000-0005-0000-0000-000016530000}"/>
    <cellStyle name="Normal 24 2 2 2 2 2 2" xfId="21270" xr:uid="{00000000-0005-0000-0000-000017530000}"/>
    <cellStyle name="Normal 24 2 2 2 2 3" xfId="21271" xr:uid="{00000000-0005-0000-0000-000018530000}"/>
    <cellStyle name="Normal 24 2 2 2 3" xfId="21272" xr:uid="{00000000-0005-0000-0000-000019530000}"/>
    <cellStyle name="Normal 24 2 2 2 3 2" xfId="21273" xr:uid="{00000000-0005-0000-0000-00001A530000}"/>
    <cellStyle name="Normal 24 2 2 2 3 2 2" xfId="21274" xr:uid="{00000000-0005-0000-0000-00001B530000}"/>
    <cellStyle name="Normal 24 2 2 2 3 3" xfId="21275" xr:uid="{00000000-0005-0000-0000-00001C530000}"/>
    <cellStyle name="Normal 24 2 2 2 4" xfId="21276" xr:uid="{00000000-0005-0000-0000-00001D530000}"/>
    <cellStyle name="Normal 24 2 2 2 4 2" xfId="21277" xr:uid="{00000000-0005-0000-0000-00001E530000}"/>
    <cellStyle name="Normal 24 2 2 2 4 2 2" xfId="21278" xr:uid="{00000000-0005-0000-0000-00001F530000}"/>
    <cellStyle name="Normal 24 2 2 2 4 3" xfId="21279" xr:uid="{00000000-0005-0000-0000-000020530000}"/>
    <cellStyle name="Normal 24 2 2 2 5" xfId="21280" xr:uid="{00000000-0005-0000-0000-000021530000}"/>
    <cellStyle name="Normal 24 2 2 2 5 2" xfId="21281" xr:uid="{00000000-0005-0000-0000-000022530000}"/>
    <cellStyle name="Normal 24 2 2 2 6" xfId="21282" xr:uid="{00000000-0005-0000-0000-000023530000}"/>
    <cellStyle name="Normal 24 2 2 2 6 2" xfId="21283" xr:uid="{00000000-0005-0000-0000-000024530000}"/>
    <cellStyle name="Normal 24 2 2 2 7" xfId="21284" xr:uid="{00000000-0005-0000-0000-000025530000}"/>
    <cellStyle name="Normal 24 2 2 3" xfId="21285" xr:uid="{00000000-0005-0000-0000-000026530000}"/>
    <cellStyle name="Normal 24 2 2 3 2" xfId="21286" xr:uid="{00000000-0005-0000-0000-000027530000}"/>
    <cellStyle name="Normal 24 2 2 3 2 2" xfId="21287" xr:uid="{00000000-0005-0000-0000-000028530000}"/>
    <cellStyle name="Normal 24 2 2 3 2 2 2" xfId="21288" xr:uid="{00000000-0005-0000-0000-000029530000}"/>
    <cellStyle name="Normal 24 2 2 3 2 3" xfId="21289" xr:uid="{00000000-0005-0000-0000-00002A530000}"/>
    <cellStyle name="Normal 24 2 2 3 3" xfId="21290" xr:uid="{00000000-0005-0000-0000-00002B530000}"/>
    <cellStyle name="Normal 24 2 2 3 3 2" xfId="21291" xr:uid="{00000000-0005-0000-0000-00002C530000}"/>
    <cellStyle name="Normal 24 2 2 3 3 2 2" xfId="21292" xr:uid="{00000000-0005-0000-0000-00002D530000}"/>
    <cellStyle name="Normal 24 2 2 3 3 3" xfId="21293" xr:uid="{00000000-0005-0000-0000-00002E530000}"/>
    <cellStyle name="Normal 24 2 2 3 4" xfId="21294" xr:uid="{00000000-0005-0000-0000-00002F530000}"/>
    <cellStyle name="Normal 24 2 2 3 4 2" xfId="21295" xr:uid="{00000000-0005-0000-0000-000030530000}"/>
    <cellStyle name="Normal 24 2 2 3 4 2 2" xfId="21296" xr:uid="{00000000-0005-0000-0000-000031530000}"/>
    <cellStyle name="Normal 24 2 2 3 4 3" xfId="21297" xr:uid="{00000000-0005-0000-0000-000032530000}"/>
    <cellStyle name="Normal 24 2 2 3 5" xfId="21298" xr:uid="{00000000-0005-0000-0000-000033530000}"/>
    <cellStyle name="Normal 24 2 2 3 5 2" xfId="21299" xr:uid="{00000000-0005-0000-0000-000034530000}"/>
    <cellStyle name="Normal 24 2 2 3 6" xfId="21300" xr:uid="{00000000-0005-0000-0000-000035530000}"/>
    <cellStyle name="Normal 24 2 2 3 6 2" xfId="21301" xr:uid="{00000000-0005-0000-0000-000036530000}"/>
    <cellStyle name="Normal 24 2 2 3 7" xfId="21302" xr:uid="{00000000-0005-0000-0000-000037530000}"/>
    <cellStyle name="Normal 24 2 2 4" xfId="21303" xr:uid="{00000000-0005-0000-0000-000038530000}"/>
    <cellStyle name="Normal 24 2 2 4 2" xfId="21304" xr:uid="{00000000-0005-0000-0000-000039530000}"/>
    <cellStyle name="Normal 24 2 2 4 2 2" xfId="21305" xr:uid="{00000000-0005-0000-0000-00003A530000}"/>
    <cellStyle name="Normal 24 2 2 4 3" xfId="21306" xr:uid="{00000000-0005-0000-0000-00003B530000}"/>
    <cellStyle name="Normal 24 2 2 5" xfId="21307" xr:uid="{00000000-0005-0000-0000-00003C530000}"/>
    <cellStyle name="Normal 24 2 2 5 2" xfId="21308" xr:uid="{00000000-0005-0000-0000-00003D530000}"/>
    <cellStyle name="Normal 24 2 2 5 2 2" xfId="21309" xr:uid="{00000000-0005-0000-0000-00003E530000}"/>
    <cellStyle name="Normal 24 2 2 5 3" xfId="21310" xr:uid="{00000000-0005-0000-0000-00003F530000}"/>
    <cellStyle name="Normal 24 2 2 6" xfId="21311" xr:uid="{00000000-0005-0000-0000-000040530000}"/>
    <cellStyle name="Normal 24 2 2 6 2" xfId="21312" xr:uid="{00000000-0005-0000-0000-000041530000}"/>
    <cellStyle name="Normal 24 2 2 6 2 2" xfId="21313" xr:uid="{00000000-0005-0000-0000-000042530000}"/>
    <cellStyle name="Normal 24 2 2 6 3" xfId="21314" xr:uid="{00000000-0005-0000-0000-000043530000}"/>
    <cellStyle name="Normal 24 2 2 7" xfId="21315" xr:uid="{00000000-0005-0000-0000-000044530000}"/>
    <cellStyle name="Normal 24 2 2 7 2" xfId="21316" xr:uid="{00000000-0005-0000-0000-000045530000}"/>
    <cellStyle name="Normal 24 2 2 8" xfId="21317" xr:uid="{00000000-0005-0000-0000-000046530000}"/>
    <cellStyle name="Normal 24 2 2 8 2" xfId="21318" xr:uid="{00000000-0005-0000-0000-000047530000}"/>
    <cellStyle name="Normal 24 2 2 9" xfId="21319" xr:uid="{00000000-0005-0000-0000-000048530000}"/>
    <cellStyle name="Normal 24 2 3" xfId="21320" xr:uid="{00000000-0005-0000-0000-000049530000}"/>
    <cellStyle name="Normal 24 2 3 2" xfId="21321" xr:uid="{00000000-0005-0000-0000-00004A530000}"/>
    <cellStyle name="Normal 24 2 3 2 2" xfId="21322" xr:uid="{00000000-0005-0000-0000-00004B530000}"/>
    <cellStyle name="Normal 24 2 3 2 2 2" xfId="21323" xr:uid="{00000000-0005-0000-0000-00004C530000}"/>
    <cellStyle name="Normal 24 2 3 2 2 2 2" xfId="21324" xr:uid="{00000000-0005-0000-0000-00004D530000}"/>
    <cellStyle name="Normal 24 2 3 2 2 3" xfId="21325" xr:uid="{00000000-0005-0000-0000-00004E530000}"/>
    <cellStyle name="Normal 24 2 3 2 3" xfId="21326" xr:uid="{00000000-0005-0000-0000-00004F530000}"/>
    <cellStyle name="Normal 24 2 3 2 3 2" xfId="21327" xr:uid="{00000000-0005-0000-0000-000050530000}"/>
    <cellStyle name="Normal 24 2 3 2 3 2 2" xfId="21328" xr:uid="{00000000-0005-0000-0000-000051530000}"/>
    <cellStyle name="Normal 24 2 3 2 3 3" xfId="21329" xr:uid="{00000000-0005-0000-0000-000052530000}"/>
    <cellStyle name="Normal 24 2 3 2 4" xfId="21330" xr:uid="{00000000-0005-0000-0000-000053530000}"/>
    <cellStyle name="Normal 24 2 3 2 4 2" xfId="21331" xr:uid="{00000000-0005-0000-0000-000054530000}"/>
    <cellStyle name="Normal 24 2 3 2 4 2 2" xfId="21332" xr:uid="{00000000-0005-0000-0000-000055530000}"/>
    <cellStyle name="Normal 24 2 3 2 4 3" xfId="21333" xr:uid="{00000000-0005-0000-0000-000056530000}"/>
    <cellStyle name="Normal 24 2 3 2 5" xfId="21334" xr:uid="{00000000-0005-0000-0000-000057530000}"/>
    <cellStyle name="Normal 24 2 3 2 5 2" xfId="21335" xr:uid="{00000000-0005-0000-0000-000058530000}"/>
    <cellStyle name="Normal 24 2 3 2 6" xfId="21336" xr:uid="{00000000-0005-0000-0000-000059530000}"/>
    <cellStyle name="Normal 24 2 3 2 6 2" xfId="21337" xr:uid="{00000000-0005-0000-0000-00005A530000}"/>
    <cellStyle name="Normal 24 2 3 2 7" xfId="21338" xr:uid="{00000000-0005-0000-0000-00005B530000}"/>
    <cellStyle name="Normal 24 2 3 3" xfId="21339" xr:uid="{00000000-0005-0000-0000-00005C530000}"/>
    <cellStyle name="Normal 24 2 3 3 2" xfId="21340" xr:uid="{00000000-0005-0000-0000-00005D530000}"/>
    <cellStyle name="Normal 24 2 3 3 2 2" xfId="21341" xr:uid="{00000000-0005-0000-0000-00005E530000}"/>
    <cellStyle name="Normal 24 2 3 3 3" xfId="21342" xr:uid="{00000000-0005-0000-0000-00005F530000}"/>
    <cellStyle name="Normal 24 2 3 4" xfId="21343" xr:uid="{00000000-0005-0000-0000-000060530000}"/>
    <cellStyle name="Normal 24 2 3 4 2" xfId="21344" xr:uid="{00000000-0005-0000-0000-000061530000}"/>
    <cellStyle name="Normal 24 2 3 4 2 2" xfId="21345" xr:uid="{00000000-0005-0000-0000-000062530000}"/>
    <cellStyle name="Normal 24 2 3 4 3" xfId="21346" xr:uid="{00000000-0005-0000-0000-000063530000}"/>
    <cellStyle name="Normal 24 2 3 5" xfId="21347" xr:uid="{00000000-0005-0000-0000-000064530000}"/>
    <cellStyle name="Normal 24 2 3 5 2" xfId="21348" xr:uid="{00000000-0005-0000-0000-000065530000}"/>
    <cellStyle name="Normal 24 2 3 5 2 2" xfId="21349" xr:uid="{00000000-0005-0000-0000-000066530000}"/>
    <cellStyle name="Normal 24 2 3 5 3" xfId="21350" xr:uid="{00000000-0005-0000-0000-000067530000}"/>
    <cellStyle name="Normal 24 2 3 6" xfId="21351" xr:uid="{00000000-0005-0000-0000-000068530000}"/>
    <cellStyle name="Normal 24 2 3 6 2" xfId="21352" xr:uid="{00000000-0005-0000-0000-000069530000}"/>
    <cellStyle name="Normal 24 2 3 7" xfId="21353" xr:uid="{00000000-0005-0000-0000-00006A530000}"/>
    <cellStyle name="Normal 24 2 3 7 2" xfId="21354" xr:uid="{00000000-0005-0000-0000-00006B530000}"/>
    <cellStyle name="Normal 24 2 3 8" xfId="21355" xr:uid="{00000000-0005-0000-0000-00006C530000}"/>
    <cellStyle name="Normal 24 2 4" xfId="21356" xr:uid="{00000000-0005-0000-0000-00006D530000}"/>
    <cellStyle name="Normal 24 2 4 2" xfId="21357" xr:uid="{00000000-0005-0000-0000-00006E530000}"/>
    <cellStyle name="Normal 24 2 4 2 2" xfId="21358" xr:uid="{00000000-0005-0000-0000-00006F530000}"/>
    <cellStyle name="Normal 24 2 4 2 2 2" xfId="21359" xr:uid="{00000000-0005-0000-0000-000070530000}"/>
    <cellStyle name="Normal 24 2 4 2 3" xfId="21360" xr:uid="{00000000-0005-0000-0000-000071530000}"/>
    <cellStyle name="Normal 24 2 4 3" xfId="21361" xr:uid="{00000000-0005-0000-0000-000072530000}"/>
    <cellStyle name="Normal 24 2 4 3 2" xfId="21362" xr:uid="{00000000-0005-0000-0000-000073530000}"/>
    <cellStyle name="Normal 24 2 4 3 2 2" xfId="21363" xr:uid="{00000000-0005-0000-0000-000074530000}"/>
    <cellStyle name="Normal 24 2 4 3 3" xfId="21364" xr:uid="{00000000-0005-0000-0000-000075530000}"/>
    <cellStyle name="Normal 24 2 4 4" xfId="21365" xr:uid="{00000000-0005-0000-0000-000076530000}"/>
    <cellStyle name="Normal 24 2 4 4 2" xfId="21366" xr:uid="{00000000-0005-0000-0000-000077530000}"/>
    <cellStyle name="Normal 24 2 4 4 2 2" xfId="21367" xr:uid="{00000000-0005-0000-0000-000078530000}"/>
    <cellStyle name="Normal 24 2 4 4 3" xfId="21368" xr:uid="{00000000-0005-0000-0000-000079530000}"/>
    <cellStyle name="Normal 24 2 4 5" xfId="21369" xr:uid="{00000000-0005-0000-0000-00007A530000}"/>
    <cellStyle name="Normal 24 2 4 5 2" xfId="21370" xr:uid="{00000000-0005-0000-0000-00007B530000}"/>
    <cellStyle name="Normal 24 2 4 6" xfId="21371" xr:uid="{00000000-0005-0000-0000-00007C530000}"/>
    <cellStyle name="Normal 24 2 4 6 2" xfId="21372" xr:uid="{00000000-0005-0000-0000-00007D530000}"/>
    <cellStyle name="Normal 24 2 4 7" xfId="21373" xr:uid="{00000000-0005-0000-0000-00007E530000}"/>
    <cellStyle name="Normal 24 2 5" xfId="21374" xr:uid="{00000000-0005-0000-0000-00007F530000}"/>
    <cellStyle name="Normal 24 2 5 2" xfId="21375" xr:uid="{00000000-0005-0000-0000-000080530000}"/>
    <cellStyle name="Normal 24 2 5 2 2" xfId="21376" xr:uid="{00000000-0005-0000-0000-000081530000}"/>
    <cellStyle name="Normal 24 2 5 2 2 2" xfId="21377" xr:uid="{00000000-0005-0000-0000-000082530000}"/>
    <cellStyle name="Normal 24 2 5 2 3" xfId="21378" xr:uid="{00000000-0005-0000-0000-000083530000}"/>
    <cellStyle name="Normal 24 2 5 3" xfId="21379" xr:uid="{00000000-0005-0000-0000-000084530000}"/>
    <cellStyle name="Normal 24 2 5 3 2" xfId="21380" xr:uid="{00000000-0005-0000-0000-000085530000}"/>
    <cellStyle name="Normal 24 2 5 3 2 2" xfId="21381" xr:uid="{00000000-0005-0000-0000-000086530000}"/>
    <cellStyle name="Normal 24 2 5 3 3" xfId="21382" xr:uid="{00000000-0005-0000-0000-000087530000}"/>
    <cellStyle name="Normal 24 2 5 4" xfId="21383" xr:uid="{00000000-0005-0000-0000-000088530000}"/>
    <cellStyle name="Normal 24 2 5 4 2" xfId="21384" xr:uid="{00000000-0005-0000-0000-000089530000}"/>
    <cellStyle name="Normal 24 2 5 4 2 2" xfId="21385" xr:uid="{00000000-0005-0000-0000-00008A530000}"/>
    <cellStyle name="Normal 24 2 5 4 3" xfId="21386" xr:uid="{00000000-0005-0000-0000-00008B530000}"/>
    <cellStyle name="Normal 24 2 5 5" xfId="21387" xr:uid="{00000000-0005-0000-0000-00008C530000}"/>
    <cellStyle name="Normal 24 2 5 5 2" xfId="21388" xr:uid="{00000000-0005-0000-0000-00008D530000}"/>
    <cellStyle name="Normal 24 2 5 6" xfId="21389" xr:uid="{00000000-0005-0000-0000-00008E530000}"/>
    <cellStyle name="Normal 24 2 5 6 2" xfId="21390" xr:uid="{00000000-0005-0000-0000-00008F530000}"/>
    <cellStyle name="Normal 24 2 5 7" xfId="21391" xr:uid="{00000000-0005-0000-0000-000090530000}"/>
    <cellStyle name="Normal 24 2 6" xfId="21392" xr:uid="{00000000-0005-0000-0000-000091530000}"/>
    <cellStyle name="Normal 24 2 6 2" xfId="21393" xr:uid="{00000000-0005-0000-0000-000092530000}"/>
    <cellStyle name="Normal 24 2 6 2 2" xfId="21394" xr:uid="{00000000-0005-0000-0000-000093530000}"/>
    <cellStyle name="Normal 24 2 6 3" xfId="21395" xr:uid="{00000000-0005-0000-0000-000094530000}"/>
    <cellStyle name="Normal 24 2 7" xfId="21396" xr:uid="{00000000-0005-0000-0000-000095530000}"/>
    <cellStyle name="Normal 24 2 7 2" xfId="21397" xr:uid="{00000000-0005-0000-0000-000096530000}"/>
    <cellStyle name="Normal 24 2 7 2 2" xfId="21398" xr:uid="{00000000-0005-0000-0000-000097530000}"/>
    <cellStyle name="Normal 24 2 7 3" xfId="21399" xr:uid="{00000000-0005-0000-0000-000098530000}"/>
    <cellStyle name="Normal 24 2 8" xfId="21400" xr:uid="{00000000-0005-0000-0000-000099530000}"/>
    <cellStyle name="Normal 24 2 8 2" xfId="21401" xr:uid="{00000000-0005-0000-0000-00009A530000}"/>
    <cellStyle name="Normal 24 2 8 2 2" xfId="21402" xr:uid="{00000000-0005-0000-0000-00009B530000}"/>
    <cellStyle name="Normal 24 2 8 3" xfId="21403" xr:uid="{00000000-0005-0000-0000-00009C530000}"/>
    <cellStyle name="Normal 24 2 9" xfId="21404" xr:uid="{00000000-0005-0000-0000-00009D530000}"/>
    <cellStyle name="Normal 24 2 9 2" xfId="21405" xr:uid="{00000000-0005-0000-0000-00009E530000}"/>
    <cellStyle name="Normal 24 3" xfId="21406" xr:uid="{00000000-0005-0000-0000-00009F530000}"/>
    <cellStyle name="Normal 24 3 10" xfId="21407" xr:uid="{00000000-0005-0000-0000-0000A0530000}"/>
    <cellStyle name="Normal 24 3 10 2" xfId="21408" xr:uid="{00000000-0005-0000-0000-0000A1530000}"/>
    <cellStyle name="Normal 24 3 11" xfId="21409" xr:uid="{00000000-0005-0000-0000-0000A2530000}"/>
    <cellStyle name="Normal 24 3 2" xfId="21410" xr:uid="{00000000-0005-0000-0000-0000A3530000}"/>
    <cellStyle name="Normal 24 3 2 2" xfId="21411" xr:uid="{00000000-0005-0000-0000-0000A4530000}"/>
    <cellStyle name="Normal 24 3 2 2 2" xfId="21412" xr:uid="{00000000-0005-0000-0000-0000A5530000}"/>
    <cellStyle name="Normal 24 3 2 2 2 2" xfId="21413" xr:uid="{00000000-0005-0000-0000-0000A6530000}"/>
    <cellStyle name="Normal 24 3 2 2 2 2 2" xfId="21414" xr:uid="{00000000-0005-0000-0000-0000A7530000}"/>
    <cellStyle name="Normal 24 3 2 2 2 3" xfId="21415" xr:uid="{00000000-0005-0000-0000-0000A8530000}"/>
    <cellStyle name="Normal 24 3 2 2 3" xfId="21416" xr:uid="{00000000-0005-0000-0000-0000A9530000}"/>
    <cellStyle name="Normal 24 3 2 2 3 2" xfId="21417" xr:uid="{00000000-0005-0000-0000-0000AA530000}"/>
    <cellStyle name="Normal 24 3 2 2 3 2 2" xfId="21418" xr:uid="{00000000-0005-0000-0000-0000AB530000}"/>
    <cellStyle name="Normal 24 3 2 2 3 3" xfId="21419" xr:uid="{00000000-0005-0000-0000-0000AC530000}"/>
    <cellStyle name="Normal 24 3 2 2 4" xfId="21420" xr:uid="{00000000-0005-0000-0000-0000AD530000}"/>
    <cellStyle name="Normal 24 3 2 2 4 2" xfId="21421" xr:uid="{00000000-0005-0000-0000-0000AE530000}"/>
    <cellStyle name="Normal 24 3 2 2 4 2 2" xfId="21422" xr:uid="{00000000-0005-0000-0000-0000AF530000}"/>
    <cellStyle name="Normal 24 3 2 2 4 3" xfId="21423" xr:uid="{00000000-0005-0000-0000-0000B0530000}"/>
    <cellStyle name="Normal 24 3 2 2 5" xfId="21424" xr:uid="{00000000-0005-0000-0000-0000B1530000}"/>
    <cellStyle name="Normal 24 3 2 2 5 2" xfId="21425" xr:uid="{00000000-0005-0000-0000-0000B2530000}"/>
    <cellStyle name="Normal 24 3 2 2 6" xfId="21426" xr:uid="{00000000-0005-0000-0000-0000B3530000}"/>
    <cellStyle name="Normal 24 3 2 2 6 2" xfId="21427" xr:uid="{00000000-0005-0000-0000-0000B4530000}"/>
    <cellStyle name="Normal 24 3 2 2 7" xfId="21428" xr:uid="{00000000-0005-0000-0000-0000B5530000}"/>
    <cellStyle name="Normal 24 3 2 3" xfId="21429" xr:uid="{00000000-0005-0000-0000-0000B6530000}"/>
    <cellStyle name="Normal 24 3 2 3 2" xfId="21430" xr:uid="{00000000-0005-0000-0000-0000B7530000}"/>
    <cellStyle name="Normal 24 3 2 3 2 2" xfId="21431" xr:uid="{00000000-0005-0000-0000-0000B8530000}"/>
    <cellStyle name="Normal 24 3 2 3 2 2 2" xfId="21432" xr:uid="{00000000-0005-0000-0000-0000B9530000}"/>
    <cellStyle name="Normal 24 3 2 3 2 3" xfId="21433" xr:uid="{00000000-0005-0000-0000-0000BA530000}"/>
    <cellStyle name="Normal 24 3 2 3 3" xfId="21434" xr:uid="{00000000-0005-0000-0000-0000BB530000}"/>
    <cellStyle name="Normal 24 3 2 3 3 2" xfId="21435" xr:uid="{00000000-0005-0000-0000-0000BC530000}"/>
    <cellStyle name="Normal 24 3 2 3 3 2 2" xfId="21436" xr:uid="{00000000-0005-0000-0000-0000BD530000}"/>
    <cellStyle name="Normal 24 3 2 3 3 3" xfId="21437" xr:uid="{00000000-0005-0000-0000-0000BE530000}"/>
    <cellStyle name="Normal 24 3 2 3 4" xfId="21438" xr:uid="{00000000-0005-0000-0000-0000BF530000}"/>
    <cellStyle name="Normal 24 3 2 3 4 2" xfId="21439" xr:uid="{00000000-0005-0000-0000-0000C0530000}"/>
    <cellStyle name="Normal 24 3 2 3 4 2 2" xfId="21440" xr:uid="{00000000-0005-0000-0000-0000C1530000}"/>
    <cellStyle name="Normal 24 3 2 3 4 3" xfId="21441" xr:uid="{00000000-0005-0000-0000-0000C2530000}"/>
    <cellStyle name="Normal 24 3 2 3 5" xfId="21442" xr:uid="{00000000-0005-0000-0000-0000C3530000}"/>
    <cellStyle name="Normal 24 3 2 3 5 2" xfId="21443" xr:uid="{00000000-0005-0000-0000-0000C4530000}"/>
    <cellStyle name="Normal 24 3 2 3 6" xfId="21444" xr:uid="{00000000-0005-0000-0000-0000C5530000}"/>
    <cellStyle name="Normal 24 3 2 3 6 2" xfId="21445" xr:uid="{00000000-0005-0000-0000-0000C6530000}"/>
    <cellStyle name="Normal 24 3 2 3 7" xfId="21446" xr:uid="{00000000-0005-0000-0000-0000C7530000}"/>
    <cellStyle name="Normal 24 3 2 4" xfId="21447" xr:uid="{00000000-0005-0000-0000-0000C8530000}"/>
    <cellStyle name="Normal 24 3 2 4 2" xfId="21448" xr:uid="{00000000-0005-0000-0000-0000C9530000}"/>
    <cellStyle name="Normal 24 3 2 4 2 2" xfId="21449" xr:uid="{00000000-0005-0000-0000-0000CA530000}"/>
    <cellStyle name="Normal 24 3 2 4 3" xfId="21450" xr:uid="{00000000-0005-0000-0000-0000CB530000}"/>
    <cellStyle name="Normal 24 3 2 5" xfId="21451" xr:uid="{00000000-0005-0000-0000-0000CC530000}"/>
    <cellStyle name="Normal 24 3 2 5 2" xfId="21452" xr:uid="{00000000-0005-0000-0000-0000CD530000}"/>
    <cellStyle name="Normal 24 3 2 5 2 2" xfId="21453" xr:uid="{00000000-0005-0000-0000-0000CE530000}"/>
    <cellStyle name="Normal 24 3 2 5 3" xfId="21454" xr:uid="{00000000-0005-0000-0000-0000CF530000}"/>
    <cellStyle name="Normal 24 3 2 6" xfId="21455" xr:uid="{00000000-0005-0000-0000-0000D0530000}"/>
    <cellStyle name="Normal 24 3 2 6 2" xfId="21456" xr:uid="{00000000-0005-0000-0000-0000D1530000}"/>
    <cellStyle name="Normal 24 3 2 6 2 2" xfId="21457" xr:uid="{00000000-0005-0000-0000-0000D2530000}"/>
    <cellStyle name="Normal 24 3 2 6 3" xfId="21458" xr:uid="{00000000-0005-0000-0000-0000D3530000}"/>
    <cellStyle name="Normal 24 3 2 7" xfId="21459" xr:uid="{00000000-0005-0000-0000-0000D4530000}"/>
    <cellStyle name="Normal 24 3 2 7 2" xfId="21460" xr:uid="{00000000-0005-0000-0000-0000D5530000}"/>
    <cellStyle name="Normal 24 3 2 8" xfId="21461" xr:uid="{00000000-0005-0000-0000-0000D6530000}"/>
    <cellStyle name="Normal 24 3 2 8 2" xfId="21462" xr:uid="{00000000-0005-0000-0000-0000D7530000}"/>
    <cellStyle name="Normal 24 3 2 9" xfId="21463" xr:uid="{00000000-0005-0000-0000-0000D8530000}"/>
    <cellStyle name="Normal 24 3 3" xfId="21464" xr:uid="{00000000-0005-0000-0000-0000D9530000}"/>
    <cellStyle name="Normal 24 3 3 2" xfId="21465" xr:uid="{00000000-0005-0000-0000-0000DA530000}"/>
    <cellStyle name="Normal 24 3 3 2 2" xfId="21466" xr:uid="{00000000-0005-0000-0000-0000DB530000}"/>
    <cellStyle name="Normal 24 3 3 2 2 2" xfId="21467" xr:uid="{00000000-0005-0000-0000-0000DC530000}"/>
    <cellStyle name="Normal 24 3 3 2 2 2 2" xfId="21468" xr:uid="{00000000-0005-0000-0000-0000DD530000}"/>
    <cellStyle name="Normal 24 3 3 2 2 3" xfId="21469" xr:uid="{00000000-0005-0000-0000-0000DE530000}"/>
    <cellStyle name="Normal 24 3 3 2 3" xfId="21470" xr:uid="{00000000-0005-0000-0000-0000DF530000}"/>
    <cellStyle name="Normal 24 3 3 2 3 2" xfId="21471" xr:uid="{00000000-0005-0000-0000-0000E0530000}"/>
    <cellStyle name="Normal 24 3 3 2 3 2 2" xfId="21472" xr:uid="{00000000-0005-0000-0000-0000E1530000}"/>
    <cellStyle name="Normal 24 3 3 2 3 3" xfId="21473" xr:uid="{00000000-0005-0000-0000-0000E2530000}"/>
    <cellStyle name="Normal 24 3 3 2 4" xfId="21474" xr:uid="{00000000-0005-0000-0000-0000E3530000}"/>
    <cellStyle name="Normal 24 3 3 2 4 2" xfId="21475" xr:uid="{00000000-0005-0000-0000-0000E4530000}"/>
    <cellStyle name="Normal 24 3 3 2 4 2 2" xfId="21476" xr:uid="{00000000-0005-0000-0000-0000E5530000}"/>
    <cellStyle name="Normal 24 3 3 2 4 3" xfId="21477" xr:uid="{00000000-0005-0000-0000-0000E6530000}"/>
    <cellStyle name="Normal 24 3 3 2 5" xfId="21478" xr:uid="{00000000-0005-0000-0000-0000E7530000}"/>
    <cellStyle name="Normal 24 3 3 2 5 2" xfId="21479" xr:uid="{00000000-0005-0000-0000-0000E8530000}"/>
    <cellStyle name="Normal 24 3 3 2 6" xfId="21480" xr:uid="{00000000-0005-0000-0000-0000E9530000}"/>
    <cellStyle name="Normal 24 3 3 2 6 2" xfId="21481" xr:uid="{00000000-0005-0000-0000-0000EA530000}"/>
    <cellStyle name="Normal 24 3 3 2 7" xfId="21482" xr:uid="{00000000-0005-0000-0000-0000EB530000}"/>
    <cellStyle name="Normal 24 3 3 3" xfId="21483" xr:uid="{00000000-0005-0000-0000-0000EC530000}"/>
    <cellStyle name="Normal 24 3 3 3 2" xfId="21484" xr:uid="{00000000-0005-0000-0000-0000ED530000}"/>
    <cellStyle name="Normal 24 3 3 3 2 2" xfId="21485" xr:uid="{00000000-0005-0000-0000-0000EE530000}"/>
    <cellStyle name="Normal 24 3 3 3 3" xfId="21486" xr:uid="{00000000-0005-0000-0000-0000EF530000}"/>
    <cellStyle name="Normal 24 3 3 4" xfId="21487" xr:uid="{00000000-0005-0000-0000-0000F0530000}"/>
    <cellStyle name="Normal 24 3 3 4 2" xfId="21488" xr:uid="{00000000-0005-0000-0000-0000F1530000}"/>
    <cellStyle name="Normal 24 3 3 4 2 2" xfId="21489" xr:uid="{00000000-0005-0000-0000-0000F2530000}"/>
    <cellStyle name="Normal 24 3 3 4 3" xfId="21490" xr:uid="{00000000-0005-0000-0000-0000F3530000}"/>
    <cellStyle name="Normal 24 3 3 5" xfId="21491" xr:uid="{00000000-0005-0000-0000-0000F4530000}"/>
    <cellStyle name="Normal 24 3 3 5 2" xfId="21492" xr:uid="{00000000-0005-0000-0000-0000F5530000}"/>
    <cellStyle name="Normal 24 3 3 5 2 2" xfId="21493" xr:uid="{00000000-0005-0000-0000-0000F6530000}"/>
    <cellStyle name="Normal 24 3 3 5 3" xfId="21494" xr:uid="{00000000-0005-0000-0000-0000F7530000}"/>
    <cellStyle name="Normal 24 3 3 6" xfId="21495" xr:uid="{00000000-0005-0000-0000-0000F8530000}"/>
    <cellStyle name="Normal 24 3 3 6 2" xfId="21496" xr:uid="{00000000-0005-0000-0000-0000F9530000}"/>
    <cellStyle name="Normal 24 3 3 7" xfId="21497" xr:uid="{00000000-0005-0000-0000-0000FA530000}"/>
    <cellStyle name="Normal 24 3 3 7 2" xfId="21498" xr:uid="{00000000-0005-0000-0000-0000FB530000}"/>
    <cellStyle name="Normal 24 3 3 8" xfId="21499" xr:uid="{00000000-0005-0000-0000-0000FC530000}"/>
    <cellStyle name="Normal 24 3 4" xfId="21500" xr:uid="{00000000-0005-0000-0000-0000FD530000}"/>
    <cellStyle name="Normal 24 3 4 2" xfId="21501" xr:uid="{00000000-0005-0000-0000-0000FE530000}"/>
    <cellStyle name="Normal 24 3 4 2 2" xfId="21502" xr:uid="{00000000-0005-0000-0000-0000FF530000}"/>
    <cellStyle name="Normal 24 3 4 2 2 2" xfId="21503" xr:uid="{00000000-0005-0000-0000-000000540000}"/>
    <cellStyle name="Normal 24 3 4 2 3" xfId="21504" xr:uid="{00000000-0005-0000-0000-000001540000}"/>
    <cellStyle name="Normal 24 3 4 3" xfId="21505" xr:uid="{00000000-0005-0000-0000-000002540000}"/>
    <cellStyle name="Normal 24 3 4 3 2" xfId="21506" xr:uid="{00000000-0005-0000-0000-000003540000}"/>
    <cellStyle name="Normal 24 3 4 3 2 2" xfId="21507" xr:uid="{00000000-0005-0000-0000-000004540000}"/>
    <cellStyle name="Normal 24 3 4 3 3" xfId="21508" xr:uid="{00000000-0005-0000-0000-000005540000}"/>
    <cellStyle name="Normal 24 3 4 4" xfId="21509" xr:uid="{00000000-0005-0000-0000-000006540000}"/>
    <cellStyle name="Normal 24 3 4 4 2" xfId="21510" xr:uid="{00000000-0005-0000-0000-000007540000}"/>
    <cellStyle name="Normal 24 3 4 4 2 2" xfId="21511" xr:uid="{00000000-0005-0000-0000-000008540000}"/>
    <cellStyle name="Normal 24 3 4 4 3" xfId="21512" xr:uid="{00000000-0005-0000-0000-000009540000}"/>
    <cellStyle name="Normal 24 3 4 5" xfId="21513" xr:uid="{00000000-0005-0000-0000-00000A540000}"/>
    <cellStyle name="Normal 24 3 4 5 2" xfId="21514" xr:uid="{00000000-0005-0000-0000-00000B540000}"/>
    <cellStyle name="Normal 24 3 4 6" xfId="21515" xr:uid="{00000000-0005-0000-0000-00000C540000}"/>
    <cellStyle name="Normal 24 3 4 6 2" xfId="21516" xr:uid="{00000000-0005-0000-0000-00000D540000}"/>
    <cellStyle name="Normal 24 3 4 7" xfId="21517" xr:uid="{00000000-0005-0000-0000-00000E540000}"/>
    <cellStyle name="Normal 24 3 5" xfId="21518" xr:uid="{00000000-0005-0000-0000-00000F540000}"/>
    <cellStyle name="Normal 24 3 5 2" xfId="21519" xr:uid="{00000000-0005-0000-0000-000010540000}"/>
    <cellStyle name="Normal 24 3 5 2 2" xfId="21520" xr:uid="{00000000-0005-0000-0000-000011540000}"/>
    <cellStyle name="Normal 24 3 5 2 2 2" xfId="21521" xr:uid="{00000000-0005-0000-0000-000012540000}"/>
    <cellStyle name="Normal 24 3 5 2 3" xfId="21522" xr:uid="{00000000-0005-0000-0000-000013540000}"/>
    <cellStyle name="Normal 24 3 5 3" xfId="21523" xr:uid="{00000000-0005-0000-0000-000014540000}"/>
    <cellStyle name="Normal 24 3 5 3 2" xfId="21524" xr:uid="{00000000-0005-0000-0000-000015540000}"/>
    <cellStyle name="Normal 24 3 5 3 2 2" xfId="21525" xr:uid="{00000000-0005-0000-0000-000016540000}"/>
    <cellStyle name="Normal 24 3 5 3 3" xfId="21526" xr:uid="{00000000-0005-0000-0000-000017540000}"/>
    <cellStyle name="Normal 24 3 5 4" xfId="21527" xr:uid="{00000000-0005-0000-0000-000018540000}"/>
    <cellStyle name="Normal 24 3 5 4 2" xfId="21528" xr:uid="{00000000-0005-0000-0000-000019540000}"/>
    <cellStyle name="Normal 24 3 5 4 2 2" xfId="21529" xr:uid="{00000000-0005-0000-0000-00001A540000}"/>
    <cellStyle name="Normal 24 3 5 4 3" xfId="21530" xr:uid="{00000000-0005-0000-0000-00001B540000}"/>
    <cellStyle name="Normal 24 3 5 5" xfId="21531" xr:uid="{00000000-0005-0000-0000-00001C540000}"/>
    <cellStyle name="Normal 24 3 5 5 2" xfId="21532" xr:uid="{00000000-0005-0000-0000-00001D540000}"/>
    <cellStyle name="Normal 24 3 5 6" xfId="21533" xr:uid="{00000000-0005-0000-0000-00001E540000}"/>
    <cellStyle name="Normal 24 3 5 6 2" xfId="21534" xr:uid="{00000000-0005-0000-0000-00001F540000}"/>
    <cellStyle name="Normal 24 3 5 7" xfId="21535" xr:uid="{00000000-0005-0000-0000-000020540000}"/>
    <cellStyle name="Normal 24 3 6" xfId="21536" xr:uid="{00000000-0005-0000-0000-000021540000}"/>
    <cellStyle name="Normal 24 3 6 2" xfId="21537" xr:uid="{00000000-0005-0000-0000-000022540000}"/>
    <cellStyle name="Normal 24 3 6 2 2" xfId="21538" xr:uid="{00000000-0005-0000-0000-000023540000}"/>
    <cellStyle name="Normal 24 3 6 3" xfId="21539" xr:uid="{00000000-0005-0000-0000-000024540000}"/>
    <cellStyle name="Normal 24 3 7" xfId="21540" xr:uid="{00000000-0005-0000-0000-000025540000}"/>
    <cellStyle name="Normal 24 3 7 2" xfId="21541" xr:uid="{00000000-0005-0000-0000-000026540000}"/>
    <cellStyle name="Normal 24 3 7 2 2" xfId="21542" xr:uid="{00000000-0005-0000-0000-000027540000}"/>
    <cellStyle name="Normal 24 3 7 3" xfId="21543" xr:uid="{00000000-0005-0000-0000-000028540000}"/>
    <cellStyle name="Normal 24 3 8" xfId="21544" xr:uid="{00000000-0005-0000-0000-000029540000}"/>
    <cellStyle name="Normal 24 3 8 2" xfId="21545" xr:uid="{00000000-0005-0000-0000-00002A540000}"/>
    <cellStyle name="Normal 24 3 8 2 2" xfId="21546" xr:uid="{00000000-0005-0000-0000-00002B540000}"/>
    <cellStyle name="Normal 24 3 8 3" xfId="21547" xr:uid="{00000000-0005-0000-0000-00002C540000}"/>
    <cellStyle name="Normal 24 3 9" xfId="21548" xr:uid="{00000000-0005-0000-0000-00002D540000}"/>
    <cellStyle name="Normal 24 3 9 2" xfId="21549" xr:uid="{00000000-0005-0000-0000-00002E540000}"/>
    <cellStyle name="Normal 24 4" xfId="21550" xr:uid="{00000000-0005-0000-0000-00002F540000}"/>
    <cellStyle name="Normal 24 4 2" xfId="21551" xr:uid="{00000000-0005-0000-0000-000030540000}"/>
    <cellStyle name="Normal 24 4 2 2" xfId="21552" xr:uid="{00000000-0005-0000-0000-000031540000}"/>
    <cellStyle name="Normal 24 4 2 2 2" xfId="21553" xr:uid="{00000000-0005-0000-0000-000032540000}"/>
    <cellStyle name="Normal 24 4 2 2 2 2" xfId="21554" xr:uid="{00000000-0005-0000-0000-000033540000}"/>
    <cellStyle name="Normal 24 4 2 2 3" xfId="21555" xr:uid="{00000000-0005-0000-0000-000034540000}"/>
    <cellStyle name="Normal 24 4 2 3" xfId="21556" xr:uid="{00000000-0005-0000-0000-000035540000}"/>
    <cellStyle name="Normal 24 4 2 3 2" xfId="21557" xr:uid="{00000000-0005-0000-0000-000036540000}"/>
    <cellStyle name="Normal 24 4 2 3 2 2" xfId="21558" xr:uid="{00000000-0005-0000-0000-000037540000}"/>
    <cellStyle name="Normal 24 4 2 3 3" xfId="21559" xr:uid="{00000000-0005-0000-0000-000038540000}"/>
    <cellStyle name="Normal 24 4 2 4" xfId="21560" xr:uid="{00000000-0005-0000-0000-000039540000}"/>
    <cellStyle name="Normal 24 4 2 4 2" xfId="21561" xr:uid="{00000000-0005-0000-0000-00003A540000}"/>
    <cellStyle name="Normal 24 4 2 4 2 2" xfId="21562" xr:uid="{00000000-0005-0000-0000-00003B540000}"/>
    <cellStyle name="Normal 24 4 2 4 3" xfId="21563" xr:uid="{00000000-0005-0000-0000-00003C540000}"/>
    <cellStyle name="Normal 24 4 2 5" xfId="21564" xr:uid="{00000000-0005-0000-0000-00003D540000}"/>
    <cellStyle name="Normal 24 4 2 5 2" xfId="21565" xr:uid="{00000000-0005-0000-0000-00003E540000}"/>
    <cellStyle name="Normal 24 4 2 6" xfId="21566" xr:uid="{00000000-0005-0000-0000-00003F540000}"/>
    <cellStyle name="Normal 24 4 2 6 2" xfId="21567" xr:uid="{00000000-0005-0000-0000-000040540000}"/>
    <cellStyle name="Normal 24 4 2 7" xfId="21568" xr:uid="{00000000-0005-0000-0000-000041540000}"/>
    <cellStyle name="Normal 24 4 3" xfId="21569" xr:uid="{00000000-0005-0000-0000-000042540000}"/>
    <cellStyle name="Normal 24 4 3 2" xfId="21570" xr:uid="{00000000-0005-0000-0000-000043540000}"/>
    <cellStyle name="Normal 24 4 3 2 2" xfId="21571" xr:uid="{00000000-0005-0000-0000-000044540000}"/>
    <cellStyle name="Normal 24 4 3 2 2 2" xfId="21572" xr:uid="{00000000-0005-0000-0000-000045540000}"/>
    <cellStyle name="Normal 24 4 3 2 3" xfId="21573" xr:uid="{00000000-0005-0000-0000-000046540000}"/>
    <cellStyle name="Normal 24 4 3 3" xfId="21574" xr:uid="{00000000-0005-0000-0000-000047540000}"/>
    <cellStyle name="Normal 24 4 3 3 2" xfId="21575" xr:uid="{00000000-0005-0000-0000-000048540000}"/>
    <cellStyle name="Normal 24 4 3 3 2 2" xfId="21576" xr:uid="{00000000-0005-0000-0000-000049540000}"/>
    <cellStyle name="Normal 24 4 3 3 3" xfId="21577" xr:uid="{00000000-0005-0000-0000-00004A540000}"/>
    <cellStyle name="Normal 24 4 3 4" xfId="21578" xr:uid="{00000000-0005-0000-0000-00004B540000}"/>
    <cellStyle name="Normal 24 4 3 4 2" xfId="21579" xr:uid="{00000000-0005-0000-0000-00004C540000}"/>
    <cellStyle name="Normal 24 4 3 4 2 2" xfId="21580" xr:uid="{00000000-0005-0000-0000-00004D540000}"/>
    <cellStyle name="Normal 24 4 3 4 3" xfId="21581" xr:uid="{00000000-0005-0000-0000-00004E540000}"/>
    <cellStyle name="Normal 24 4 3 5" xfId="21582" xr:uid="{00000000-0005-0000-0000-00004F540000}"/>
    <cellStyle name="Normal 24 4 3 5 2" xfId="21583" xr:uid="{00000000-0005-0000-0000-000050540000}"/>
    <cellStyle name="Normal 24 4 3 6" xfId="21584" xr:uid="{00000000-0005-0000-0000-000051540000}"/>
    <cellStyle name="Normal 24 4 3 6 2" xfId="21585" xr:uid="{00000000-0005-0000-0000-000052540000}"/>
    <cellStyle name="Normal 24 4 3 7" xfId="21586" xr:uid="{00000000-0005-0000-0000-000053540000}"/>
    <cellStyle name="Normal 24 4 4" xfId="21587" xr:uid="{00000000-0005-0000-0000-000054540000}"/>
    <cellStyle name="Normal 24 4 4 2" xfId="21588" xr:uid="{00000000-0005-0000-0000-000055540000}"/>
    <cellStyle name="Normal 24 4 4 2 2" xfId="21589" xr:uid="{00000000-0005-0000-0000-000056540000}"/>
    <cellStyle name="Normal 24 4 4 3" xfId="21590" xr:uid="{00000000-0005-0000-0000-000057540000}"/>
    <cellStyle name="Normal 24 4 5" xfId="21591" xr:uid="{00000000-0005-0000-0000-000058540000}"/>
    <cellStyle name="Normal 24 4 5 2" xfId="21592" xr:uid="{00000000-0005-0000-0000-000059540000}"/>
    <cellStyle name="Normal 24 4 5 2 2" xfId="21593" xr:uid="{00000000-0005-0000-0000-00005A540000}"/>
    <cellStyle name="Normal 24 4 5 3" xfId="21594" xr:uid="{00000000-0005-0000-0000-00005B540000}"/>
    <cellStyle name="Normal 24 4 6" xfId="21595" xr:uid="{00000000-0005-0000-0000-00005C540000}"/>
    <cellStyle name="Normal 24 4 6 2" xfId="21596" xr:uid="{00000000-0005-0000-0000-00005D540000}"/>
    <cellStyle name="Normal 24 4 6 2 2" xfId="21597" xr:uid="{00000000-0005-0000-0000-00005E540000}"/>
    <cellStyle name="Normal 24 4 6 3" xfId="21598" xr:uid="{00000000-0005-0000-0000-00005F540000}"/>
    <cellStyle name="Normal 24 4 7" xfId="21599" xr:uid="{00000000-0005-0000-0000-000060540000}"/>
    <cellStyle name="Normal 24 4 7 2" xfId="21600" xr:uid="{00000000-0005-0000-0000-000061540000}"/>
    <cellStyle name="Normal 24 4 8" xfId="21601" xr:uid="{00000000-0005-0000-0000-000062540000}"/>
    <cellStyle name="Normal 24 4 8 2" xfId="21602" xr:uid="{00000000-0005-0000-0000-000063540000}"/>
    <cellStyle name="Normal 24 4 9" xfId="21603" xr:uid="{00000000-0005-0000-0000-000064540000}"/>
    <cellStyle name="Normal 24 5" xfId="21604" xr:uid="{00000000-0005-0000-0000-000065540000}"/>
    <cellStyle name="Normal 24 5 2" xfId="21605" xr:uid="{00000000-0005-0000-0000-000066540000}"/>
    <cellStyle name="Normal 24 5 2 2" xfId="21606" xr:uid="{00000000-0005-0000-0000-000067540000}"/>
    <cellStyle name="Normal 24 5 2 2 2" xfId="21607" xr:uid="{00000000-0005-0000-0000-000068540000}"/>
    <cellStyle name="Normal 24 5 2 2 2 2" xfId="21608" xr:uid="{00000000-0005-0000-0000-000069540000}"/>
    <cellStyle name="Normal 24 5 2 2 3" xfId="21609" xr:uid="{00000000-0005-0000-0000-00006A540000}"/>
    <cellStyle name="Normal 24 5 2 3" xfId="21610" xr:uid="{00000000-0005-0000-0000-00006B540000}"/>
    <cellStyle name="Normal 24 5 2 3 2" xfId="21611" xr:uid="{00000000-0005-0000-0000-00006C540000}"/>
    <cellStyle name="Normal 24 5 2 3 2 2" xfId="21612" xr:uid="{00000000-0005-0000-0000-00006D540000}"/>
    <cellStyle name="Normal 24 5 2 3 3" xfId="21613" xr:uid="{00000000-0005-0000-0000-00006E540000}"/>
    <cellStyle name="Normal 24 5 2 4" xfId="21614" xr:uid="{00000000-0005-0000-0000-00006F540000}"/>
    <cellStyle name="Normal 24 5 2 4 2" xfId="21615" xr:uid="{00000000-0005-0000-0000-000070540000}"/>
    <cellStyle name="Normal 24 5 2 4 2 2" xfId="21616" xr:uid="{00000000-0005-0000-0000-000071540000}"/>
    <cellStyle name="Normal 24 5 2 4 3" xfId="21617" xr:uid="{00000000-0005-0000-0000-000072540000}"/>
    <cellStyle name="Normal 24 5 2 5" xfId="21618" xr:uid="{00000000-0005-0000-0000-000073540000}"/>
    <cellStyle name="Normal 24 5 2 5 2" xfId="21619" xr:uid="{00000000-0005-0000-0000-000074540000}"/>
    <cellStyle name="Normal 24 5 2 6" xfId="21620" xr:uid="{00000000-0005-0000-0000-000075540000}"/>
    <cellStyle name="Normal 24 5 2 6 2" xfId="21621" xr:uid="{00000000-0005-0000-0000-000076540000}"/>
    <cellStyle name="Normal 24 5 2 7" xfId="21622" xr:uid="{00000000-0005-0000-0000-000077540000}"/>
    <cellStyle name="Normal 24 5 3" xfId="21623" xr:uid="{00000000-0005-0000-0000-000078540000}"/>
    <cellStyle name="Normal 24 5 3 2" xfId="21624" xr:uid="{00000000-0005-0000-0000-000079540000}"/>
    <cellStyle name="Normal 24 5 3 2 2" xfId="21625" xr:uid="{00000000-0005-0000-0000-00007A540000}"/>
    <cellStyle name="Normal 24 5 3 3" xfId="21626" xr:uid="{00000000-0005-0000-0000-00007B540000}"/>
    <cellStyle name="Normal 24 5 4" xfId="21627" xr:uid="{00000000-0005-0000-0000-00007C540000}"/>
    <cellStyle name="Normal 24 5 4 2" xfId="21628" xr:uid="{00000000-0005-0000-0000-00007D540000}"/>
    <cellStyle name="Normal 24 5 4 2 2" xfId="21629" xr:uid="{00000000-0005-0000-0000-00007E540000}"/>
    <cellStyle name="Normal 24 5 4 3" xfId="21630" xr:uid="{00000000-0005-0000-0000-00007F540000}"/>
    <cellStyle name="Normal 24 5 5" xfId="21631" xr:uid="{00000000-0005-0000-0000-000080540000}"/>
    <cellStyle name="Normal 24 5 5 2" xfId="21632" xr:uid="{00000000-0005-0000-0000-000081540000}"/>
    <cellStyle name="Normal 24 5 5 2 2" xfId="21633" xr:uid="{00000000-0005-0000-0000-000082540000}"/>
    <cellStyle name="Normal 24 5 5 3" xfId="21634" xr:uid="{00000000-0005-0000-0000-000083540000}"/>
    <cellStyle name="Normal 24 5 6" xfId="21635" xr:uid="{00000000-0005-0000-0000-000084540000}"/>
    <cellStyle name="Normal 24 5 6 2" xfId="21636" xr:uid="{00000000-0005-0000-0000-000085540000}"/>
    <cellStyle name="Normal 24 5 7" xfId="21637" xr:uid="{00000000-0005-0000-0000-000086540000}"/>
    <cellStyle name="Normal 24 5 7 2" xfId="21638" xr:uid="{00000000-0005-0000-0000-000087540000}"/>
    <cellStyle name="Normal 24 5 8" xfId="21639" xr:uid="{00000000-0005-0000-0000-000088540000}"/>
    <cellStyle name="Normal 24 6" xfId="21640" xr:uid="{00000000-0005-0000-0000-000089540000}"/>
    <cellStyle name="Normal 24 6 2" xfId="21641" xr:uid="{00000000-0005-0000-0000-00008A540000}"/>
    <cellStyle name="Normal 24 6 2 2" xfId="21642" xr:uid="{00000000-0005-0000-0000-00008B540000}"/>
    <cellStyle name="Normal 24 6 2 2 2" xfId="21643" xr:uid="{00000000-0005-0000-0000-00008C540000}"/>
    <cellStyle name="Normal 24 6 2 3" xfId="21644" xr:uid="{00000000-0005-0000-0000-00008D540000}"/>
    <cellStyle name="Normal 24 6 3" xfId="21645" xr:uid="{00000000-0005-0000-0000-00008E540000}"/>
    <cellStyle name="Normal 24 6 3 2" xfId="21646" xr:uid="{00000000-0005-0000-0000-00008F540000}"/>
    <cellStyle name="Normal 24 6 3 2 2" xfId="21647" xr:uid="{00000000-0005-0000-0000-000090540000}"/>
    <cellStyle name="Normal 24 6 3 3" xfId="21648" xr:uid="{00000000-0005-0000-0000-000091540000}"/>
    <cellStyle name="Normal 24 6 4" xfId="21649" xr:uid="{00000000-0005-0000-0000-000092540000}"/>
    <cellStyle name="Normal 24 6 4 2" xfId="21650" xr:uid="{00000000-0005-0000-0000-000093540000}"/>
    <cellStyle name="Normal 24 6 4 2 2" xfId="21651" xr:uid="{00000000-0005-0000-0000-000094540000}"/>
    <cellStyle name="Normal 24 6 4 3" xfId="21652" xr:uid="{00000000-0005-0000-0000-000095540000}"/>
    <cellStyle name="Normal 24 6 5" xfId="21653" xr:uid="{00000000-0005-0000-0000-000096540000}"/>
    <cellStyle name="Normal 24 6 5 2" xfId="21654" xr:uid="{00000000-0005-0000-0000-000097540000}"/>
    <cellStyle name="Normal 24 6 6" xfId="21655" xr:uid="{00000000-0005-0000-0000-000098540000}"/>
    <cellStyle name="Normal 24 6 6 2" xfId="21656" xr:uid="{00000000-0005-0000-0000-000099540000}"/>
    <cellStyle name="Normal 24 6 7" xfId="21657" xr:uid="{00000000-0005-0000-0000-00009A540000}"/>
    <cellStyle name="Normal 24 7" xfId="21658" xr:uid="{00000000-0005-0000-0000-00009B540000}"/>
    <cellStyle name="Normal 24 7 2" xfId="21659" xr:uid="{00000000-0005-0000-0000-00009C540000}"/>
    <cellStyle name="Normal 24 7 2 2" xfId="21660" xr:uid="{00000000-0005-0000-0000-00009D540000}"/>
    <cellStyle name="Normal 24 7 2 2 2" xfId="21661" xr:uid="{00000000-0005-0000-0000-00009E540000}"/>
    <cellStyle name="Normal 24 7 2 3" xfId="21662" xr:uid="{00000000-0005-0000-0000-00009F540000}"/>
    <cellStyle name="Normal 24 7 3" xfId="21663" xr:uid="{00000000-0005-0000-0000-0000A0540000}"/>
    <cellStyle name="Normal 24 7 3 2" xfId="21664" xr:uid="{00000000-0005-0000-0000-0000A1540000}"/>
    <cellStyle name="Normal 24 7 3 2 2" xfId="21665" xr:uid="{00000000-0005-0000-0000-0000A2540000}"/>
    <cellStyle name="Normal 24 7 3 3" xfId="21666" xr:uid="{00000000-0005-0000-0000-0000A3540000}"/>
    <cellStyle name="Normal 24 7 4" xfId="21667" xr:uid="{00000000-0005-0000-0000-0000A4540000}"/>
    <cellStyle name="Normal 24 7 4 2" xfId="21668" xr:uid="{00000000-0005-0000-0000-0000A5540000}"/>
    <cellStyle name="Normal 24 7 4 2 2" xfId="21669" xr:uid="{00000000-0005-0000-0000-0000A6540000}"/>
    <cellStyle name="Normal 24 7 4 3" xfId="21670" xr:uid="{00000000-0005-0000-0000-0000A7540000}"/>
    <cellStyle name="Normal 24 7 5" xfId="21671" xr:uid="{00000000-0005-0000-0000-0000A8540000}"/>
    <cellStyle name="Normal 24 7 5 2" xfId="21672" xr:uid="{00000000-0005-0000-0000-0000A9540000}"/>
    <cellStyle name="Normal 24 7 6" xfId="21673" xr:uid="{00000000-0005-0000-0000-0000AA540000}"/>
    <cellStyle name="Normal 24 7 6 2" xfId="21674" xr:uid="{00000000-0005-0000-0000-0000AB540000}"/>
    <cellStyle name="Normal 24 7 7" xfId="21675" xr:uid="{00000000-0005-0000-0000-0000AC540000}"/>
    <cellStyle name="Normal 24 8" xfId="21676" xr:uid="{00000000-0005-0000-0000-0000AD540000}"/>
    <cellStyle name="Normal 24 8 2" xfId="21677" xr:uid="{00000000-0005-0000-0000-0000AE540000}"/>
    <cellStyle name="Normal 24 8 2 2" xfId="21678" xr:uid="{00000000-0005-0000-0000-0000AF540000}"/>
    <cellStyle name="Normal 24 8 3" xfId="21679" xr:uid="{00000000-0005-0000-0000-0000B0540000}"/>
    <cellStyle name="Normal 24 9" xfId="21680" xr:uid="{00000000-0005-0000-0000-0000B1540000}"/>
    <cellStyle name="Normal 24 9 2" xfId="21681" xr:uid="{00000000-0005-0000-0000-0000B2540000}"/>
    <cellStyle name="Normal 24 9 2 2" xfId="21682" xr:uid="{00000000-0005-0000-0000-0000B3540000}"/>
    <cellStyle name="Normal 24 9 3" xfId="21683" xr:uid="{00000000-0005-0000-0000-0000B4540000}"/>
    <cellStyle name="Normal 24_Confidential Information" xfId="21684" xr:uid="{00000000-0005-0000-0000-0000B5540000}"/>
    <cellStyle name="Normal 25" xfId="21685" xr:uid="{00000000-0005-0000-0000-0000B6540000}"/>
    <cellStyle name="Normal 25 10" xfId="21686" xr:uid="{00000000-0005-0000-0000-0000B7540000}"/>
    <cellStyle name="Normal 25 10 2" xfId="21687" xr:uid="{00000000-0005-0000-0000-0000B8540000}"/>
    <cellStyle name="Normal 25 10 2 2" xfId="21688" xr:uid="{00000000-0005-0000-0000-0000B9540000}"/>
    <cellStyle name="Normal 25 10 3" xfId="21689" xr:uid="{00000000-0005-0000-0000-0000BA540000}"/>
    <cellStyle name="Normal 25 11" xfId="21690" xr:uid="{00000000-0005-0000-0000-0000BB540000}"/>
    <cellStyle name="Normal 25 11 2" xfId="21691" xr:uid="{00000000-0005-0000-0000-0000BC540000}"/>
    <cellStyle name="Normal 25 12" xfId="21692" xr:uid="{00000000-0005-0000-0000-0000BD540000}"/>
    <cellStyle name="Normal 25 12 2" xfId="21693" xr:uid="{00000000-0005-0000-0000-0000BE540000}"/>
    <cellStyle name="Normal 25 13" xfId="21694" xr:uid="{00000000-0005-0000-0000-0000BF540000}"/>
    <cellStyle name="Normal 25 2" xfId="21695" xr:uid="{00000000-0005-0000-0000-0000C0540000}"/>
    <cellStyle name="Normal 25 2 10" xfId="21696" xr:uid="{00000000-0005-0000-0000-0000C1540000}"/>
    <cellStyle name="Normal 25 2 10 2" xfId="21697" xr:uid="{00000000-0005-0000-0000-0000C2540000}"/>
    <cellStyle name="Normal 25 2 11" xfId="21698" xr:uid="{00000000-0005-0000-0000-0000C3540000}"/>
    <cellStyle name="Normal 25 2 2" xfId="21699" xr:uid="{00000000-0005-0000-0000-0000C4540000}"/>
    <cellStyle name="Normal 25 2 2 2" xfId="21700" xr:uid="{00000000-0005-0000-0000-0000C5540000}"/>
    <cellStyle name="Normal 25 2 2 2 2" xfId="21701" xr:uid="{00000000-0005-0000-0000-0000C6540000}"/>
    <cellStyle name="Normal 25 2 2 2 2 2" xfId="21702" xr:uid="{00000000-0005-0000-0000-0000C7540000}"/>
    <cellStyle name="Normal 25 2 2 2 2 2 2" xfId="21703" xr:uid="{00000000-0005-0000-0000-0000C8540000}"/>
    <cellStyle name="Normal 25 2 2 2 2 3" xfId="21704" xr:uid="{00000000-0005-0000-0000-0000C9540000}"/>
    <cellStyle name="Normal 25 2 2 2 3" xfId="21705" xr:uid="{00000000-0005-0000-0000-0000CA540000}"/>
    <cellStyle name="Normal 25 2 2 2 3 2" xfId="21706" xr:uid="{00000000-0005-0000-0000-0000CB540000}"/>
    <cellStyle name="Normal 25 2 2 2 3 2 2" xfId="21707" xr:uid="{00000000-0005-0000-0000-0000CC540000}"/>
    <cellStyle name="Normal 25 2 2 2 3 3" xfId="21708" xr:uid="{00000000-0005-0000-0000-0000CD540000}"/>
    <cellStyle name="Normal 25 2 2 2 4" xfId="21709" xr:uid="{00000000-0005-0000-0000-0000CE540000}"/>
    <cellStyle name="Normal 25 2 2 2 4 2" xfId="21710" xr:uid="{00000000-0005-0000-0000-0000CF540000}"/>
    <cellStyle name="Normal 25 2 2 2 4 2 2" xfId="21711" xr:uid="{00000000-0005-0000-0000-0000D0540000}"/>
    <cellStyle name="Normal 25 2 2 2 4 3" xfId="21712" xr:uid="{00000000-0005-0000-0000-0000D1540000}"/>
    <cellStyle name="Normal 25 2 2 2 5" xfId="21713" xr:uid="{00000000-0005-0000-0000-0000D2540000}"/>
    <cellStyle name="Normal 25 2 2 2 5 2" xfId="21714" xr:uid="{00000000-0005-0000-0000-0000D3540000}"/>
    <cellStyle name="Normal 25 2 2 2 6" xfId="21715" xr:uid="{00000000-0005-0000-0000-0000D4540000}"/>
    <cellStyle name="Normal 25 2 2 2 6 2" xfId="21716" xr:uid="{00000000-0005-0000-0000-0000D5540000}"/>
    <cellStyle name="Normal 25 2 2 2 7" xfId="21717" xr:uid="{00000000-0005-0000-0000-0000D6540000}"/>
    <cellStyle name="Normal 25 2 2 3" xfId="21718" xr:uid="{00000000-0005-0000-0000-0000D7540000}"/>
    <cellStyle name="Normal 25 2 2 3 2" xfId="21719" xr:uid="{00000000-0005-0000-0000-0000D8540000}"/>
    <cellStyle name="Normal 25 2 2 3 2 2" xfId="21720" xr:uid="{00000000-0005-0000-0000-0000D9540000}"/>
    <cellStyle name="Normal 25 2 2 3 2 2 2" xfId="21721" xr:uid="{00000000-0005-0000-0000-0000DA540000}"/>
    <cellStyle name="Normal 25 2 2 3 2 3" xfId="21722" xr:uid="{00000000-0005-0000-0000-0000DB540000}"/>
    <cellStyle name="Normal 25 2 2 3 3" xfId="21723" xr:uid="{00000000-0005-0000-0000-0000DC540000}"/>
    <cellStyle name="Normal 25 2 2 3 3 2" xfId="21724" xr:uid="{00000000-0005-0000-0000-0000DD540000}"/>
    <cellStyle name="Normal 25 2 2 3 3 2 2" xfId="21725" xr:uid="{00000000-0005-0000-0000-0000DE540000}"/>
    <cellStyle name="Normal 25 2 2 3 3 3" xfId="21726" xr:uid="{00000000-0005-0000-0000-0000DF540000}"/>
    <cellStyle name="Normal 25 2 2 3 4" xfId="21727" xr:uid="{00000000-0005-0000-0000-0000E0540000}"/>
    <cellStyle name="Normal 25 2 2 3 4 2" xfId="21728" xr:uid="{00000000-0005-0000-0000-0000E1540000}"/>
    <cellStyle name="Normal 25 2 2 3 4 2 2" xfId="21729" xr:uid="{00000000-0005-0000-0000-0000E2540000}"/>
    <cellStyle name="Normal 25 2 2 3 4 3" xfId="21730" xr:uid="{00000000-0005-0000-0000-0000E3540000}"/>
    <cellStyle name="Normal 25 2 2 3 5" xfId="21731" xr:uid="{00000000-0005-0000-0000-0000E4540000}"/>
    <cellStyle name="Normal 25 2 2 3 5 2" xfId="21732" xr:uid="{00000000-0005-0000-0000-0000E5540000}"/>
    <cellStyle name="Normal 25 2 2 3 6" xfId="21733" xr:uid="{00000000-0005-0000-0000-0000E6540000}"/>
    <cellStyle name="Normal 25 2 2 3 6 2" xfId="21734" xr:uid="{00000000-0005-0000-0000-0000E7540000}"/>
    <cellStyle name="Normal 25 2 2 3 7" xfId="21735" xr:uid="{00000000-0005-0000-0000-0000E8540000}"/>
    <cellStyle name="Normal 25 2 2 4" xfId="21736" xr:uid="{00000000-0005-0000-0000-0000E9540000}"/>
    <cellStyle name="Normal 25 2 2 4 2" xfId="21737" xr:uid="{00000000-0005-0000-0000-0000EA540000}"/>
    <cellStyle name="Normal 25 2 2 4 2 2" xfId="21738" xr:uid="{00000000-0005-0000-0000-0000EB540000}"/>
    <cellStyle name="Normal 25 2 2 4 3" xfId="21739" xr:uid="{00000000-0005-0000-0000-0000EC540000}"/>
    <cellStyle name="Normal 25 2 2 5" xfId="21740" xr:uid="{00000000-0005-0000-0000-0000ED540000}"/>
    <cellStyle name="Normal 25 2 2 5 2" xfId="21741" xr:uid="{00000000-0005-0000-0000-0000EE540000}"/>
    <cellStyle name="Normal 25 2 2 5 2 2" xfId="21742" xr:uid="{00000000-0005-0000-0000-0000EF540000}"/>
    <cellStyle name="Normal 25 2 2 5 3" xfId="21743" xr:uid="{00000000-0005-0000-0000-0000F0540000}"/>
    <cellStyle name="Normal 25 2 2 6" xfId="21744" xr:uid="{00000000-0005-0000-0000-0000F1540000}"/>
    <cellStyle name="Normal 25 2 2 6 2" xfId="21745" xr:uid="{00000000-0005-0000-0000-0000F2540000}"/>
    <cellStyle name="Normal 25 2 2 6 2 2" xfId="21746" xr:uid="{00000000-0005-0000-0000-0000F3540000}"/>
    <cellStyle name="Normal 25 2 2 6 3" xfId="21747" xr:uid="{00000000-0005-0000-0000-0000F4540000}"/>
    <cellStyle name="Normal 25 2 2 7" xfId="21748" xr:uid="{00000000-0005-0000-0000-0000F5540000}"/>
    <cellStyle name="Normal 25 2 2 7 2" xfId="21749" xr:uid="{00000000-0005-0000-0000-0000F6540000}"/>
    <cellStyle name="Normal 25 2 2 8" xfId="21750" xr:uid="{00000000-0005-0000-0000-0000F7540000}"/>
    <cellStyle name="Normal 25 2 2 8 2" xfId="21751" xr:uid="{00000000-0005-0000-0000-0000F8540000}"/>
    <cellStyle name="Normal 25 2 2 9" xfId="21752" xr:uid="{00000000-0005-0000-0000-0000F9540000}"/>
    <cellStyle name="Normal 25 2 3" xfId="21753" xr:uid="{00000000-0005-0000-0000-0000FA540000}"/>
    <cellStyle name="Normal 25 2 3 2" xfId="21754" xr:uid="{00000000-0005-0000-0000-0000FB540000}"/>
    <cellStyle name="Normal 25 2 3 2 2" xfId="21755" xr:uid="{00000000-0005-0000-0000-0000FC540000}"/>
    <cellStyle name="Normal 25 2 3 2 2 2" xfId="21756" xr:uid="{00000000-0005-0000-0000-0000FD540000}"/>
    <cellStyle name="Normal 25 2 3 2 2 2 2" xfId="21757" xr:uid="{00000000-0005-0000-0000-0000FE540000}"/>
    <cellStyle name="Normal 25 2 3 2 2 3" xfId="21758" xr:uid="{00000000-0005-0000-0000-0000FF540000}"/>
    <cellStyle name="Normal 25 2 3 2 3" xfId="21759" xr:uid="{00000000-0005-0000-0000-000000550000}"/>
    <cellStyle name="Normal 25 2 3 2 3 2" xfId="21760" xr:uid="{00000000-0005-0000-0000-000001550000}"/>
    <cellStyle name="Normal 25 2 3 2 3 2 2" xfId="21761" xr:uid="{00000000-0005-0000-0000-000002550000}"/>
    <cellStyle name="Normal 25 2 3 2 3 3" xfId="21762" xr:uid="{00000000-0005-0000-0000-000003550000}"/>
    <cellStyle name="Normal 25 2 3 2 4" xfId="21763" xr:uid="{00000000-0005-0000-0000-000004550000}"/>
    <cellStyle name="Normal 25 2 3 2 4 2" xfId="21764" xr:uid="{00000000-0005-0000-0000-000005550000}"/>
    <cellStyle name="Normal 25 2 3 2 4 2 2" xfId="21765" xr:uid="{00000000-0005-0000-0000-000006550000}"/>
    <cellStyle name="Normal 25 2 3 2 4 3" xfId="21766" xr:uid="{00000000-0005-0000-0000-000007550000}"/>
    <cellStyle name="Normal 25 2 3 2 5" xfId="21767" xr:uid="{00000000-0005-0000-0000-000008550000}"/>
    <cellStyle name="Normal 25 2 3 2 5 2" xfId="21768" xr:uid="{00000000-0005-0000-0000-000009550000}"/>
    <cellStyle name="Normal 25 2 3 2 6" xfId="21769" xr:uid="{00000000-0005-0000-0000-00000A550000}"/>
    <cellStyle name="Normal 25 2 3 2 6 2" xfId="21770" xr:uid="{00000000-0005-0000-0000-00000B550000}"/>
    <cellStyle name="Normal 25 2 3 2 7" xfId="21771" xr:uid="{00000000-0005-0000-0000-00000C550000}"/>
    <cellStyle name="Normal 25 2 3 3" xfId="21772" xr:uid="{00000000-0005-0000-0000-00000D550000}"/>
    <cellStyle name="Normal 25 2 3 3 2" xfId="21773" xr:uid="{00000000-0005-0000-0000-00000E550000}"/>
    <cellStyle name="Normal 25 2 3 3 2 2" xfId="21774" xr:uid="{00000000-0005-0000-0000-00000F550000}"/>
    <cellStyle name="Normal 25 2 3 3 3" xfId="21775" xr:uid="{00000000-0005-0000-0000-000010550000}"/>
    <cellStyle name="Normal 25 2 3 4" xfId="21776" xr:uid="{00000000-0005-0000-0000-000011550000}"/>
    <cellStyle name="Normal 25 2 3 4 2" xfId="21777" xr:uid="{00000000-0005-0000-0000-000012550000}"/>
    <cellStyle name="Normal 25 2 3 4 2 2" xfId="21778" xr:uid="{00000000-0005-0000-0000-000013550000}"/>
    <cellStyle name="Normal 25 2 3 4 3" xfId="21779" xr:uid="{00000000-0005-0000-0000-000014550000}"/>
    <cellStyle name="Normal 25 2 3 5" xfId="21780" xr:uid="{00000000-0005-0000-0000-000015550000}"/>
    <cellStyle name="Normal 25 2 3 5 2" xfId="21781" xr:uid="{00000000-0005-0000-0000-000016550000}"/>
    <cellStyle name="Normal 25 2 3 5 2 2" xfId="21782" xr:uid="{00000000-0005-0000-0000-000017550000}"/>
    <cellStyle name="Normal 25 2 3 5 3" xfId="21783" xr:uid="{00000000-0005-0000-0000-000018550000}"/>
    <cellStyle name="Normal 25 2 3 6" xfId="21784" xr:uid="{00000000-0005-0000-0000-000019550000}"/>
    <cellStyle name="Normal 25 2 3 6 2" xfId="21785" xr:uid="{00000000-0005-0000-0000-00001A550000}"/>
    <cellStyle name="Normal 25 2 3 7" xfId="21786" xr:uid="{00000000-0005-0000-0000-00001B550000}"/>
    <cellStyle name="Normal 25 2 3 7 2" xfId="21787" xr:uid="{00000000-0005-0000-0000-00001C550000}"/>
    <cellStyle name="Normal 25 2 3 8" xfId="21788" xr:uid="{00000000-0005-0000-0000-00001D550000}"/>
    <cellStyle name="Normal 25 2 4" xfId="21789" xr:uid="{00000000-0005-0000-0000-00001E550000}"/>
    <cellStyle name="Normal 25 2 4 2" xfId="21790" xr:uid="{00000000-0005-0000-0000-00001F550000}"/>
    <cellStyle name="Normal 25 2 4 2 2" xfId="21791" xr:uid="{00000000-0005-0000-0000-000020550000}"/>
    <cellStyle name="Normal 25 2 4 2 2 2" xfId="21792" xr:uid="{00000000-0005-0000-0000-000021550000}"/>
    <cellStyle name="Normal 25 2 4 2 3" xfId="21793" xr:uid="{00000000-0005-0000-0000-000022550000}"/>
    <cellStyle name="Normal 25 2 4 3" xfId="21794" xr:uid="{00000000-0005-0000-0000-000023550000}"/>
    <cellStyle name="Normal 25 2 4 3 2" xfId="21795" xr:uid="{00000000-0005-0000-0000-000024550000}"/>
    <cellStyle name="Normal 25 2 4 3 2 2" xfId="21796" xr:uid="{00000000-0005-0000-0000-000025550000}"/>
    <cellStyle name="Normal 25 2 4 3 3" xfId="21797" xr:uid="{00000000-0005-0000-0000-000026550000}"/>
    <cellStyle name="Normal 25 2 4 4" xfId="21798" xr:uid="{00000000-0005-0000-0000-000027550000}"/>
    <cellStyle name="Normal 25 2 4 4 2" xfId="21799" xr:uid="{00000000-0005-0000-0000-000028550000}"/>
    <cellStyle name="Normal 25 2 4 4 2 2" xfId="21800" xr:uid="{00000000-0005-0000-0000-000029550000}"/>
    <cellStyle name="Normal 25 2 4 4 3" xfId="21801" xr:uid="{00000000-0005-0000-0000-00002A550000}"/>
    <cellStyle name="Normal 25 2 4 5" xfId="21802" xr:uid="{00000000-0005-0000-0000-00002B550000}"/>
    <cellStyle name="Normal 25 2 4 5 2" xfId="21803" xr:uid="{00000000-0005-0000-0000-00002C550000}"/>
    <cellStyle name="Normal 25 2 4 6" xfId="21804" xr:uid="{00000000-0005-0000-0000-00002D550000}"/>
    <cellStyle name="Normal 25 2 4 6 2" xfId="21805" xr:uid="{00000000-0005-0000-0000-00002E550000}"/>
    <cellStyle name="Normal 25 2 4 7" xfId="21806" xr:uid="{00000000-0005-0000-0000-00002F550000}"/>
    <cellStyle name="Normal 25 2 5" xfId="21807" xr:uid="{00000000-0005-0000-0000-000030550000}"/>
    <cellStyle name="Normal 25 2 5 2" xfId="21808" xr:uid="{00000000-0005-0000-0000-000031550000}"/>
    <cellStyle name="Normal 25 2 5 2 2" xfId="21809" xr:uid="{00000000-0005-0000-0000-000032550000}"/>
    <cellStyle name="Normal 25 2 5 2 2 2" xfId="21810" xr:uid="{00000000-0005-0000-0000-000033550000}"/>
    <cellStyle name="Normal 25 2 5 2 3" xfId="21811" xr:uid="{00000000-0005-0000-0000-000034550000}"/>
    <cellStyle name="Normal 25 2 5 3" xfId="21812" xr:uid="{00000000-0005-0000-0000-000035550000}"/>
    <cellStyle name="Normal 25 2 5 3 2" xfId="21813" xr:uid="{00000000-0005-0000-0000-000036550000}"/>
    <cellStyle name="Normal 25 2 5 3 2 2" xfId="21814" xr:uid="{00000000-0005-0000-0000-000037550000}"/>
    <cellStyle name="Normal 25 2 5 3 3" xfId="21815" xr:uid="{00000000-0005-0000-0000-000038550000}"/>
    <cellStyle name="Normal 25 2 5 4" xfId="21816" xr:uid="{00000000-0005-0000-0000-000039550000}"/>
    <cellStyle name="Normal 25 2 5 4 2" xfId="21817" xr:uid="{00000000-0005-0000-0000-00003A550000}"/>
    <cellStyle name="Normal 25 2 5 4 2 2" xfId="21818" xr:uid="{00000000-0005-0000-0000-00003B550000}"/>
    <cellStyle name="Normal 25 2 5 4 3" xfId="21819" xr:uid="{00000000-0005-0000-0000-00003C550000}"/>
    <cellStyle name="Normal 25 2 5 5" xfId="21820" xr:uid="{00000000-0005-0000-0000-00003D550000}"/>
    <cellStyle name="Normal 25 2 5 5 2" xfId="21821" xr:uid="{00000000-0005-0000-0000-00003E550000}"/>
    <cellStyle name="Normal 25 2 5 6" xfId="21822" xr:uid="{00000000-0005-0000-0000-00003F550000}"/>
    <cellStyle name="Normal 25 2 5 6 2" xfId="21823" xr:uid="{00000000-0005-0000-0000-000040550000}"/>
    <cellStyle name="Normal 25 2 5 7" xfId="21824" xr:uid="{00000000-0005-0000-0000-000041550000}"/>
    <cellStyle name="Normal 25 2 6" xfId="21825" xr:uid="{00000000-0005-0000-0000-000042550000}"/>
    <cellStyle name="Normal 25 2 6 2" xfId="21826" xr:uid="{00000000-0005-0000-0000-000043550000}"/>
    <cellStyle name="Normal 25 2 6 2 2" xfId="21827" xr:uid="{00000000-0005-0000-0000-000044550000}"/>
    <cellStyle name="Normal 25 2 6 3" xfId="21828" xr:uid="{00000000-0005-0000-0000-000045550000}"/>
    <cellStyle name="Normal 25 2 7" xfId="21829" xr:uid="{00000000-0005-0000-0000-000046550000}"/>
    <cellStyle name="Normal 25 2 7 2" xfId="21830" xr:uid="{00000000-0005-0000-0000-000047550000}"/>
    <cellStyle name="Normal 25 2 7 2 2" xfId="21831" xr:uid="{00000000-0005-0000-0000-000048550000}"/>
    <cellStyle name="Normal 25 2 7 3" xfId="21832" xr:uid="{00000000-0005-0000-0000-000049550000}"/>
    <cellStyle name="Normal 25 2 8" xfId="21833" xr:uid="{00000000-0005-0000-0000-00004A550000}"/>
    <cellStyle name="Normal 25 2 8 2" xfId="21834" xr:uid="{00000000-0005-0000-0000-00004B550000}"/>
    <cellStyle name="Normal 25 2 8 2 2" xfId="21835" xr:uid="{00000000-0005-0000-0000-00004C550000}"/>
    <cellStyle name="Normal 25 2 8 3" xfId="21836" xr:uid="{00000000-0005-0000-0000-00004D550000}"/>
    <cellStyle name="Normal 25 2 9" xfId="21837" xr:uid="{00000000-0005-0000-0000-00004E550000}"/>
    <cellStyle name="Normal 25 2 9 2" xfId="21838" xr:uid="{00000000-0005-0000-0000-00004F550000}"/>
    <cellStyle name="Normal 25 3" xfId="21839" xr:uid="{00000000-0005-0000-0000-000050550000}"/>
    <cellStyle name="Normal 25 3 10" xfId="21840" xr:uid="{00000000-0005-0000-0000-000051550000}"/>
    <cellStyle name="Normal 25 3 10 2" xfId="21841" xr:uid="{00000000-0005-0000-0000-000052550000}"/>
    <cellStyle name="Normal 25 3 11" xfId="21842" xr:uid="{00000000-0005-0000-0000-000053550000}"/>
    <cellStyle name="Normal 25 3 2" xfId="21843" xr:uid="{00000000-0005-0000-0000-000054550000}"/>
    <cellStyle name="Normal 25 3 2 2" xfId="21844" xr:uid="{00000000-0005-0000-0000-000055550000}"/>
    <cellStyle name="Normal 25 3 2 2 2" xfId="21845" xr:uid="{00000000-0005-0000-0000-000056550000}"/>
    <cellStyle name="Normal 25 3 2 2 2 2" xfId="21846" xr:uid="{00000000-0005-0000-0000-000057550000}"/>
    <cellStyle name="Normal 25 3 2 2 2 2 2" xfId="21847" xr:uid="{00000000-0005-0000-0000-000058550000}"/>
    <cellStyle name="Normal 25 3 2 2 2 3" xfId="21848" xr:uid="{00000000-0005-0000-0000-000059550000}"/>
    <cellStyle name="Normal 25 3 2 2 3" xfId="21849" xr:uid="{00000000-0005-0000-0000-00005A550000}"/>
    <cellStyle name="Normal 25 3 2 2 3 2" xfId="21850" xr:uid="{00000000-0005-0000-0000-00005B550000}"/>
    <cellStyle name="Normal 25 3 2 2 3 2 2" xfId="21851" xr:uid="{00000000-0005-0000-0000-00005C550000}"/>
    <cellStyle name="Normal 25 3 2 2 3 3" xfId="21852" xr:uid="{00000000-0005-0000-0000-00005D550000}"/>
    <cellStyle name="Normal 25 3 2 2 4" xfId="21853" xr:uid="{00000000-0005-0000-0000-00005E550000}"/>
    <cellStyle name="Normal 25 3 2 2 4 2" xfId="21854" xr:uid="{00000000-0005-0000-0000-00005F550000}"/>
    <cellStyle name="Normal 25 3 2 2 4 2 2" xfId="21855" xr:uid="{00000000-0005-0000-0000-000060550000}"/>
    <cellStyle name="Normal 25 3 2 2 4 3" xfId="21856" xr:uid="{00000000-0005-0000-0000-000061550000}"/>
    <cellStyle name="Normal 25 3 2 2 5" xfId="21857" xr:uid="{00000000-0005-0000-0000-000062550000}"/>
    <cellStyle name="Normal 25 3 2 2 5 2" xfId="21858" xr:uid="{00000000-0005-0000-0000-000063550000}"/>
    <cellStyle name="Normal 25 3 2 2 6" xfId="21859" xr:uid="{00000000-0005-0000-0000-000064550000}"/>
    <cellStyle name="Normal 25 3 2 2 6 2" xfId="21860" xr:uid="{00000000-0005-0000-0000-000065550000}"/>
    <cellStyle name="Normal 25 3 2 2 7" xfId="21861" xr:uid="{00000000-0005-0000-0000-000066550000}"/>
    <cellStyle name="Normal 25 3 2 3" xfId="21862" xr:uid="{00000000-0005-0000-0000-000067550000}"/>
    <cellStyle name="Normal 25 3 2 3 2" xfId="21863" xr:uid="{00000000-0005-0000-0000-000068550000}"/>
    <cellStyle name="Normal 25 3 2 3 2 2" xfId="21864" xr:uid="{00000000-0005-0000-0000-000069550000}"/>
    <cellStyle name="Normal 25 3 2 3 2 2 2" xfId="21865" xr:uid="{00000000-0005-0000-0000-00006A550000}"/>
    <cellStyle name="Normal 25 3 2 3 2 3" xfId="21866" xr:uid="{00000000-0005-0000-0000-00006B550000}"/>
    <cellStyle name="Normal 25 3 2 3 3" xfId="21867" xr:uid="{00000000-0005-0000-0000-00006C550000}"/>
    <cellStyle name="Normal 25 3 2 3 3 2" xfId="21868" xr:uid="{00000000-0005-0000-0000-00006D550000}"/>
    <cellStyle name="Normal 25 3 2 3 3 2 2" xfId="21869" xr:uid="{00000000-0005-0000-0000-00006E550000}"/>
    <cellStyle name="Normal 25 3 2 3 3 3" xfId="21870" xr:uid="{00000000-0005-0000-0000-00006F550000}"/>
    <cellStyle name="Normal 25 3 2 3 4" xfId="21871" xr:uid="{00000000-0005-0000-0000-000070550000}"/>
    <cellStyle name="Normal 25 3 2 3 4 2" xfId="21872" xr:uid="{00000000-0005-0000-0000-000071550000}"/>
    <cellStyle name="Normal 25 3 2 3 4 2 2" xfId="21873" xr:uid="{00000000-0005-0000-0000-000072550000}"/>
    <cellStyle name="Normal 25 3 2 3 4 3" xfId="21874" xr:uid="{00000000-0005-0000-0000-000073550000}"/>
    <cellStyle name="Normal 25 3 2 3 5" xfId="21875" xr:uid="{00000000-0005-0000-0000-000074550000}"/>
    <cellStyle name="Normal 25 3 2 3 5 2" xfId="21876" xr:uid="{00000000-0005-0000-0000-000075550000}"/>
    <cellStyle name="Normal 25 3 2 3 6" xfId="21877" xr:uid="{00000000-0005-0000-0000-000076550000}"/>
    <cellStyle name="Normal 25 3 2 3 6 2" xfId="21878" xr:uid="{00000000-0005-0000-0000-000077550000}"/>
    <cellStyle name="Normal 25 3 2 3 7" xfId="21879" xr:uid="{00000000-0005-0000-0000-000078550000}"/>
    <cellStyle name="Normal 25 3 2 4" xfId="21880" xr:uid="{00000000-0005-0000-0000-000079550000}"/>
    <cellStyle name="Normal 25 3 2 4 2" xfId="21881" xr:uid="{00000000-0005-0000-0000-00007A550000}"/>
    <cellStyle name="Normal 25 3 2 4 2 2" xfId="21882" xr:uid="{00000000-0005-0000-0000-00007B550000}"/>
    <cellStyle name="Normal 25 3 2 4 3" xfId="21883" xr:uid="{00000000-0005-0000-0000-00007C550000}"/>
    <cellStyle name="Normal 25 3 2 5" xfId="21884" xr:uid="{00000000-0005-0000-0000-00007D550000}"/>
    <cellStyle name="Normal 25 3 2 5 2" xfId="21885" xr:uid="{00000000-0005-0000-0000-00007E550000}"/>
    <cellStyle name="Normal 25 3 2 5 2 2" xfId="21886" xr:uid="{00000000-0005-0000-0000-00007F550000}"/>
    <cellStyle name="Normal 25 3 2 5 3" xfId="21887" xr:uid="{00000000-0005-0000-0000-000080550000}"/>
    <cellStyle name="Normal 25 3 2 6" xfId="21888" xr:uid="{00000000-0005-0000-0000-000081550000}"/>
    <cellStyle name="Normal 25 3 2 6 2" xfId="21889" xr:uid="{00000000-0005-0000-0000-000082550000}"/>
    <cellStyle name="Normal 25 3 2 6 2 2" xfId="21890" xr:uid="{00000000-0005-0000-0000-000083550000}"/>
    <cellStyle name="Normal 25 3 2 6 3" xfId="21891" xr:uid="{00000000-0005-0000-0000-000084550000}"/>
    <cellStyle name="Normal 25 3 2 7" xfId="21892" xr:uid="{00000000-0005-0000-0000-000085550000}"/>
    <cellStyle name="Normal 25 3 2 7 2" xfId="21893" xr:uid="{00000000-0005-0000-0000-000086550000}"/>
    <cellStyle name="Normal 25 3 2 8" xfId="21894" xr:uid="{00000000-0005-0000-0000-000087550000}"/>
    <cellStyle name="Normal 25 3 2 8 2" xfId="21895" xr:uid="{00000000-0005-0000-0000-000088550000}"/>
    <cellStyle name="Normal 25 3 2 9" xfId="21896" xr:uid="{00000000-0005-0000-0000-000089550000}"/>
    <cellStyle name="Normal 25 3 3" xfId="21897" xr:uid="{00000000-0005-0000-0000-00008A550000}"/>
    <cellStyle name="Normal 25 3 3 2" xfId="21898" xr:uid="{00000000-0005-0000-0000-00008B550000}"/>
    <cellStyle name="Normal 25 3 3 2 2" xfId="21899" xr:uid="{00000000-0005-0000-0000-00008C550000}"/>
    <cellStyle name="Normal 25 3 3 2 2 2" xfId="21900" xr:uid="{00000000-0005-0000-0000-00008D550000}"/>
    <cellStyle name="Normal 25 3 3 2 2 2 2" xfId="21901" xr:uid="{00000000-0005-0000-0000-00008E550000}"/>
    <cellStyle name="Normal 25 3 3 2 2 3" xfId="21902" xr:uid="{00000000-0005-0000-0000-00008F550000}"/>
    <cellStyle name="Normal 25 3 3 2 3" xfId="21903" xr:uid="{00000000-0005-0000-0000-000090550000}"/>
    <cellStyle name="Normal 25 3 3 2 3 2" xfId="21904" xr:uid="{00000000-0005-0000-0000-000091550000}"/>
    <cellStyle name="Normal 25 3 3 2 3 2 2" xfId="21905" xr:uid="{00000000-0005-0000-0000-000092550000}"/>
    <cellStyle name="Normal 25 3 3 2 3 3" xfId="21906" xr:uid="{00000000-0005-0000-0000-000093550000}"/>
    <cellStyle name="Normal 25 3 3 2 4" xfId="21907" xr:uid="{00000000-0005-0000-0000-000094550000}"/>
    <cellStyle name="Normal 25 3 3 2 4 2" xfId="21908" xr:uid="{00000000-0005-0000-0000-000095550000}"/>
    <cellStyle name="Normal 25 3 3 2 4 2 2" xfId="21909" xr:uid="{00000000-0005-0000-0000-000096550000}"/>
    <cellStyle name="Normal 25 3 3 2 4 3" xfId="21910" xr:uid="{00000000-0005-0000-0000-000097550000}"/>
    <cellStyle name="Normal 25 3 3 2 5" xfId="21911" xr:uid="{00000000-0005-0000-0000-000098550000}"/>
    <cellStyle name="Normal 25 3 3 2 5 2" xfId="21912" xr:uid="{00000000-0005-0000-0000-000099550000}"/>
    <cellStyle name="Normal 25 3 3 2 6" xfId="21913" xr:uid="{00000000-0005-0000-0000-00009A550000}"/>
    <cellStyle name="Normal 25 3 3 2 6 2" xfId="21914" xr:uid="{00000000-0005-0000-0000-00009B550000}"/>
    <cellStyle name="Normal 25 3 3 2 7" xfId="21915" xr:uid="{00000000-0005-0000-0000-00009C550000}"/>
    <cellStyle name="Normal 25 3 3 3" xfId="21916" xr:uid="{00000000-0005-0000-0000-00009D550000}"/>
    <cellStyle name="Normal 25 3 3 3 2" xfId="21917" xr:uid="{00000000-0005-0000-0000-00009E550000}"/>
    <cellStyle name="Normal 25 3 3 3 2 2" xfId="21918" xr:uid="{00000000-0005-0000-0000-00009F550000}"/>
    <cellStyle name="Normal 25 3 3 3 3" xfId="21919" xr:uid="{00000000-0005-0000-0000-0000A0550000}"/>
    <cellStyle name="Normal 25 3 3 4" xfId="21920" xr:uid="{00000000-0005-0000-0000-0000A1550000}"/>
    <cellStyle name="Normal 25 3 3 4 2" xfId="21921" xr:uid="{00000000-0005-0000-0000-0000A2550000}"/>
    <cellStyle name="Normal 25 3 3 4 2 2" xfId="21922" xr:uid="{00000000-0005-0000-0000-0000A3550000}"/>
    <cellStyle name="Normal 25 3 3 4 3" xfId="21923" xr:uid="{00000000-0005-0000-0000-0000A4550000}"/>
    <cellStyle name="Normal 25 3 3 5" xfId="21924" xr:uid="{00000000-0005-0000-0000-0000A5550000}"/>
    <cellStyle name="Normal 25 3 3 5 2" xfId="21925" xr:uid="{00000000-0005-0000-0000-0000A6550000}"/>
    <cellStyle name="Normal 25 3 3 5 2 2" xfId="21926" xr:uid="{00000000-0005-0000-0000-0000A7550000}"/>
    <cellStyle name="Normal 25 3 3 5 3" xfId="21927" xr:uid="{00000000-0005-0000-0000-0000A8550000}"/>
    <cellStyle name="Normal 25 3 3 6" xfId="21928" xr:uid="{00000000-0005-0000-0000-0000A9550000}"/>
    <cellStyle name="Normal 25 3 3 6 2" xfId="21929" xr:uid="{00000000-0005-0000-0000-0000AA550000}"/>
    <cellStyle name="Normal 25 3 3 7" xfId="21930" xr:uid="{00000000-0005-0000-0000-0000AB550000}"/>
    <cellStyle name="Normal 25 3 3 7 2" xfId="21931" xr:uid="{00000000-0005-0000-0000-0000AC550000}"/>
    <cellStyle name="Normal 25 3 3 8" xfId="21932" xr:uid="{00000000-0005-0000-0000-0000AD550000}"/>
    <cellStyle name="Normal 25 3 4" xfId="21933" xr:uid="{00000000-0005-0000-0000-0000AE550000}"/>
    <cellStyle name="Normal 25 3 4 2" xfId="21934" xr:uid="{00000000-0005-0000-0000-0000AF550000}"/>
    <cellStyle name="Normal 25 3 4 2 2" xfId="21935" xr:uid="{00000000-0005-0000-0000-0000B0550000}"/>
    <cellStyle name="Normal 25 3 4 2 2 2" xfId="21936" xr:uid="{00000000-0005-0000-0000-0000B1550000}"/>
    <cellStyle name="Normal 25 3 4 2 3" xfId="21937" xr:uid="{00000000-0005-0000-0000-0000B2550000}"/>
    <cellStyle name="Normal 25 3 4 3" xfId="21938" xr:uid="{00000000-0005-0000-0000-0000B3550000}"/>
    <cellStyle name="Normal 25 3 4 3 2" xfId="21939" xr:uid="{00000000-0005-0000-0000-0000B4550000}"/>
    <cellStyle name="Normal 25 3 4 3 2 2" xfId="21940" xr:uid="{00000000-0005-0000-0000-0000B5550000}"/>
    <cellStyle name="Normal 25 3 4 3 3" xfId="21941" xr:uid="{00000000-0005-0000-0000-0000B6550000}"/>
    <cellStyle name="Normal 25 3 4 4" xfId="21942" xr:uid="{00000000-0005-0000-0000-0000B7550000}"/>
    <cellStyle name="Normal 25 3 4 4 2" xfId="21943" xr:uid="{00000000-0005-0000-0000-0000B8550000}"/>
    <cellStyle name="Normal 25 3 4 4 2 2" xfId="21944" xr:uid="{00000000-0005-0000-0000-0000B9550000}"/>
    <cellStyle name="Normal 25 3 4 4 3" xfId="21945" xr:uid="{00000000-0005-0000-0000-0000BA550000}"/>
    <cellStyle name="Normal 25 3 4 5" xfId="21946" xr:uid="{00000000-0005-0000-0000-0000BB550000}"/>
    <cellStyle name="Normal 25 3 4 5 2" xfId="21947" xr:uid="{00000000-0005-0000-0000-0000BC550000}"/>
    <cellStyle name="Normal 25 3 4 6" xfId="21948" xr:uid="{00000000-0005-0000-0000-0000BD550000}"/>
    <cellStyle name="Normal 25 3 4 6 2" xfId="21949" xr:uid="{00000000-0005-0000-0000-0000BE550000}"/>
    <cellStyle name="Normal 25 3 4 7" xfId="21950" xr:uid="{00000000-0005-0000-0000-0000BF550000}"/>
    <cellStyle name="Normal 25 3 5" xfId="21951" xr:uid="{00000000-0005-0000-0000-0000C0550000}"/>
    <cellStyle name="Normal 25 3 5 2" xfId="21952" xr:uid="{00000000-0005-0000-0000-0000C1550000}"/>
    <cellStyle name="Normal 25 3 5 2 2" xfId="21953" xr:uid="{00000000-0005-0000-0000-0000C2550000}"/>
    <cellStyle name="Normal 25 3 5 2 2 2" xfId="21954" xr:uid="{00000000-0005-0000-0000-0000C3550000}"/>
    <cellStyle name="Normal 25 3 5 2 3" xfId="21955" xr:uid="{00000000-0005-0000-0000-0000C4550000}"/>
    <cellStyle name="Normal 25 3 5 3" xfId="21956" xr:uid="{00000000-0005-0000-0000-0000C5550000}"/>
    <cellStyle name="Normal 25 3 5 3 2" xfId="21957" xr:uid="{00000000-0005-0000-0000-0000C6550000}"/>
    <cellStyle name="Normal 25 3 5 3 2 2" xfId="21958" xr:uid="{00000000-0005-0000-0000-0000C7550000}"/>
    <cellStyle name="Normal 25 3 5 3 3" xfId="21959" xr:uid="{00000000-0005-0000-0000-0000C8550000}"/>
    <cellStyle name="Normal 25 3 5 4" xfId="21960" xr:uid="{00000000-0005-0000-0000-0000C9550000}"/>
    <cellStyle name="Normal 25 3 5 4 2" xfId="21961" xr:uid="{00000000-0005-0000-0000-0000CA550000}"/>
    <cellStyle name="Normal 25 3 5 4 2 2" xfId="21962" xr:uid="{00000000-0005-0000-0000-0000CB550000}"/>
    <cellStyle name="Normal 25 3 5 4 3" xfId="21963" xr:uid="{00000000-0005-0000-0000-0000CC550000}"/>
    <cellStyle name="Normal 25 3 5 5" xfId="21964" xr:uid="{00000000-0005-0000-0000-0000CD550000}"/>
    <cellStyle name="Normal 25 3 5 5 2" xfId="21965" xr:uid="{00000000-0005-0000-0000-0000CE550000}"/>
    <cellStyle name="Normal 25 3 5 6" xfId="21966" xr:uid="{00000000-0005-0000-0000-0000CF550000}"/>
    <cellStyle name="Normal 25 3 5 6 2" xfId="21967" xr:uid="{00000000-0005-0000-0000-0000D0550000}"/>
    <cellStyle name="Normal 25 3 5 7" xfId="21968" xr:uid="{00000000-0005-0000-0000-0000D1550000}"/>
    <cellStyle name="Normal 25 3 6" xfId="21969" xr:uid="{00000000-0005-0000-0000-0000D2550000}"/>
    <cellStyle name="Normal 25 3 6 2" xfId="21970" xr:uid="{00000000-0005-0000-0000-0000D3550000}"/>
    <cellStyle name="Normal 25 3 6 2 2" xfId="21971" xr:uid="{00000000-0005-0000-0000-0000D4550000}"/>
    <cellStyle name="Normal 25 3 6 3" xfId="21972" xr:uid="{00000000-0005-0000-0000-0000D5550000}"/>
    <cellStyle name="Normal 25 3 7" xfId="21973" xr:uid="{00000000-0005-0000-0000-0000D6550000}"/>
    <cellStyle name="Normal 25 3 7 2" xfId="21974" xr:uid="{00000000-0005-0000-0000-0000D7550000}"/>
    <cellStyle name="Normal 25 3 7 2 2" xfId="21975" xr:uid="{00000000-0005-0000-0000-0000D8550000}"/>
    <cellStyle name="Normal 25 3 7 3" xfId="21976" xr:uid="{00000000-0005-0000-0000-0000D9550000}"/>
    <cellStyle name="Normal 25 3 8" xfId="21977" xr:uid="{00000000-0005-0000-0000-0000DA550000}"/>
    <cellStyle name="Normal 25 3 8 2" xfId="21978" xr:uid="{00000000-0005-0000-0000-0000DB550000}"/>
    <cellStyle name="Normal 25 3 8 2 2" xfId="21979" xr:uid="{00000000-0005-0000-0000-0000DC550000}"/>
    <cellStyle name="Normal 25 3 8 3" xfId="21980" xr:uid="{00000000-0005-0000-0000-0000DD550000}"/>
    <cellStyle name="Normal 25 3 9" xfId="21981" xr:uid="{00000000-0005-0000-0000-0000DE550000}"/>
    <cellStyle name="Normal 25 3 9 2" xfId="21982" xr:uid="{00000000-0005-0000-0000-0000DF550000}"/>
    <cellStyle name="Normal 25 4" xfId="21983" xr:uid="{00000000-0005-0000-0000-0000E0550000}"/>
    <cellStyle name="Normal 25 4 2" xfId="21984" xr:uid="{00000000-0005-0000-0000-0000E1550000}"/>
    <cellStyle name="Normal 25 4 2 2" xfId="21985" xr:uid="{00000000-0005-0000-0000-0000E2550000}"/>
    <cellStyle name="Normal 25 4 2 2 2" xfId="21986" xr:uid="{00000000-0005-0000-0000-0000E3550000}"/>
    <cellStyle name="Normal 25 4 2 2 2 2" xfId="21987" xr:uid="{00000000-0005-0000-0000-0000E4550000}"/>
    <cellStyle name="Normal 25 4 2 2 3" xfId="21988" xr:uid="{00000000-0005-0000-0000-0000E5550000}"/>
    <cellStyle name="Normal 25 4 2 3" xfId="21989" xr:uid="{00000000-0005-0000-0000-0000E6550000}"/>
    <cellStyle name="Normal 25 4 2 3 2" xfId="21990" xr:uid="{00000000-0005-0000-0000-0000E7550000}"/>
    <cellStyle name="Normal 25 4 2 3 2 2" xfId="21991" xr:uid="{00000000-0005-0000-0000-0000E8550000}"/>
    <cellStyle name="Normal 25 4 2 3 3" xfId="21992" xr:uid="{00000000-0005-0000-0000-0000E9550000}"/>
    <cellStyle name="Normal 25 4 2 4" xfId="21993" xr:uid="{00000000-0005-0000-0000-0000EA550000}"/>
    <cellStyle name="Normal 25 4 2 4 2" xfId="21994" xr:uid="{00000000-0005-0000-0000-0000EB550000}"/>
    <cellStyle name="Normal 25 4 2 4 2 2" xfId="21995" xr:uid="{00000000-0005-0000-0000-0000EC550000}"/>
    <cellStyle name="Normal 25 4 2 4 3" xfId="21996" xr:uid="{00000000-0005-0000-0000-0000ED550000}"/>
    <cellStyle name="Normal 25 4 2 5" xfId="21997" xr:uid="{00000000-0005-0000-0000-0000EE550000}"/>
    <cellStyle name="Normal 25 4 2 5 2" xfId="21998" xr:uid="{00000000-0005-0000-0000-0000EF550000}"/>
    <cellStyle name="Normal 25 4 2 6" xfId="21999" xr:uid="{00000000-0005-0000-0000-0000F0550000}"/>
    <cellStyle name="Normal 25 4 2 6 2" xfId="22000" xr:uid="{00000000-0005-0000-0000-0000F1550000}"/>
    <cellStyle name="Normal 25 4 2 7" xfId="22001" xr:uid="{00000000-0005-0000-0000-0000F2550000}"/>
    <cellStyle name="Normal 25 4 3" xfId="22002" xr:uid="{00000000-0005-0000-0000-0000F3550000}"/>
    <cellStyle name="Normal 25 4 3 2" xfId="22003" xr:uid="{00000000-0005-0000-0000-0000F4550000}"/>
    <cellStyle name="Normal 25 4 3 2 2" xfId="22004" xr:uid="{00000000-0005-0000-0000-0000F5550000}"/>
    <cellStyle name="Normal 25 4 3 2 2 2" xfId="22005" xr:uid="{00000000-0005-0000-0000-0000F6550000}"/>
    <cellStyle name="Normal 25 4 3 2 3" xfId="22006" xr:uid="{00000000-0005-0000-0000-0000F7550000}"/>
    <cellStyle name="Normal 25 4 3 3" xfId="22007" xr:uid="{00000000-0005-0000-0000-0000F8550000}"/>
    <cellStyle name="Normal 25 4 3 3 2" xfId="22008" xr:uid="{00000000-0005-0000-0000-0000F9550000}"/>
    <cellStyle name="Normal 25 4 3 3 2 2" xfId="22009" xr:uid="{00000000-0005-0000-0000-0000FA550000}"/>
    <cellStyle name="Normal 25 4 3 3 3" xfId="22010" xr:uid="{00000000-0005-0000-0000-0000FB550000}"/>
    <cellStyle name="Normal 25 4 3 4" xfId="22011" xr:uid="{00000000-0005-0000-0000-0000FC550000}"/>
    <cellStyle name="Normal 25 4 3 4 2" xfId="22012" xr:uid="{00000000-0005-0000-0000-0000FD550000}"/>
    <cellStyle name="Normal 25 4 3 4 2 2" xfId="22013" xr:uid="{00000000-0005-0000-0000-0000FE550000}"/>
    <cellStyle name="Normal 25 4 3 4 3" xfId="22014" xr:uid="{00000000-0005-0000-0000-0000FF550000}"/>
    <cellStyle name="Normal 25 4 3 5" xfId="22015" xr:uid="{00000000-0005-0000-0000-000000560000}"/>
    <cellStyle name="Normal 25 4 3 5 2" xfId="22016" xr:uid="{00000000-0005-0000-0000-000001560000}"/>
    <cellStyle name="Normal 25 4 3 6" xfId="22017" xr:uid="{00000000-0005-0000-0000-000002560000}"/>
    <cellStyle name="Normal 25 4 3 6 2" xfId="22018" xr:uid="{00000000-0005-0000-0000-000003560000}"/>
    <cellStyle name="Normal 25 4 3 7" xfId="22019" xr:uid="{00000000-0005-0000-0000-000004560000}"/>
    <cellStyle name="Normal 25 4 4" xfId="22020" xr:uid="{00000000-0005-0000-0000-000005560000}"/>
    <cellStyle name="Normal 25 4 4 2" xfId="22021" xr:uid="{00000000-0005-0000-0000-000006560000}"/>
    <cellStyle name="Normal 25 4 4 2 2" xfId="22022" xr:uid="{00000000-0005-0000-0000-000007560000}"/>
    <cellStyle name="Normal 25 4 4 3" xfId="22023" xr:uid="{00000000-0005-0000-0000-000008560000}"/>
    <cellStyle name="Normal 25 4 5" xfId="22024" xr:uid="{00000000-0005-0000-0000-000009560000}"/>
    <cellStyle name="Normal 25 4 5 2" xfId="22025" xr:uid="{00000000-0005-0000-0000-00000A560000}"/>
    <cellStyle name="Normal 25 4 5 2 2" xfId="22026" xr:uid="{00000000-0005-0000-0000-00000B560000}"/>
    <cellStyle name="Normal 25 4 5 3" xfId="22027" xr:uid="{00000000-0005-0000-0000-00000C560000}"/>
    <cellStyle name="Normal 25 4 6" xfId="22028" xr:uid="{00000000-0005-0000-0000-00000D560000}"/>
    <cellStyle name="Normal 25 4 6 2" xfId="22029" xr:uid="{00000000-0005-0000-0000-00000E560000}"/>
    <cellStyle name="Normal 25 4 6 2 2" xfId="22030" xr:uid="{00000000-0005-0000-0000-00000F560000}"/>
    <cellStyle name="Normal 25 4 6 3" xfId="22031" xr:uid="{00000000-0005-0000-0000-000010560000}"/>
    <cellStyle name="Normal 25 4 7" xfId="22032" xr:uid="{00000000-0005-0000-0000-000011560000}"/>
    <cellStyle name="Normal 25 4 7 2" xfId="22033" xr:uid="{00000000-0005-0000-0000-000012560000}"/>
    <cellStyle name="Normal 25 4 8" xfId="22034" xr:uid="{00000000-0005-0000-0000-000013560000}"/>
    <cellStyle name="Normal 25 4 8 2" xfId="22035" xr:uid="{00000000-0005-0000-0000-000014560000}"/>
    <cellStyle name="Normal 25 4 9" xfId="22036" xr:uid="{00000000-0005-0000-0000-000015560000}"/>
    <cellStyle name="Normal 25 5" xfId="22037" xr:uid="{00000000-0005-0000-0000-000016560000}"/>
    <cellStyle name="Normal 25 5 2" xfId="22038" xr:uid="{00000000-0005-0000-0000-000017560000}"/>
    <cellStyle name="Normal 25 5 2 2" xfId="22039" xr:uid="{00000000-0005-0000-0000-000018560000}"/>
    <cellStyle name="Normal 25 5 2 2 2" xfId="22040" xr:uid="{00000000-0005-0000-0000-000019560000}"/>
    <cellStyle name="Normal 25 5 2 2 2 2" xfId="22041" xr:uid="{00000000-0005-0000-0000-00001A560000}"/>
    <cellStyle name="Normal 25 5 2 2 3" xfId="22042" xr:uid="{00000000-0005-0000-0000-00001B560000}"/>
    <cellStyle name="Normal 25 5 2 3" xfId="22043" xr:uid="{00000000-0005-0000-0000-00001C560000}"/>
    <cellStyle name="Normal 25 5 2 3 2" xfId="22044" xr:uid="{00000000-0005-0000-0000-00001D560000}"/>
    <cellStyle name="Normal 25 5 2 3 2 2" xfId="22045" xr:uid="{00000000-0005-0000-0000-00001E560000}"/>
    <cellStyle name="Normal 25 5 2 3 3" xfId="22046" xr:uid="{00000000-0005-0000-0000-00001F560000}"/>
    <cellStyle name="Normal 25 5 2 4" xfId="22047" xr:uid="{00000000-0005-0000-0000-000020560000}"/>
    <cellStyle name="Normal 25 5 2 4 2" xfId="22048" xr:uid="{00000000-0005-0000-0000-000021560000}"/>
    <cellStyle name="Normal 25 5 2 4 2 2" xfId="22049" xr:uid="{00000000-0005-0000-0000-000022560000}"/>
    <cellStyle name="Normal 25 5 2 4 3" xfId="22050" xr:uid="{00000000-0005-0000-0000-000023560000}"/>
    <cellStyle name="Normal 25 5 2 5" xfId="22051" xr:uid="{00000000-0005-0000-0000-000024560000}"/>
    <cellStyle name="Normal 25 5 2 5 2" xfId="22052" xr:uid="{00000000-0005-0000-0000-000025560000}"/>
    <cellStyle name="Normal 25 5 2 6" xfId="22053" xr:uid="{00000000-0005-0000-0000-000026560000}"/>
    <cellStyle name="Normal 25 5 2 6 2" xfId="22054" xr:uid="{00000000-0005-0000-0000-000027560000}"/>
    <cellStyle name="Normal 25 5 2 7" xfId="22055" xr:uid="{00000000-0005-0000-0000-000028560000}"/>
    <cellStyle name="Normal 25 5 3" xfId="22056" xr:uid="{00000000-0005-0000-0000-000029560000}"/>
    <cellStyle name="Normal 25 5 3 2" xfId="22057" xr:uid="{00000000-0005-0000-0000-00002A560000}"/>
    <cellStyle name="Normal 25 5 3 2 2" xfId="22058" xr:uid="{00000000-0005-0000-0000-00002B560000}"/>
    <cellStyle name="Normal 25 5 3 3" xfId="22059" xr:uid="{00000000-0005-0000-0000-00002C560000}"/>
    <cellStyle name="Normal 25 5 4" xfId="22060" xr:uid="{00000000-0005-0000-0000-00002D560000}"/>
    <cellStyle name="Normal 25 5 4 2" xfId="22061" xr:uid="{00000000-0005-0000-0000-00002E560000}"/>
    <cellStyle name="Normal 25 5 4 2 2" xfId="22062" xr:uid="{00000000-0005-0000-0000-00002F560000}"/>
    <cellStyle name="Normal 25 5 4 3" xfId="22063" xr:uid="{00000000-0005-0000-0000-000030560000}"/>
    <cellStyle name="Normal 25 5 5" xfId="22064" xr:uid="{00000000-0005-0000-0000-000031560000}"/>
    <cellStyle name="Normal 25 5 5 2" xfId="22065" xr:uid="{00000000-0005-0000-0000-000032560000}"/>
    <cellStyle name="Normal 25 5 5 2 2" xfId="22066" xr:uid="{00000000-0005-0000-0000-000033560000}"/>
    <cellStyle name="Normal 25 5 5 3" xfId="22067" xr:uid="{00000000-0005-0000-0000-000034560000}"/>
    <cellStyle name="Normal 25 5 6" xfId="22068" xr:uid="{00000000-0005-0000-0000-000035560000}"/>
    <cellStyle name="Normal 25 5 6 2" xfId="22069" xr:uid="{00000000-0005-0000-0000-000036560000}"/>
    <cellStyle name="Normal 25 5 7" xfId="22070" xr:uid="{00000000-0005-0000-0000-000037560000}"/>
    <cellStyle name="Normal 25 5 7 2" xfId="22071" xr:uid="{00000000-0005-0000-0000-000038560000}"/>
    <cellStyle name="Normal 25 5 8" xfId="22072" xr:uid="{00000000-0005-0000-0000-000039560000}"/>
    <cellStyle name="Normal 25 6" xfId="22073" xr:uid="{00000000-0005-0000-0000-00003A560000}"/>
    <cellStyle name="Normal 25 6 2" xfId="22074" xr:uid="{00000000-0005-0000-0000-00003B560000}"/>
    <cellStyle name="Normal 25 6 2 2" xfId="22075" xr:uid="{00000000-0005-0000-0000-00003C560000}"/>
    <cellStyle name="Normal 25 6 2 2 2" xfId="22076" xr:uid="{00000000-0005-0000-0000-00003D560000}"/>
    <cellStyle name="Normal 25 6 2 3" xfId="22077" xr:uid="{00000000-0005-0000-0000-00003E560000}"/>
    <cellStyle name="Normal 25 6 3" xfId="22078" xr:uid="{00000000-0005-0000-0000-00003F560000}"/>
    <cellStyle name="Normal 25 6 3 2" xfId="22079" xr:uid="{00000000-0005-0000-0000-000040560000}"/>
    <cellStyle name="Normal 25 6 3 2 2" xfId="22080" xr:uid="{00000000-0005-0000-0000-000041560000}"/>
    <cellStyle name="Normal 25 6 3 3" xfId="22081" xr:uid="{00000000-0005-0000-0000-000042560000}"/>
    <cellStyle name="Normal 25 6 4" xfId="22082" xr:uid="{00000000-0005-0000-0000-000043560000}"/>
    <cellStyle name="Normal 25 6 4 2" xfId="22083" xr:uid="{00000000-0005-0000-0000-000044560000}"/>
    <cellStyle name="Normal 25 6 4 2 2" xfId="22084" xr:uid="{00000000-0005-0000-0000-000045560000}"/>
    <cellStyle name="Normal 25 6 4 3" xfId="22085" xr:uid="{00000000-0005-0000-0000-000046560000}"/>
    <cellStyle name="Normal 25 6 5" xfId="22086" xr:uid="{00000000-0005-0000-0000-000047560000}"/>
    <cellStyle name="Normal 25 6 5 2" xfId="22087" xr:uid="{00000000-0005-0000-0000-000048560000}"/>
    <cellStyle name="Normal 25 6 6" xfId="22088" xr:uid="{00000000-0005-0000-0000-000049560000}"/>
    <cellStyle name="Normal 25 6 6 2" xfId="22089" xr:uid="{00000000-0005-0000-0000-00004A560000}"/>
    <cellStyle name="Normal 25 6 7" xfId="22090" xr:uid="{00000000-0005-0000-0000-00004B560000}"/>
    <cellStyle name="Normal 25 7" xfId="22091" xr:uid="{00000000-0005-0000-0000-00004C560000}"/>
    <cellStyle name="Normal 25 7 2" xfId="22092" xr:uid="{00000000-0005-0000-0000-00004D560000}"/>
    <cellStyle name="Normal 25 7 2 2" xfId="22093" xr:uid="{00000000-0005-0000-0000-00004E560000}"/>
    <cellStyle name="Normal 25 7 2 2 2" xfId="22094" xr:uid="{00000000-0005-0000-0000-00004F560000}"/>
    <cellStyle name="Normal 25 7 2 3" xfId="22095" xr:uid="{00000000-0005-0000-0000-000050560000}"/>
    <cellStyle name="Normal 25 7 3" xfId="22096" xr:uid="{00000000-0005-0000-0000-000051560000}"/>
    <cellStyle name="Normal 25 7 3 2" xfId="22097" xr:uid="{00000000-0005-0000-0000-000052560000}"/>
    <cellStyle name="Normal 25 7 3 2 2" xfId="22098" xr:uid="{00000000-0005-0000-0000-000053560000}"/>
    <cellStyle name="Normal 25 7 3 3" xfId="22099" xr:uid="{00000000-0005-0000-0000-000054560000}"/>
    <cellStyle name="Normal 25 7 4" xfId="22100" xr:uid="{00000000-0005-0000-0000-000055560000}"/>
    <cellStyle name="Normal 25 7 4 2" xfId="22101" xr:uid="{00000000-0005-0000-0000-000056560000}"/>
    <cellStyle name="Normal 25 7 4 2 2" xfId="22102" xr:uid="{00000000-0005-0000-0000-000057560000}"/>
    <cellStyle name="Normal 25 7 4 3" xfId="22103" xr:uid="{00000000-0005-0000-0000-000058560000}"/>
    <cellStyle name="Normal 25 7 5" xfId="22104" xr:uid="{00000000-0005-0000-0000-000059560000}"/>
    <cellStyle name="Normal 25 7 5 2" xfId="22105" xr:uid="{00000000-0005-0000-0000-00005A560000}"/>
    <cellStyle name="Normal 25 7 6" xfId="22106" xr:uid="{00000000-0005-0000-0000-00005B560000}"/>
    <cellStyle name="Normal 25 7 6 2" xfId="22107" xr:uid="{00000000-0005-0000-0000-00005C560000}"/>
    <cellStyle name="Normal 25 7 7" xfId="22108" xr:uid="{00000000-0005-0000-0000-00005D560000}"/>
    <cellStyle name="Normal 25 8" xfId="22109" xr:uid="{00000000-0005-0000-0000-00005E560000}"/>
    <cellStyle name="Normal 25 8 2" xfId="22110" xr:uid="{00000000-0005-0000-0000-00005F560000}"/>
    <cellStyle name="Normal 25 8 2 2" xfId="22111" xr:uid="{00000000-0005-0000-0000-000060560000}"/>
    <cellStyle name="Normal 25 8 3" xfId="22112" xr:uid="{00000000-0005-0000-0000-000061560000}"/>
    <cellStyle name="Normal 25 9" xfId="22113" xr:uid="{00000000-0005-0000-0000-000062560000}"/>
    <cellStyle name="Normal 25 9 2" xfId="22114" xr:uid="{00000000-0005-0000-0000-000063560000}"/>
    <cellStyle name="Normal 25 9 2 2" xfId="22115" xr:uid="{00000000-0005-0000-0000-000064560000}"/>
    <cellStyle name="Normal 25 9 3" xfId="22116" xr:uid="{00000000-0005-0000-0000-000065560000}"/>
    <cellStyle name="Normal 25_Confidential Information" xfId="22117" xr:uid="{00000000-0005-0000-0000-000066560000}"/>
    <cellStyle name="Normal 26" xfId="22118" xr:uid="{00000000-0005-0000-0000-000067560000}"/>
    <cellStyle name="Normal 26 10" xfId="22119" xr:uid="{00000000-0005-0000-0000-000068560000}"/>
    <cellStyle name="Normal 26 10 2" xfId="22120" xr:uid="{00000000-0005-0000-0000-000069560000}"/>
    <cellStyle name="Normal 26 10 2 2" xfId="22121" xr:uid="{00000000-0005-0000-0000-00006A560000}"/>
    <cellStyle name="Normal 26 10 3" xfId="22122" xr:uid="{00000000-0005-0000-0000-00006B560000}"/>
    <cellStyle name="Normal 26 11" xfId="22123" xr:uid="{00000000-0005-0000-0000-00006C560000}"/>
    <cellStyle name="Normal 26 11 2" xfId="22124" xr:uid="{00000000-0005-0000-0000-00006D560000}"/>
    <cellStyle name="Normal 26 12" xfId="22125" xr:uid="{00000000-0005-0000-0000-00006E560000}"/>
    <cellStyle name="Normal 26 12 2" xfId="22126" xr:uid="{00000000-0005-0000-0000-00006F560000}"/>
    <cellStyle name="Normal 26 13" xfId="22127" xr:uid="{00000000-0005-0000-0000-000070560000}"/>
    <cellStyle name="Normal 26 2" xfId="22128" xr:uid="{00000000-0005-0000-0000-000071560000}"/>
    <cellStyle name="Normal 26 2 10" xfId="22129" xr:uid="{00000000-0005-0000-0000-000072560000}"/>
    <cellStyle name="Normal 26 2 10 2" xfId="22130" xr:uid="{00000000-0005-0000-0000-000073560000}"/>
    <cellStyle name="Normal 26 2 11" xfId="22131" xr:uid="{00000000-0005-0000-0000-000074560000}"/>
    <cellStyle name="Normal 26 2 2" xfId="22132" xr:uid="{00000000-0005-0000-0000-000075560000}"/>
    <cellStyle name="Normal 26 2 2 2" xfId="22133" xr:uid="{00000000-0005-0000-0000-000076560000}"/>
    <cellStyle name="Normal 26 2 2 2 2" xfId="22134" xr:uid="{00000000-0005-0000-0000-000077560000}"/>
    <cellStyle name="Normal 26 2 2 2 2 2" xfId="22135" xr:uid="{00000000-0005-0000-0000-000078560000}"/>
    <cellStyle name="Normal 26 2 2 2 2 2 2" xfId="22136" xr:uid="{00000000-0005-0000-0000-000079560000}"/>
    <cellStyle name="Normal 26 2 2 2 2 3" xfId="22137" xr:uid="{00000000-0005-0000-0000-00007A560000}"/>
    <cellStyle name="Normal 26 2 2 2 3" xfId="22138" xr:uid="{00000000-0005-0000-0000-00007B560000}"/>
    <cellStyle name="Normal 26 2 2 2 3 2" xfId="22139" xr:uid="{00000000-0005-0000-0000-00007C560000}"/>
    <cellStyle name="Normal 26 2 2 2 3 2 2" xfId="22140" xr:uid="{00000000-0005-0000-0000-00007D560000}"/>
    <cellStyle name="Normal 26 2 2 2 3 3" xfId="22141" xr:uid="{00000000-0005-0000-0000-00007E560000}"/>
    <cellStyle name="Normal 26 2 2 2 4" xfId="22142" xr:uid="{00000000-0005-0000-0000-00007F560000}"/>
    <cellStyle name="Normal 26 2 2 2 4 2" xfId="22143" xr:uid="{00000000-0005-0000-0000-000080560000}"/>
    <cellStyle name="Normal 26 2 2 2 4 2 2" xfId="22144" xr:uid="{00000000-0005-0000-0000-000081560000}"/>
    <cellStyle name="Normal 26 2 2 2 4 3" xfId="22145" xr:uid="{00000000-0005-0000-0000-000082560000}"/>
    <cellStyle name="Normal 26 2 2 2 5" xfId="22146" xr:uid="{00000000-0005-0000-0000-000083560000}"/>
    <cellStyle name="Normal 26 2 2 2 5 2" xfId="22147" xr:uid="{00000000-0005-0000-0000-000084560000}"/>
    <cellStyle name="Normal 26 2 2 2 6" xfId="22148" xr:uid="{00000000-0005-0000-0000-000085560000}"/>
    <cellStyle name="Normal 26 2 2 2 6 2" xfId="22149" xr:uid="{00000000-0005-0000-0000-000086560000}"/>
    <cellStyle name="Normal 26 2 2 2 7" xfId="22150" xr:uid="{00000000-0005-0000-0000-000087560000}"/>
    <cellStyle name="Normal 26 2 2 3" xfId="22151" xr:uid="{00000000-0005-0000-0000-000088560000}"/>
    <cellStyle name="Normal 26 2 2 3 2" xfId="22152" xr:uid="{00000000-0005-0000-0000-000089560000}"/>
    <cellStyle name="Normal 26 2 2 3 2 2" xfId="22153" xr:uid="{00000000-0005-0000-0000-00008A560000}"/>
    <cellStyle name="Normal 26 2 2 3 2 2 2" xfId="22154" xr:uid="{00000000-0005-0000-0000-00008B560000}"/>
    <cellStyle name="Normal 26 2 2 3 2 3" xfId="22155" xr:uid="{00000000-0005-0000-0000-00008C560000}"/>
    <cellStyle name="Normal 26 2 2 3 3" xfId="22156" xr:uid="{00000000-0005-0000-0000-00008D560000}"/>
    <cellStyle name="Normal 26 2 2 3 3 2" xfId="22157" xr:uid="{00000000-0005-0000-0000-00008E560000}"/>
    <cellStyle name="Normal 26 2 2 3 3 2 2" xfId="22158" xr:uid="{00000000-0005-0000-0000-00008F560000}"/>
    <cellStyle name="Normal 26 2 2 3 3 3" xfId="22159" xr:uid="{00000000-0005-0000-0000-000090560000}"/>
    <cellStyle name="Normal 26 2 2 3 4" xfId="22160" xr:uid="{00000000-0005-0000-0000-000091560000}"/>
    <cellStyle name="Normal 26 2 2 3 4 2" xfId="22161" xr:uid="{00000000-0005-0000-0000-000092560000}"/>
    <cellStyle name="Normal 26 2 2 3 4 2 2" xfId="22162" xr:uid="{00000000-0005-0000-0000-000093560000}"/>
    <cellStyle name="Normal 26 2 2 3 4 3" xfId="22163" xr:uid="{00000000-0005-0000-0000-000094560000}"/>
    <cellStyle name="Normal 26 2 2 3 5" xfId="22164" xr:uid="{00000000-0005-0000-0000-000095560000}"/>
    <cellStyle name="Normal 26 2 2 3 5 2" xfId="22165" xr:uid="{00000000-0005-0000-0000-000096560000}"/>
    <cellStyle name="Normal 26 2 2 3 6" xfId="22166" xr:uid="{00000000-0005-0000-0000-000097560000}"/>
    <cellStyle name="Normal 26 2 2 3 6 2" xfId="22167" xr:uid="{00000000-0005-0000-0000-000098560000}"/>
    <cellStyle name="Normal 26 2 2 3 7" xfId="22168" xr:uid="{00000000-0005-0000-0000-000099560000}"/>
    <cellStyle name="Normal 26 2 2 4" xfId="22169" xr:uid="{00000000-0005-0000-0000-00009A560000}"/>
    <cellStyle name="Normal 26 2 2 4 2" xfId="22170" xr:uid="{00000000-0005-0000-0000-00009B560000}"/>
    <cellStyle name="Normal 26 2 2 4 2 2" xfId="22171" xr:uid="{00000000-0005-0000-0000-00009C560000}"/>
    <cellStyle name="Normal 26 2 2 4 3" xfId="22172" xr:uid="{00000000-0005-0000-0000-00009D560000}"/>
    <cellStyle name="Normal 26 2 2 5" xfId="22173" xr:uid="{00000000-0005-0000-0000-00009E560000}"/>
    <cellStyle name="Normal 26 2 2 5 2" xfId="22174" xr:uid="{00000000-0005-0000-0000-00009F560000}"/>
    <cellStyle name="Normal 26 2 2 5 2 2" xfId="22175" xr:uid="{00000000-0005-0000-0000-0000A0560000}"/>
    <cellStyle name="Normal 26 2 2 5 3" xfId="22176" xr:uid="{00000000-0005-0000-0000-0000A1560000}"/>
    <cellStyle name="Normal 26 2 2 6" xfId="22177" xr:uid="{00000000-0005-0000-0000-0000A2560000}"/>
    <cellStyle name="Normal 26 2 2 6 2" xfId="22178" xr:uid="{00000000-0005-0000-0000-0000A3560000}"/>
    <cellStyle name="Normal 26 2 2 6 2 2" xfId="22179" xr:uid="{00000000-0005-0000-0000-0000A4560000}"/>
    <cellStyle name="Normal 26 2 2 6 3" xfId="22180" xr:uid="{00000000-0005-0000-0000-0000A5560000}"/>
    <cellStyle name="Normal 26 2 2 7" xfId="22181" xr:uid="{00000000-0005-0000-0000-0000A6560000}"/>
    <cellStyle name="Normal 26 2 2 7 2" xfId="22182" xr:uid="{00000000-0005-0000-0000-0000A7560000}"/>
    <cellStyle name="Normal 26 2 2 8" xfId="22183" xr:uid="{00000000-0005-0000-0000-0000A8560000}"/>
    <cellStyle name="Normal 26 2 2 8 2" xfId="22184" xr:uid="{00000000-0005-0000-0000-0000A9560000}"/>
    <cellStyle name="Normal 26 2 2 9" xfId="22185" xr:uid="{00000000-0005-0000-0000-0000AA560000}"/>
    <cellStyle name="Normal 26 2 3" xfId="22186" xr:uid="{00000000-0005-0000-0000-0000AB560000}"/>
    <cellStyle name="Normal 26 2 3 2" xfId="22187" xr:uid="{00000000-0005-0000-0000-0000AC560000}"/>
    <cellStyle name="Normal 26 2 3 2 2" xfId="22188" xr:uid="{00000000-0005-0000-0000-0000AD560000}"/>
    <cellStyle name="Normal 26 2 3 2 2 2" xfId="22189" xr:uid="{00000000-0005-0000-0000-0000AE560000}"/>
    <cellStyle name="Normal 26 2 3 2 2 2 2" xfId="22190" xr:uid="{00000000-0005-0000-0000-0000AF560000}"/>
    <cellStyle name="Normal 26 2 3 2 2 3" xfId="22191" xr:uid="{00000000-0005-0000-0000-0000B0560000}"/>
    <cellStyle name="Normal 26 2 3 2 3" xfId="22192" xr:uid="{00000000-0005-0000-0000-0000B1560000}"/>
    <cellStyle name="Normal 26 2 3 2 3 2" xfId="22193" xr:uid="{00000000-0005-0000-0000-0000B2560000}"/>
    <cellStyle name="Normal 26 2 3 2 3 2 2" xfId="22194" xr:uid="{00000000-0005-0000-0000-0000B3560000}"/>
    <cellStyle name="Normal 26 2 3 2 3 3" xfId="22195" xr:uid="{00000000-0005-0000-0000-0000B4560000}"/>
    <cellStyle name="Normal 26 2 3 2 4" xfId="22196" xr:uid="{00000000-0005-0000-0000-0000B5560000}"/>
    <cellStyle name="Normal 26 2 3 2 4 2" xfId="22197" xr:uid="{00000000-0005-0000-0000-0000B6560000}"/>
    <cellStyle name="Normal 26 2 3 2 4 2 2" xfId="22198" xr:uid="{00000000-0005-0000-0000-0000B7560000}"/>
    <cellStyle name="Normal 26 2 3 2 4 3" xfId="22199" xr:uid="{00000000-0005-0000-0000-0000B8560000}"/>
    <cellStyle name="Normal 26 2 3 2 5" xfId="22200" xr:uid="{00000000-0005-0000-0000-0000B9560000}"/>
    <cellStyle name="Normal 26 2 3 2 5 2" xfId="22201" xr:uid="{00000000-0005-0000-0000-0000BA560000}"/>
    <cellStyle name="Normal 26 2 3 2 6" xfId="22202" xr:uid="{00000000-0005-0000-0000-0000BB560000}"/>
    <cellStyle name="Normal 26 2 3 2 6 2" xfId="22203" xr:uid="{00000000-0005-0000-0000-0000BC560000}"/>
    <cellStyle name="Normal 26 2 3 2 7" xfId="22204" xr:uid="{00000000-0005-0000-0000-0000BD560000}"/>
    <cellStyle name="Normal 26 2 3 3" xfId="22205" xr:uid="{00000000-0005-0000-0000-0000BE560000}"/>
    <cellStyle name="Normal 26 2 3 3 2" xfId="22206" xr:uid="{00000000-0005-0000-0000-0000BF560000}"/>
    <cellStyle name="Normal 26 2 3 3 2 2" xfId="22207" xr:uid="{00000000-0005-0000-0000-0000C0560000}"/>
    <cellStyle name="Normal 26 2 3 3 3" xfId="22208" xr:uid="{00000000-0005-0000-0000-0000C1560000}"/>
    <cellStyle name="Normal 26 2 3 4" xfId="22209" xr:uid="{00000000-0005-0000-0000-0000C2560000}"/>
    <cellStyle name="Normal 26 2 3 4 2" xfId="22210" xr:uid="{00000000-0005-0000-0000-0000C3560000}"/>
    <cellStyle name="Normal 26 2 3 4 2 2" xfId="22211" xr:uid="{00000000-0005-0000-0000-0000C4560000}"/>
    <cellStyle name="Normal 26 2 3 4 3" xfId="22212" xr:uid="{00000000-0005-0000-0000-0000C5560000}"/>
    <cellStyle name="Normal 26 2 3 5" xfId="22213" xr:uid="{00000000-0005-0000-0000-0000C6560000}"/>
    <cellStyle name="Normal 26 2 3 5 2" xfId="22214" xr:uid="{00000000-0005-0000-0000-0000C7560000}"/>
    <cellStyle name="Normal 26 2 3 5 2 2" xfId="22215" xr:uid="{00000000-0005-0000-0000-0000C8560000}"/>
    <cellStyle name="Normal 26 2 3 5 3" xfId="22216" xr:uid="{00000000-0005-0000-0000-0000C9560000}"/>
    <cellStyle name="Normal 26 2 3 6" xfId="22217" xr:uid="{00000000-0005-0000-0000-0000CA560000}"/>
    <cellStyle name="Normal 26 2 3 6 2" xfId="22218" xr:uid="{00000000-0005-0000-0000-0000CB560000}"/>
    <cellStyle name="Normal 26 2 3 7" xfId="22219" xr:uid="{00000000-0005-0000-0000-0000CC560000}"/>
    <cellStyle name="Normal 26 2 3 7 2" xfId="22220" xr:uid="{00000000-0005-0000-0000-0000CD560000}"/>
    <cellStyle name="Normal 26 2 3 8" xfId="22221" xr:uid="{00000000-0005-0000-0000-0000CE560000}"/>
    <cellStyle name="Normal 26 2 4" xfId="22222" xr:uid="{00000000-0005-0000-0000-0000CF560000}"/>
    <cellStyle name="Normal 26 2 4 2" xfId="22223" xr:uid="{00000000-0005-0000-0000-0000D0560000}"/>
    <cellStyle name="Normal 26 2 4 2 2" xfId="22224" xr:uid="{00000000-0005-0000-0000-0000D1560000}"/>
    <cellStyle name="Normal 26 2 4 2 2 2" xfId="22225" xr:uid="{00000000-0005-0000-0000-0000D2560000}"/>
    <cellStyle name="Normal 26 2 4 2 3" xfId="22226" xr:uid="{00000000-0005-0000-0000-0000D3560000}"/>
    <cellStyle name="Normal 26 2 4 3" xfId="22227" xr:uid="{00000000-0005-0000-0000-0000D4560000}"/>
    <cellStyle name="Normal 26 2 4 3 2" xfId="22228" xr:uid="{00000000-0005-0000-0000-0000D5560000}"/>
    <cellStyle name="Normal 26 2 4 3 2 2" xfId="22229" xr:uid="{00000000-0005-0000-0000-0000D6560000}"/>
    <cellStyle name="Normal 26 2 4 3 3" xfId="22230" xr:uid="{00000000-0005-0000-0000-0000D7560000}"/>
    <cellStyle name="Normal 26 2 4 4" xfId="22231" xr:uid="{00000000-0005-0000-0000-0000D8560000}"/>
    <cellStyle name="Normal 26 2 4 4 2" xfId="22232" xr:uid="{00000000-0005-0000-0000-0000D9560000}"/>
    <cellStyle name="Normal 26 2 4 4 2 2" xfId="22233" xr:uid="{00000000-0005-0000-0000-0000DA560000}"/>
    <cellStyle name="Normal 26 2 4 4 3" xfId="22234" xr:uid="{00000000-0005-0000-0000-0000DB560000}"/>
    <cellStyle name="Normal 26 2 4 5" xfId="22235" xr:uid="{00000000-0005-0000-0000-0000DC560000}"/>
    <cellStyle name="Normal 26 2 4 5 2" xfId="22236" xr:uid="{00000000-0005-0000-0000-0000DD560000}"/>
    <cellStyle name="Normal 26 2 4 6" xfId="22237" xr:uid="{00000000-0005-0000-0000-0000DE560000}"/>
    <cellStyle name="Normal 26 2 4 6 2" xfId="22238" xr:uid="{00000000-0005-0000-0000-0000DF560000}"/>
    <cellStyle name="Normal 26 2 4 7" xfId="22239" xr:uid="{00000000-0005-0000-0000-0000E0560000}"/>
    <cellStyle name="Normal 26 2 5" xfId="22240" xr:uid="{00000000-0005-0000-0000-0000E1560000}"/>
    <cellStyle name="Normal 26 2 5 2" xfId="22241" xr:uid="{00000000-0005-0000-0000-0000E2560000}"/>
    <cellStyle name="Normal 26 2 5 2 2" xfId="22242" xr:uid="{00000000-0005-0000-0000-0000E3560000}"/>
    <cellStyle name="Normal 26 2 5 2 2 2" xfId="22243" xr:uid="{00000000-0005-0000-0000-0000E4560000}"/>
    <cellStyle name="Normal 26 2 5 2 3" xfId="22244" xr:uid="{00000000-0005-0000-0000-0000E5560000}"/>
    <cellStyle name="Normal 26 2 5 3" xfId="22245" xr:uid="{00000000-0005-0000-0000-0000E6560000}"/>
    <cellStyle name="Normal 26 2 5 3 2" xfId="22246" xr:uid="{00000000-0005-0000-0000-0000E7560000}"/>
    <cellStyle name="Normal 26 2 5 3 2 2" xfId="22247" xr:uid="{00000000-0005-0000-0000-0000E8560000}"/>
    <cellStyle name="Normal 26 2 5 3 3" xfId="22248" xr:uid="{00000000-0005-0000-0000-0000E9560000}"/>
    <cellStyle name="Normal 26 2 5 4" xfId="22249" xr:uid="{00000000-0005-0000-0000-0000EA560000}"/>
    <cellStyle name="Normal 26 2 5 4 2" xfId="22250" xr:uid="{00000000-0005-0000-0000-0000EB560000}"/>
    <cellStyle name="Normal 26 2 5 4 2 2" xfId="22251" xr:uid="{00000000-0005-0000-0000-0000EC560000}"/>
    <cellStyle name="Normal 26 2 5 4 3" xfId="22252" xr:uid="{00000000-0005-0000-0000-0000ED560000}"/>
    <cellStyle name="Normal 26 2 5 5" xfId="22253" xr:uid="{00000000-0005-0000-0000-0000EE560000}"/>
    <cellStyle name="Normal 26 2 5 5 2" xfId="22254" xr:uid="{00000000-0005-0000-0000-0000EF560000}"/>
    <cellStyle name="Normal 26 2 5 6" xfId="22255" xr:uid="{00000000-0005-0000-0000-0000F0560000}"/>
    <cellStyle name="Normal 26 2 5 6 2" xfId="22256" xr:uid="{00000000-0005-0000-0000-0000F1560000}"/>
    <cellStyle name="Normal 26 2 5 7" xfId="22257" xr:uid="{00000000-0005-0000-0000-0000F2560000}"/>
    <cellStyle name="Normal 26 2 6" xfId="22258" xr:uid="{00000000-0005-0000-0000-0000F3560000}"/>
    <cellStyle name="Normal 26 2 6 2" xfId="22259" xr:uid="{00000000-0005-0000-0000-0000F4560000}"/>
    <cellStyle name="Normal 26 2 6 2 2" xfId="22260" xr:uid="{00000000-0005-0000-0000-0000F5560000}"/>
    <cellStyle name="Normal 26 2 6 3" xfId="22261" xr:uid="{00000000-0005-0000-0000-0000F6560000}"/>
    <cellStyle name="Normal 26 2 7" xfId="22262" xr:uid="{00000000-0005-0000-0000-0000F7560000}"/>
    <cellStyle name="Normal 26 2 7 2" xfId="22263" xr:uid="{00000000-0005-0000-0000-0000F8560000}"/>
    <cellStyle name="Normal 26 2 7 2 2" xfId="22264" xr:uid="{00000000-0005-0000-0000-0000F9560000}"/>
    <cellStyle name="Normal 26 2 7 3" xfId="22265" xr:uid="{00000000-0005-0000-0000-0000FA560000}"/>
    <cellStyle name="Normal 26 2 8" xfId="22266" xr:uid="{00000000-0005-0000-0000-0000FB560000}"/>
    <cellStyle name="Normal 26 2 8 2" xfId="22267" xr:uid="{00000000-0005-0000-0000-0000FC560000}"/>
    <cellStyle name="Normal 26 2 8 2 2" xfId="22268" xr:uid="{00000000-0005-0000-0000-0000FD560000}"/>
    <cellStyle name="Normal 26 2 8 3" xfId="22269" xr:uid="{00000000-0005-0000-0000-0000FE560000}"/>
    <cellStyle name="Normal 26 2 9" xfId="22270" xr:uid="{00000000-0005-0000-0000-0000FF560000}"/>
    <cellStyle name="Normal 26 2 9 2" xfId="22271" xr:uid="{00000000-0005-0000-0000-000000570000}"/>
    <cellStyle name="Normal 26 3" xfId="22272" xr:uid="{00000000-0005-0000-0000-000001570000}"/>
    <cellStyle name="Normal 26 3 10" xfId="22273" xr:uid="{00000000-0005-0000-0000-000002570000}"/>
    <cellStyle name="Normal 26 3 10 2" xfId="22274" xr:uid="{00000000-0005-0000-0000-000003570000}"/>
    <cellStyle name="Normal 26 3 11" xfId="22275" xr:uid="{00000000-0005-0000-0000-000004570000}"/>
    <cellStyle name="Normal 26 3 2" xfId="22276" xr:uid="{00000000-0005-0000-0000-000005570000}"/>
    <cellStyle name="Normal 26 3 2 2" xfId="22277" xr:uid="{00000000-0005-0000-0000-000006570000}"/>
    <cellStyle name="Normal 26 3 2 2 2" xfId="22278" xr:uid="{00000000-0005-0000-0000-000007570000}"/>
    <cellStyle name="Normal 26 3 2 2 2 2" xfId="22279" xr:uid="{00000000-0005-0000-0000-000008570000}"/>
    <cellStyle name="Normal 26 3 2 2 2 2 2" xfId="22280" xr:uid="{00000000-0005-0000-0000-000009570000}"/>
    <cellStyle name="Normal 26 3 2 2 2 3" xfId="22281" xr:uid="{00000000-0005-0000-0000-00000A570000}"/>
    <cellStyle name="Normal 26 3 2 2 3" xfId="22282" xr:uid="{00000000-0005-0000-0000-00000B570000}"/>
    <cellStyle name="Normal 26 3 2 2 3 2" xfId="22283" xr:uid="{00000000-0005-0000-0000-00000C570000}"/>
    <cellStyle name="Normal 26 3 2 2 3 2 2" xfId="22284" xr:uid="{00000000-0005-0000-0000-00000D570000}"/>
    <cellStyle name="Normal 26 3 2 2 3 3" xfId="22285" xr:uid="{00000000-0005-0000-0000-00000E570000}"/>
    <cellStyle name="Normal 26 3 2 2 4" xfId="22286" xr:uid="{00000000-0005-0000-0000-00000F570000}"/>
    <cellStyle name="Normal 26 3 2 2 4 2" xfId="22287" xr:uid="{00000000-0005-0000-0000-000010570000}"/>
    <cellStyle name="Normal 26 3 2 2 4 2 2" xfId="22288" xr:uid="{00000000-0005-0000-0000-000011570000}"/>
    <cellStyle name="Normal 26 3 2 2 4 3" xfId="22289" xr:uid="{00000000-0005-0000-0000-000012570000}"/>
    <cellStyle name="Normal 26 3 2 2 5" xfId="22290" xr:uid="{00000000-0005-0000-0000-000013570000}"/>
    <cellStyle name="Normal 26 3 2 2 5 2" xfId="22291" xr:uid="{00000000-0005-0000-0000-000014570000}"/>
    <cellStyle name="Normal 26 3 2 2 6" xfId="22292" xr:uid="{00000000-0005-0000-0000-000015570000}"/>
    <cellStyle name="Normal 26 3 2 2 6 2" xfId="22293" xr:uid="{00000000-0005-0000-0000-000016570000}"/>
    <cellStyle name="Normal 26 3 2 2 7" xfId="22294" xr:uid="{00000000-0005-0000-0000-000017570000}"/>
    <cellStyle name="Normal 26 3 2 3" xfId="22295" xr:uid="{00000000-0005-0000-0000-000018570000}"/>
    <cellStyle name="Normal 26 3 2 3 2" xfId="22296" xr:uid="{00000000-0005-0000-0000-000019570000}"/>
    <cellStyle name="Normal 26 3 2 3 2 2" xfId="22297" xr:uid="{00000000-0005-0000-0000-00001A570000}"/>
    <cellStyle name="Normal 26 3 2 3 2 2 2" xfId="22298" xr:uid="{00000000-0005-0000-0000-00001B570000}"/>
    <cellStyle name="Normal 26 3 2 3 2 3" xfId="22299" xr:uid="{00000000-0005-0000-0000-00001C570000}"/>
    <cellStyle name="Normal 26 3 2 3 3" xfId="22300" xr:uid="{00000000-0005-0000-0000-00001D570000}"/>
    <cellStyle name="Normal 26 3 2 3 3 2" xfId="22301" xr:uid="{00000000-0005-0000-0000-00001E570000}"/>
    <cellStyle name="Normal 26 3 2 3 3 2 2" xfId="22302" xr:uid="{00000000-0005-0000-0000-00001F570000}"/>
    <cellStyle name="Normal 26 3 2 3 3 3" xfId="22303" xr:uid="{00000000-0005-0000-0000-000020570000}"/>
    <cellStyle name="Normal 26 3 2 3 4" xfId="22304" xr:uid="{00000000-0005-0000-0000-000021570000}"/>
    <cellStyle name="Normal 26 3 2 3 4 2" xfId="22305" xr:uid="{00000000-0005-0000-0000-000022570000}"/>
    <cellStyle name="Normal 26 3 2 3 4 2 2" xfId="22306" xr:uid="{00000000-0005-0000-0000-000023570000}"/>
    <cellStyle name="Normal 26 3 2 3 4 3" xfId="22307" xr:uid="{00000000-0005-0000-0000-000024570000}"/>
    <cellStyle name="Normal 26 3 2 3 5" xfId="22308" xr:uid="{00000000-0005-0000-0000-000025570000}"/>
    <cellStyle name="Normal 26 3 2 3 5 2" xfId="22309" xr:uid="{00000000-0005-0000-0000-000026570000}"/>
    <cellStyle name="Normal 26 3 2 3 6" xfId="22310" xr:uid="{00000000-0005-0000-0000-000027570000}"/>
    <cellStyle name="Normal 26 3 2 3 6 2" xfId="22311" xr:uid="{00000000-0005-0000-0000-000028570000}"/>
    <cellStyle name="Normal 26 3 2 3 7" xfId="22312" xr:uid="{00000000-0005-0000-0000-000029570000}"/>
    <cellStyle name="Normal 26 3 2 4" xfId="22313" xr:uid="{00000000-0005-0000-0000-00002A570000}"/>
    <cellStyle name="Normal 26 3 2 4 2" xfId="22314" xr:uid="{00000000-0005-0000-0000-00002B570000}"/>
    <cellStyle name="Normal 26 3 2 4 2 2" xfId="22315" xr:uid="{00000000-0005-0000-0000-00002C570000}"/>
    <cellStyle name="Normal 26 3 2 4 3" xfId="22316" xr:uid="{00000000-0005-0000-0000-00002D570000}"/>
    <cellStyle name="Normal 26 3 2 5" xfId="22317" xr:uid="{00000000-0005-0000-0000-00002E570000}"/>
    <cellStyle name="Normal 26 3 2 5 2" xfId="22318" xr:uid="{00000000-0005-0000-0000-00002F570000}"/>
    <cellStyle name="Normal 26 3 2 5 2 2" xfId="22319" xr:uid="{00000000-0005-0000-0000-000030570000}"/>
    <cellStyle name="Normal 26 3 2 5 3" xfId="22320" xr:uid="{00000000-0005-0000-0000-000031570000}"/>
    <cellStyle name="Normal 26 3 2 6" xfId="22321" xr:uid="{00000000-0005-0000-0000-000032570000}"/>
    <cellStyle name="Normal 26 3 2 6 2" xfId="22322" xr:uid="{00000000-0005-0000-0000-000033570000}"/>
    <cellStyle name="Normal 26 3 2 6 2 2" xfId="22323" xr:uid="{00000000-0005-0000-0000-000034570000}"/>
    <cellStyle name="Normal 26 3 2 6 3" xfId="22324" xr:uid="{00000000-0005-0000-0000-000035570000}"/>
    <cellStyle name="Normal 26 3 2 7" xfId="22325" xr:uid="{00000000-0005-0000-0000-000036570000}"/>
    <cellStyle name="Normal 26 3 2 7 2" xfId="22326" xr:uid="{00000000-0005-0000-0000-000037570000}"/>
    <cellStyle name="Normal 26 3 2 8" xfId="22327" xr:uid="{00000000-0005-0000-0000-000038570000}"/>
    <cellStyle name="Normal 26 3 2 8 2" xfId="22328" xr:uid="{00000000-0005-0000-0000-000039570000}"/>
    <cellStyle name="Normal 26 3 2 9" xfId="22329" xr:uid="{00000000-0005-0000-0000-00003A570000}"/>
    <cellStyle name="Normal 26 3 3" xfId="22330" xr:uid="{00000000-0005-0000-0000-00003B570000}"/>
    <cellStyle name="Normal 26 3 3 2" xfId="22331" xr:uid="{00000000-0005-0000-0000-00003C570000}"/>
    <cellStyle name="Normal 26 3 3 2 2" xfId="22332" xr:uid="{00000000-0005-0000-0000-00003D570000}"/>
    <cellStyle name="Normal 26 3 3 2 2 2" xfId="22333" xr:uid="{00000000-0005-0000-0000-00003E570000}"/>
    <cellStyle name="Normal 26 3 3 2 2 2 2" xfId="22334" xr:uid="{00000000-0005-0000-0000-00003F570000}"/>
    <cellStyle name="Normal 26 3 3 2 2 3" xfId="22335" xr:uid="{00000000-0005-0000-0000-000040570000}"/>
    <cellStyle name="Normal 26 3 3 2 3" xfId="22336" xr:uid="{00000000-0005-0000-0000-000041570000}"/>
    <cellStyle name="Normal 26 3 3 2 3 2" xfId="22337" xr:uid="{00000000-0005-0000-0000-000042570000}"/>
    <cellStyle name="Normal 26 3 3 2 3 2 2" xfId="22338" xr:uid="{00000000-0005-0000-0000-000043570000}"/>
    <cellStyle name="Normal 26 3 3 2 3 3" xfId="22339" xr:uid="{00000000-0005-0000-0000-000044570000}"/>
    <cellStyle name="Normal 26 3 3 2 4" xfId="22340" xr:uid="{00000000-0005-0000-0000-000045570000}"/>
    <cellStyle name="Normal 26 3 3 2 4 2" xfId="22341" xr:uid="{00000000-0005-0000-0000-000046570000}"/>
    <cellStyle name="Normal 26 3 3 2 4 2 2" xfId="22342" xr:uid="{00000000-0005-0000-0000-000047570000}"/>
    <cellStyle name="Normal 26 3 3 2 4 3" xfId="22343" xr:uid="{00000000-0005-0000-0000-000048570000}"/>
    <cellStyle name="Normal 26 3 3 2 5" xfId="22344" xr:uid="{00000000-0005-0000-0000-000049570000}"/>
    <cellStyle name="Normal 26 3 3 2 5 2" xfId="22345" xr:uid="{00000000-0005-0000-0000-00004A570000}"/>
    <cellStyle name="Normal 26 3 3 2 6" xfId="22346" xr:uid="{00000000-0005-0000-0000-00004B570000}"/>
    <cellStyle name="Normal 26 3 3 2 6 2" xfId="22347" xr:uid="{00000000-0005-0000-0000-00004C570000}"/>
    <cellStyle name="Normal 26 3 3 2 7" xfId="22348" xr:uid="{00000000-0005-0000-0000-00004D570000}"/>
    <cellStyle name="Normal 26 3 3 3" xfId="22349" xr:uid="{00000000-0005-0000-0000-00004E570000}"/>
    <cellStyle name="Normal 26 3 3 3 2" xfId="22350" xr:uid="{00000000-0005-0000-0000-00004F570000}"/>
    <cellStyle name="Normal 26 3 3 3 2 2" xfId="22351" xr:uid="{00000000-0005-0000-0000-000050570000}"/>
    <cellStyle name="Normal 26 3 3 3 3" xfId="22352" xr:uid="{00000000-0005-0000-0000-000051570000}"/>
    <cellStyle name="Normal 26 3 3 4" xfId="22353" xr:uid="{00000000-0005-0000-0000-000052570000}"/>
    <cellStyle name="Normal 26 3 3 4 2" xfId="22354" xr:uid="{00000000-0005-0000-0000-000053570000}"/>
    <cellStyle name="Normal 26 3 3 4 2 2" xfId="22355" xr:uid="{00000000-0005-0000-0000-000054570000}"/>
    <cellStyle name="Normal 26 3 3 4 3" xfId="22356" xr:uid="{00000000-0005-0000-0000-000055570000}"/>
    <cellStyle name="Normal 26 3 3 5" xfId="22357" xr:uid="{00000000-0005-0000-0000-000056570000}"/>
    <cellStyle name="Normal 26 3 3 5 2" xfId="22358" xr:uid="{00000000-0005-0000-0000-000057570000}"/>
    <cellStyle name="Normal 26 3 3 5 2 2" xfId="22359" xr:uid="{00000000-0005-0000-0000-000058570000}"/>
    <cellStyle name="Normal 26 3 3 5 3" xfId="22360" xr:uid="{00000000-0005-0000-0000-000059570000}"/>
    <cellStyle name="Normal 26 3 3 6" xfId="22361" xr:uid="{00000000-0005-0000-0000-00005A570000}"/>
    <cellStyle name="Normal 26 3 3 6 2" xfId="22362" xr:uid="{00000000-0005-0000-0000-00005B570000}"/>
    <cellStyle name="Normal 26 3 3 7" xfId="22363" xr:uid="{00000000-0005-0000-0000-00005C570000}"/>
    <cellStyle name="Normal 26 3 3 7 2" xfId="22364" xr:uid="{00000000-0005-0000-0000-00005D570000}"/>
    <cellStyle name="Normal 26 3 3 8" xfId="22365" xr:uid="{00000000-0005-0000-0000-00005E570000}"/>
    <cellStyle name="Normal 26 3 4" xfId="22366" xr:uid="{00000000-0005-0000-0000-00005F570000}"/>
    <cellStyle name="Normal 26 3 4 2" xfId="22367" xr:uid="{00000000-0005-0000-0000-000060570000}"/>
    <cellStyle name="Normal 26 3 4 2 2" xfId="22368" xr:uid="{00000000-0005-0000-0000-000061570000}"/>
    <cellStyle name="Normal 26 3 4 2 2 2" xfId="22369" xr:uid="{00000000-0005-0000-0000-000062570000}"/>
    <cellStyle name="Normal 26 3 4 2 3" xfId="22370" xr:uid="{00000000-0005-0000-0000-000063570000}"/>
    <cellStyle name="Normal 26 3 4 3" xfId="22371" xr:uid="{00000000-0005-0000-0000-000064570000}"/>
    <cellStyle name="Normal 26 3 4 3 2" xfId="22372" xr:uid="{00000000-0005-0000-0000-000065570000}"/>
    <cellStyle name="Normal 26 3 4 3 2 2" xfId="22373" xr:uid="{00000000-0005-0000-0000-000066570000}"/>
    <cellStyle name="Normal 26 3 4 3 3" xfId="22374" xr:uid="{00000000-0005-0000-0000-000067570000}"/>
    <cellStyle name="Normal 26 3 4 4" xfId="22375" xr:uid="{00000000-0005-0000-0000-000068570000}"/>
    <cellStyle name="Normal 26 3 4 4 2" xfId="22376" xr:uid="{00000000-0005-0000-0000-000069570000}"/>
    <cellStyle name="Normal 26 3 4 4 2 2" xfId="22377" xr:uid="{00000000-0005-0000-0000-00006A570000}"/>
    <cellStyle name="Normal 26 3 4 4 3" xfId="22378" xr:uid="{00000000-0005-0000-0000-00006B570000}"/>
    <cellStyle name="Normal 26 3 4 5" xfId="22379" xr:uid="{00000000-0005-0000-0000-00006C570000}"/>
    <cellStyle name="Normal 26 3 4 5 2" xfId="22380" xr:uid="{00000000-0005-0000-0000-00006D570000}"/>
    <cellStyle name="Normal 26 3 4 6" xfId="22381" xr:uid="{00000000-0005-0000-0000-00006E570000}"/>
    <cellStyle name="Normal 26 3 4 6 2" xfId="22382" xr:uid="{00000000-0005-0000-0000-00006F570000}"/>
    <cellStyle name="Normal 26 3 4 7" xfId="22383" xr:uid="{00000000-0005-0000-0000-000070570000}"/>
    <cellStyle name="Normal 26 3 5" xfId="22384" xr:uid="{00000000-0005-0000-0000-000071570000}"/>
    <cellStyle name="Normal 26 3 5 2" xfId="22385" xr:uid="{00000000-0005-0000-0000-000072570000}"/>
    <cellStyle name="Normal 26 3 5 2 2" xfId="22386" xr:uid="{00000000-0005-0000-0000-000073570000}"/>
    <cellStyle name="Normal 26 3 5 2 2 2" xfId="22387" xr:uid="{00000000-0005-0000-0000-000074570000}"/>
    <cellStyle name="Normal 26 3 5 2 3" xfId="22388" xr:uid="{00000000-0005-0000-0000-000075570000}"/>
    <cellStyle name="Normal 26 3 5 3" xfId="22389" xr:uid="{00000000-0005-0000-0000-000076570000}"/>
    <cellStyle name="Normal 26 3 5 3 2" xfId="22390" xr:uid="{00000000-0005-0000-0000-000077570000}"/>
    <cellStyle name="Normal 26 3 5 3 2 2" xfId="22391" xr:uid="{00000000-0005-0000-0000-000078570000}"/>
    <cellStyle name="Normal 26 3 5 3 3" xfId="22392" xr:uid="{00000000-0005-0000-0000-000079570000}"/>
    <cellStyle name="Normal 26 3 5 4" xfId="22393" xr:uid="{00000000-0005-0000-0000-00007A570000}"/>
    <cellStyle name="Normal 26 3 5 4 2" xfId="22394" xr:uid="{00000000-0005-0000-0000-00007B570000}"/>
    <cellStyle name="Normal 26 3 5 4 2 2" xfId="22395" xr:uid="{00000000-0005-0000-0000-00007C570000}"/>
    <cellStyle name="Normal 26 3 5 4 3" xfId="22396" xr:uid="{00000000-0005-0000-0000-00007D570000}"/>
    <cellStyle name="Normal 26 3 5 5" xfId="22397" xr:uid="{00000000-0005-0000-0000-00007E570000}"/>
    <cellStyle name="Normal 26 3 5 5 2" xfId="22398" xr:uid="{00000000-0005-0000-0000-00007F570000}"/>
    <cellStyle name="Normal 26 3 5 6" xfId="22399" xr:uid="{00000000-0005-0000-0000-000080570000}"/>
    <cellStyle name="Normal 26 3 5 6 2" xfId="22400" xr:uid="{00000000-0005-0000-0000-000081570000}"/>
    <cellStyle name="Normal 26 3 5 7" xfId="22401" xr:uid="{00000000-0005-0000-0000-000082570000}"/>
    <cellStyle name="Normal 26 3 6" xfId="22402" xr:uid="{00000000-0005-0000-0000-000083570000}"/>
    <cellStyle name="Normal 26 3 6 2" xfId="22403" xr:uid="{00000000-0005-0000-0000-000084570000}"/>
    <cellStyle name="Normal 26 3 6 2 2" xfId="22404" xr:uid="{00000000-0005-0000-0000-000085570000}"/>
    <cellStyle name="Normal 26 3 6 3" xfId="22405" xr:uid="{00000000-0005-0000-0000-000086570000}"/>
    <cellStyle name="Normal 26 3 7" xfId="22406" xr:uid="{00000000-0005-0000-0000-000087570000}"/>
    <cellStyle name="Normal 26 3 7 2" xfId="22407" xr:uid="{00000000-0005-0000-0000-000088570000}"/>
    <cellStyle name="Normal 26 3 7 2 2" xfId="22408" xr:uid="{00000000-0005-0000-0000-000089570000}"/>
    <cellStyle name="Normal 26 3 7 3" xfId="22409" xr:uid="{00000000-0005-0000-0000-00008A570000}"/>
    <cellStyle name="Normal 26 3 8" xfId="22410" xr:uid="{00000000-0005-0000-0000-00008B570000}"/>
    <cellStyle name="Normal 26 3 8 2" xfId="22411" xr:uid="{00000000-0005-0000-0000-00008C570000}"/>
    <cellStyle name="Normal 26 3 8 2 2" xfId="22412" xr:uid="{00000000-0005-0000-0000-00008D570000}"/>
    <cellStyle name="Normal 26 3 8 3" xfId="22413" xr:uid="{00000000-0005-0000-0000-00008E570000}"/>
    <cellStyle name="Normal 26 3 9" xfId="22414" xr:uid="{00000000-0005-0000-0000-00008F570000}"/>
    <cellStyle name="Normal 26 3 9 2" xfId="22415" xr:uid="{00000000-0005-0000-0000-000090570000}"/>
    <cellStyle name="Normal 26 4" xfId="22416" xr:uid="{00000000-0005-0000-0000-000091570000}"/>
    <cellStyle name="Normal 26 4 2" xfId="22417" xr:uid="{00000000-0005-0000-0000-000092570000}"/>
    <cellStyle name="Normal 26 4 2 2" xfId="22418" xr:uid="{00000000-0005-0000-0000-000093570000}"/>
    <cellStyle name="Normal 26 4 2 2 2" xfId="22419" xr:uid="{00000000-0005-0000-0000-000094570000}"/>
    <cellStyle name="Normal 26 4 2 2 2 2" xfId="22420" xr:uid="{00000000-0005-0000-0000-000095570000}"/>
    <cellStyle name="Normal 26 4 2 2 3" xfId="22421" xr:uid="{00000000-0005-0000-0000-000096570000}"/>
    <cellStyle name="Normal 26 4 2 3" xfId="22422" xr:uid="{00000000-0005-0000-0000-000097570000}"/>
    <cellStyle name="Normal 26 4 2 3 2" xfId="22423" xr:uid="{00000000-0005-0000-0000-000098570000}"/>
    <cellStyle name="Normal 26 4 2 3 2 2" xfId="22424" xr:uid="{00000000-0005-0000-0000-000099570000}"/>
    <cellStyle name="Normal 26 4 2 3 3" xfId="22425" xr:uid="{00000000-0005-0000-0000-00009A570000}"/>
    <cellStyle name="Normal 26 4 2 4" xfId="22426" xr:uid="{00000000-0005-0000-0000-00009B570000}"/>
    <cellStyle name="Normal 26 4 2 4 2" xfId="22427" xr:uid="{00000000-0005-0000-0000-00009C570000}"/>
    <cellStyle name="Normal 26 4 2 4 2 2" xfId="22428" xr:uid="{00000000-0005-0000-0000-00009D570000}"/>
    <cellStyle name="Normal 26 4 2 4 3" xfId="22429" xr:uid="{00000000-0005-0000-0000-00009E570000}"/>
    <cellStyle name="Normal 26 4 2 5" xfId="22430" xr:uid="{00000000-0005-0000-0000-00009F570000}"/>
    <cellStyle name="Normal 26 4 2 5 2" xfId="22431" xr:uid="{00000000-0005-0000-0000-0000A0570000}"/>
    <cellStyle name="Normal 26 4 2 6" xfId="22432" xr:uid="{00000000-0005-0000-0000-0000A1570000}"/>
    <cellStyle name="Normal 26 4 2 6 2" xfId="22433" xr:uid="{00000000-0005-0000-0000-0000A2570000}"/>
    <cellStyle name="Normal 26 4 2 7" xfId="22434" xr:uid="{00000000-0005-0000-0000-0000A3570000}"/>
    <cellStyle name="Normal 26 4 3" xfId="22435" xr:uid="{00000000-0005-0000-0000-0000A4570000}"/>
    <cellStyle name="Normal 26 4 3 2" xfId="22436" xr:uid="{00000000-0005-0000-0000-0000A5570000}"/>
    <cellStyle name="Normal 26 4 3 2 2" xfId="22437" xr:uid="{00000000-0005-0000-0000-0000A6570000}"/>
    <cellStyle name="Normal 26 4 3 2 2 2" xfId="22438" xr:uid="{00000000-0005-0000-0000-0000A7570000}"/>
    <cellStyle name="Normal 26 4 3 2 3" xfId="22439" xr:uid="{00000000-0005-0000-0000-0000A8570000}"/>
    <cellStyle name="Normal 26 4 3 3" xfId="22440" xr:uid="{00000000-0005-0000-0000-0000A9570000}"/>
    <cellStyle name="Normal 26 4 3 3 2" xfId="22441" xr:uid="{00000000-0005-0000-0000-0000AA570000}"/>
    <cellStyle name="Normal 26 4 3 3 2 2" xfId="22442" xr:uid="{00000000-0005-0000-0000-0000AB570000}"/>
    <cellStyle name="Normal 26 4 3 3 3" xfId="22443" xr:uid="{00000000-0005-0000-0000-0000AC570000}"/>
    <cellStyle name="Normal 26 4 3 4" xfId="22444" xr:uid="{00000000-0005-0000-0000-0000AD570000}"/>
    <cellStyle name="Normal 26 4 3 4 2" xfId="22445" xr:uid="{00000000-0005-0000-0000-0000AE570000}"/>
    <cellStyle name="Normal 26 4 3 4 2 2" xfId="22446" xr:uid="{00000000-0005-0000-0000-0000AF570000}"/>
    <cellStyle name="Normal 26 4 3 4 3" xfId="22447" xr:uid="{00000000-0005-0000-0000-0000B0570000}"/>
    <cellStyle name="Normal 26 4 3 5" xfId="22448" xr:uid="{00000000-0005-0000-0000-0000B1570000}"/>
    <cellStyle name="Normal 26 4 3 5 2" xfId="22449" xr:uid="{00000000-0005-0000-0000-0000B2570000}"/>
    <cellStyle name="Normal 26 4 3 6" xfId="22450" xr:uid="{00000000-0005-0000-0000-0000B3570000}"/>
    <cellStyle name="Normal 26 4 3 6 2" xfId="22451" xr:uid="{00000000-0005-0000-0000-0000B4570000}"/>
    <cellStyle name="Normal 26 4 3 7" xfId="22452" xr:uid="{00000000-0005-0000-0000-0000B5570000}"/>
    <cellStyle name="Normal 26 4 4" xfId="22453" xr:uid="{00000000-0005-0000-0000-0000B6570000}"/>
    <cellStyle name="Normal 26 4 4 2" xfId="22454" xr:uid="{00000000-0005-0000-0000-0000B7570000}"/>
    <cellStyle name="Normal 26 4 4 2 2" xfId="22455" xr:uid="{00000000-0005-0000-0000-0000B8570000}"/>
    <cellStyle name="Normal 26 4 4 3" xfId="22456" xr:uid="{00000000-0005-0000-0000-0000B9570000}"/>
    <cellStyle name="Normal 26 4 5" xfId="22457" xr:uid="{00000000-0005-0000-0000-0000BA570000}"/>
    <cellStyle name="Normal 26 4 5 2" xfId="22458" xr:uid="{00000000-0005-0000-0000-0000BB570000}"/>
    <cellStyle name="Normal 26 4 5 2 2" xfId="22459" xr:uid="{00000000-0005-0000-0000-0000BC570000}"/>
    <cellStyle name="Normal 26 4 5 3" xfId="22460" xr:uid="{00000000-0005-0000-0000-0000BD570000}"/>
    <cellStyle name="Normal 26 4 6" xfId="22461" xr:uid="{00000000-0005-0000-0000-0000BE570000}"/>
    <cellStyle name="Normal 26 4 6 2" xfId="22462" xr:uid="{00000000-0005-0000-0000-0000BF570000}"/>
    <cellStyle name="Normal 26 4 6 2 2" xfId="22463" xr:uid="{00000000-0005-0000-0000-0000C0570000}"/>
    <cellStyle name="Normal 26 4 6 3" xfId="22464" xr:uid="{00000000-0005-0000-0000-0000C1570000}"/>
    <cellStyle name="Normal 26 4 7" xfId="22465" xr:uid="{00000000-0005-0000-0000-0000C2570000}"/>
    <cellStyle name="Normal 26 4 7 2" xfId="22466" xr:uid="{00000000-0005-0000-0000-0000C3570000}"/>
    <cellStyle name="Normal 26 4 8" xfId="22467" xr:uid="{00000000-0005-0000-0000-0000C4570000}"/>
    <cellStyle name="Normal 26 4 8 2" xfId="22468" xr:uid="{00000000-0005-0000-0000-0000C5570000}"/>
    <cellStyle name="Normal 26 4 9" xfId="22469" xr:uid="{00000000-0005-0000-0000-0000C6570000}"/>
    <cellStyle name="Normal 26 5" xfId="22470" xr:uid="{00000000-0005-0000-0000-0000C7570000}"/>
    <cellStyle name="Normal 26 5 2" xfId="22471" xr:uid="{00000000-0005-0000-0000-0000C8570000}"/>
    <cellStyle name="Normal 26 5 2 2" xfId="22472" xr:uid="{00000000-0005-0000-0000-0000C9570000}"/>
    <cellStyle name="Normal 26 5 2 2 2" xfId="22473" xr:uid="{00000000-0005-0000-0000-0000CA570000}"/>
    <cellStyle name="Normal 26 5 2 2 2 2" xfId="22474" xr:uid="{00000000-0005-0000-0000-0000CB570000}"/>
    <cellStyle name="Normal 26 5 2 2 3" xfId="22475" xr:uid="{00000000-0005-0000-0000-0000CC570000}"/>
    <cellStyle name="Normal 26 5 2 3" xfId="22476" xr:uid="{00000000-0005-0000-0000-0000CD570000}"/>
    <cellStyle name="Normal 26 5 2 3 2" xfId="22477" xr:uid="{00000000-0005-0000-0000-0000CE570000}"/>
    <cellStyle name="Normal 26 5 2 3 2 2" xfId="22478" xr:uid="{00000000-0005-0000-0000-0000CF570000}"/>
    <cellStyle name="Normal 26 5 2 3 3" xfId="22479" xr:uid="{00000000-0005-0000-0000-0000D0570000}"/>
    <cellStyle name="Normal 26 5 2 4" xfId="22480" xr:uid="{00000000-0005-0000-0000-0000D1570000}"/>
    <cellStyle name="Normal 26 5 2 4 2" xfId="22481" xr:uid="{00000000-0005-0000-0000-0000D2570000}"/>
    <cellStyle name="Normal 26 5 2 4 2 2" xfId="22482" xr:uid="{00000000-0005-0000-0000-0000D3570000}"/>
    <cellStyle name="Normal 26 5 2 4 3" xfId="22483" xr:uid="{00000000-0005-0000-0000-0000D4570000}"/>
    <cellStyle name="Normal 26 5 2 5" xfId="22484" xr:uid="{00000000-0005-0000-0000-0000D5570000}"/>
    <cellStyle name="Normal 26 5 2 5 2" xfId="22485" xr:uid="{00000000-0005-0000-0000-0000D6570000}"/>
    <cellStyle name="Normal 26 5 2 6" xfId="22486" xr:uid="{00000000-0005-0000-0000-0000D7570000}"/>
    <cellStyle name="Normal 26 5 2 6 2" xfId="22487" xr:uid="{00000000-0005-0000-0000-0000D8570000}"/>
    <cellStyle name="Normal 26 5 2 7" xfId="22488" xr:uid="{00000000-0005-0000-0000-0000D9570000}"/>
    <cellStyle name="Normal 26 5 3" xfId="22489" xr:uid="{00000000-0005-0000-0000-0000DA570000}"/>
    <cellStyle name="Normal 26 5 3 2" xfId="22490" xr:uid="{00000000-0005-0000-0000-0000DB570000}"/>
    <cellStyle name="Normal 26 5 3 2 2" xfId="22491" xr:uid="{00000000-0005-0000-0000-0000DC570000}"/>
    <cellStyle name="Normal 26 5 3 3" xfId="22492" xr:uid="{00000000-0005-0000-0000-0000DD570000}"/>
    <cellStyle name="Normal 26 5 4" xfId="22493" xr:uid="{00000000-0005-0000-0000-0000DE570000}"/>
    <cellStyle name="Normal 26 5 4 2" xfId="22494" xr:uid="{00000000-0005-0000-0000-0000DF570000}"/>
    <cellStyle name="Normal 26 5 4 2 2" xfId="22495" xr:uid="{00000000-0005-0000-0000-0000E0570000}"/>
    <cellStyle name="Normal 26 5 4 3" xfId="22496" xr:uid="{00000000-0005-0000-0000-0000E1570000}"/>
    <cellStyle name="Normal 26 5 5" xfId="22497" xr:uid="{00000000-0005-0000-0000-0000E2570000}"/>
    <cellStyle name="Normal 26 5 5 2" xfId="22498" xr:uid="{00000000-0005-0000-0000-0000E3570000}"/>
    <cellStyle name="Normal 26 5 5 2 2" xfId="22499" xr:uid="{00000000-0005-0000-0000-0000E4570000}"/>
    <cellStyle name="Normal 26 5 5 3" xfId="22500" xr:uid="{00000000-0005-0000-0000-0000E5570000}"/>
    <cellStyle name="Normal 26 5 6" xfId="22501" xr:uid="{00000000-0005-0000-0000-0000E6570000}"/>
    <cellStyle name="Normal 26 5 6 2" xfId="22502" xr:uid="{00000000-0005-0000-0000-0000E7570000}"/>
    <cellStyle name="Normal 26 5 7" xfId="22503" xr:uid="{00000000-0005-0000-0000-0000E8570000}"/>
    <cellStyle name="Normal 26 5 7 2" xfId="22504" xr:uid="{00000000-0005-0000-0000-0000E9570000}"/>
    <cellStyle name="Normal 26 5 8" xfId="22505" xr:uid="{00000000-0005-0000-0000-0000EA570000}"/>
    <cellStyle name="Normal 26 6" xfId="22506" xr:uid="{00000000-0005-0000-0000-0000EB570000}"/>
    <cellStyle name="Normal 26 6 2" xfId="22507" xr:uid="{00000000-0005-0000-0000-0000EC570000}"/>
    <cellStyle name="Normal 26 6 2 2" xfId="22508" xr:uid="{00000000-0005-0000-0000-0000ED570000}"/>
    <cellStyle name="Normal 26 6 2 2 2" xfId="22509" xr:uid="{00000000-0005-0000-0000-0000EE570000}"/>
    <cellStyle name="Normal 26 6 2 3" xfId="22510" xr:uid="{00000000-0005-0000-0000-0000EF570000}"/>
    <cellStyle name="Normal 26 6 3" xfId="22511" xr:uid="{00000000-0005-0000-0000-0000F0570000}"/>
    <cellStyle name="Normal 26 6 3 2" xfId="22512" xr:uid="{00000000-0005-0000-0000-0000F1570000}"/>
    <cellStyle name="Normal 26 6 3 2 2" xfId="22513" xr:uid="{00000000-0005-0000-0000-0000F2570000}"/>
    <cellStyle name="Normal 26 6 3 3" xfId="22514" xr:uid="{00000000-0005-0000-0000-0000F3570000}"/>
    <cellStyle name="Normal 26 6 4" xfId="22515" xr:uid="{00000000-0005-0000-0000-0000F4570000}"/>
    <cellStyle name="Normal 26 6 4 2" xfId="22516" xr:uid="{00000000-0005-0000-0000-0000F5570000}"/>
    <cellStyle name="Normal 26 6 4 2 2" xfId="22517" xr:uid="{00000000-0005-0000-0000-0000F6570000}"/>
    <cellStyle name="Normal 26 6 4 3" xfId="22518" xr:uid="{00000000-0005-0000-0000-0000F7570000}"/>
    <cellStyle name="Normal 26 6 5" xfId="22519" xr:uid="{00000000-0005-0000-0000-0000F8570000}"/>
    <cellStyle name="Normal 26 6 5 2" xfId="22520" xr:uid="{00000000-0005-0000-0000-0000F9570000}"/>
    <cellStyle name="Normal 26 6 6" xfId="22521" xr:uid="{00000000-0005-0000-0000-0000FA570000}"/>
    <cellStyle name="Normal 26 6 6 2" xfId="22522" xr:uid="{00000000-0005-0000-0000-0000FB570000}"/>
    <cellStyle name="Normal 26 6 7" xfId="22523" xr:uid="{00000000-0005-0000-0000-0000FC570000}"/>
    <cellStyle name="Normal 26 7" xfId="22524" xr:uid="{00000000-0005-0000-0000-0000FD570000}"/>
    <cellStyle name="Normal 26 7 2" xfId="22525" xr:uid="{00000000-0005-0000-0000-0000FE570000}"/>
    <cellStyle name="Normal 26 7 2 2" xfId="22526" xr:uid="{00000000-0005-0000-0000-0000FF570000}"/>
    <cellStyle name="Normal 26 7 2 2 2" xfId="22527" xr:uid="{00000000-0005-0000-0000-000000580000}"/>
    <cellStyle name="Normal 26 7 2 3" xfId="22528" xr:uid="{00000000-0005-0000-0000-000001580000}"/>
    <cellStyle name="Normal 26 7 3" xfId="22529" xr:uid="{00000000-0005-0000-0000-000002580000}"/>
    <cellStyle name="Normal 26 7 3 2" xfId="22530" xr:uid="{00000000-0005-0000-0000-000003580000}"/>
    <cellStyle name="Normal 26 7 3 2 2" xfId="22531" xr:uid="{00000000-0005-0000-0000-000004580000}"/>
    <cellStyle name="Normal 26 7 3 3" xfId="22532" xr:uid="{00000000-0005-0000-0000-000005580000}"/>
    <cellStyle name="Normal 26 7 4" xfId="22533" xr:uid="{00000000-0005-0000-0000-000006580000}"/>
    <cellStyle name="Normal 26 7 4 2" xfId="22534" xr:uid="{00000000-0005-0000-0000-000007580000}"/>
    <cellStyle name="Normal 26 7 4 2 2" xfId="22535" xr:uid="{00000000-0005-0000-0000-000008580000}"/>
    <cellStyle name="Normal 26 7 4 3" xfId="22536" xr:uid="{00000000-0005-0000-0000-000009580000}"/>
    <cellStyle name="Normal 26 7 5" xfId="22537" xr:uid="{00000000-0005-0000-0000-00000A580000}"/>
    <cellStyle name="Normal 26 7 5 2" xfId="22538" xr:uid="{00000000-0005-0000-0000-00000B580000}"/>
    <cellStyle name="Normal 26 7 6" xfId="22539" xr:uid="{00000000-0005-0000-0000-00000C580000}"/>
    <cellStyle name="Normal 26 7 6 2" xfId="22540" xr:uid="{00000000-0005-0000-0000-00000D580000}"/>
    <cellStyle name="Normal 26 7 7" xfId="22541" xr:uid="{00000000-0005-0000-0000-00000E580000}"/>
    <cellStyle name="Normal 26 8" xfId="22542" xr:uid="{00000000-0005-0000-0000-00000F580000}"/>
    <cellStyle name="Normal 26 8 2" xfId="22543" xr:uid="{00000000-0005-0000-0000-000010580000}"/>
    <cellStyle name="Normal 26 8 2 2" xfId="22544" xr:uid="{00000000-0005-0000-0000-000011580000}"/>
    <cellStyle name="Normal 26 8 3" xfId="22545" xr:uid="{00000000-0005-0000-0000-000012580000}"/>
    <cellStyle name="Normal 26 9" xfId="22546" xr:uid="{00000000-0005-0000-0000-000013580000}"/>
    <cellStyle name="Normal 26 9 2" xfId="22547" xr:uid="{00000000-0005-0000-0000-000014580000}"/>
    <cellStyle name="Normal 26 9 2 2" xfId="22548" xr:uid="{00000000-0005-0000-0000-000015580000}"/>
    <cellStyle name="Normal 26 9 3" xfId="22549" xr:uid="{00000000-0005-0000-0000-000016580000}"/>
    <cellStyle name="Normal 26_Confidential Information" xfId="22550" xr:uid="{00000000-0005-0000-0000-000017580000}"/>
    <cellStyle name="Normal 27" xfId="22551" xr:uid="{00000000-0005-0000-0000-000018580000}"/>
    <cellStyle name="Normal 28" xfId="22552" xr:uid="{00000000-0005-0000-0000-000019580000}"/>
    <cellStyle name="Normal 29" xfId="22553" xr:uid="{00000000-0005-0000-0000-00001A580000}"/>
    <cellStyle name="Normal 29 10" xfId="22554" xr:uid="{00000000-0005-0000-0000-00001B580000}"/>
    <cellStyle name="Normal 29 10 2" xfId="22555" xr:uid="{00000000-0005-0000-0000-00001C580000}"/>
    <cellStyle name="Normal 29 10 2 2" xfId="22556" xr:uid="{00000000-0005-0000-0000-00001D580000}"/>
    <cellStyle name="Normal 29 10 3" xfId="22557" xr:uid="{00000000-0005-0000-0000-00001E580000}"/>
    <cellStyle name="Normal 29 11" xfId="22558" xr:uid="{00000000-0005-0000-0000-00001F580000}"/>
    <cellStyle name="Normal 29 11 2" xfId="22559" xr:uid="{00000000-0005-0000-0000-000020580000}"/>
    <cellStyle name="Normal 29 12" xfId="22560" xr:uid="{00000000-0005-0000-0000-000021580000}"/>
    <cellStyle name="Normal 29 12 2" xfId="22561" xr:uid="{00000000-0005-0000-0000-000022580000}"/>
    <cellStyle name="Normal 29 13" xfId="22562" xr:uid="{00000000-0005-0000-0000-000023580000}"/>
    <cellStyle name="Normal 29 2" xfId="22563" xr:uid="{00000000-0005-0000-0000-000024580000}"/>
    <cellStyle name="Normal 29 2 10" xfId="22564" xr:uid="{00000000-0005-0000-0000-000025580000}"/>
    <cellStyle name="Normal 29 2 10 2" xfId="22565" xr:uid="{00000000-0005-0000-0000-000026580000}"/>
    <cellStyle name="Normal 29 2 11" xfId="22566" xr:uid="{00000000-0005-0000-0000-000027580000}"/>
    <cellStyle name="Normal 29 2 2" xfId="22567" xr:uid="{00000000-0005-0000-0000-000028580000}"/>
    <cellStyle name="Normal 29 2 2 2" xfId="22568" xr:uid="{00000000-0005-0000-0000-000029580000}"/>
    <cellStyle name="Normal 29 2 2 2 2" xfId="22569" xr:uid="{00000000-0005-0000-0000-00002A580000}"/>
    <cellStyle name="Normal 29 2 2 2 2 2" xfId="22570" xr:uid="{00000000-0005-0000-0000-00002B580000}"/>
    <cellStyle name="Normal 29 2 2 2 2 2 2" xfId="22571" xr:uid="{00000000-0005-0000-0000-00002C580000}"/>
    <cellStyle name="Normal 29 2 2 2 2 3" xfId="22572" xr:uid="{00000000-0005-0000-0000-00002D580000}"/>
    <cellStyle name="Normal 29 2 2 2 3" xfId="22573" xr:uid="{00000000-0005-0000-0000-00002E580000}"/>
    <cellStyle name="Normal 29 2 2 2 3 2" xfId="22574" xr:uid="{00000000-0005-0000-0000-00002F580000}"/>
    <cellStyle name="Normal 29 2 2 2 3 2 2" xfId="22575" xr:uid="{00000000-0005-0000-0000-000030580000}"/>
    <cellStyle name="Normal 29 2 2 2 3 3" xfId="22576" xr:uid="{00000000-0005-0000-0000-000031580000}"/>
    <cellStyle name="Normal 29 2 2 2 4" xfId="22577" xr:uid="{00000000-0005-0000-0000-000032580000}"/>
    <cellStyle name="Normal 29 2 2 2 4 2" xfId="22578" xr:uid="{00000000-0005-0000-0000-000033580000}"/>
    <cellStyle name="Normal 29 2 2 2 4 2 2" xfId="22579" xr:uid="{00000000-0005-0000-0000-000034580000}"/>
    <cellStyle name="Normal 29 2 2 2 4 3" xfId="22580" xr:uid="{00000000-0005-0000-0000-000035580000}"/>
    <cellStyle name="Normal 29 2 2 2 5" xfId="22581" xr:uid="{00000000-0005-0000-0000-000036580000}"/>
    <cellStyle name="Normal 29 2 2 2 5 2" xfId="22582" xr:uid="{00000000-0005-0000-0000-000037580000}"/>
    <cellStyle name="Normal 29 2 2 2 6" xfId="22583" xr:uid="{00000000-0005-0000-0000-000038580000}"/>
    <cellStyle name="Normal 29 2 2 2 6 2" xfId="22584" xr:uid="{00000000-0005-0000-0000-000039580000}"/>
    <cellStyle name="Normal 29 2 2 2 7" xfId="22585" xr:uid="{00000000-0005-0000-0000-00003A580000}"/>
    <cellStyle name="Normal 29 2 2 3" xfId="22586" xr:uid="{00000000-0005-0000-0000-00003B580000}"/>
    <cellStyle name="Normal 29 2 2 3 2" xfId="22587" xr:uid="{00000000-0005-0000-0000-00003C580000}"/>
    <cellStyle name="Normal 29 2 2 3 2 2" xfId="22588" xr:uid="{00000000-0005-0000-0000-00003D580000}"/>
    <cellStyle name="Normal 29 2 2 3 2 2 2" xfId="22589" xr:uid="{00000000-0005-0000-0000-00003E580000}"/>
    <cellStyle name="Normal 29 2 2 3 2 3" xfId="22590" xr:uid="{00000000-0005-0000-0000-00003F580000}"/>
    <cellStyle name="Normal 29 2 2 3 3" xfId="22591" xr:uid="{00000000-0005-0000-0000-000040580000}"/>
    <cellStyle name="Normal 29 2 2 3 3 2" xfId="22592" xr:uid="{00000000-0005-0000-0000-000041580000}"/>
    <cellStyle name="Normal 29 2 2 3 3 2 2" xfId="22593" xr:uid="{00000000-0005-0000-0000-000042580000}"/>
    <cellStyle name="Normal 29 2 2 3 3 3" xfId="22594" xr:uid="{00000000-0005-0000-0000-000043580000}"/>
    <cellStyle name="Normal 29 2 2 3 4" xfId="22595" xr:uid="{00000000-0005-0000-0000-000044580000}"/>
    <cellStyle name="Normal 29 2 2 3 4 2" xfId="22596" xr:uid="{00000000-0005-0000-0000-000045580000}"/>
    <cellStyle name="Normal 29 2 2 3 4 2 2" xfId="22597" xr:uid="{00000000-0005-0000-0000-000046580000}"/>
    <cellStyle name="Normal 29 2 2 3 4 3" xfId="22598" xr:uid="{00000000-0005-0000-0000-000047580000}"/>
    <cellStyle name="Normal 29 2 2 3 5" xfId="22599" xr:uid="{00000000-0005-0000-0000-000048580000}"/>
    <cellStyle name="Normal 29 2 2 3 5 2" xfId="22600" xr:uid="{00000000-0005-0000-0000-000049580000}"/>
    <cellStyle name="Normal 29 2 2 3 6" xfId="22601" xr:uid="{00000000-0005-0000-0000-00004A580000}"/>
    <cellStyle name="Normal 29 2 2 3 6 2" xfId="22602" xr:uid="{00000000-0005-0000-0000-00004B580000}"/>
    <cellStyle name="Normal 29 2 2 3 7" xfId="22603" xr:uid="{00000000-0005-0000-0000-00004C580000}"/>
    <cellStyle name="Normal 29 2 2 4" xfId="22604" xr:uid="{00000000-0005-0000-0000-00004D580000}"/>
    <cellStyle name="Normal 29 2 2 4 2" xfId="22605" xr:uid="{00000000-0005-0000-0000-00004E580000}"/>
    <cellStyle name="Normal 29 2 2 4 2 2" xfId="22606" xr:uid="{00000000-0005-0000-0000-00004F580000}"/>
    <cellStyle name="Normal 29 2 2 4 3" xfId="22607" xr:uid="{00000000-0005-0000-0000-000050580000}"/>
    <cellStyle name="Normal 29 2 2 5" xfId="22608" xr:uid="{00000000-0005-0000-0000-000051580000}"/>
    <cellStyle name="Normal 29 2 2 5 2" xfId="22609" xr:uid="{00000000-0005-0000-0000-000052580000}"/>
    <cellStyle name="Normal 29 2 2 5 2 2" xfId="22610" xr:uid="{00000000-0005-0000-0000-000053580000}"/>
    <cellStyle name="Normal 29 2 2 5 3" xfId="22611" xr:uid="{00000000-0005-0000-0000-000054580000}"/>
    <cellStyle name="Normal 29 2 2 6" xfId="22612" xr:uid="{00000000-0005-0000-0000-000055580000}"/>
    <cellStyle name="Normal 29 2 2 6 2" xfId="22613" xr:uid="{00000000-0005-0000-0000-000056580000}"/>
    <cellStyle name="Normal 29 2 2 6 2 2" xfId="22614" xr:uid="{00000000-0005-0000-0000-000057580000}"/>
    <cellStyle name="Normal 29 2 2 6 3" xfId="22615" xr:uid="{00000000-0005-0000-0000-000058580000}"/>
    <cellStyle name="Normal 29 2 2 7" xfId="22616" xr:uid="{00000000-0005-0000-0000-000059580000}"/>
    <cellStyle name="Normal 29 2 2 7 2" xfId="22617" xr:uid="{00000000-0005-0000-0000-00005A580000}"/>
    <cellStyle name="Normal 29 2 2 8" xfId="22618" xr:uid="{00000000-0005-0000-0000-00005B580000}"/>
    <cellStyle name="Normal 29 2 2 8 2" xfId="22619" xr:uid="{00000000-0005-0000-0000-00005C580000}"/>
    <cellStyle name="Normal 29 2 2 9" xfId="22620" xr:uid="{00000000-0005-0000-0000-00005D580000}"/>
    <cellStyle name="Normal 29 2 3" xfId="22621" xr:uid="{00000000-0005-0000-0000-00005E580000}"/>
    <cellStyle name="Normal 29 2 3 2" xfId="22622" xr:uid="{00000000-0005-0000-0000-00005F580000}"/>
    <cellStyle name="Normal 29 2 3 2 2" xfId="22623" xr:uid="{00000000-0005-0000-0000-000060580000}"/>
    <cellStyle name="Normal 29 2 3 2 2 2" xfId="22624" xr:uid="{00000000-0005-0000-0000-000061580000}"/>
    <cellStyle name="Normal 29 2 3 2 2 2 2" xfId="22625" xr:uid="{00000000-0005-0000-0000-000062580000}"/>
    <cellStyle name="Normal 29 2 3 2 2 3" xfId="22626" xr:uid="{00000000-0005-0000-0000-000063580000}"/>
    <cellStyle name="Normal 29 2 3 2 3" xfId="22627" xr:uid="{00000000-0005-0000-0000-000064580000}"/>
    <cellStyle name="Normal 29 2 3 2 3 2" xfId="22628" xr:uid="{00000000-0005-0000-0000-000065580000}"/>
    <cellStyle name="Normal 29 2 3 2 3 2 2" xfId="22629" xr:uid="{00000000-0005-0000-0000-000066580000}"/>
    <cellStyle name="Normal 29 2 3 2 3 3" xfId="22630" xr:uid="{00000000-0005-0000-0000-000067580000}"/>
    <cellStyle name="Normal 29 2 3 2 4" xfId="22631" xr:uid="{00000000-0005-0000-0000-000068580000}"/>
    <cellStyle name="Normal 29 2 3 2 4 2" xfId="22632" xr:uid="{00000000-0005-0000-0000-000069580000}"/>
    <cellStyle name="Normal 29 2 3 2 4 2 2" xfId="22633" xr:uid="{00000000-0005-0000-0000-00006A580000}"/>
    <cellStyle name="Normal 29 2 3 2 4 3" xfId="22634" xr:uid="{00000000-0005-0000-0000-00006B580000}"/>
    <cellStyle name="Normal 29 2 3 2 5" xfId="22635" xr:uid="{00000000-0005-0000-0000-00006C580000}"/>
    <cellStyle name="Normal 29 2 3 2 5 2" xfId="22636" xr:uid="{00000000-0005-0000-0000-00006D580000}"/>
    <cellStyle name="Normal 29 2 3 2 6" xfId="22637" xr:uid="{00000000-0005-0000-0000-00006E580000}"/>
    <cellStyle name="Normal 29 2 3 2 6 2" xfId="22638" xr:uid="{00000000-0005-0000-0000-00006F580000}"/>
    <cellStyle name="Normal 29 2 3 2 7" xfId="22639" xr:uid="{00000000-0005-0000-0000-000070580000}"/>
    <cellStyle name="Normal 29 2 3 3" xfId="22640" xr:uid="{00000000-0005-0000-0000-000071580000}"/>
    <cellStyle name="Normal 29 2 3 3 2" xfId="22641" xr:uid="{00000000-0005-0000-0000-000072580000}"/>
    <cellStyle name="Normal 29 2 3 3 2 2" xfId="22642" xr:uid="{00000000-0005-0000-0000-000073580000}"/>
    <cellStyle name="Normal 29 2 3 3 3" xfId="22643" xr:uid="{00000000-0005-0000-0000-000074580000}"/>
    <cellStyle name="Normal 29 2 3 4" xfId="22644" xr:uid="{00000000-0005-0000-0000-000075580000}"/>
    <cellStyle name="Normal 29 2 3 4 2" xfId="22645" xr:uid="{00000000-0005-0000-0000-000076580000}"/>
    <cellStyle name="Normal 29 2 3 4 2 2" xfId="22646" xr:uid="{00000000-0005-0000-0000-000077580000}"/>
    <cellStyle name="Normal 29 2 3 4 3" xfId="22647" xr:uid="{00000000-0005-0000-0000-000078580000}"/>
    <cellStyle name="Normal 29 2 3 5" xfId="22648" xr:uid="{00000000-0005-0000-0000-000079580000}"/>
    <cellStyle name="Normal 29 2 3 5 2" xfId="22649" xr:uid="{00000000-0005-0000-0000-00007A580000}"/>
    <cellStyle name="Normal 29 2 3 5 2 2" xfId="22650" xr:uid="{00000000-0005-0000-0000-00007B580000}"/>
    <cellStyle name="Normal 29 2 3 5 3" xfId="22651" xr:uid="{00000000-0005-0000-0000-00007C580000}"/>
    <cellStyle name="Normal 29 2 3 6" xfId="22652" xr:uid="{00000000-0005-0000-0000-00007D580000}"/>
    <cellStyle name="Normal 29 2 3 6 2" xfId="22653" xr:uid="{00000000-0005-0000-0000-00007E580000}"/>
    <cellStyle name="Normal 29 2 3 7" xfId="22654" xr:uid="{00000000-0005-0000-0000-00007F580000}"/>
    <cellStyle name="Normal 29 2 3 7 2" xfId="22655" xr:uid="{00000000-0005-0000-0000-000080580000}"/>
    <cellStyle name="Normal 29 2 3 8" xfId="22656" xr:uid="{00000000-0005-0000-0000-000081580000}"/>
    <cellStyle name="Normal 29 2 4" xfId="22657" xr:uid="{00000000-0005-0000-0000-000082580000}"/>
    <cellStyle name="Normal 29 2 4 2" xfId="22658" xr:uid="{00000000-0005-0000-0000-000083580000}"/>
    <cellStyle name="Normal 29 2 4 2 2" xfId="22659" xr:uid="{00000000-0005-0000-0000-000084580000}"/>
    <cellStyle name="Normal 29 2 4 2 2 2" xfId="22660" xr:uid="{00000000-0005-0000-0000-000085580000}"/>
    <cellStyle name="Normal 29 2 4 2 3" xfId="22661" xr:uid="{00000000-0005-0000-0000-000086580000}"/>
    <cellStyle name="Normal 29 2 4 3" xfId="22662" xr:uid="{00000000-0005-0000-0000-000087580000}"/>
    <cellStyle name="Normal 29 2 4 3 2" xfId="22663" xr:uid="{00000000-0005-0000-0000-000088580000}"/>
    <cellStyle name="Normal 29 2 4 3 2 2" xfId="22664" xr:uid="{00000000-0005-0000-0000-000089580000}"/>
    <cellStyle name="Normal 29 2 4 3 3" xfId="22665" xr:uid="{00000000-0005-0000-0000-00008A580000}"/>
    <cellStyle name="Normal 29 2 4 4" xfId="22666" xr:uid="{00000000-0005-0000-0000-00008B580000}"/>
    <cellStyle name="Normal 29 2 4 4 2" xfId="22667" xr:uid="{00000000-0005-0000-0000-00008C580000}"/>
    <cellStyle name="Normal 29 2 4 4 2 2" xfId="22668" xr:uid="{00000000-0005-0000-0000-00008D580000}"/>
    <cellStyle name="Normal 29 2 4 4 3" xfId="22669" xr:uid="{00000000-0005-0000-0000-00008E580000}"/>
    <cellStyle name="Normal 29 2 4 5" xfId="22670" xr:uid="{00000000-0005-0000-0000-00008F580000}"/>
    <cellStyle name="Normal 29 2 4 5 2" xfId="22671" xr:uid="{00000000-0005-0000-0000-000090580000}"/>
    <cellStyle name="Normal 29 2 4 6" xfId="22672" xr:uid="{00000000-0005-0000-0000-000091580000}"/>
    <cellStyle name="Normal 29 2 4 6 2" xfId="22673" xr:uid="{00000000-0005-0000-0000-000092580000}"/>
    <cellStyle name="Normal 29 2 4 7" xfId="22674" xr:uid="{00000000-0005-0000-0000-000093580000}"/>
    <cellStyle name="Normal 29 2 5" xfId="22675" xr:uid="{00000000-0005-0000-0000-000094580000}"/>
    <cellStyle name="Normal 29 2 5 2" xfId="22676" xr:uid="{00000000-0005-0000-0000-000095580000}"/>
    <cellStyle name="Normal 29 2 5 2 2" xfId="22677" xr:uid="{00000000-0005-0000-0000-000096580000}"/>
    <cellStyle name="Normal 29 2 5 2 2 2" xfId="22678" xr:uid="{00000000-0005-0000-0000-000097580000}"/>
    <cellStyle name="Normal 29 2 5 2 3" xfId="22679" xr:uid="{00000000-0005-0000-0000-000098580000}"/>
    <cellStyle name="Normal 29 2 5 3" xfId="22680" xr:uid="{00000000-0005-0000-0000-000099580000}"/>
    <cellStyle name="Normal 29 2 5 3 2" xfId="22681" xr:uid="{00000000-0005-0000-0000-00009A580000}"/>
    <cellStyle name="Normal 29 2 5 3 2 2" xfId="22682" xr:uid="{00000000-0005-0000-0000-00009B580000}"/>
    <cellStyle name="Normal 29 2 5 3 3" xfId="22683" xr:uid="{00000000-0005-0000-0000-00009C580000}"/>
    <cellStyle name="Normal 29 2 5 4" xfId="22684" xr:uid="{00000000-0005-0000-0000-00009D580000}"/>
    <cellStyle name="Normal 29 2 5 4 2" xfId="22685" xr:uid="{00000000-0005-0000-0000-00009E580000}"/>
    <cellStyle name="Normal 29 2 5 4 2 2" xfId="22686" xr:uid="{00000000-0005-0000-0000-00009F580000}"/>
    <cellStyle name="Normal 29 2 5 4 3" xfId="22687" xr:uid="{00000000-0005-0000-0000-0000A0580000}"/>
    <cellStyle name="Normal 29 2 5 5" xfId="22688" xr:uid="{00000000-0005-0000-0000-0000A1580000}"/>
    <cellStyle name="Normal 29 2 5 5 2" xfId="22689" xr:uid="{00000000-0005-0000-0000-0000A2580000}"/>
    <cellStyle name="Normal 29 2 5 6" xfId="22690" xr:uid="{00000000-0005-0000-0000-0000A3580000}"/>
    <cellStyle name="Normal 29 2 5 6 2" xfId="22691" xr:uid="{00000000-0005-0000-0000-0000A4580000}"/>
    <cellStyle name="Normal 29 2 5 7" xfId="22692" xr:uid="{00000000-0005-0000-0000-0000A5580000}"/>
    <cellStyle name="Normal 29 2 6" xfId="22693" xr:uid="{00000000-0005-0000-0000-0000A6580000}"/>
    <cellStyle name="Normal 29 2 6 2" xfId="22694" xr:uid="{00000000-0005-0000-0000-0000A7580000}"/>
    <cellStyle name="Normal 29 2 6 2 2" xfId="22695" xr:uid="{00000000-0005-0000-0000-0000A8580000}"/>
    <cellStyle name="Normal 29 2 6 3" xfId="22696" xr:uid="{00000000-0005-0000-0000-0000A9580000}"/>
    <cellStyle name="Normal 29 2 7" xfId="22697" xr:uid="{00000000-0005-0000-0000-0000AA580000}"/>
    <cellStyle name="Normal 29 2 7 2" xfId="22698" xr:uid="{00000000-0005-0000-0000-0000AB580000}"/>
    <cellStyle name="Normal 29 2 7 2 2" xfId="22699" xr:uid="{00000000-0005-0000-0000-0000AC580000}"/>
    <cellStyle name="Normal 29 2 7 3" xfId="22700" xr:uid="{00000000-0005-0000-0000-0000AD580000}"/>
    <cellStyle name="Normal 29 2 8" xfId="22701" xr:uid="{00000000-0005-0000-0000-0000AE580000}"/>
    <cellStyle name="Normal 29 2 8 2" xfId="22702" xr:uid="{00000000-0005-0000-0000-0000AF580000}"/>
    <cellStyle name="Normal 29 2 8 2 2" xfId="22703" xr:uid="{00000000-0005-0000-0000-0000B0580000}"/>
    <cellStyle name="Normal 29 2 8 3" xfId="22704" xr:uid="{00000000-0005-0000-0000-0000B1580000}"/>
    <cellStyle name="Normal 29 2 9" xfId="22705" xr:uid="{00000000-0005-0000-0000-0000B2580000}"/>
    <cellStyle name="Normal 29 2 9 2" xfId="22706" xr:uid="{00000000-0005-0000-0000-0000B3580000}"/>
    <cellStyle name="Normal 29 3" xfId="22707" xr:uid="{00000000-0005-0000-0000-0000B4580000}"/>
    <cellStyle name="Normal 29 3 10" xfId="22708" xr:uid="{00000000-0005-0000-0000-0000B5580000}"/>
    <cellStyle name="Normal 29 3 10 2" xfId="22709" xr:uid="{00000000-0005-0000-0000-0000B6580000}"/>
    <cellStyle name="Normal 29 3 11" xfId="22710" xr:uid="{00000000-0005-0000-0000-0000B7580000}"/>
    <cellStyle name="Normal 29 3 2" xfId="22711" xr:uid="{00000000-0005-0000-0000-0000B8580000}"/>
    <cellStyle name="Normal 29 3 2 2" xfId="22712" xr:uid="{00000000-0005-0000-0000-0000B9580000}"/>
    <cellStyle name="Normal 29 3 2 2 2" xfId="22713" xr:uid="{00000000-0005-0000-0000-0000BA580000}"/>
    <cellStyle name="Normal 29 3 2 2 2 2" xfId="22714" xr:uid="{00000000-0005-0000-0000-0000BB580000}"/>
    <cellStyle name="Normal 29 3 2 2 2 2 2" xfId="22715" xr:uid="{00000000-0005-0000-0000-0000BC580000}"/>
    <cellStyle name="Normal 29 3 2 2 2 3" xfId="22716" xr:uid="{00000000-0005-0000-0000-0000BD580000}"/>
    <cellStyle name="Normal 29 3 2 2 3" xfId="22717" xr:uid="{00000000-0005-0000-0000-0000BE580000}"/>
    <cellStyle name="Normal 29 3 2 2 3 2" xfId="22718" xr:uid="{00000000-0005-0000-0000-0000BF580000}"/>
    <cellStyle name="Normal 29 3 2 2 3 2 2" xfId="22719" xr:uid="{00000000-0005-0000-0000-0000C0580000}"/>
    <cellStyle name="Normal 29 3 2 2 3 3" xfId="22720" xr:uid="{00000000-0005-0000-0000-0000C1580000}"/>
    <cellStyle name="Normal 29 3 2 2 4" xfId="22721" xr:uid="{00000000-0005-0000-0000-0000C2580000}"/>
    <cellStyle name="Normal 29 3 2 2 4 2" xfId="22722" xr:uid="{00000000-0005-0000-0000-0000C3580000}"/>
    <cellStyle name="Normal 29 3 2 2 4 2 2" xfId="22723" xr:uid="{00000000-0005-0000-0000-0000C4580000}"/>
    <cellStyle name="Normal 29 3 2 2 4 3" xfId="22724" xr:uid="{00000000-0005-0000-0000-0000C5580000}"/>
    <cellStyle name="Normal 29 3 2 2 5" xfId="22725" xr:uid="{00000000-0005-0000-0000-0000C6580000}"/>
    <cellStyle name="Normal 29 3 2 2 5 2" xfId="22726" xr:uid="{00000000-0005-0000-0000-0000C7580000}"/>
    <cellStyle name="Normal 29 3 2 2 6" xfId="22727" xr:uid="{00000000-0005-0000-0000-0000C8580000}"/>
    <cellStyle name="Normal 29 3 2 2 6 2" xfId="22728" xr:uid="{00000000-0005-0000-0000-0000C9580000}"/>
    <cellStyle name="Normal 29 3 2 2 7" xfId="22729" xr:uid="{00000000-0005-0000-0000-0000CA580000}"/>
    <cellStyle name="Normal 29 3 2 3" xfId="22730" xr:uid="{00000000-0005-0000-0000-0000CB580000}"/>
    <cellStyle name="Normal 29 3 2 3 2" xfId="22731" xr:uid="{00000000-0005-0000-0000-0000CC580000}"/>
    <cellStyle name="Normal 29 3 2 3 2 2" xfId="22732" xr:uid="{00000000-0005-0000-0000-0000CD580000}"/>
    <cellStyle name="Normal 29 3 2 3 2 2 2" xfId="22733" xr:uid="{00000000-0005-0000-0000-0000CE580000}"/>
    <cellStyle name="Normal 29 3 2 3 2 3" xfId="22734" xr:uid="{00000000-0005-0000-0000-0000CF580000}"/>
    <cellStyle name="Normal 29 3 2 3 3" xfId="22735" xr:uid="{00000000-0005-0000-0000-0000D0580000}"/>
    <cellStyle name="Normal 29 3 2 3 3 2" xfId="22736" xr:uid="{00000000-0005-0000-0000-0000D1580000}"/>
    <cellStyle name="Normal 29 3 2 3 3 2 2" xfId="22737" xr:uid="{00000000-0005-0000-0000-0000D2580000}"/>
    <cellStyle name="Normal 29 3 2 3 3 3" xfId="22738" xr:uid="{00000000-0005-0000-0000-0000D3580000}"/>
    <cellStyle name="Normal 29 3 2 3 4" xfId="22739" xr:uid="{00000000-0005-0000-0000-0000D4580000}"/>
    <cellStyle name="Normal 29 3 2 3 4 2" xfId="22740" xr:uid="{00000000-0005-0000-0000-0000D5580000}"/>
    <cellStyle name="Normal 29 3 2 3 4 2 2" xfId="22741" xr:uid="{00000000-0005-0000-0000-0000D6580000}"/>
    <cellStyle name="Normal 29 3 2 3 4 3" xfId="22742" xr:uid="{00000000-0005-0000-0000-0000D7580000}"/>
    <cellStyle name="Normal 29 3 2 3 5" xfId="22743" xr:uid="{00000000-0005-0000-0000-0000D8580000}"/>
    <cellStyle name="Normal 29 3 2 3 5 2" xfId="22744" xr:uid="{00000000-0005-0000-0000-0000D9580000}"/>
    <cellStyle name="Normal 29 3 2 3 6" xfId="22745" xr:uid="{00000000-0005-0000-0000-0000DA580000}"/>
    <cellStyle name="Normal 29 3 2 3 6 2" xfId="22746" xr:uid="{00000000-0005-0000-0000-0000DB580000}"/>
    <cellStyle name="Normal 29 3 2 3 7" xfId="22747" xr:uid="{00000000-0005-0000-0000-0000DC580000}"/>
    <cellStyle name="Normal 29 3 2 4" xfId="22748" xr:uid="{00000000-0005-0000-0000-0000DD580000}"/>
    <cellStyle name="Normal 29 3 2 4 2" xfId="22749" xr:uid="{00000000-0005-0000-0000-0000DE580000}"/>
    <cellStyle name="Normal 29 3 2 4 2 2" xfId="22750" xr:uid="{00000000-0005-0000-0000-0000DF580000}"/>
    <cellStyle name="Normal 29 3 2 4 3" xfId="22751" xr:uid="{00000000-0005-0000-0000-0000E0580000}"/>
    <cellStyle name="Normal 29 3 2 5" xfId="22752" xr:uid="{00000000-0005-0000-0000-0000E1580000}"/>
    <cellStyle name="Normal 29 3 2 5 2" xfId="22753" xr:uid="{00000000-0005-0000-0000-0000E2580000}"/>
    <cellStyle name="Normal 29 3 2 5 2 2" xfId="22754" xr:uid="{00000000-0005-0000-0000-0000E3580000}"/>
    <cellStyle name="Normal 29 3 2 5 3" xfId="22755" xr:uid="{00000000-0005-0000-0000-0000E4580000}"/>
    <cellStyle name="Normal 29 3 2 6" xfId="22756" xr:uid="{00000000-0005-0000-0000-0000E5580000}"/>
    <cellStyle name="Normal 29 3 2 6 2" xfId="22757" xr:uid="{00000000-0005-0000-0000-0000E6580000}"/>
    <cellStyle name="Normal 29 3 2 6 2 2" xfId="22758" xr:uid="{00000000-0005-0000-0000-0000E7580000}"/>
    <cellStyle name="Normal 29 3 2 6 3" xfId="22759" xr:uid="{00000000-0005-0000-0000-0000E8580000}"/>
    <cellStyle name="Normal 29 3 2 7" xfId="22760" xr:uid="{00000000-0005-0000-0000-0000E9580000}"/>
    <cellStyle name="Normal 29 3 2 7 2" xfId="22761" xr:uid="{00000000-0005-0000-0000-0000EA580000}"/>
    <cellStyle name="Normal 29 3 2 8" xfId="22762" xr:uid="{00000000-0005-0000-0000-0000EB580000}"/>
    <cellStyle name="Normal 29 3 2 8 2" xfId="22763" xr:uid="{00000000-0005-0000-0000-0000EC580000}"/>
    <cellStyle name="Normal 29 3 2 9" xfId="22764" xr:uid="{00000000-0005-0000-0000-0000ED580000}"/>
    <cellStyle name="Normal 29 3 3" xfId="22765" xr:uid="{00000000-0005-0000-0000-0000EE580000}"/>
    <cellStyle name="Normal 29 3 3 2" xfId="22766" xr:uid="{00000000-0005-0000-0000-0000EF580000}"/>
    <cellStyle name="Normal 29 3 3 2 2" xfId="22767" xr:uid="{00000000-0005-0000-0000-0000F0580000}"/>
    <cellStyle name="Normal 29 3 3 2 2 2" xfId="22768" xr:uid="{00000000-0005-0000-0000-0000F1580000}"/>
    <cellStyle name="Normal 29 3 3 2 2 2 2" xfId="22769" xr:uid="{00000000-0005-0000-0000-0000F2580000}"/>
    <cellStyle name="Normal 29 3 3 2 2 3" xfId="22770" xr:uid="{00000000-0005-0000-0000-0000F3580000}"/>
    <cellStyle name="Normal 29 3 3 2 3" xfId="22771" xr:uid="{00000000-0005-0000-0000-0000F4580000}"/>
    <cellStyle name="Normal 29 3 3 2 3 2" xfId="22772" xr:uid="{00000000-0005-0000-0000-0000F5580000}"/>
    <cellStyle name="Normal 29 3 3 2 3 2 2" xfId="22773" xr:uid="{00000000-0005-0000-0000-0000F6580000}"/>
    <cellStyle name="Normal 29 3 3 2 3 3" xfId="22774" xr:uid="{00000000-0005-0000-0000-0000F7580000}"/>
    <cellStyle name="Normal 29 3 3 2 4" xfId="22775" xr:uid="{00000000-0005-0000-0000-0000F8580000}"/>
    <cellStyle name="Normal 29 3 3 2 4 2" xfId="22776" xr:uid="{00000000-0005-0000-0000-0000F9580000}"/>
    <cellStyle name="Normal 29 3 3 2 4 2 2" xfId="22777" xr:uid="{00000000-0005-0000-0000-0000FA580000}"/>
    <cellStyle name="Normal 29 3 3 2 4 3" xfId="22778" xr:uid="{00000000-0005-0000-0000-0000FB580000}"/>
    <cellStyle name="Normal 29 3 3 2 5" xfId="22779" xr:uid="{00000000-0005-0000-0000-0000FC580000}"/>
    <cellStyle name="Normal 29 3 3 2 5 2" xfId="22780" xr:uid="{00000000-0005-0000-0000-0000FD580000}"/>
    <cellStyle name="Normal 29 3 3 2 6" xfId="22781" xr:uid="{00000000-0005-0000-0000-0000FE580000}"/>
    <cellStyle name="Normal 29 3 3 2 6 2" xfId="22782" xr:uid="{00000000-0005-0000-0000-0000FF580000}"/>
    <cellStyle name="Normal 29 3 3 2 7" xfId="22783" xr:uid="{00000000-0005-0000-0000-000000590000}"/>
    <cellStyle name="Normal 29 3 3 3" xfId="22784" xr:uid="{00000000-0005-0000-0000-000001590000}"/>
    <cellStyle name="Normal 29 3 3 3 2" xfId="22785" xr:uid="{00000000-0005-0000-0000-000002590000}"/>
    <cellStyle name="Normal 29 3 3 3 2 2" xfId="22786" xr:uid="{00000000-0005-0000-0000-000003590000}"/>
    <cellStyle name="Normal 29 3 3 3 3" xfId="22787" xr:uid="{00000000-0005-0000-0000-000004590000}"/>
    <cellStyle name="Normal 29 3 3 4" xfId="22788" xr:uid="{00000000-0005-0000-0000-000005590000}"/>
    <cellStyle name="Normal 29 3 3 4 2" xfId="22789" xr:uid="{00000000-0005-0000-0000-000006590000}"/>
    <cellStyle name="Normal 29 3 3 4 2 2" xfId="22790" xr:uid="{00000000-0005-0000-0000-000007590000}"/>
    <cellStyle name="Normal 29 3 3 4 3" xfId="22791" xr:uid="{00000000-0005-0000-0000-000008590000}"/>
    <cellStyle name="Normal 29 3 3 5" xfId="22792" xr:uid="{00000000-0005-0000-0000-000009590000}"/>
    <cellStyle name="Normal 29 3 3 5 2" xfId="22793" xr:uid="{00000000-0005-0000-0000-00000A590000}"/>
    <cellStyle name="Normal 29 3 3 5 2 2" xfId="22794" xr:uid="{00000000-0005-0000-0000-00000B590000}"/>
    <cellStyle name="Normal 29 3 3 5 3" xfId="22795" xr:uid="{00000000-0005-0000-0000-00000C590000}"/>
    <cellStyle name="Normal 29 3 3 6" xfId="22796" xr:uid="{00000000-0005-0000-0000-00000D590000}"/>
    <cellStyle name="Normal 29 3 3 6 2" xfId="22797" xr:uid="{00000000-0005-0000-0000-00000E590000}"/>
    <cellStyle name="Normal 29 3 3 7" xfId="22798" xr:uid="{00000000-0005-0000-0000-00000F590000}"/>
    <cellStyle name="Normal 29 3 3 7 2" xfId="22799" xr:uid="{00000000-0005-0000-0000-000010590000}"/>
    <cellStyle name="Normal 29 3 3 8" xfId="22800" xr:uid="{00000000-0005-0000-0000-000011590000}"/>
    <cellStyle name="Normal 29 3 4" xfId="22801" xr:uid="{00000000-0005-0000-0000-000012590000}"/>
    <cellStyle name="Normal 29 3 4 2" xfId="22802" xr:uid="{00000000-0005-0000-0000-000013590000}"/>
    <cellStyle name="Normal 29 3 4 2 2" xfId="22803" xr:uid="{00000000-0005-0000-0000-000014590000}"/>
    <cellStyle name="Normal 29 3 4 2 2 2" xfId="22804" xr:uid="{00000000-0005-0000-0000-000015590000}"/>
    <cellStyle name="Normal 29 3 4 2 3" xfId="22805" xr:uid="{00000000-0005-0000-0000-000016590000}"/>
    <cellStyle name="Normal 29 3 4 3" xfId="22806" xr:uid="{00000000-0005-0000-0000-000017590000}"/>
    <cellStyle name="Normal 29 3 4 3 2" xfId="22807" xr:uid="{00000000-0005-0000-0000-000018590000}"/>
    <cellStyle name="Normal 29 3 4 3 2 2" xfId="22808" xr:uid="{00000000-0005-0000-0000-000019590000}"/>
    <cellStyle name="Normal 29 3 4 3 3" xfId="22809" xr:uid="{00000000-0005-0000-0000-00001A590000}"/>
    <cellStyle name="Normal 29 3 4 4" xfId="22810" xr:uid="{00000000-0005-0000-0000-00001B590000}"/>
    <cellStyle name="Normal 29 3 4 4 2" xfId="22811" xr:uid="{00000000-0005-0000-0000-00001C590000}"/>
    <cellStyle name="Normal 29 3 4 4 2 2" xfId="22812" xr:uid="{00000000-0005-0000-0000-00001D590000}"/>
    <cellStyle name="Normal 29 3 4 4 3" xfId="22813" xr:uid="{00000000-0005-0000-0000-00001E590000}"/>
    <cellStyle name="Normal 29 3 4 5" xfId="22814" xr:uid="{00000000-0005-0000-0000-00001F590000}"/>
    <cellStyle name="Normal 29 3 4 5 2" xfId="22815" xr:uid="{00000000-0005-0000-0000-000020590000}"/>
    <cellStyle name="Normal 29 3 4 6" xfId="22816" xr:uid="{00000000-0005-0000-0000-000021590000}"/>
    <cellStyle name="Normal 29 3 4 6 2" xfId="22817" xr:uid="{00000000-0005-0000-0000-000022590000}"/>
    <cellStyle name="Normal 29 3 4 7" xfId="22818" xr:uid="{00000000-0005-0000-0000-000023590000}"/>
    <cellStyle name="Normal 29 3 5" xfId="22819" xr:uid="{00000000-0005-0000-0000-000024590000}"/>
    <cellStyle name="Normal 29 3 5 2" xfId="22820" xr:uid="{00000000-0005-0000-0000-000025590000}"/>
    <cellStyle name="Normal 29 3 5 2 2" xfId="22821" xr:uid="{00000000-0005-0000-0000-000026590000}"/>
    <cellStyle name="Normal 29 3 5 2 2 2" xfId="22822" xr:uid="{00000000-0005-0000-0000-000027590000}"/>
    <cellStyle name="Normal 29 3 5 2 3" xfId="22823" xr:uid="{00000000-0005-0000-0000-000028590000}"/>
    <cellStyle name="Normal 29 3 5 3" xfId="22824" xr:uid="{00000000-0005-0000-0000-000029590000}"/>
    <cellStyle name="Normal 29 3 5 3 2" xfId="22825" xr:uid="{00000000-0005-0000-0000-00002A590000}"/>
    <cellStyle name="Normal 29 3 5 3 2 2" xfId="22826" xr:uid="{00000000-0005-0000-0000-00002B590000}"/>
    <cellStyle name="Normal 29 3 5 3 3" xfId="22827" xr:uid="{00000000-0005-0000-0000-00002C590000}"/>
    <cellStyle name="Normal 29 3 5 4" xfId="22828" xr:uid="{00000000-0005-0000-0000-00002D590000}"/>
    <cellStyle name="Normal 29 3 5 4 2" xfId="22829" xr:uid="{00000000-0005-0000-0000-00002E590000}"/>
    <cellStyle name="Normal 29 3 5 4 2 2" xfId="22830" xr:uid="{00000000-0005-0000-0000-00002F590000}"/>
    <cellStyle name="Normal 29 3 5 4 3" xfId="22831" xr:uid="{00000000-0005-0000-0000-000030590000}"/>
    <cellStyle name="Normal 29 3 5 5" xfId="22832" xr:uid="{00000000-0005-0000-0000-000031590000}"/>
    <cellStyle name="Normal 29 3 5 5 2" xfId="22833" xr:uid="{00000000-0005-0000-0000-000032590000}"/>
    <cellStyle name="Normal 29 3 5 6" xfId="22834" xr:uid="{00000000-0005-0000-0000-000033590000}"/>
    <cellStyle name="Normal 29 3 5 6 2" xfId="22835" xr:uid="{00000000-0005-0000-0000-000034590000}"/>
    <cellStyle name="Normal 29 3 5 7" xfId="22836" xr:uid="{00000000-0005-0000-0000-000035590000}"/>
    <cellStyle name="Normal 29 3 6" xfId="22837" xr:uid="{00000000-0005-0000-0000-000036590000}"/>
    <cellStyle name="Normal 29 3 6 2" xfId="22838" xr:uid="{00000000-0005-0000-0000-000037590000}"/>
    <cellStyle name="Normal 29 3 6 2 2" xfId="22839" xr:uid="{00000000-0005-0000-0000-000038590000}"/>
    <cellStyle name="Normal 29 3 6 3" xfId="22840" xr:uid="{00000000-0005-0000-0000-000039590000}"/>
    <cellStyle name="Normal 29 3 7" xfId="22841" xr:uid="{00000000-0005-0000-0000-00003A590000}"/>
    <cellStyle name="Normal 29 3 7 2" xfId="22842" xr:uid="{00000000-0005-0000-0000-00003B590000}"/>
    <cellStyle name="Normal 29 3 7 2 2" xfId="22843" xr:uid="{00000000-0005-0000-0000-00003C590000}"/>
    <cellStyle name="Normal 29 3 7 3" xfId="22844" xr:uid="{00000000-0005-0000-0000-00003D590000}"/>
    <cellStyle name="Normal 29 3 8" xfId="22845" xr:uid="{00000000-0005-0000-0000-00003E590000}"/>
    <cellStyle name="Normal 29 3 8 2" xfId="22846" xr:uid="{00000000-0005-0000-0000-00003F590000}"/>
    <cellStyle name="Normal 29 3 8 2 2" xfId="22847" xr:uid="{00000000-0005-0000-0000-000040590000}"/>
    <cellStyle name="Normal 29 3 8 3" xfId="22848" xr:uid="{00000000-0005-0000-0000-000041590000}"/>
    <cellStyle name="Normal 29 3 9" xfId="22849" xr:uid="{00000000-0005-0000-0000-000042590000}"/>
    <cellStyle name="Normal 29 3 9 2" xfId="22850" xr:uid="{00000000-0005-0000-0000-000043590000}"/>
    <cellStyle name="Normal 29 4" xfId="22851" xr:uid="{00000000-0005-0000-0000-000044590000}"/>
    <cellStyle name="Normal 29 4 2" xfId="22852" xr:uid="{00000000-0005-0000-0000-000045590000}"/>
    <cellStyle name="Normal 29 4 2 2" xfId="22853" xr:uid="{00000000-0005-0000-0000-000046590000}"/>
    <cellStyle name="Normal 29 4 2 2 2" xfId="22854" xr:uid="{00000000-0005-0000-0000-000047590000}"/>
    <cellStyle name="Normal 29 4 2 2 2 2" xfId="22855" xr:uid="{00000000-0005-0000-0000-000048590000}"/>
    <cellStyle name="Normal 29 4 2 2 3" xfId="22856" xr:uid="{00000000-0005-0000-0000-000049590000}"/>
    <cellStyle name="Normal 29 4 2 3" xfId="22857" xr:uid="{00000000-0005-0000-0000-00004A590000}"/>
    <cellStyle name="Normal 29 4 2 3 2" xfId="22858" xr:uid="{00000000-0005-0000-0000-00004B590000}"/>
    <cellStyle name="Normal 29 4 2 3 2 2" xfId="22859" xr:uid="{00000000-0005-0000-0000-00004C590000}"/>
    <cellStyle name="Normal 29 4 2 3 3" xfId="22860" xr:uid="{00000000-0005-0000-0000-00004D590000}"/>
    <cellStyle name="Normal 29 4 2 4" xfId="22861" xr:uid="{00000000-0005-0000-0000-00004E590000}"/>
    <cellStyle name="Normal 29 4 2 4 2" xfId="22862" xr:uid="{00000000-0005-0000-0000-00004F590000}"/>
    <cellStyle name="Normal 29 4 2 4 2 2" xfId="22863" xr:uid="{00000000-0005-0000-0000-000050590000}"/>
    <cellStyle name="Normal 29 4 2 4 3" xfId="22864" xr:uid="{00000000-0005-0000-0000-000051590000}"/>
    <cellStyle name="Normal 29 4 2 5" xfId="22865" xr:uid="{00000000-0005-0000-0000-000052590000}"/>
    <cellStyle name="Normal 29 4 2 5 2" xfId="22866" xr:uid="{00000000-0005-0000-0000-000053590000}"/>
    <cellStyle name="Normal 29 4 2 6" xfId="22867" xr:uid="{00000000-0005-0000-0000-000054590000}"/>
    <cellStyle name="Normal 29 4 2 6 2" xfId="22868" xr:uid="{00000000-0005-0000-0000-000055590000}"/>
    <cellStyle name="Normal 29 4 2 7" xfId="22869" xr:uid="{00000000-0005-0000-0000-000056590000}"/>
    <cellStyle name="Normal 29 4 3" xfId="22870" xr:uid="{00000000-0005-0000-0000-000057590000}"/>
    <cellStyle name="Normal 29 4 3 2" xfId="22871" xr:uid="{00000000-0005-0000-0000-000058590000}"/>
    <cellStyle name="Normal 29 4 3 2 2" xfId="22872" xr:uid="{00000000-0005-0000-0000-000059590000}"/>
    <cellStyle name="Normal 29 4 3 2 2 2" xfId="22873" xr:uid="{00000000-0005-0000-0000-00005A590000}"/>
    <cellStyle name="Normal 29 4 3 2 3" xfId="22874" xr:uid="{00000000-0005-0000-0000-00005B590000}"/>
    <cellStyle name="Normal 29 4 3 3" xfId="22875" xr:uid="{00000000-0005-0000-0000-00005C590000}"/>
    <cellStyle name="Normal 29 4 3 3 2" xfId="22876" xr:uid="{00000000-0005-0000-0000-00005D590000}"/>
    <cellStyle name="Normal 29 4 3 3 2 2" xfId="22877" xr:uid="{00000000-0005-0000-0000-00005E590000}"/>
    <cellStyle name="Normal 29 4 3 3 3" xfId="22878" xr:uid="{00000000-0005-0000-0000-00005F590000}"/>
    <cellStyle name="Normal 29 4 3 4" xfId="22879" xr:uid="{00000000-0005-0000-0000-000060590000}"/>
    <cellStyle name="Normal 29 4 3 4 2" xfId="22880" xr:uid="{00000000-0005-0000-0000-000061590000}"/>
    <cellStyle name="Normal 29 4 3 4 2 2" xfId="22881" xr:uid="{00000000-0005-0000-0000-000062590000}"/>
    <cellStyle name="Normal 29 4 3 4 3" xfId="22882" xr:uid="{00000000-0005-0000-0000-000063590000}"/>
    <cellStyle name="Normal 29 4 3 5" xfId="22883" xr:uid="{00000000-0005-0000-0000-000064590000}"/>
    <cellStyle name="Normal 29 4 3 5 2" xfId="22884" xr:uid="{00000000-0005-0000-0000-000065590000}"/>
    <cellStyle name="Normal 29 4 3 6" xfId="22885" xr:uid="{00000000-0005-0000-0000-000066590000}"/>
    <cellStyle name="Normal 29 4 3 6 2" xfId="22886" xr:uid="{00000000-0005-0000-0000-000067590000}"/>
    <cellStyle name="Normal 29 4 3 7" xfId="22887" xr:uid="{00000000-0005-0000-0000-000068590000}"/>
    <cellStyle name="Normal 29 4 4" xfId="22888" xr:uid="{00000000-0005-0000-0000-000069590000}"/>
    <cellStyle name="Normal 29 4 4 2" xfId="22889" xr:uid="{00000000-0005-0000-0000-00006A590000}"/>
    <cellStyle name="Normal 29 4 4 2 2" xfId="22890" xr:uid="{00000000-0005-0000-0000-00006B590000}"/>
    <cellStyle name="Normal 29 4 4 3" xfId="22891" xr:uid="{00000000-0005-0000-0000-00006C590000}"/>
    <cellStyle name="Normal 29 4 5" xfId="22892" xr:uid="{00000000-0005-0000-0000-00006D590000}"/>
    <cellStyle name="Normal 29 4 5 2" xfId="22893" xr:uid="{00000000-0005-0000-0000-00006E590000}"/>
    <cellStyle name="Normal 29 4 5 2 2" xfId="22894" xr:uid="{00000000-0005-0000-0000-00006F590000}"/>
    <cellStyle name="Normal 29 4 5 3" xfId="22895" xr:uid="{00000000-0005-0000-0000-000070590000}"/>
    <cellStyle name="Normal 29 4 6" xfId="22896" xr:uid="{00000000-0005-0000-0000-000071590000}"/>
    <cellStyle name="Normal 29 4 6 2" xfId="22897" xr:uid="{00000000-0005-0000-0000-000072590000}"/>
    <cellStyle name="Normal 29 4 6 2 2" xfId="22898" xr:uid="{00000000-0005-0000-0000-000073590000}"/>
    <cellStyle name="Normal 29 4 6 3" xfId="22899" xr:uid="{00000000-0005-0000-0000-000074590000}"/>
    <cellStyle name="Normal 29 4 7" xfId="22900" xr:uid="{00000000-0005-0000-0000-000075590000}"/>
    <cellStyle name="Normal 29 4 7 2" xfId="22901" xr:uid="{00000000-0005-0000-0000-000076590000}"/>
    <cellStyle name="Normal 29 4 8" xfId="22902" xr:uid="{00000000-0005-0000-0000-000077590000}"/>
    <cellStyle name="Normal 29 4 8 2" xfId="22903" xr:uid="{00000000-0005-0000-0000-000078590000}"/>
    <cellStyle name="Normal 29 4 9" xfId="22904" xr:uid="{00000000-0005-0000-0000-000079590000}"/>
    <cellStyle name="Normal 29 5" xfId="22905" xr:uid="{00000000-0005-0000-0000-00007A590000}"/>
    <cellStyle name="Normal 29 5 2" xfId="22906" xr:uid="{00000000-0005-0000-0000-00007B590000}"/>
    <cellStyle name="Normal 29 5 2 2" xfId="22907" xr:uid="{00000000-0005-0000-0000-00007C590000}"/>
    <cellStyle name="Normal 29 5 2 2 2" xfId="22908" xr:uid="{00000000-0005-0000-0000-00007D590000}"/>
    <cellStyle name="Normal 29 5 2 2 2 2" xfId="22909" xr:uid="{00000000-0005-0000-0000-00007E590000}"/>
    <cellStyle name="Normal 29 5 2 2 3" xfId="22910" xr:uid="{00000000-0005-0000-0000-00007F590000}"/>
    <cellStyle name="Normal 29 5 2 3" xfId="22911" xr:uid="{00000000-0005-0000-0000-000080590000}"/>
    <cellStyle name="Normal 29 5 2 3 2" xfId="22912" xr:uid="{00000000-0005-0000-0000-000081590000}"/>
    <cellStyle name="Normal 29 5 2 3 2 2" xfId="22913" xr:uid="{00000000-0005-0000-0000-000082590000}"/>
    <cellStyle name="Normal 29 5 2 3 3" xfId="22914" xr:uid="{00000000-0005-0000-0000-000083590000}"/>
    <cellStyle name="Normal 29 5 2 4" xfId="22915" xr:uid="{00000000-0005-0000-0000-000084590000}"/>
    <cellStyle name="Normal 29 5 2 4 2" xfId="22916" xr:uid="{00000000-0005-0000-0000-000085590000}"/>
    <cellStyle name="Normal 29 5 2 4 2 2" xfId="22917" xr:uid="{00000000-0005-0000-0000-000086590000}"/>
    <cellStyle name="Normal 29 5 2 4 3" xfId="22918" xr:uid="{00000000-0005-0000-0000-000087590000}"/>
    <cellStyle name="Normal 29 5 2 5" xfId="22919" xr:uid="{00000000-0005-0000-0000-000088590000}"/>
    <cellStyle name="Normal 29 5 2 5 2" xfId="22920" xr:uid="{00000000-0005-0000-0000-000089590000}"/>
    <cellStyle name="Normal 29 5 2 6" xfId="22921" xr:uid="{00000000-0005-0000-0000-00008A590000}"/>
    <cellStyle name="Normal 29 5 2 6 2" xfId="22922" xr:uid="{00000000-0005-0000-0000-00008B590000}"/>
    <cellStyle name="Normal 29 5 2 7" xfId="22923" xr:uid="{00000000-0005-0000-0000-00008C590000}"/>
    <cellStyle name="Normal 29 5 3" xfId="22924" xr:uid="{00000000-0005-0000-0000-00008D590000}"/>
    <cellStyle name="Normal 29 5 3 2" xfId="22925" xr:uid="{00000000-0005-0000-0000-00008E590000}"/>
    <cellStyle name="Normal 29 5 3 2 2" xfId="22926" xr:uid="{00000000-0005-0000-0000-00008F590000}"/>
    <cellStyle name="Normal 29 5 3 3" xfId="22927" xr:uid="{00000000-0005-0000-0000-000090590000}"/>
    <cellStyle name="Normal 29 5 4" xfId="22928" xr:uid="{00000000-0005-0000-0000-000091590000}"/>
    <cellStyle name="Normal 29 5 4 2" xfId="22929" xr:uid="{00000000-0005-0000-0000-000092590000}"/>
    <cellStyle name="Normal 29 5 4 2 2" xfId="22930" xr:uid="{00000000-0005-0000-0000-000093590000}"/>
    <cellStyle name="Normal 29 5 4 3" xfId="22931" xr:uid="{00000000-0005-0000-0000-000094590000}"/>
    <cellStyle name="Normal 29 5 5" xfId="22932" xr:uid="{00000000-0005-0000-0000-000095590000}"/>
    <cellStyle name="Normal 29 5 5 2" xfId="22933" xr:uid="{00000000-0005-0000-0000-000096590000}"/>
    <cellStyle name="Normal 29 5 5 2 2" xfId="22934" xr:uid="{00000000-0005-0000-0000-000097590000}"/>
    <cellStyle name="Normal 29 5 5 3" xfId="22935" xr:uid="{00000000-0005-0000-0000-000098590000}"/>
    <cellStyle name="Normal 29 5 6" xfId="22936" xr:uid="{00000000-0005-0000-0000-000099590000}"/>
    <cellStyle name="Normal 29 5 6 2" xfId="22937" xr:uid="{00000000-0005-0000-0000-00009A590000}"/>
    <cellStyle name="Normal 29 5 7" xfId="22938" xr:uid="{00000000-0005-0000-0000-00009B590000}"/>
    <cellStyle name="Normal 29 5 7 2" xfId="22939" xr:uid="{00000000-0005-0000-0000-00009C590000}"/>
    <cellStyle name="Normal 29 5 8" xfId="22940" xr:uid="{00000000-0005-0000-0000-00009D590000}"/>
    <cellStyle name="Normal 29 6" xfId="22941" xr:uid="{00000000-0005-0000-0000-00009E590000}"/>
    <cellStyle name="Normal 29 6 2" xfId="22942" xr:uid="{00000000-0005-0000-0000-00009F590000}"/>
    <cellStyle name="Normal 29 6 2 2" xfId="22943" xr:uid="{00000000-0005-0000-0000-0000A0590000}"/>
    <cellStyle name="Normal 29 6 2 2 2" xfId="22944" xr:uid="{00000000-0005-0000-0000-0000A1590000}"/>
    <cellStyle name="Normal 29 6 2 3" xfId="22945" xr:uid="{00000000-0005-0000-0000-0000A2590000}"/>
    <cellStyle name="Normal 29 6 3" xfId="22946" xr:uid="{00000000-0005-0000-0000-0000A3590000}"/>
    <cellStyle name="Normal 29 6 3 2" xfId="22947" xr:uid="{00000000-0005-0000-0000-0000A4590000}"/>
    <cellStyle name="Normal 29 6 3 2 2" xfId="22948" xr:uid="{00000000-0005-0000-0000-0000A5590000}"/>
    <cellStyle name="Normal 29 6 3 3" xfId="22949" xr:uid="{00000000-0005-0000-0000-0000A6590000}"/>
    <cellStyle name="Normal 29 6 4" xfId="22950" xr:uid="{00000000-0005-0000-0000-0000A7590000}"/>
    <cellStyle name="Normal 29 6 4 2" xfId="22951" xr:uid="{00000000-0005-0000-0000-0000A8590000}"/>
    <cellStyle name="Normal 29 6 4 2 2" xfId="22952" xr:uid="{00000000-0005-0000-0000-0000A9590000}"/>
    <cellStyle name="Normal 29 6 4 3" xfId="22953" xr:uid="{00000000-0005-0000-0000-0000AA590000}"/>
    <cellStyle name="Normal 29 6 5" xfId="22954" xr:uid="{00000000-0005-0000-0000-0000AB590000}"/>
    <cellStyle name="Normal 29 6 5 2" xfId="22955" xr:uid="{00000000-0005-0000-0000-0000AC590000}"/>
    <cellStyle name="Normal 29 6 6" xfId="22956" xr:uid="{00000000-0005-0000-0000-0000AD590000}"/>
    <cellStyle name="Normal 29 6 6 2" xfId="22957" xr:uid="{00000000-0005-0000-0000-0000AE590000}"/>
    <cellStyle name="Normal 29 6 7" xfId="22958" xr:uid="{00000000-0005-0000-0000-0000AF590000}"/>
    <cellStyle name="Normal 29 7" xfId="22959" xr:uid="{00000000-0005-0000-0000-0000B0590000}"/>
    <cellStyle name="Normal 29 7 2" xfId="22960" xr:uid="{00000000-0005-0000-0000-0000B1590000}"/>
    <cellStyle name="Normal 29 7 2 2" xfId="22961" xr:uid="{00000000-0005-0000-0000-0000B2590000}"/>
    <cellStyle name="Normal 29 7 2 2 2" xfId="22962" xr:uid="{00000000-0005-0000-0000-0000B3590000}"/>
    <cellStyle name="Normal 29 7 2 3" xfId="22963" xr:uid="{00000000-0005-0000-0000-0000B4590000}"/>
    <cellStyle name="Normal 29 7 3" xfId="22964" xr:uid="{00000000-0005-0000-0000-0000B5590000}"/>
    <cellStyle name="Normal 29 7 3 2" xfId="22965" xr:uid="{00000000-0005-0000-0000-0000B6590000}"/>
    <cellStyle name="Normal 29 7 3 2 2" xfId="22966" xr:uid="{00000000-0005-0000-0000-0000B7590000}"/>
    <cellStyle name="Normal 29 7 3 3" xfId="22967" xr:uid="{00000000-0005-0000-0000-0000B8590000}"/>
    <cellStyle name="Normal 29 7 4" xfId="22968" xr:uid="{00000000-0005-0000-0000-0000B9590000}"/>
    <cellStyle name="Normal 29 7 4 2" xfId="22969" xr:uid="{00000000-0005-0000-0000-0000BA590000}"/>
    <cellStyle name="Normal 29 7 4 2 2" xfId="22970" xr:uid="{00000000-0005-0000-0000-0000BB590000}"/>
    <cellStyle name="Normal 29 7 4 3" xfId="22971" xr:uid="{00000000-0005-0000-0000-0000BC590000}"/>
    <cellStyle name="Normal 29 7 5" xfId="22972" xr:uid="{00000000-0005-0000-0000-0000BD590000}"/>
    <cellStyle name="Normal 29 7 5 2" xfId="22973" xr:uid="{00000000-0005-0000-0000-0000BE590000}"/>
    <cellStyle name="Normal 29 7 6" xfId="22974" xr:uid="{00000000-0005-0000-0000-0000BF590000}"/>
    <cellStyle name="Normal 29 7 6 2" xfId="22975" xr:uid="{00000000-0005-0000-0000-0000C0590000}"/>
    <cellStyle name="Normal 29 7 7" xfId="22976" xr:uid="{00000000-0005-0000-0000-0000C1590000}"/>
    <cellStyle name="Normal 29 8" xfId="22977" xr:uid="{00000000-0005-0000-0000-0000C2590000}"/>
    <cellStyle name="Normal 29 8 2" xfId="22978" xr:uid="{00000000-0005-0000-0000-0000C3590000}"/>
    <cellStyle name="Normal 29 8 2 2" xfId="22979" xr:uid="{00000000-0005-0000-0000-0000C4590000}"/>
    <cellStyle name="Normal 29 8 3" xfId="22980" xr:uid="{00000000-0005-0000-0000-0000C5590000}"/>
    <cellStyle name="Normal 29 9" xfId="22981" xr:uid="{00000000-0005-0000-0000-0000C6590000}"/>
    <cellStyle name="Normal 29 9 2" xfId="22982" xr:uid="{00000000-0005-0000-0000-0000C7590000}"/>
    <cellStyle name="Normal 29 9 2 2" xfId="22983" xr:uid="{00000000-0005-0000-0000-0000C8590000}"/>
    <cellStyle name="Normal 29 9 3" xfId="22984" xr:uid="{00000000-0005-0000-0000-0000C9590000}"/>
    <cellStyle name="Normal 29_Confidential Information" xfId="22985" xr:uid="{00000000-0005-0000-0000-0000CA590000}"/>
    <cellStyle name="Normal 3" xfId="22986" xr:uid="{00000000-0005-0000-0000-0000CB590000}"/>
    <cellStyle name="Normal 3 10" xfId="22987" xr:uid="{00000000-0005-0000-0000-0000CC590000}"/>
    <cellStyle name="Normal 3 11" xfId="22988" xr:uid="{00000000-0005-0000-0000-0000CD590000}"/>
    <cellStyle name="Normal 3 2" xfId="22989" xr:uid="{00000000-0005-0000-0000-0000CE590000}"/>
    <cellStyle name="Normal 3 2 2" xfId="22990" xr:uid="{00000000-0005-0000-0000-0000CF590000}"/>
    <cellStyle name="Normal 3 2 2 2" xfId="22991" xr:uid="{00000000-0005-0000-0000-0000D0590000}"/>
    <cellStyle name="Normal 3 2 2 2 2" xfId="22992" xr:uid="{00000000-0005-0000-0000-0000D1590000}"/>
    <cellStyle name="Normal 3 2 2 3" xfId="22993" xr:uid="{00000000-0005-0000-0000-0000D2590000}"/>
    <cellStyle name="Normal 3 3" xfId="22994" xr:uid="{00000000-0005-0000-0000-0000D3590000}"/>
    <cellStyle name="Normal 3 3 2" xfId="22995" xr:uid="{00000000-0005-0000-0000-0000D4590000}"/>
    <cellStyle name="Normal 3 3 2 2" xfId="22996" xr:uid="{00000000-0005-0000-0000-0000D5590000}"/>
    <cellStyle name="Normal 3 3 2 2 2" xfId="22997" xr:uid="{00000000-0005-0000-0000-0000D6590000}"/>
    <cellStyle name="Normal 3 3 2 3" xfId="22998" xr:uid="{00000000-0005-0000-0000-0000D7590000}"/>
    <cellStyle name="Normal 3 4" xfId="22999" xr:uid="{00000000-0005-0000-0000-0000D8590000}"/>
    <cellStyle name="Normal 3 4 2" xfId="23000" xr:uid="{00000000-0005-0000-0000-0000D9590000}"/>
    <cellStyle name="Normal 3 4 2 2" xfId="23001" xr:uid="{00000000-0005-0000-0000-0000DA590000}"/>
    <cellStyle name="Normal 3 4 2 2 2" xfId="23002" xr:uid="{00000000-0005-0000-0000-0000DB590000}"/>
    <cellStyle name="Normal 3 4 2 3" xfId="23003" xr:uid="{00000000-0005-0000-0000-0000DC590000}"/>
    <cellStyle name="Normal 3 4 3" xfId="23004" xr:uid="{00000000-0005-0000-0000-0000DD590000}"/>
    <cellStyle name="Normal 3 4 3 2" xfId="23005" xr:uid="{00000000-0005-0000-0000-0000DE590000}"/>
    <cellStyle name="Normal 3 4 3 2 2" xfId="23006" xr:uid="{00000000-0005-0000-0000-0000DF590000}"/>
    <cellStyle name="Normal 3 4 3 3" xfId="23007" xr:uid="{00000000-0005-0000-0000-0000E0590000}"/>
    <cellStyle name="Normal 3 4 4" xfId="23008" xr:uid="{00000000-0005-0000-0000-0000E1590000}"/>
    <cellStyle name="Normal 3 5" xfId="23009" xr:uid="{00000000-0005-0000-0000-0000E2590000}"/>
    <cellStyle name="Normal 3 5 2" xfId="23010" xr:uid="{00000000-0005-0000-0000-0000E3590000}"/>
    <cellStyle name="Normal 3 5 2 2" xfId="23011" xr:uid="{00000000-0005-0000-0000-0000E4590000}"/>
    <cellStyle name="Normal 3 5 3" xfId="23012" xr:uid="{00000000-0005-0000-0000-0000E5590000}"/>
    <cellStyle name="Normal 3 6" xfId="23013" xr:uid="{00000000-0005-0000-0000-0000E6590000}"/>
    <cellStyle name="Normal 3 6 2" xfId="23014" xr:uid="{00000000-0005-0000-0000-0000E7590000}"/>
    <cellStyle name="Normal 3 6 2 2" xfId="23015" xr:uid="{00000000-0005-0000-0000-0000E8590000}"/>
    <cellStyle name="Normal 3 6 3" xfId="23016" xr:uid="{00000000-0005-0000-0000-0000E9590000}"/>
    <cellStyle name="Normal 3 7" xfId="23017" xr:uid="{00000000-0005-0000-0000-0000EA590000}"/>
    <cellStyle name="Normal 3 7 2" xfId="23018" xr:uid="{00000000-0005-0000-0000-0000EB590000}"/>
    <cellStyle name="Normal 3 8" xfId="23019" xr:uid="{00000000-0005-0000-0000-0000EC590000}"/>
    <cellStyle name="Normal 3 8 2" xfId="23020" xr:uid="{00000000-0005-0000-0000-0000ED590000}"/>
    <cellStyle name="Normal 3 9" xfId="23021" xr:uid="{00000000-0005-0000-0000-0000EE590000}"/>
    <cellStyle name="Normal 30" xfId="23022" xr:uid="{00000000-0005-0000-0000-0000EF590000}"/>
    <cellStyle name="Normal 30 2" xfId="23023" xr:uid="{00000000-0005-0000-0000-0000F0590000}"/>
    <cellStyle name="Normal 31" xfId="23024" xr:uid="{00000000-0005-0000-0000-0000F1590000}"/>
    <cellStyle name="Normal 31 2" xfId="23025" xr:uid="{00000000-0005-0000-0000-0000F2590000}"/>
    <cellStyle name="Normal 32" xfId="23026" xr:uid="{00000000-0005-0000-0000-0000F3590000}"/>
    <cellStyle name="Normal 32 2" xfId="23027" xr:uid="{00000000-0005-0000-0000-0000F4590000}"/>
    <cellStyle name="Normal 33" xfId="23028" xr:uid="{00000000-0005-0000-0000-0000F5590000}"/>
    <cellStyle name="Normal 33 2" xfId="23029" xr:uid="{00000000-0005-0000-0000-0000F6590000}"/>
    <cellStyle name="Normal 34" xfId="23030" xr:uid="{00000000-0005-0000-0000-0000F7590000}"/>
    <cellStyle name="Normal 34 2" xfId="23031" xr:uid="{00000000-0005-0000-0000-0000F8590000}"/>
    <cellStyle name="Normal 35" xfId="23032" xr:uid="{00000000-0005-0000-0000-0000F9590000}"/>
    <cellStyle name="Normal 36" xfId="23033" xr:uid="{00000000-0005-0000-0000-0000FA590000}"/>
    <cellStyle name="Normal 37" xfId="23034" xr:uid="{00000000-0005-0000-0000-0000FB590000}"/>
    <cellStyle name="Normal 38" xfId="23035" xr:uid="{00000000-0005-0000-0000-0000FC590000}"/>
    <cellStyle name="Normal 38 2" xfId="23036" xr:uid="{00000000-0005-0000-0000-0000FD590000}"/>
    <cellStyle name="Normal 39" xfId="23037" xr:uid="{00000000-0005-0000-0000-0000FE590000}"/>
    <cellStyle name="Normal 4" xfId="23038" xr:uid="{00000000-0005-0000-0000-0000FF590000}"/>
    <cellStyle name="Normal 4 2" xfId="23039" xr:uid="{00000000-0005-0000-0000-0000005A0000}"/>
    <cellStyle name="Normal 4 2 2" xfId="23040" xr:uid="{00000000-0005-0000-0000-0000015A0000}"/>
    <cellStyle name="Normal 4 2 2 2" xfId="23041" xr:uid="{00000000-0005-0000-0000-0000025A0000}"/>
    <cellStyle name="Normal 4 2 2 2 2" xfId="23042" xr:uid="{00000000-0005-0000-0000-0000035A0000}"/>
    <cellStyle name="Normal 4 2 2 3" xfId="23043" xr:uid="{00000000-0005-0000-0000-0000045A0000}"/>
    <cellStyle name="Normal 4 2 3" xfId="23044" xr:uid="{00000000-0005-0000-0000-0000055A0000}"/>
    <cellStyle name="Normal 4 3" xfId="23045" xr:uid="{00000000-0005-0000-0000-0000065A0000}"/>
    <cellStyle name="Normal 4 4" xfId="23046" xr:uid="{00000000-0005-0000-0000-0000075A0000}"/>
    <cellStyle name="Normal 4 5" xfId="23047" xr:uid="{00000000-0005-0000-0000-0000085A0000}"/>
    <cellStyle name="Normal 4 5 2" xfId="23048" xr:uid="{00000000-0005-0000-0000-0000095A0000}"/>
    <cellStyle name="Normal 4 5 3" xfId="23049" xr:uid="{00000000-0005-0000-0000-00000A5A0000}"/>
    <cellStyle name="Normal 4 5 4" xfId="23050" xr:uid="{00000000-0005-0000-0000-00000B5A0000}"/>
    <cellStyle name="Normal 4 6" xfId="23051" xr:uid="{00000000-0005-0000-0000-00000C5A0000}"/>
    <cellStyle name="Normal 4 6 2" xfId="23052" xr:uid="{00000000-0005-0000-0000-00000D5A0000}"/>
    <cellStyle name="Normal 4 6 2 2" xfId="23053" xr:uid="{00000000-0005-0000-0000-00000E5A0000}"/>
    <cellStyle name="Normal 4 6 3" xfId="23054" xr:uid="{00000000-0005-0000-0000-00000F5A0000}"/>
    <cellStyle name="Normal 4 7" xfId="23055" xr:uid="{00000000-0005-0000-0000-0000105A0000}"/>
    <cellStyle name="Normal 40" xfId="23056" xr:uid="{00000000-0005-0000-0000-0000115A0000}"/>
    <cellStyle name="Normal 40 2" xfId="23057" xr:uid="{00000000-0005-0000-0000-0000125A0000}"/>
    <cellStyle name="Normal 40 3" xfId="23058" xr:uid="{00000000-0005-0000-0000-0000135A0000}"/>
    <cellStyle name="Normal 41" xfId="23059" xr:uid="{00000000-0005-0000-0000-0000145A0000}"/>
    <cellStyle name="Normal 42" xfId="23060" xr:uid="{00000000-0005-0000-0000-0000155A0000}"/>
    <cellStyle name="Normal 43" xfId="23061" xr:uid="{00000000-0005-0000-0000-0000165A0000}"/>
    <cellStyle name="Normal 44" xfId="23062" xr:uid="{00000000-0005-0000-0000-0000175A0000}"/>
    <cellStyle name="Normal 45" xfId="23063" xr:uid="{00000000-0005-0000-0000-0000185A0000}"/>
    <cellStyle name="Normal 46" xfId="23064" xr:uid="{00000000-0005-0000-0000-0000195A0000}"/>
    <cellStyle name="Normal 47" xfId="23065" xr:uid="{00000000-0005-0000-0000-00001A5A0000}"/>
    <cellStyle name="Normal 48" xfId="23066" xr:uid="{00000000-0005-0000-0000-00001B5A0000}"/>
    <cellStyle name="Normal 49" xfId="23067" xr:uid="{00000000-0005-0000-0000-00001C5A0000}"/>
    <cellStyle name="Normal 5" xfId="23068" xr:uid="{00000000-0005-0000-0000-00001D5A0000}"/>
    <cellStyle name="Normal 5 2" xfId="23069" xr:uid="{00000000-0005-0000-0000-00001E5A0000}"/>
    <cellStyle name="Normal 5 3" xfId="23070" xr:uid="{00000000-0005-0000-0000-00001F5A0000}"/>
    <cellStyle name="Normal 5 4" xfId="23071" xr:uid="{00000000-0005-0000-0000-0000205A0000}"/>
    <cellStyle name="Normal 5 5" xfId="23072" xr:uid="{00000000-0005-0000-0000-0000215A0000}"/>
    <cellStyle name="Normal 5 5 2" xfId="23073" xr:uid="{00000000-0005-0000-0000-0000225A0000}"/>
    <cellStyle name="Normal 5 5 2 2" xfId="23074" xr:uid="{00000000-0005-0000-0000-0000235A0000}"/>
    <cellStyle name="Normal 5 5 3" xfId="23075" xr:uid="{00000000-0005-0000-0000-0000245A0000}"/>
    <cellStyle name="Normal 5_Preliminary financial statement_June 11_updated Aug  24_11" xfId="23076" xr:uid="{00000000-0005-0000-0000-0000255A0000}"/>
    <cellStyle name="Normal 50" xfId="23077" xr:uid="{00000000-0005-0000-0000-0000265A0000}"/>
    <cellStyle name="Normal 51" xfId="23078" xr:uid="{00000000-0005-0000-0000-0000275A0000}"/>
    <cellStyle name="Normal 52" xfId="23079" xr:uid="{00000000-0005-0000-0000-0000285A0000}"/>
    <cellStyle name="Normal 53" xfId="23080" xr:uid="{00000000-0005-0000-0000-0000295A0000}"/>
    <cellStyle name="Normal 54" xfId="23081" xr:uid="{00000000-0005-0000-0000-00002A5A0000}"/>
    <cellStyle name="Normal 55" xfId="23082" xr:uid="{00000000-0005-0000-0000-00002B5A0000}"/>
    <cellStyle name="Normal 56" xfId="23083" xr:uid="{00000000-0005-0000-0000-00002C5A0000}"/>
    <cellStyle name="Normal 57" xfId="23084" xr:uid="{00000000-0005-0000-0000-00002D5A0000}"/>
    <cellStyle name="Normal 58" xfId="23085" xr:uid="{00000000-0005-0000-0000-00002E5A0000}"/>
    <cellStyle name="Normal 59" xfId="23086" xr:uid="{00000000-0005-0000-0000-00002F5A0000}"/>
    <cellStyle name="Normal 6" xfId="23087" xr:uid="{00000000-0005-0000-0000-0000305A0000}"/>
    <cellStyle name="Normal 6 2" xfId="23088" xr:uid="{00000000-0005-0000-0000-0000315A0000}"/>
    <cellStyle name="Normal 6 3" xfId="23089" xr:uid="{00000000-0005-0000-0000-0000325A0000}"/>
    <cellStyle name="Normal 6 4" xfId="23090" xr:uid="{00000000-0005-0000-0000-0000335A0000}"/>
    <cellStyle name="Normal 6 4 2" xfId="23091" xr:uid="{00000000-0005-0000-0000-0000345A0000}"/>
    <cellStyle name="Normal 6 4 2 2" xfId="23092" xr:uid="{00000000-0005-0000-0000-0000355A0000}"/>
    <cellStyle name="Normal 6 4 3" xfId="23093" xr:uid="{00000000-0005-0000-0000-0000365A0000}"/>
    <cellStyle name="Normal 6 5" xfId="23094" xr:uid="{00000000-0005-0000-0000-0000375A0000}"/>
    <cellStyle name="Normal 60" xfId="23095" xr:uid="{00000000-0005-0000-0000-0000385A0000}"/>
    <cellStyle name="Normal 61" xfId="23096" xr:uid="{00000000-0005-0000-0000-0000395A0000}"/>
    <cellStyle name="Normal 62" xfId="23097" xr:uid="{00000000-0005-0000-0000-00003A5A0000}"/>
    <cellStyle name="Normal 63" xfId="23098" xr:uid="{00000000-0005-0000-0000-00003B5A0000}"/>
    <cellStyle name="Normal 64" xfId="23099" xr:uid="{00000000-0005-0000-0000-00003C5A0000}"/>
    <cellStyle name="Normal 64 2" xfId="23100" xr:uid="{00000000-0005-0000-0000-00003D5A0000}"/>
    <cellStyle name="Normal 64 2 2" xfId="23101" xr:uid="{00000000-0005-0000-0000-00003E5A0000}"/>
    <cellStyle name="Normal 64 3" xfId="23102" xr:uid="{00000000-0005-0000-0000-00003F5A0000}"/>
    <cellStyle name="Normal 65" xfId="23103" xr:uid="{00000000-0005-0000-0000-0000405A0000}"/>
    <cellStyle name="Normal 65 2" xfId="23104" xr:uid="{00000000-0005-0000-0000-0000415A0000}"/>
    <cellStyle name="Normal 65 2 2" xfId="23105" xr:uid="{00000000-0005-0000-0000-0000425A0000}"/>
    <cellStyle name="Normal 65 3" xfId="23106" xr:uid="{00000000-0005-0000-0000-0000435A0000}"/>
    <cellStyle name="Normal 66" xfId="23107" xr:uid="{00000000-0005-0000-0000-0000445A0000}"/>
    <cellStyle name="Normal 66 2" xfId="23108" xr:uid="{00000000-0005-0000-0000-0000455A0000}"/>
    <cellStyle name="Normal 66 2 2" xfId="23109" xr:uid="{00000000-0005-0000-0000-0000465A0000}"/>
    <cellStyle name="Normal 66 3" xfId="23110" xr:uid="{00000000-0005-0000-0000-0000475A0000}"/>
    <cellStyle name="Normal 67" xfId="23111" xr:uid="{00000000-0005-0000-0000-0000485A0000}"/>
    <cellStyle name="Normal 67 2" xfId="23112" xr:uid="{00000000-0005-0000-0000-0000495A0000}"/>
    <cellStyle name="Normal 67 2 2" xfId="23113" xr:uid="{00000000-0005-0000-0000-00004A5A0000}"/>
    <cellStyle name="Normal 67 3" xfId="23114" xr:uid="{00000000-0005-0000-0000-00004B5A0000}"/>
    <cellStyle name="Normal 68" xfId="23115" xr:uid="{00000000-0005-0000-0000-00004C5A0000}"/>
    <cellStyle name="Normal 68 2" xfId="23116" xr:uid="{00000000-0005-0000-0000-00004D5A0000}"/>
    <cellStyle name="Normal 68 2 2" xfId="23117" xr:uid="{00000000-0005-0000-0000-00004E5A0000}"/>
    <cellStyle name="Normal 68 3" xfId="23118" xr:uid="{00000000-0005-0000-0000-00004F5A0000}"/>
    <cellStyle name="Normal 69" xfId="23119" xr:uid="{00000000-0005-0000-0000-0000505A0000}"/>
    <cellStyle name="Normal 69 2" xfId="23120" xr:uid="{00000000-0005-0000-0000-0000515A0000}"/>
    <cellStyle name="Normal 69 2 2" xfId="23121" xr:uid="{00000000-0005-0000-0000-0000525A0000}"/>
    <cellStyle name="Normal 69 3" xfId="23122" xr:uid="{00000000-0005-0000-0000-0000535A0000}"/>
    <cellStyle name="Normal 7" xfId="23123" xr:uid="{00000000-0005-0000-0000-0000545A0000}"/>
    <cellStyle name="Normal 7 2" xfId="23124" xr:uid="{00000000-0005-0000-0000-0000555A0000}"/>
    <cellStyle name="Normal 70" xfId="23125" xr:uid="{00000000-0005-0000-0000-0000565A0000}"/>
    <cellStyle name="Normal 70 2" xfId="23126" xr:uid="{00000000-0005-0000-0000-0000575A0000}"/>
    <cellStyle name="Normal 70 2 2" xfId="23127" xr:uid="{00000000-0005-0000-0000-0000585A0000}"/>
    <cellStyle name="Normal 70 3" xfId="23128" xr:uid="{00000000-0005-0000-0000-0000595A0000}"/>
    <cellStyle name="Normal 70 4" xfId="23129" xr:uid="{00000000-0005-0000-0000-00005A5A0000}"/>
    <cellStyle name="Normal 71" xfId="23130" xr:uid="{00000000-0005-0000-0000-00005B5A0000}"/>
    <cellStyle name="Normal 71 2" xfId="23131" xr:uid="{00000000-0005-0000-0000-00005C5A0000}"/>
    <cellStyle name="Normal 71 2 2" xfId="23132" xr:uid="{00000000-0005-0000-0000-00005D5A0000}"/>
    <cellStyle name="Normal 71 3" xfId="23133" xr:uid="{00000000-0005-0000-0000-00005E5A0000}"/>
    <cellStyle name="Normal 72" xfId="23134" xr:uid="{00000000-0005-0000-0000-00005F5A0000}"/>
    <cellStyle name="Normal 72 2" xfId="23135" xr:uid="{00000000-0005-0000-0000-0000605A0000}"/>
    <cellStyle name="Normal 72 2 2" xfId="23136" xr:uid="{00000000-0005-0000-0000-0000615A0000}"/>
    <cellStyle name="Normal 72 3" xfId="23137" xr:uid="{00000000-0005-0000-0000-0000625A0000}"/>
    <cellStyle name="Normal 73" xfId="23138" xr:uid="{00000000-0005-0000-0000-0000635A0000}"/>
    <cellStyle name="Normal 73 2" xfId="23139" xr:uid="{00000000-0005-0000-0000-0000645A0000}"/>
    <cellStyle name="Normal 73 2 2" xfId="23140" xr:uid="{00000000-0005-0000-0000-0000655A0000}"/>
    <cellStyle name="Normal 73 3" xfId="23141" xr:uid="{00000000-0005-0000-0000-0000665A0000}"/>
    <cellStyle name="Normal 74" xfId="23142" xr:uid="{00000000-0005-0000-0000-0000675A0000}"/>
    <cellStyle name="Normal 74 2" xfId="23143" xr:uid="{00000000-0005-0000-0000-0000685A0000}"/>
    <cellStyle name="Normal 74 2 2" xfId="23144" xr:uid="{00000000-0005-0000-0000-0000695A0000}"/>
    <cellStyle name="Normal 74 3" xfId="23145" xr:uid="{00000000-0005-0000-0000-00006A5A0000}"/>
    <cellStyle name="Normal 75" xfId="23146" xr:uid="{00000000-0005-0000-0000-00006B5A0000}"/>
    <cellStyle name="Normal 75 2" xfId="23147" xr:uid="{00000000-0005-0000-0000-00006C5A0000}"/>
    <cellStyle name="Normal 75 2 2" xfId="23148" xr:uid="{00000000-0005-0000-0000-00006D5A0000}"/>
    <cellStyle name="Normal 75 3" xfId="23149" xr:uid="{00000000-0005-0000-0000-00006E5A0000}"/>
    <cellStyle name="Normal 76" xfId="23150" xr:uid="{00000000-0005-0000-0000-00006F5A0000}"/>
    <cellStyle name="Normal 76 2" xfId="23151" xr:uid="{00000000-0005-0000-0000-0000705A0000}"/>
    <cellStyle name="Normal 76 2 2" xfId="23152" xr:uid="{00000000-0005-0000-0000-0000715A0000}"/>
    <cellStyle name="Normal 76 3" xfId="23153" xr:uid="{00000000-0005-0000-0000-0000725A0000}"/>
    <cellStyle name="Normal 77" xfId="23154" xr:uid="{00000000-0005-0000-0000-0000735A0000}"/>
    <cellStyle name="Normal 77 2" xfId="23155" xr:uid="{00000000-0005-0000-0000-0000745A0000}"/>
    <cellStyle name="Normal 77 2 2" xfId="23156" xr:uid="{00000000-0005-0000-0000-0000755A0000}"/>
    <cellStyle name="Normal 77 3" xfId="23157" xr:uid="{00000000-0005-0000-0000-0000765A0000}"/>
    <cellStyle name="Normal 78" xfId="23158" xr:uid="{00000000-0005-0000-0000-0000775A0000}"/>
    <cellStyle name="Normal 78 2" xfId="23159" xr:uid="{00000000-0005-0000-0000-0000785A0000}"/>
    <cellStyle name="Normal 78 2 2" xfId="23160" xr:uid="{00000000-0005-0000-0000-0000795A0000}"/>
    <cellStyle name="Normal 78 3" xfId="23161" xr:uid="{00000000-0005-0000-0000-00007A5A0000}"/>
    <cellStyle name="Normal 79" xfId="23162" xr:uid="{00000000-0005-0000-0000-00007B5A0000}"/>
    <cellStyle name="Normal 79 2" xfId="23163" xr:uid="{00000000-0005-0000-0000-00007C5A0000}"/>
    <cellStyle name="Normal 79 2 2" xfId="23164" xr:uid="{00000000-0005-0000-0000-00007D5A0000}"/>
    <cellStyle name="Normal 79 3" xfId="23165" xr:uid="{00000000-0005-0000-0000-00007E5A0000}"/>
    <cellStyle name="Normal 8" xfId="23166" xr:uid="{00000000-0005-0000-0000-00007F5A0000}"/>
    <cellStyle name="Normal 8 2" xfId="23167" xr:uid="{00000000-0005-0000-0000-0000805A0000}"/>
    <cellStyle name="Normal 80" xfId="23168" xr:uid="{00000000-0005-0000-0000-0000815A0000}"/>
    <cellStyle name="Normal 80 2" xfId="23169" xr:uid="{00000000-0005-0000-0000-0000825A0000}"/>
    <cellStyle name="Normal 80 2 2" xfId="23170" xr:uid="{00000000-0005-0000-0000-0000835A0000}"/>
    <cellStyle name="Normal 80 3" xfId="23171" xr:uid="{00000000-0005-0000-0000-0000845A0000}"/>
    <cellStyle name="Normal 81" xfId="23172" xr:uid="{00000000-0005-0000-0000-0000855A0000}"/>
    <cellStyle name="Normal 81 2" xfId="23173" xr:uid="{00000000-0005-0000-0000-0000865A0000}"/>
    <cellStyle name="Normal 81 2 2" xfId="23174" xr:uid="{00000000-0005-0000-0000-0000875A0000}"/>
    <cellStyle name="Normal 81 3" xfId="23175" xr:uid="{00000000-0005-0000-0000-0000885A0000}"/>
    <cellStyle name="Normal 82" xfId="23176" xr:uid="{00000000-0005-0000-0000-0000895A0000}"/>
    <cellStyle name="Normal 82 2" xfId="23177" xr:uid="{00000000-0005-0000-0000-00008A5A0000}"/>
    <cellStyle name="Normal 82 2 2" xfId="23178" xr:uid="{00000000-0005-0000-0000-00008B5A0000}"/>
    <cellStyle name="Normal 82 3" xfId="23179" xr:uid="{00000000-0005-0000-0000-00008C5A0000}"/>
    <cellStyle name="Normal 83" xfId="23180" xr:uid="{00000000-0005-0000-0000-00008D5A0000}"/>
    <cellStyle name="Normal 83 2" xfId="23181" xr:uid="{00000000-0005-0000-0000-00008E5A0000}"/>
    <cellStyle name="Normal 83 2 2" xfId="23182" xr:uid="{00000000-0005-0000-0000-00008F5A0000}"/>
    <cellStyle name="Normal 83 3" xfId="23183" xr:uid="{00000000-0005-0000-0000-0000905A0000}"/>
    <cellStyle name="Normal 84" xfId="23184" xr:uid="{00000000-0005-0000-0000-0000915A0000}"/>
    <cellStyle name="Normal 84 2" xfId="23185" xr:uid="{00000000-0005-0000-0000-0000925A0000}"/>
    <cellStyle name="Normal 84 2 2" xfId="23186" xr:uid="{00000000-0005-0000-0000-0000935A0000}"/>
    <cellStyle name="Normal 84 3" xfId="23187" xr:uid="{00000000-0005-0000-0000-0000945A0000}"/>
    <cellStyle name="Normal 85" xfId="23188" xr:uid="{00000000-0005-0000-0000-0000955A0000}"/>
    <cellStyle name="Normal 85 2" xfId="23189" xr:uid="{00000000-0005-0000-0000-0000965A0000}"/>
    <cellStyle name="Normal 85 2 2" xfId="23190" xr:uid="{00000000-0005-0000-0000-0000975A0000}"/>
    <cellStyle name="Normal 85 3" xfId="23191" xr:uid="{00000000-0005-0000-0000-0000985A0000}"/>
    <cellStyle name="Normal 86" xfId="23192" xr:uid="{00000000-0005-0000-0000-0000995A0000}"/>
    <cellStyle name="Normal 86 2" xfId="23193" xr:uid="{00000000-0005-0000-0000-00009A5A0000}"/>
    <cellStyle name="Normal 86 2 2" xfId="23194" xr:uid="{00000000-0005-0000-0000-00009B5A0000}"/>
    <cellStyle name="Normal 86 3" xfId="23195" xr:uid="{00000000-0005-0000-0000-00009C5A0000}"/>
    <cellStyle name="Normal 87" xfId="23196" xr:uid="{00000000-0005-0000-0000-00009D5A0000}"/>
    <cellStyle name="Normal 87 2" xfId="23197" xr:uid="{00000000-0005-0000-0000-00009E5A0000}"/>
    <cellStyle name="Normal 87 2 2" xfId="23198" xr:uid="{00000000-0005-0000-0000-00009F5A0000}"/>
    <cellStyle name="Normal 87 3" xfId="23199" xr:uid="{00000000-0005-0000-0000-0000A05A0000}"/>
    <cellStyle name="Normal 88" xfId="23200" xr:uid="{00000000-0005-0000-0000-0000A15A0000}"/>
    <cellStyle name="Normal 88 2" xfId="23201" xr:uid="{00000000-0005-0000-0000-0000A25A0000}"/>
    <cellStyle name="Normal 88 2 2" xfId="23202" xr:uid="{00000000-0005-0000-0000-0000A35A0000}"/>
    <cellStyle name="Normal 88 3" xfId="23203" xr:uid="{00000000-0005-0000-0000-0000A45A0000}"/>
    <cellStyle name="Normal 89" xfId="23204" xr:uid="{00000000-0005-0000-0000-0000A55A0000}"/>
    <cellStyle name="Normal 89 2" xfId="23205" xr:uid="{00000000-0005-0000-0000-0000A65A0000}"/>
    <cellStyle name="Normal 89 2 2" xfId="23206" xr:uid="{00000000-0005-0000-0000-0000A75A0000}"/>
    <cellStyle name="Normal 89 3" xfId="23207" xr:uid="{00000000-0005-0000-0000-0000A85A0000}"/>
    <cellStyle name="Normal 9" xfId="23208" xr:uid="{00000000-0005-0000-0000-0000A95A0000}"/>
    <cellStyle name="Normal 9 2" xfId="23209" xr:uid="{00000000-0005-0000-0000-0000AA5A0000}"/>
    <cellStyle name="Normal 90" xfId="23210" xr:uid="{00000000-0005-0000-0000-0000AB5A0000}"/>
    <cellStyle name="Normal 90 2" xfId="23211" xr:uid="{00000000-0005-0000-0000-0000AC5A0000}"/>
    <cellStyle name="Normal 90 2 2" xfId="23212" xr:uid="{00000000-0005-0000-0000-0000AD5A0000}"/>
    <cellStyle name="Normal 90 3" xfId="23213" xr:uid="{00000000-0005-0000-0000-0000AE5A0000}"/>
    <cellStyle name="Normal 91" xfId="23214" xr:uid="{00000000-0005-0000-0000-0000AF5A0000}"/>
    <cellStyle name="Normal 91 2" xfId="23215" xr:uid="{00000000-0005-0000-0000-0000B05A0000}"/>
    <cellStyle name="Normal 91 2 2" xfId="23216" xr:uid="{00000000-0005-0000-0000-0000B15A0000}"/>
    <cellStyle name="Normal 91 3" xfId="23217" xr:uid="{00000000-0005-0000-0000-0000B25A0000}"/>
    <cellStyle name="Normal 92" xfId="23218" xr:uid="{00000000-0005-0000-0000-0000B35A0000}"/>
    <cellStyle name="Normal 92 2" xfId="23219" xr:uid="{00000000-0005-0000-0000-0000B45A0000}"/>
    <cellStyle name="Normal 92 2 2" xfId="23220" xr:uid="{00000000-0005-0000-0000-0000B55A0000}"/>
    <cellStyle name="Normal 92 3" xfId="23221" xr:uid="{00000000-0005-0000-0000-0000B65A0000}"/>
    <cellStyle name="Normal 93" xfId="23222" xr:uid="{00000000-0005-0000-0000-0000B75A0000}"/>
    <cellStyle name="Normal 94" xfId="23223" xr:uid="{00000000-0005-0000-0000-0000B85A0000}"/>
    <cellStyle name="Normal 95" xfId="23224" xr:uid="{00000000-0005-0000-0000-0000B95A0000}"/>
    <cellStyle name="Normal 96" xfId="23225" xr:uid="{00000000-0005-0000-0000-0000BA5A0000}"/>
    <cellStyle name="Normal 97" xfId="23226" xr:uid="{00000000-0005-0000-0000-0000BB5A0000}"/>
    <cellStyle name="Normal 98" xfId="23227" xr:uid="{00000000-0005-0000-0000-0000BC5A0000}"/>
    <cellStyle name="Normal 99" xfId="23228" xr:uid="{00000000-0005-0000-0000-0000BD5A0000}"/>
    <cellStyle name="Normal_Sheet1" xfId="25688" xr:uid="{5C11D6E3-17A5-47AA-AEE5-166EFEE38782}"/>
    <cellStyle name="Note 2" xfId="23229" xr:uid="{00000000-0005-0000-0000-0000BE5A0000}"/>
    <cellStyle name="Note 2 10" xfId="23230" xr:uid="{00000000-0005-0000-0000-0000BF5A0000}"/>
    <cellStyle name="Note 2 10 2" xfId="23231" xr:uid="{00000000-0005-0000-0000-0000C05A0000}"/>
    <cellStyle name="Note 2 10 3" xfId="23232" xr:uid="{00000000-0005-0000-0000-0000C15A0000}"/>
    <cellStyle name="Note 2 10 4" xfId="23233" xr:uid="{00000000-0005-0000-0000-0000C25A0000}"/>
    <cellStyle name="Note 2 10 5" xfId="23234" xr:uid="{00000000-0005-0000-0000-0000C35A0000}"/>
    <cellStyle name="Note 2 10 5 2" xfId="23235" xr:uid="{00000000-0005-0000-0000-0000C45A0000}"/>
    <cellStyle name="Note 2 10 6" xfId="23236" xr:uid="{00000000-0005-0000-0000-0000C55A0000}"/>
    <cellStyle name="Note 2 10 7" xfId="23237" xr:uid="{00000000-0005-0000-0000-0000C65A0000}"/>
    <cellStyle name="Note 2 11" xfId="23238" xr:uid="{00000000-0005-0000-0000-0000C75A0000}"/>
    <cellStyle name="Note 2 12" xfId="23239" xr:uid="{00000000-0005-0000-0000-0000C85A0000}"/>
    <cellStyle name="Note 2 12 2" xfId="23240" xr:uid="{00000000-0005-0000-0000-0000C95A0000}"/>
    <cellStyle name="Note 2 12 2 2" xfId="23241" xr:uid="{00000000-0005-0000-0000-0000CA5A0000}"/>
    <cellStyle name="Note 2 12 3" xfId="23242" xr:uid="{00000000-0005-0000-0000-0000CB5A0000}"/>
    <cellStyle name="Note 2 12 4" xfId="23243" xr:uid="{00000000-0005-0000-0000-0000CC5A0000}"/>
    <cellStyle name="Note 2 12 5" xfId="23244" xr:uid="{00000000-0005-0000-0000-0000CD5A0000}"/>
    <cellStyle name="Note 2 13" xfId="23245" xr:uid="{00000000-0005-0000-0000-0000CE5A0000}"/>
    <cellStyle name="Note 2 13 2" xfId="23246" xr:uid="{00000000-0005-0000-0000-0000CF5A0000}"/>
    <cellStyle name="Note 2 13 2 2" xfId="23247" xr:uid="{00000000-0005-0000-0000-0000D05A0000}"/>
    <cellStyle name="Note 2 13 3" xfId="23248" xr:uid="{00000000-0005-0000-0000-0000D15A0000}"/>
    <cellStyle name="Note 2 14" xfId="23249" xr:uid="{00000000-0005-0000-0000-0000D25A0000}"/>
    <cellStyle name="Note 2 14 2" xfId="23250" xr:uid="{00000000-0005-0000-0000-0000D35A0000}"/>
    <cellStyle name="Note 2 14 2 2" xfId="23251" xr:uid="{00000000-0005-0000-0000-0000D45A0000}"/>
    <cellStyle name="Note 2 14 3" xfId="23252" xr:uid="{00000000-0005-0000-0000-0000D55A0000}"/>
    <cellStyle name="Note 2 15" xfId="23253" xr:uid="{00000000-0005-0000-0000-0000D65A0000}"/>
    <cellStyle name="Note 2 15 2" xfId="23254" xr:uid="{00000000-0005-0000-0000-0000D75A0000}"/>
    <cellStyle name="Note 2 16" xfId="23255" xr:uid="{00000000-0005-0000-0000-0000D85A0000}"/>
    <cellStyle name="Note 2 16 2" xfId="23256" xr:uid="{00000000-0005-0000-0000-0000D95A0000}"/>
    <cellStyle name="Note 2 17" xfId="23257" xr:uid="{00000000-0005-0000-0000-0000DA5A0000}"/>
    <cellStyle name="Note 2 17 2" xfId="23258" xr:uid="{00000000-0005-0000-0000-0000DB5A0000}"/>
    <cellStyle name="Note 2 18" xfId="23259" xr:uid="{00000000-0005-0000-0000-0000DC5A0000}"/>
    <cellStyle name="Note 2 19" xfId="23260" xr:uid="{00000000-0005-0000-0000-0000DD5A0000}"/>
    <cellStyle name="Note 2 2" xfId="23261" xr:uid="{00000000-0005-0000-0000-0000DE5A0000}"/>
    <cellStyle name="Note 2 2 10" xfId="23262" xr:uid="{00000000-0005-0000-0000-0000DF5A0000}"/>
    <cellStyle name="Note 2 2 10 2" xfId="23263" xr:uid="{00000000-0005-0000-0000-0000E05A0000}"/>
    <cellStyle name="Note 2 2 10 2 2" xfId="23264" xr:uid="{00000000-0005-0000-0000-0000E15A0000}"/>
    <cellStyle name="Note 2 2 10 3" xfId="23265" xr:uid="{00000000-0005-0000-0000-0000E25A0000}"/>
    <cellStyle name="Note 2 2 10 4" xfId="23266" xr:uid="{00000000-0005-0000-0000-0000E35A0000}"/>
    <cellStyle name="Note 2 2 10 5" xfId="23267" xr:uid="{00000000-0005-0000-0000-0000E45A0000}"/>
    <cellStyle name="Note 2 2 11" xfId="23268" xr:uid="{00000000-0005-0000-0000-0000E55A0000}"/>
    <cellStyle name="Note 2 2 11 2" xfId="23269" xr:uid="{00000000-0005-0000-0000-0000E65A0000}"/>
    <cellStyle name="Note 2 2 11 2 2" xfId="23270" xr:uid="{00000000-0005-0000-0000-0000E75A0000}"/>
    <cellStyle name="Note 2 2 11 3" xfId="23271" xr:uid="{00000000-0005-0000-0000-0000E85A0000}"/>
    <cellStyle name="Note 2 2 12" xfId="23272" xr:uid="{00000000-0005-0000-0000-0000E95A0000}"/>
    <cellStyle name="Note 2 2 12 2" xfId="23273" xr:uid="{00000000-0005-0000-0000-0000EA5A0000}"/>
    <cellStyle name="Note 2 2 12 2 2" xfId="23274" xr:uid="{00000000-0005-0000-0000-0000EB5A0000}"/>
    <cellStyle name="Note 2 2 12 3" xfId="23275" xr:uid="{00000000-0005-0000-0000-0000EC5A0000}"/>
    <cellStyle name="Note 2 2 13" xfId="23276" xr:uid="{00000000-0005-0000-0000-0000ED5A0000}"/>
    <cellStyle name="Note 2 2 13 2" xfId="23277" xr:uid="{00000000-0005-0000-0000-0000EE5A0000}"/>
    <cellStyle name="Note 2 2 14" xfId="23278" xr:uid="{00000000-0005-0000-0000-0000EF5A0000}"/>
    <cellStyle name="Note 2 2 14 2" xfId="23279" xr:uid="{00000000-0005-0000-0000-0000F05A0000}"/>
    <cellStyle name="Note 2 2 15" xfId="23280" xr:uid="{00000000-0005-0000-0000-0000F15A0000}"/>
    <cellStyle name="Note 2 2 16" xfId="23281" xr:uid="{00000000-0005-0000-0000-0000F25A0000}"/>
    <cellStyle name="Note 2 2 17" xfId="23282" xr:uid="{00000000-0005-0000-0000-0000F35A0000}"/>
    <cellStyle name="Note 2 2 2" xfId="23283" xr:uid="{00000000-0005-0000-0000-0000F45A0000}"/>
    <cellStyle name="Note 2 2 2 10" xfId="23284" xr:uid="{00000000-0005-0000-0000-0000F55A0000}"/>
    <cellStyle name="Note 2 2 2 10 2" xfId="23285" xr:uid="{00000000-0005-0000-0000-0000F65A0000}"/>
    <cellStyle name="Note 2 2 2 10 2 2" xfId="23286" xr:uid="{00000000-0005-0000-0000-0000F75A0000}"/>
    <cellStyle name="Note 2 2 2 10 3" xfId="23287" xr:uid="{00000000-0005-0000-0000-0000F85A0000}"/>
    <cellStyle name="Note 2 2 2 11" xfId="23288" xr:uid="{00000000-0005-0000-0000-0000F95A0000}"/>
    <cellStyle name="Note 2 2 2 11 2" xfId="23289" xr:uid="{00000000-0005-0000-0000-0000FA5A0000}"/>
    <cellStyle name="Note 2 2 2 12" xfId="23290" xr:uid="{00000000-0005-0000-0000-0000FB5A0000}"/>
    <cellStyle name="Note 2 2 2 12 2" xfId="23291" xr:uid="{00000000-0005-0000-0000-0000FC5A0000}"/>
    <cellStyle name="Note 2 2 2 13" xfId="23292" xr:uid="{00000000-0005-0000-0000-0000FD5A0000}"/>
    <cellStyle name="Note 2 2 2 14" xfId="23293" xr:uid="{00000000-0005-0000-0000-0000FE5A0000}"/>
    <cellStyle name="Note 2 2 2 15" xfId="23294" xr:uid="{00000000-0005-0000-0000-0000FF5A0000}"/>
    <cellStyle name="Note 2 2 2 2" xfId="23295" xr:uid="{00000000-0005-0000-0000-0000005B0000}"/>
    <cellStyle name="Note 2 2 2 2 2" xfId="23296" xr:uid="{00000000-0005-0000-0000-0000015B0000}"/>
    <cellStyle name="Note 2 2 2 2 2 2" xfId="23297" xr:uid="{00000000-0005-0000-0000-0000025B0000}"/>
    <cellStyle name="Note 2 2 2 2 2 3" xfId="23298" xr:uid="{00000000-0005-0000-0000-0000035B0000}"/>
    <cellStyle name="Note 2 2 2 2 2 3 2" xfId="23299" xr:uid="{00000000-0005-0000-0000-0000045B0000}"/>
    <cellStyle name="Note 2 2 2 2 2 3 3" xfId="23300" xr:uid="{00000000-0005-0000-0000-0000055B0000}"/>
    <cellStyle name="Note 2 2 2 2 2 4" xfId="23301" xr:uid="{00000000-0005-0000-0000-0000065B0000}"/>
    <cellStyle name="Note 2 2 2 2 2 4 2" xfId="23302" xr:uid="{00000000-0005-0000-0000-0000075B0000}"/>
    <cellStyle name="Note 2 2 2 2 2 4 2 2" xfId="23303" xr:uid="{00000000-0005-0000-0000-0000085B0000}"/>
    <cellStyle name="Note 2 2 2 2 2 4 3" xfId="23304" xr:uid="{00000000-0005-0000-0000-0000095B0000}"/>
    <cellStyle name="Note 2 2 2 2 2 5" xfId="23305" xr:uid="{00000000-0005-0000-0000-00000A5B0000}"/>
    <cellStyle name="Note 2 2 2 2 2 5 2" xfId="23306" xr:uid="{00000000-0005-0000-0000-00000B5B0000}"/>
    <cellStyle name="Note 2 2 2 2 2 5 2 2" xfId="23307" xr:uid="{00000000-0005-0000-0000-00000C5B0000}"/>
    <cellStyle name="Note 2 2 2 2 2 5 3" xfId="23308" xr:uid="{00000000-0005-0000-0000-00000D5B0000}"/>
    <cellStyle name="Note 2 2 2 2 2 6" xfId="23309" xr:uid="{00000000-0005-0000-0000-00000E5B0000}"/>
    <cellStyle name="Note 2 2 2 2 2 6 2" xfId="23310" xr:uid="{00000000-0005-0000-0000-00000F5B0000}"/>
    <cellStyle name="Note 2 2 2 2 2 6 2 2" xfId="23311" xr:uid="{00000000-0005-0000-0000-0000105B0000}"/>
    <cellStyle name="Note 2 2 2 2 2 6 3" xfId="23312" xr:uid="{00000000-0005-0000-0000-0000115B0000}"/>
    <cellStyle name="Note 2 2 2 2 2 7" xfId="23313" xr:uid="{00000000-0005-0000-0000-0000125B0000}"/>
    <cellStyle name="Note 2 2 2 2 2 7 2" xfId="23314" xr:uid="{00000000-0005-0000-0000-0000135B0000}"/>
    <cellStyle name="Note 2 2 2 2 2 8" xfId="23315" xr:uid="{00000000-0005-0000-0000-0000145B0000}"/>
    <cellStyle name="Note 2 2 2 2 2 8 2" xfId="23316" xr:uid="{00000000-0005-0000-0000-0000155B0000}"/>
    <cellStyle name="Note 2 2 2 2 2 9" xfId="23317" xr:uid="{00000000-0005-0000-0000-0000165B0000}"/>
    <cellStyle name="Note 2 2 2 2 3" xfId="23318" xr:uid="{00000000-0005-0000-0000-0000175B0000}"/>
    <cellStyle name="Note 2 2 2 2 3 2" xfId="23319" xr:uid="{00000000-0005-0000-0000-0000185B0000}"/>
    <cellStyle name="Note 2 2 2 2 3 3" xfId="23320" xr:uid="{00000000-0005-0000-0000-0000195B0000}"/>
    <cellStyle name="Note 2 2 2 2 3 3 2" xfId="23321" xr:uid="{00000000-0005-0000-0000-00001A5B0000}"/>
    <cellStyle name="Note 2 2 2 2 3 3 3" xfId="23322" xr:uid="{00000000-0005-0000-0000-00001B5B0000}"/>
    <cellStyle name="Note 2 2 2 2 3 4" xfId="23323" xr:uid="{00000000-0005-0000-0000-00001C5B0000}"/>
    <cellStyle name="Note 2 2 2 2 3 4 2" xfId="23324" xr:uid="{00000000-0005-0000-0000-00001D5B0000}"/>
    <cellStyle name="Note 2 2 2 2 3 4 2 2" xfId="23325" xr:uid="{00000000-0005-0000-0000-00001E5B0000}"/>
    <cellStyle name="Note 2 2 2 2 3 4 3" xfId="23326" xr:uid="{00000000-0005-0000-0000-00001F5B0000}"/>
    <cellStyle name="Note 2 2 2 2 3 5" xfId="23327" xr:uid="{00000000-0005-0000-0000-0000205B0000}"/>
    <cellStyle name="Note 2 2 2 2 3 5 2" xfId="23328" xr:uid="{00000000-0005-0000-0000-0000215B0000}"/>
    <cellStyle name="Note 2 2 2 2 3 5 2 2" xfId="23329" xr:uid="{00000000-0005-0000-0000-0000225B0000}"/>
    <cellStyle name="Note 2 2 2 2 3 5 3" xfId="23330" xr:uid="{00000000-0005-0000-0000-0000235B0000}"/>
    <cellStyle name="Note 2 2 2 2 3 6" xfId="23331" xr:uid="{00000000-0005-0000-0000-0000245B0000}"/>
    <cellStyle name="Note 2 2 2 2 3 6 2" xfId="23332" xr:uid="{00000000-0005-0000-0000-0000255B0000}"/>
    <cellStyle name="Note 2 2 2 2 3 6 2 2" xfId="23333" xr:uid="{00000000-0005-0000-0000-0000265B0000}"/>
    <cellStyle name="Note 2 2 2 2 3 6 3" xfId="23334" xr:uid="{00000000-0005-0000-0000-0000275B0000}"/>
    <cellStyle name="Note 2 2 2 2 3 7" xfId="23335" xr:uid="{00000000-0005-0000-0000-0000285B0000}"/>
    <cellStyle name="Note 2 2 2 2 3 7 2" xfId="23336" xr:uid="{00000000-0005-0000-0000-0000295B0000}"/>
    <cellStyle name="Note 2 2 2 2 3 8" xfId="23337" xr:uid="{00000000-0005-0000-0000-00002A5B0000}"/>
    <cellStyle name="Note 2 2 2 2 3 8 2" xfId="23338" xr:uid="{00000000-0005-0000-0000-00002B5B0000}"/>
    <cellStyle name="Note 2 2 2 2 3 9" xfId="23339" xr:uid="{00000000-0005-0000-0000-00002C5B0000}"/>
    <cellStyle name="Note 2 2 2 2 4" xfId="23340" xr:uid="{00000000-0005-0000-0000-00002D5B0000}"/>
    <cellStyle name="Note 2 2 2 2 4 2" xfId="23341" xr:uid="{00000000-0005-0000-0000-00002E5B0000}"/>
    <cellStyle name="Note 2 2 2 2 4 3" xfId="23342" xr:uid="{00000000-0005-0000-0000-00002F5B0000}"/>
    <cellStyle name="Note 2 2 2 2 4 3 2" xfId="23343" xr:uid="{00000000-0005-0000-0000-0000305B0000}"/>
    <cellStyle name="Note 2 2 2 2 4 3 2 2" xfId="23344" xr:uid="{00000000-0005-0000-0000-0000315B0000}"/>
    <cellStyle name="Note 2 2 2 2 4 3 3" xfId="23345" xr:uid="{00000000-0005-0000-0000-0000325B0000}"/>
    <cellStyle name="Note 2 2 2 2 4 4" xfId="23346" xr:uid="{00000000-0005-0000-0000-0000335B0000}"/>
    <cellStyle name="Note 2 2 2 2 4 4 2" xfId="23347" xr:uid="{00000000-0005-0000-0000-0000345B0000}"/>
    <cellStyle name="Note 2 2 2 2 4 4 2 2" xfId="23348" xr:uid="{00000000-0005-0000-0000-0000355B0000}"/>
    <cellStyle name="Note 2 2 2 2 4 4 3" xfId="23349" xr:uid="{00000000-0005-0000-0000-0000365B0000}"/>
    <cellStyle name="Note 2 2 2 2 4 5" xfId="23350" xr:uid="{00000000-0005-0000-0000-0000375B0000}"/>
    <cellStyle name="Note 2 2 2 2 4 5 2" xfId="23351" xr:uid="{00000000-0005-0000-0000-0000385B0000}"/>
    <cellStyle name="Note 2 2 2 2 4 5 2 2" xfId="23352" xr:uid="{00000000-0005-0000-0000-0000395B0000}"/>
    <cellStyle name="Note 2 2 2 2 4 5 3" xfId="23353" xr:uid="{00000000-0005-0000-0000-00003A5B0000}"/>
    <cellStyle name="Note 2 2 2 2 4 6" xfId="23354" xr:uid="{00000000-0005-0000-0000-00003B5B0000}"/>
    <cellStyle name="Note 2 2 2 2 4 6 2" xfId="23355" xr:uid="{00000000-0005-0000-0000-00003C5B0000}"/>
    <cellStyle name="Note 2 2 2 2 4 7" xfId="23356" xr:uid="{00000000-0005-0000-0000-00003D5B0000}"/>
    <cellStyle name="Note 2 2 2 2 4 7 2" xfId="23357" xr:uid="{00000000-0005-0000-0000-00003E5B0000}"/>
    <cellStyle name="Note 2 2 2 2 4 8" xfId="23358" xr:uid="{00000000-0005-0000-0000-00003F5B0000}"/>
    <cellStyle name="Note 2 2 2 2 4 9" xfId="23359" xr:uid="{00000000-0005-0000-0000-0000405B0000}"/>
    <cellStyle name="Note 2 2 2 2 5" xfId="23360" xr:uid="{00000000-0005-0000-0000-0000415B0000}"/>
    <cellStyle name="Note 2 2 2 2 5 2" xfId="23361" xr:uid="{00000000-0005-0000-0000-0000425B0000}"/>
    <cellStyle name="Note 2 2 2 2 5 3" xfId="23362" xr:uid="{00000000-0005-0000-0000-0000435B0000}"/>
    <cellStyle name="Note 2 2 2 2 6" xfId="23363" xr:uid="{00000000-0005-0000-0000-0000445B0000}"/>
    <cellStyle name="Note 2 2 2 2 6 2" xfId="23364" xr:uid="{00000000-0005-0000-0000-0000455B0000}"/>
    <cellStyle name="Note 2 2 2 2 6 2 2" xfId="23365" xr:uid="{00000000-0005-0000-0000-0000465B0000}"/>
    <cellStyle name="Note 2 2 2 2 6 2 2 2" xfId="23366" xr:uid="{00000000-0005-0000-0000-0000475B0000}"/>
    <cellStyle name="Note 2 2 2 2 6 2 3" xfId="23367" xr:uid="{00000000-0005-0000-0000-0000485B0000}"/>
    <cellStyle name="Note 2 2 2 2 6 3" xfId="23368" xr:uid="{00000000-0005-0000-0000-0000495B0000}"/>
    <cellStyle name="Note 2 2 2 2 6 3 2" xfId="23369" xr:uid="{00000000-0005-0000-0000-00004A5B0000}"/>
    <cellStyle name="Note 2 2 2 2 6 3 2 2" xfId="23370" xr:uid="{00000000-0005-0000-0000-00004B5B0000}"/>
    <cellStyle name="Note 2 2 2 2 6 3 3" xfId="23371" xr:uid="{00000000-0005-0000-0000-00004C5B0000}"/>
    <cellStyle name="Note 2 2 2 2 6 4" xfId="23372" xr:uid="{00000000-0005-0000-0000-00004D5B0000}"/>
    <cellStyle name="Note 2 2 2 2 6 4 2" xfId="23373" xr:uid="{00000000-0005-0000-0000-00004E5B0000}"/>
    <cellStyle name="Note 2 2 2 2 6 4 2 2" xfId="23374" xr:uid="{00000000-0005-0000-0000-00004F5B0000}"/>
    <cellStyle name="Note 2 2 2 2 6 4 3" xfId="23375" xr:uid="{00000000-0005-0000-0000-0000505B0000}"/>
    <cellStyle name="Note 2 2 2 2 6 5" xfId="23376" xr:uid="{00000000-0005-0000-0000-0000515B0000}"/>
    <cellStyle name="Note 2 2 2 2 6 5 2" xfId="23377" xr:uid="{00000000-0005-0000-0000-0000525B0000}"/>
    <cellStyle name="Note 2 2 2 2 6 6" xfId="23378" xr:uid="{00000000-0005-0000-0000-0000535B0000}"/>
    <cellStyle name="Note 2 2 2 2 6 6 2" xfId="23379" xr:uid="{00000000-0005-0000-0000-0000545B0000}"/>
    <cellStyle name="Note 2 2 2 2 6 7" xfId="23380" xr:uid="{00000000-0005-0000-0000-0000555B0000}"/>
    <cellStyle name="Note 2 2 2 2 7" xfId="23381" xr:uid="{00000000-0005-0000-0000-0000565B0000}"/>
    <cellStyle name="Note 2 2 2 2 7 2" xfId="23382" xr:uid="{00000000-0005-0000-0000-0000575B0000}"/>
    <cellStyle name="Note 2 2 2 2 7 2 2" xfId="23383" xr:uid="{00000000-0005-0000-0000-0000585B0000}"/>
    <cellStyle name="Note 2 2 2 2 7 3" xfId="23384" xr:uid="{00000000-0005-0000-0000-0000595B0000}"/>
    <cellStyle name="Note 2 2 2 2 8" xfId="23385" xr:uid="{00000000-0005-0000-0000-00005A5B0000}"/>
    <cellStyle name="Note 2 2 2 2 8 2" xfId="23386" xr:uid="{00000000-0005-0000-0000-00005B5B0000}"/>
    <cellStyle name="Note 2 2 2 2 8 2 2" xfId="23387" xr:uid="{00000000-0005-0000-0000-00005C5B0000}"/>
    <cellStyle name="Note 2 2 2 2 8 3" xfId="23388" xr:uid="{00000000-0005-0000-0000-00005D5B0000}"/>
    <cellStyle name="Note 2 2 2 3" xfId="23389" xr:uid="{00000000-0005-0000-0000-00005E5B0000}"/>
    <cellStyle name="Note 2 2 2 3 10" xfId="23390" xr:uid="{00000000-0005-0000-0000-00005F5B0000}"/>
    <cellStyle name="Note 2 2 2 3 2" xfId="23391" xr:uid="{00000000-0005-0000-0000-0000605B0000}"/>
    <cellStyle name="Note 2 2 2 3 2 2" xfId="23392" xr:uid="{00000000-0005-0000-0000-0000615B0000}"/>
    <cellStyle name="Note 2 2 2 3 2 3" xfId="23393" xr:uid="{00000000-0005-0000-0000-0000625B0000}"/>
    <cellStyle name="Note 2 2 2 3 2 3 2" xfId="23394" xr:uid="{00000000-0005-0000-0000-0000635B0000}"/>
    <cellStyle name="Note 2 2 2 3 2 3 3" xfId="23395" xr:uid="{00000000-0005-0000-0000-0000645B0000}"/>
    <cellStyle name="Note 2 2 2 3 2 4" xfId="23396" xr:uid="{00000000-0005-0000-0000-0000655B0000}"/>
    <cellStyle name="Note 2 2 2 3 2 4 2" xfId="23397" xr:uid="{00000000-0005-0000-0000-0000665B0000}"/>
    <cellStyle name="Note 2 2 2 3 2 4 2 2" xfId="23398" xr:uid="{00000000-0005-0000-0000-0000675B0000}"/>
    <cellStyle name="Note 2 2 2 3 2 4 3" xfId="23399" xr:uid="{00000000-0005-0000-0000-0000685B0000}"/>
    <cellStyle name="Note 2 2 2 3 2 5" xfId="23400" xr:uid="{00000000-0005-0000-0000-0000695B0000}"/>
    <cellStyle name="Note 2 2 2 3 2 5 2" xfId="23401" xr:uid="{00000000-0005-0000-0000-00006A5B0000}"/>
    <cellStyle name="Note 2 2 2 3 2 5 2 2" xfId="23402" xr:uid="{00000000-0005-0000-0000-00006B5B0000}"/>
    <cellStyle name="Note 2 2 2 3 2 5 3" xfId="23403" xr:uid="{00000000-0005-0000-0000-00006C5B0000}"/>
    <cellStyle name="Note 2 2 2 3 2 6" xfId="23404" xr:uid="{00000000-0005-0000-0000-00006D5B0000}"/>
    <cellStyle name="Note 2 2 2 3 2 6 2" xfId="23405" xr:uid="{00000000-0005-0000-0000-00006E5B0000}"/>
    <cellStyle name="Note 2 2 2 3 2 6 2 2" xfId="23406" xr:uid="{00000000-0005-0000-0000-00006F5B0000}"/>
    <cellStyle name="Note 2 2 2 3 2 6 3" xfId="23407" xr:uid="{00000000-0005-0000-0000-0000705B0000}"/>
    <cellStyle name="Note 2 2 2 3 2 7" xfId="23408" xr:uid="{00000000-0005-0000-0000-0000715B0000}"/>
    <cellStyle name="Note 2 2 2 3 2 7 2" xfId="23409" xr:uid="{00000000-0005-0000-0000-0000725B0000}"/>
    <cellStyle name="Note 2 2 2 3 2 8" xfId="23410" xr:uid="{00000000-0005-0000-0000-0000735B0000}"/>
    <cellStyle name="Note 2 2 2 3 2 8 2" xfId="23411" xr:uid="{00000000-0005-0000-0000-0000745B0000}"/>
    <cellStyle name="Note 2 2 2 3 2 9" xfId="23412" xr:uid="{00000000-0005-0000-0000-0000755B0000}"/>
    <cellStyle name="Note 2 2 2 3 3" xfId="23413" xr:uid="{00000000-0005-0000-0000-0000765B0000}"/>
    <cellStyle name="Note 2 2 2 3 4" xfId="23414" xr:uid="{00000000-0005-0000-0000-0000775B0000}"/>
    <cellStyle name="Note 2 2 2 3 4 2" xfId="23415" xr:uid="{00000000-0005-0000-0000-0000785B0000}"/>
    <cellStyle name="Note 2 2 2 3 4 3" xfId="23416" xr:uid="{00000000-0005-0000-0000-0000795B0000}"/>
    <cellStyle name="Note 2 2 2 3 5" xfId="23417" xr:uid="{00000000-0005-0000-0000-00007A5B0000}"/>
    <cellStyle name="Note 2 2 2 3 5 2" xfId="23418" xr:uid="{00000000-0005-0000-0000-00007B5B0000}"/>
    <cellStyle name="Note 2 2 2 3 5 2 2" xfId="23419" xr:uid="{00000000-0005-0000-0000-00007C5B0000}"/>
    <cellStyle name="Note 2 2 2 3 5 3" xfId="23420" xr:uid="{00000000-0005-0000-0000-00007D5B0000}"/>
    <cellStyle name="Note 2 2 2 3 6" xfId="23421" xr:uid="{00000000-0005-0000-0000-00007E5B0000}"/>
    <cellStyle name="Note 2 2 2 3 6 2" xfId="23422" xr:uid="{00000000-0005-0000-0000-00007F5B0000}"/>
    <cellStyle name="Note 2 2 2 3 6 2 2" xfId="23423" xr:uid="{00000000-0005-0000-0000-0000805B0000}"/>
    <cellStyle name="Note 2 2 2 3 6 3" xfId="23424" xr:uid="{00000000-0005-0000-0000-0000815B0000}"/>
    <cellStyle name="Note 2 2 2 3 7" xfId="23425" xr:uid="{00000000-0005-0000-0000-0000825B0000}"/>
    <cellStyle name="Note 2 2 2 3 7 2" xfId="23426" xr:uid="{00000000-0005-0000-0000-0000835B0000}"/>
    <cellStyle name="Note 2 2 2 3 7 2 2" xfId="23427" xr:uid="{00000000-0005-0000-0000-0000845B0000}"/>
    <cellStyle name="Note 2 2 2 3 7 3" xfId="23428" xr:uid="{00000000-0005-0000-0000-0000855B0000}"/>
    <cellStyle name="Note 2 2 2 3 8" xfId="23429" xr:uid="{00000000-0005-0000-0000-0000865B0000}"/>
    <cellStyle name="Note 2 2 2 3 8 2" xfId="23430" xr:uid="{00000000-0005-0000-0000-0000875B0000}"/>
    <cellStyle name="Note 2 2 2 3 9" xfId="23431" xr:uid="{00000000-0005-0000-0000-0000885B0000}"/>
    <cellStyle name="Note 2 2 2 3 9 2" xfId="23432" xr:uid="{00000000-0005-0000-0000-0000895B0000}"/>
    <cellStyle name="Note 2 2 2 4" xfId="23433" xr:uid="{00000000-0005-0000-0000-00008A5B0000}"/>
    <cellStyle name="Note 2 2 2 4 2" xfId="23434" xr:uid="{00000000-0005-0000-0000-00008B5B0000}"/>
    <cellStyle name="Note 2 2 2 4 2 10" xfId="23435" xr:uid="{00000000-0005-0000-0000-00008C5B0000}"/>
    <cellStyle name="Note 2 2 2 4 2 2" xfId="23436" xr:uid="{00000000-0005-0000-0000-00008D5B0000}"/>
    <cellStyle name="Note 2 2 2 4 2 3" xfId="23437" xr:uid="{00000000-0005-0000-0000-00008E5B0000}"/>
    <cellStyle name="Note 2 2 2 4 2 4" xfId="23438" xr:uid="{00000000-0005-0000-0000-00008F5B0000}"/>
    <cellStyle name="Note 2 2 2 4 2 4 2" xfId="23439" xr:uid="{00000000-0005-0000-0000-0000905B0000}"/>
    <cellStyle name="Note 2 2 2 4 2 4 2 2" xfId="23440" xr:uid="{00000000-0005-0000-0000-0000915B0000}"/>
    <cellStyle name="Note 2 2 2 4 2 4 3" xfId="23441" xr:uid="{00000000-0005-0000-0000-0000925B0000}"/>
    <cellStyle name="Note 2 2 2 4 2 5" xfId="23442" xr:uid="{00000000-0005-0000-0000-0000935B0000}"/>
    <cellStyle name="Note 2 2 2 4 2 5 2" xfId="23443" xr:uid="{00000000-0005-0000-0000-0000945B0000}"/>
    <cellStyle name="Note 2 2 2 4 2 5 2 2" xfId="23444" xr:uid="{00000000-0005-0000-0000-0000955B0000}"/>
    <cellStyle name="Note 2 2 2 4 2 5 3" xfId="23445" xr:uid="{00000000-0005-0000-0000-0000965B0000}"/>
    <cellStyle name="Note 2 2 2 4 2 6" xfId="23446" xr:uid="{00000000-0005-0000-0000-0000975B0000}"/>
    <cellStyle name="Note 2 2 2 4 2 6 2" xfId="23447" xr:uid="{00000000-0005-0000-0000-0000985B0000}"/>
    <cellStyle name="Note 2 2 2 4 2 6 2 2" xfId="23448" xr:uid="{00000000-0005-0000-0000-0000995B0000}"/>
    <cellStyle name="Note 2 2 2 4 2 6 3" xfId="23449" xr:uid="{00000000-0005-0000-0000-00009A5B0000}"/>
    <cellStyle name="Note 2 2 2 4 2 7" xfId="23450" xr:uid="{00000000-0005-0000-0000-00009B5B0000}"/>
    <cellStyle name="Note 2 2 2 4 2 7 2" xfId="23451" xr:uid="{00000000-0005-0000-0000-00009C5B0000}"/>
    <cellStyle name="Note 2 2 2 4 2 8" xfId="23452" xr:uid="{00000000-0005-0000-0000-00009D5B0000}"/>
    <cellStyle name="Note 2 2 2 4 2 8 2" xfId="23453" xr:uid="{00000000-0005-0000-0000-00009E5B0000}"/>
    <cellStyle name="Note 2 2 2 4 2 9" xfId="23454" xr:uid="{00000000-0005-0000-0000-00009F5B0000}"/>
    <cellStyle name="Note 2 2 2 4 3" xfId="23455" xr:uid="{00000000-0005-0000-0000-0000A05B0000}"/>
    <cellStyle name="Note 2 2 2 4 4" xfId="23456" xr:uid="{00000000-0005-0000-0000-0000A15B0000}"/>
    <cellStyle name="Note 2 2 2 4 4 2" xfId="23457" xr:uid="{00000000-0005-0000-0000-0000A25B0000}"/>
    <cellStyle name="Note 2 2 2 4 4 2 2" xfId="23458" xr:uid="{00000000-0005-0000-0000-0000A35B0000}"/>
    <cellStyle name="Note 2 2 2 4 4 3" xfId="23459" xr:uid="{00000000-0005-0000-0000-0000A45B0000}"/>
    <cellStyle name="Note 2 2 2 4 5" xfId="23460" xr:uid="{00000000-0005-0000-0000-0000A55B0000}"/>
    <cellStyle name="Note 2 2 2 4 5 2" xfId="23461" xr:uid="{00000000-0005-0000-0000-0000A65B0000}"/>
    <cellStyle name="Note 2 2 2 4 5 2 2" xfId="23462" xr:uid="{00000000-0005-0000-0000-0000A75B0000}"/>
    <cellStyle name="Note 2 2 2 4 5 3" xfId="23463" xr:uid="{00000000-0005-0000-0000-0000A85B0000}"/>
    <cellStyle name="Note 2 2 2 5" xfId="23464" xr:uid="{00000000-0005-0000-0000-0000A95B0000}"/>
    <cellStyle name="Note 2 2 2 5 2" xfId="23465" xr:uid="{00000000-0005-0000-0000-0000AA5B0000}"/>
    <cellStyle name="Note 2 2 2 5 3" xfId="23466" xr:uid="{00000000-0005-0000-0000-0000AB5B0000}"/>
    <cellStyle name="Note 2 2 2 5 3 2" xfId="23467" xr:uid="{00000000-0005-0000-0000-0000AC5B0000}"/>
    <cellStyle name="Note 2 2 2 5 3 3" xfId="23468" xr:uid="{00000000-0005-0000-0000-0000AD5B0000}"/>
    <cellStyle name="Note 2 2 2 5 4" xfId="23469" xr:uid="{00000000-0005-0000-0000-0000AE5B0000}"/>
    <cellStyle name="Note 2 2 2 5 4 2" xfId="23470" xr:uid="{00000000-0005-0000-0000-0000AF5B0000}"/>
    <cellStyle name="Note 2 2 2 5 4 2 2" xfId="23471" xr:uid="{00000000-0005-0000-0000-0000B05B0000}"/>
    <cellStyle name="Note 2 2 2 5 4 3" xfId="23472" xr:uid="{00000000-0005-0000-0000-0000B15B0000}"/>
    <cellStyle name="Note 2 2 2 5 5" xfId="23473" xr:uid="{00000000-0005-0000-0000-0000B25B0000}"/>
    <cellStyle name="Note 2 2 2 5 5 2" xfId="23474" xr:uid="{00000000-0005-0000-0000-0000B35B0000}"/>
    <cellStyle name="Note 2 2 2 5 5 2 2" xfId="23475" xr:uid="{00000000-0005-0000-0000-0000B45B0000}"/>
    <cellStyle name="Note 2 2 2 5 5 3" xfId="23476" xr:uid="{00000000-0005-0000-0000-0000B55B0000}"/>
    <cellStyle name="Note 2 2 2 5 6" xfId="23477" xr:uid="{00000000-0005-0000-0000-0000B65B0000}"/>
    <cellStyle name="Note 2 2 2 5 6 2" xfId="23478" xr:uid="{00000000-0005-0000-0000-0000B75B0000}"/>
    <cellStyle name="Note 2 2 2 5 6 2 2" xfId="23479" xr:uid="{00000000-0005-0000-0000-0000B85B0000}"/>
    <cellStyle name="Note 2 2 2 5 6 3" xfId="23480" xr:uid="{00000000-0005-0000-0000-0000B95B0000}"/>
    <cellStyle name="Note 2 2 2 5 7" xfId="23481" xr:uid="{00000000-0005-0000-0000-0000BA5B0000}"/>
    <cellStyle name="Note 2 2 2 5 7 2" xfId="23482" xr:uid="{00000000-0005-0000-0000-0000BB5B0000}"/>
    <cellStyle name="Note 2 2 2 5 8" xfId="23483" xr:uid="{00000000-0005-0000-0000-0000BC5B0000}"/>
    <cellStyle name="Note 2 2 2 5 8 2" xfId="23484" xr:uid="{00000000-0005-0000-0000-0000BD5B0000}"/>
    <cellStyle name="Note 2 2 2 5 9" xfId="23485" xr:uid="{00000000-0005-0000-0000-0000BE5B0000}"/>
    <cellStyle name="Note 2 2 2 6" xfId="23486" xr:uid="{00000000-0005-0000-0000-0000BF5B0000}"/>
    <cellStyle name="Note 2 2 2 6 2" xfId="23487" xr:uid="{00000000-0005-0000-0000-0000C05B0000}"/>
    <cellStyle name="Note 2 2 2 6 3" xfId="23488" xr:uid="{00000000-0005-0000-0000-0000C15B0000}"/>
    <cellStyle name="Note 2 2 2 7" xfId="23489" xr:uid="{00000000-0005-0000-0000-0000C25B0000}"/>
    <cellStyle name="Note 2 2 2 8" xfId="23490" xr:uid="{00000000-0005-0000-0000-0000C35B0000}"/>
    <cellStyle name="Note 2 2 2 8 2" xfId="23491" xr:uid="{00000000-0005-0000-0000-0000C45B0000}"/>
    <cellStyle name="Note 2 2 2 8 2 2" xfId="23492" xr:uid="{00000000-0005-0000-0000-0000C55B0000}"/>
    <cellStyle name="Note 2 2 2 8 3" xfId="23493" xr:uid="{00000000-0005-0000-0000-0000C65B0000}"/>
    <cellStyle name="Note 2 2 2 8 4" xfId="23494" xr:uid="{00000000-0005-0000-0000-0000C75B0000}"/>
    <cellStyle name="Note 2 2 2 8 5" xfId="23495" xr:uid="{00000000-0005-0000-0000-0000C85B0000}"/>
    <cellStyle name="Note 2 2 2 9" xfId="23496" xr:uid="{00000000-0005-0000-0000-0000C95B0000}"/>
    <cellStyle name="Note 2 2 2 9 2" xfId="23497" xr:uid="{00000000-0005-0000-0000-0000CA5B0000}"/>
    <cellStyle name="Note 2 2 2 9 2 2" xfId="23498" xr:uid="{00000000-0005-0000-0000-0000CB5B0000}"/>
    <cellStyle name="Note 2 2 2 9 3" xfId="23499" xr:uid="{00000000-0005-0000-0000-0000CC5B0000}"/>
    <cellStyle name="Note 2 2 3" xfId="23500" xr:uid="{00000000-0005-0000-0000-0000CD5B0000}"/>
    <cellStyle name="Note 2 2 3 10" xfId="23501" xr:uid="{00000000-0005-0000-0000-0000CE5B0000}"/>
    <cellStyle name="Note 2 2 3 10 2" xfId="23502" xr:uid="{00000000-0005-0000-0000-0000CF5B0000}"/>
    <cellStyle name="Note 2 2 3 10 2 2" xfId="23503" xr:uid="{00000000-0005-0000-0000-0000D05B0000}"/>
    <cellStyle name="Note 2 2 3 10 3" xfId="23504" xr:uid="{00000000-0005-0000-0000-0000D15B0000}"/>
    <cellStyle name="Note 2 2 3 11" xfId="23505" xr:uid="{00000000-0005-0000-0000-0000D25B0000}"/>
    <cellStyle name="Note 2 2 3 11 2" xfId="23506" xr:uid="{00000000-0005-0000-0000-0000D35B0000}"/>
    <cellStyle name="Note 2 2 3 12" xfId="23507" xr:uid="{00000000-0005-0000-0000-0000D45B0000}"/>
    <cellStyle name="Note 2 2 3 12 2" xfId="23508" xr:uid="{00000000-0005-0000-0000-0000D55B0000}"/>
    <cellStyle name="Note 2 2 3 13" xfId="23509" xr:uid="{00000000-0005-0000-0000-0000D65B0000}"/>
    <cellStyle name="Note 2 2 3 14" xfId="23510" xr:uid="{00000000-0005-0000-0000-0000D75B0000}"/>
    <cellStyle name="Note 2 2 3 15" xfId="23511" xr:uid="{00000000-0005-0000-0000-0000D85B0000}"/>
    <cellStyle name="Note 2 2 3 2" xfId="23512" xr:uid="{00000000-0005-0000-0000-0000D95B0000}"/>
    <cellStyle name="Note 2 2 3 2 2" xfId="23513" xr:uid="{00000000-0005-0000-0000-0000DA5B0000}"/>
    <cellStyle name="Note 2 2 3 2 2 2" xfId="23514" xr:uid="{00000000-0005-0000-0000-0000DB5B0000}"/>
    <cellStyle name="Note 2 2 3 2 2 3" xfId="23515" xr:uid="{00000000-0005-0000-0000-0000DC5B0000}"/>
    <cellStyle name="Note 2 2 3 2 2 3 2" xfId="23516" xr:uid="{00000000-0005-0000-0000-0000DD5B0000}"/>
    <cellStyle name="Note 2 2 3 2 2 3 3" xfId="23517" xr:uid="{00000000-0005-0000-0000-0000DE5B0000}"/>
    <cellStyle name="Note 2 2 3 2 2 4" xfId="23518" xr:uid="{00000000-0005-0000-0000-0000DF5B0000}"/>
    <cellStyle name="Note 2 2 3 2 2 4 2" xfId="23519" xr:uid="{00000000-0005-0000-0000-0000E05B0000}"/>
    <cellStyle name="Note 2 2 3 2 2 4 2 2" xfId="23520" xr:uid="{00000000-0005-0000-0000-0000E15B0000}"/>
    <cellStyle name="Note 2 2 3 2 2 4 3" xfId="23521" xr:uid="{00000000-0005-0000-0000-0000E25B0000}"/>
    <cellStyle name="Note 2 2 3 2 2 5" xfId="23522" xr:uid="{00000000-0005-0000-0000-0000E35B0000}"/>
    <cellStyle name="Note 2 2 3 2 2 5 2" xfId="23523" xr:uid="{00000000-0005-0000-0000-0000E45B0000}"/>
    <cellStyle name="Note 2 2 3 2 2 5 2 2" xfId="23524" xr:uid="{00000000-0005-0000-0000-0000E55B0000}"/>
    <cellStyle name="Note 2 2 3 2 2 5 3" xfId="23525" xr:uid="{00000000-0005-0000-0000-0000E65B0000}"/>
    <cellStyle name="Note 2 2 3 2 2 6" xfId="23526" xr:uid="{00000000-0005-0000-0000-0000E75B0000}"/>
    <cellStyle name="Note 2 2 3 2 2 6 2" xfId="23527" xr:uid="{00000000-0005-0000-0000-0000E85B0000}"/>
    <cellStyle name="Note 2 2 3 2 2 6 2 2" xfId="23528" xr:uid="{00000000-0005-0000-0000-0000E95B0000}"/>
    <cellStyle name="Note 2 2 3 2 2 6 3" xfId="23529" xr:uid="{00000000-0005-0000-0000-0000EA5B0000}"/>
    <cellStyle name="Note 2 2 3 2 2 7" xfId="23530" xr:uid="{00000000-0005-0000-0000-0000EB5B0000}"/>
    <cellStyle name="Note 2 2 3 2 2 7 2" xfId="23531" xr:uid="{00000000-0005-0000-0000-0000EC5B0000}"/>
    <cellStyle name="Note 2 2 3 2 2 8" xfId="23532" xr:uid="{00000000-0005-0000-0000-0000ED5B0000}"/>
    <cellStyle name="Note 2 2 3 2 2 8 2" xfId="23533" xr:uid="{00000000-0005-0000-0000-0000EE5B0000}"/>
    <cellStyle name="Note 2 2 3 2 2 9" xfId="23534" xr:uid="{00000000-0005-0000-0000-0000EF5B0000}"/>
    <cellStyle name="Note 2 2 3 2 3" xfId="23535" xr:uid="{00000000-0005-0000-0000-0000F05B0000}"/>
    <cellStyle name="Note 2 2 3 2 3 2" xfId="23536" xr:uid="{00000000-0005-0000-0000-0000F15B0000}"/>
    <cellStyle name="Note 2 2 3 2 3 3" xfId="23537" xr:uid="{00000000-0005-0000-0000-0000F25B0000}"/>
    <cellStyle name="Note 2 2 3 2 3 3 2" xfId="23538" xr:uid="{00000000-0005-0000-0000-0000F35B0000}"/>
    <cellStyle name="Note 2 2 3 2 3 3 3" xfId="23539" xr:uid="{00000000-0005-0000-0000-0000F45B0000}"/>
    <cellStyle name="Note 2 2 3 2 3 4" xfId="23540" xr:uid="{00000000-0005-0000-0000-0000F55B0000}"/>
    <cellStyle name="Note 2 2 3 2 3 4 2" xfId="23541" xr:uid="{00000000-0005-0000-0000-0000F65B0000}"/>
    <cellStyle name="Note 2 2 3 2 3 4 2 2" xfId="23542" xr:uid="{00000000-0005-0000-0000-0000F75B0000}"/>
    <cellStyle name="Note 2 2 3 2 3 4 3" xfId="23543" xr:uid="{00000000-0005-0000-0000-0000F85B0000}"/>
    <cellStyle name="Note 2 2 3 2 3 5" xfId="23544" xr:uid="{00000000-0005-0000-0000-0000F95B0000}"/>
    <cellStyle name="Note 2 2 3 2 3 5 2" xfId="23545" xr:uid="{00000000-0005-0000-0000-0000FA5B0000}"/>
    <cellStyle name="Note 2 2 3 2 3 5 2 2" xfId="23546" xr:uid="{00000000-0005-0000-0000-0000FB5B0000}"/>
    <cellStyle name="Note 2 2 3 2 3 5 3" xfId="23547" xr:uid="{00000000-0005-0000-0000-0000FC5B0000}"/>
    <cellStyle name="Note 2 2 3 2 3 6" xfId="23548" xr:uid="{00000000-0005-0000-0000-0000FD5B0000}"/>
    <cellStyle name="Note 2 2 3 2 3 6 2" xfId="23549" xr:uid="{00000000-0005-0000-0000-0000FE5B0000}"/>
    <cellStyle name="Note 2 2 3 2 3 6 2 2" xfId="23550" xr:uid="{00000000-0005-0000-0000-0000FF5B0000}"/>
    <cellStyle name="Note 2 2 3 2 3 6 3" xfId="23551" xr:uid="{00000000-0005-0000-0000-0000005C0000}"/>
    <cellStyle name="Note 2 2 3 2 3 7" xfId="23552" xr:uid="{00000000-0005-0000-0000-0000015C0000}"/>
    <cellStyle name="Note 2 2 3 2 3 7 2" xfId="23553" xr:uid="{00000000-0005-0000-0000-0000025C0000}"/>
    <cellStyle name="Note 2 2 3 2 3 8" xfId="23554" xr:uid="{00000000-0005-0000-0000-0000035C0000}"/>
    <cellStyle name="Note 2 2 3 2 3 8 2" xfId="23555" xr:uid="{00000000-0005-0000-0000-0000045C0000}"/>
    <cellStyle name="Note 2 2 3 2 3 9" xfId="23556" xr:uid="{00000000-0005-0000-0000-0000055C0000}"/>
    <cellStyle name="Note 2 2 3 2 4" xfId="23557" xr:uid="{00000000-0005-0000-0000-0000065C0000}"/>
    <cellStyle name="Note 2 2 3 2 4 2" xfId="23558" xr:uid="{00000000-0005-0000-0000-0000075C0000}"/>
    <cellStyle name="Note 2 2 3 2 4 3" xfId="23559" xr:uid="{00000000-0005-0000-0000-0000085C0000}"/>
    <cellStyle name="Note 2 2 3 2 4 3 2" xfId="23560" xr:uid="{00000000-0005-0000-0000-0000095C0000}"/>
    <cellStyle name="Note 2 2 3 2 4 3 2 2" xfId="23561" xr:uid="{00000000-0005-0000-0000-00000A5C0000}"/>
    <cellStyle name="Note 2 2 3 2 4 3 3" xfId="23562" xr:uid="{00000000-0005-0000-0000-00000B5C0000}"/>
    <cellStyle name="Note 2 2 3 2 4 4" xfId="23563" xr:uid="{00000000-0005-0000-0000-00000C5C0000}"/>
    <cellStyle name="Note 2 2 3 2 4 4 2" xfId="23564" xr:uid="{00000000-0005-0000-0000-00000D5C0000}"/>
    <cellStyle name="Note 2 2 3 2 4 4 2 2" xfId="23565" xr:uid="{00000000-0005-0000-0000-00000E5C0000}"/>
    <cellStyle name="Note 2 2 3 2 4 4 3" xfId="23566" xr:uid="{00000000-0005-0000-0000-00000F5C0000}"/>
    <cellStyle name="Note 2 2 3 2 4 5" xfId="23567" xr:uid="{00000000-0005-0000-0000-0000105C0000}"/>
    <cellStyle name="Note 2 2 3 2 4 5 2" xfId="23568" xr:uid="{00000000-0005-0000-0000-0000115C0000}"/>
    <cellStyle name="Note 2 2 3 2 4 5 2 2" xfId="23569" xr:uid="{00000000-0005-0000-0000-0000125C0000}"/>
    <cellStyle name="Note 2 2 3 2 4 5 3" xfId="23570" xr:uid="{00000000-0005-0000-0000-0000135C0000}"/>
    <cellStyle name="Note 2 2 3 2 4 6" xfId="23571" xr:uid="{00000000-0005-0000-0000-0000145C0000}"/>
    <cellStyle name="Note 2 2 3 2 4 6 2" xfId="23572" xr:uid="{00000000-0005-0000-0000-0000155C0000}"/>
    <cellStyle name="Note 2 2 3 2 4 7" xfId="23573" xr:uid="{00000000-0005-0000-0000-0000165C0000}"/>
    <cellStyle name="Note 2 2 3 2 4 7 2" xfId="23574" xr:uid="{00000000-0005-0000-0000-0000175C0000}"/>
    <cellStyle name="Note 2 2 3 2 4 8" xfId="23575" xr:uid="{00000000-0005-0000-0000-0000185C0000}"/>
    <cellStyle name="Note 2 2 3 2 4 9" xfId="23576" xr:uid="{00000000-0005-0000-0000-0000195C0000}"/>
    <cellStyle name="Note 2 2 3 2 5" xfId="23577" xr:uid="{00000000-0005-0000-0000-00001A5C0000}"/>
    <cellStyle name="Note 2 2 3 2 5 2" xfId="23578" xr:uid="{00000000-0005-0000-0000-00001B5C0000}"/>
    <cellStyle name="Note 2 2 3 2 5 3" xfId="23579" xr:uid="{00000000-0005-0000-0000-00001C5C0000}"/>
    <cellStyle name="Note 2 2 3 2 6" xfId="23580" xr:uid="{00000000-0005-0000-0000-00001D5C0000}"/>
    <cellStyle name="Note 2 2 3 2 6 2" xfId="23581" xr:uid="{00000000-0005-0000-0000-00001E5C0000}"/>
    <cellStyle name="Note 2 2 3 2 6 2 2" xfId="23582" xr:uid="{00000000-0005-0000-0000-00001F5C0000}"/>
    <cellStyle name="Note 2 2 3 2 6 2 2 2" xfId="23583" xr:uid="{00000000-0005-0000-0000-0000205C0000}"/>
    <cellStyle name="Note 2 2 3 2 6 2 3" xfId="23584" xr:uid="{00000000-0005-0000-0000-0000215C0000}"/>
    <cellStyle name="Note 2 2 3 2 6 3" xfId="23585" xr:uid="{00000000-0005-0000-0000-0000225C0000}"/>
    <cellStyle name="Note 2 2 3 2 6 3 2" xfId="23586" xr:uid="{00000000-0005-0000-0000-0000235C0000}"/>
    <cellStyle name="Note 2 2 3 2 6 3 2 2" xfId="23587" xr:uid="{00000000-0005-0000-0000-0000245C0000}"/>
    <cellStyle name="Note 2 2 3 2 6 3 3" xfId="23588" xr:uid="{00000000-0005-0000-0000-0000255C0000}"/>
    <cellStyle name="Note 2 2 3 2 6 4" xfId="23589" xr:uid="{00000000-0005-0000-0000-0000265C0000}"/>
    <cellStyle name="Note 2 2 3 2 6 4 2" xfId="23590" xr:uid="{00000000-0005-0000-0000-0000275C0000}"/>
    <cellStyle name="Note 2 2 3 2 6 4 2 2" xfId="23591" xr:uid="{00000000-0005-0000-0000-0000285C0000}"/>
    <cellStyle name="Note 2 2 3 2 6 4 3" xfId="23592" xr:uid="{00000000-0005-0000-0000-0000295C0000}"/>
    <cellStyle name="Note 2 2 3 2 6 5" xfId="23593" xr:uid="{00000000-0005-0000-0000-00002A5C0000}"/>
    <cellStyle name="Note 2 2 3 2 6 5 2" xfId="23594" xr:uid="{00000000-0005-0000-0000-00002B5C0000}"/>
    <cellStyle name="Note 2 2 3 2 6 6" xfId="23595" xr:uid="{00000000-0005-0000-0000-00002C5C0000}"/>
    <cellStyle name="Note 2 2 3 2 6 6 2" xfId="23596" xr:uid="{00000000-0005-0000-0000-00002D5C0000}"/>
    <cellStyle name="Note 2 2 3 2 6 7" xfId="23597" xr:uid="{00000000-0005-0000-0000-00002E5C0000}"/>
    <cellStyle name="Note 2 2 3 2 7" xfId="23598" xr:uid="{00000000-0005-0000-0000-00002F5C0000}"/>
    <cellStyle name="Note 2 2 3 2 7 2" xfId="23599" xr:uid="{00000000-0005-0000-0000-0000305C0000}"/>
    <cellStyle name="Note 2 2 3 2 7 2 2" xfId="23600" xr:uid="{00000000-0005-0000-0000-0000315C0000}"/>
    <cellStyle name="Note 2 2 3 2 7 3" xfId="23601" xr:uid="{00000000-0005-0000-0000-0000325C0000}"/>
    <cellStyle name="Note 2 2 3 2 8" xfId="23602" xr:uid="{00000000-0005-0000-0000-0000335C0000}"/>
    <cellStyle name="Note 2 2 3 2 8 2" xfId="23603" xr:uid="{00000000-0005-0000-0000-0000345C0000}"/>
    <cellStyle name="Note 2 2 3 2 8 2 2" xfId="23604" xr:uid="{00000000-0005-0000-0000-0000355C0000}"/>
    <cellStyle name="Note 2 2 3 2 8 3" xfId="23605" xr:uid="{00000000-0005-0000-0000-0000365C0000}"/>
    <cellStyle name="Note 2 2 3 3" xfId="23606" xr:uid="{00000000-0005-0000-0000-0000375C0000}"/>
    <cellStyle name="Note 2 2 3 3 10" xfId="23607" xr:uid="{00000000-0005-0000-0000-0000385C0000}"/>
    <cellStyle name="Note 2 2 3 3 2" xfId="23608" xr:uid="{00000000-0005-0000-0000-0000395C0000}"/>
    <cellStyle name="Note 2 2 3 3 2 2" xfId="23609" xr:uid="{00000000-0005-0000-0000-00003A5C0000}"/>
    <cellStyle name="Note 2 2 3 3 2 3" xfId="23610" xr:uid="{00000000-0005-0000-0000-00003B5C0000}"/>
    <cellStyle name="Note 2 2 3 3 2 3 2" xfId="23611" xr:uid="{00000000-0005-0000-0000-00003C5C0000}"/>
    <cellStyle name="Note 2 2 3 3 2 3 3" xfId="23612" xr:uid="{00000000-0005-0000-0000-00003D5C0000}"/>
    <cellStyle name="Note 2 2 3 3 2 4" xfId="23613" xr:uid="{00000000-0005-0000-0000-00003E5C0000}"/>
    <cellStyle name="Note 2 2 3 3 2 4 2" xfId="23614" xr:uid="{00000000-0005-0000-0000-00003F5C0000}"/>
    <cellStyle name="Note 2 2 3 3 2 4 2 2" xfId="23615" xr:uid="{00000000-0005-0000-0000-0000405C0000}"/>
    <cellStyle name="Note 2 2 3 3 2 4 3" xfId="23616" xr:uid="{00000000-0005-0000-0000-0000415C0000}"/>
    <cellStyle name="Note 2 2 3 3 2 5" xfId="23617" xr:uid="{00000000-0005-0000-0000-0000425C0000}"/>
    <cellStyle name="Note 2 2 3 3 2 5 2" xfId="23618" xr:uid="{00000000-0005-0000-0000-0000435C0000}"/>
    <cellStyle name="Note 2 2 3 3 2 5 2 2" xfId="23619" xr:uid="{00000000-0005-0000-0000-0000445C0000}"/>
    <cellStyle name="Note 2 2 3 3 2 5 3" xfId="23620" xr:uid="{00000000-0005-0000-0000-0000455C0000}"/>
    <cellStyle name="Note 2 2 3 3 2 6" xfId="23621" xr:uid="{00000000-0005-0000-0000-0000465C0000}"/>
    <cellStyle name="Note 2 2 3 3 2 6 2" xfId="23622" xr:uid="{00000000-0005-0000-0000-0000475C0000}"/>
    <cellStyle name="Note 2 2 3 3 2 6 2 2" xfId="23623" xr:uid="{00000000-0005-0000-0000-0000485C0000}"/>
    <cellStyle name="Note 2 2 3 3 2 6 3" xfId="23624" xr:uid="{00000000-0005-0000-0000-0000495C0000}"/>
    <cellStyle name="Note 2 2 3 3 2 7" xfId="23625" xr:uid="{00000000-0005-0000-0000-00004A5C0000}"/>
    <cellStyle name="Note 2 2 3 3 2 7 2" xfId="23626" xr:uid="{00000000-0005-0000-0000-00004B5C0000}"/>
    <cellStyle name="Note 2 2 3 3 2 8" xfId="23627" xr:uid="{00000000-0005-0000-0000-00004C5C0000}"/>
    <cellStyle name="Note 2 2 3 3 2 8 2" xfId="23628" xr:uid="{00000000-0005-0000-0000-00004D5C0000}"/>
    <cellStyle name="Note 2 2 3 3 2 9" xfId="23629" xr:uid="{00000000-0005-0000-0000-00004E5C0000}"/>
    <cellStyle name="Note 2 2 3 3 3" xfId="23630" xr:uid="{00000000-0005-0000-0000-00004F5C0000}"/>
    <cellStyle name="Note 2 2 3 3 4" xfId="23631" xr:uid="{00000000-0005-0000-0000-0000505C0000}"/>
    <cellStyle name="Note 2 2 3 3 4 2" xfId="23632" xr:uid="{00000000-0005-0000-0000-0000515C0000}"/>
    <cellStyle name="Note 2 2 3 3 4 3" xfId="23633" xr:uid="{00000000-0005-0000-0000-0000525C0000}"/>
    <cellStyle name="Note 2 2 3 3 5" xfId="23634" xr:uid="{00000000-0005-0000-0000-0000535C0000}"/>
    <cellStyle name="Note 2 2 3 3 5 2" xfId="23635" xr:uid="{00000000-0005-0000-0000-0000545C0000}"/>
    <cellStyle name="Note 2 2 3 3 5 2 2" xfId="23636" xr:uid="{00000000-0005-0000-0000-0000555C0000}"/>
    <cellStyle name="Note 2 2 3 3 5 3" xfId="23637" xr:uid="{00000000-0005-0000-0000-0000565C0000}"/>
    <cellStyle name="Note 2 2 3 3 6" xfId="23638" xr:uid="{00000000-0005-0000-0000-0000575C0000}"/>
    <cellStyle name="Note 2 2 3 3 6 2" xfId="23639" xr:uid="{00000000-0005-0000-0000-0000585C0000}"/>
    <cellStyle name="Note 2 2 3 3 6 2 2" xfId="23640" xr:uid="{00000000-0005-0000-0000-0000595C0000}"/>
    <cellStyle name="Note 2 2 3 3 6 3" xfId="23641" xr:uid="{00000000-0005-0000-0000-00005A5C0000}"/>
    <cellStyle name="Note 2 2 3 3 7" xfId="23642" xr:uid="{00000000-0005-0000-0000-00005B5C0000}"/>
    <cellStyle name="Note 2 2 3 3 7 2" xfId="23643" xr:uid="{00000000-0005-0000-0000-00005C5C0000}"/>
    <cellStyle name="Note 2 2 3 3 7 2 2" xfId="23644" xr:uid="{00000000-0005-0000-0000-00005D5C0000}"/>
    <cellStyle name="Note 2 2 3 3 7 3" xfId="23645" xr:uid="{00000000-0005-0000-0000-00005E5C0000}"/>
    <cellStyle name="Note 2 2 3 3 8" xfId="23646" xr:uid="{00000000-0005-0000-0000-00005F5C0000}"/>
    <cellStyle name="Note 2 2 3 3 8 2" xfId="23647" xr:uid="{00000000-0005-0000-0000-0000605C0000}"/>
    <cellStyle name="Note 2 2 3 3 9" xfId="23648" xr:uid="{00000000-0005-0000-0000-0000615C0000}"/>
    <cellStyle name="Note 2 2 3 3 9 2" xfId="23649" xr:uid="{00000000-0005-0000-0000-0000625C0000}"/>
    <cellStyle name="Note 2 2 3 4" xfId="23650" xr:uid="{00000000-0005-0000-0000-0000635C0000}"/>
    <cellStyle name="Note 2 2 3 4 2" xfId="23651" xr:uid="{00000000-0005-0000-0000-0000645C0000}"/>
    <cellStyle name="Note 2 2 3 4 2 10" xfId="23652" xr:uid="{00000000-0005-0000-0000-0000655C0000}"/>
    <cellStyle name="Note 2 2 3 4 2 2" xfId="23653" xr:uid="{00000000-0005-0000-0000-0000665C0000}"/>
    <cellStyle name="Note 2 2 3 4 2 3" xfId="23654" xr:uid="{00000000-0005-0000-0000-0000675C0000}"/>
    <cellStyle name="Note 2 2 3 4 2 4" xfId="23655" xr:uid="{00000000-0005-0000-0000-0000685C0000}"/>
    <cellStyle name="Note 2 2 3 4 2 4 2" xfId="23656" xr:uid="{00000000-0005-0000-0000-0000695C0000}"/>
    <cellStyle name="Note 2 2 3 4 2 4 2 2" xfId="23657" xr:uid="{00000000-0005-0000-0000-00006A5C0000}"/>
    <cellStyle name="Note 2 2 3 4 2 4 3" xfId="23658" xr:uid="{00000000-0005-0000-0000-00006B5C0000}"/>
    <cellStyle name="Note 2 2 3 4 2 5" xfId="23659" xr:uid="{00000000-0005-0000-0000-00006C5C0000}"/>
    <cellStyle name="Note 2 2 3 4 2 5 2" xfId="23660" xr:uid="{00000000-0005-0000-0000-00006D5C0000}"/>
    <cellStyle name="Note 2 2 3 4 2 5 2 2" xfId="23661" xr:uid="{00000000-0005-0000-0000-00006E5C0000}"/>
    <cellStyle name="Note 2 2 3 4 2 5 3" xfId="23662" xr:uid="{00000000-0005-0000-0000-00006F5C0000}"/>
    <cellStyle name="Note 2 2 3 4 2 6" xfId="23663" xr:uid="{00000000-0005-0000-0000-0000705C0000}"/>
    <cellStyle name="Note 2 2 3 4 2 6 2" xfId="23664" xr:uid="{00000000-0005-0000-0000-0000715C0000}"/>
    <cellStyle name="Note 2 2 3 4 2 6 2 2" xfId="23665" xr:uid="{00000000-0005-0000-0000-0000725C0000}"/>
    <cellStyle name="Note 2 2 3 4 2 6 3" xfId="23666" xr:uid="{00000000-0005-0000-0000-0000735C0000}"/>
    <cellStyle name="Note 2 2 3 4 2 7" xfId="23667" xr:uid="{00000000-0005-0000-0000-0000745C0000}"/>
    <cellStyle name="Note 2 2 3 4 2 7 2" xfId="23668" xr:uid="{00000000-0005-0000-0000-0000755C0000}"/>
    <cellStyle name="Note 2 2 3 4 2 8" xfId="23669" xr:uid="{00000000-0005-0000-0000-0000765C0000}"/>
    <cellStyle name="Note 2 2 3 4 2 8 2" xfId="23670" xr:uid="{00000000-0005-0000-0000-0000775C0000}"/>
    <cellStyle name="Note 2 2 3 4 2 9" xfId="23671" xr:uid="{00000000-0005-0000-0000-0000785C0000}"/>
    <cellStyle name="Note 2 2 3 4 3" xfId="23672" xr:uid="{00000000-0005-0000-0000-0000795C0000}"/>
    <cellStyle name="Note 2 2 3 4 4" xfId="23673" xr:uid="{00000000-0005-0000-0000-00007A5C0000}"/>
    <cellStyle name="Note 2 2 3 4 4 2" xfId="23674" xr:uid="{00000000-0005-0000-0000-00007B5C0000}"/>
    <cellStyle name="Note 2 2 3 4 4 2 2" xfId="23675" xr:uid="{00000000-0005-0000-0000-00007C5C0000}"/>
    <cellStyle name="Note 2 2 3 4 4 3" xfId="23676" xr:uid="{00000000-0005-0000-0000-00007D5C0000}"/>
    <cellStyle name="Note 2 2 3 4 5" xfId="23677" xr:uid="{00000000-0005-0000-0000-00007E5C0000}"/>
    <cellStyle name="Note 2 2 3 4 5 2" xfId="23678" xr:uid="{00000000-0005-0000-0000-00007F5C0000}"/>
    <cellStyle name="Note 2 2 3 4 5 2 2" xfId="23679" xr:uid="{00000000-0005-0000-0000-0000805C0000}"/>
    <cellStyle name="Note 2 2 3 4 5 3" xfId="23680" xr:uid="{00000000-0005-0000-0000-0000815C0000}"/>
    <cellStyle name="Note 2 2 3 5" xfId="23681" xr:uid="{00000000-0005-0000-0000-0000825C0000}"/>
    <cellStyle name="Note 2 2 3 5 2" xfId="23682" xr:uid="{00000000-0005-0000-0000-0000835C0000}"/>
    <cellStyle name="Note 2 2 3 5 3" xfId="23683" xr:uid="{00000000-0005-0000-0000-0000845C0000}"/>
    <cellStyle name="Note 2 2 3 5 3 2" xfId="23684" xr:uid="{00000000-0005-0000-0000-0000855C0000}"/>
    <cellStyle name="Note 2 2 3 5 3 3" xfId="23685" xr:uid="{00000000-0005-0000-0000-0000865C0000}"/>
    <cellStyle name="Note 2 2 3 5 4" xfId="23686" xr:uid="{00000000-0005-0000-0000-0000875C0000}"/>
    <cellStyle name="Note 2 2 3 5 4 2" xfId="23687" xr:uid="{00000000-0005-0000-0000-0000885C0000}"/>
    <cellStyle name="Note 2 2 3 5 4 2 2" xfId="23688" xr:uid="{00000000-0005-0000-0000-0000895C0000}"/>
    <cellStyle name="Note 2 2 3 5 4 3" xfId="23689" xr:uid="{00000000-0005-0000-0000-00008A5C0000}"/>
    <cellStyle name="Note 2 2 3 5 5" xfId="23690" xr:uid="{00000000-0005-0000-0000-00008B5C0000}"/>
    <cellStyle name="Note 2 2 3 5 5 2" xfId="23691" xr:uid="{00000000-0005-0000-0000-00008C5C0000}"/>
    <cellStyle name="Note 2 2 3 5 5 2 2" xfId="23692" xr:uid="{00000000-0005-0000-0000-00008D5C0000}"/>
    <cellStyle name="Note 2 2 3 5 5 3" xfId="23693" xr:uid="{00000000-0005-0000-0000-00008E5C0000}"/>
    <cellStyle name="Note 2 2 3 5 6" xfId="23694" xr:uid="{00000000-0005-0000-0000-00008F5C0000}"/>
    <cellStyle name="Note 2 2 3 5 6 2" xfId="23695" xr:uid="{00000000-0005-0000-0000-0000905C0000}"/>
    <cellStyle name="Note 2 2 3 5 6 2 2" xfId="23696" xr:uid="{00000000-0005-0000-0000-0000915C0000}"/>
    <cellStyle name="Note 2 2 3 5 6 3" xfId="23697" xr:uid="{00000000-0005-0000-0000-0000925C0000}"/>
    <cellStyle name="Note 2 2 3 5 7" xfId="23698" xr:uid="{00000000-0005-0000-0000-0000935C0000}"/>
    <cellStyle name="Note 2 2 3 5 7 2" xfId="23699" xr:uid="{00000000-0005-0000-0000-0000945C0000}"/>
    <cellStyle name="Note 2 2 3 5 8" xfId="23700" xr:uid="{00000000-0005-0000-0000-0000955C0000}"/>
    <cellStyle name="Note 2 2 3 5 8 2" xfId="23701" xr:uid="{00000000-0005-0000-0000-0000965C0000}"/>
    <cellStyle name="Note 2 2 3 5 9" xfId="23702" xr:uid="{00000000-0005-0000-0000-0000975C0000}"/>
    <cellStyle name="Note 2 2 3 6" xfId="23703" xr:uid="{00000000-0005-0000-0000-0000985C0000}"/>
    <cellStyle name="Note 2 2 3 6 2" xfId="23704" xr:uid="{00000000-0005-0000-0000-0000995C0000}"/>
    <cellStyle name="Note 2 2 3 6 3" xfId="23705" xr:uid="{00000000-0005-0000-0000-00009A5C0000}"/>
    <cellStyle name="Note 2 2 3 7" xfId="23706" xr:uid="{00000000-0005-0000-0000-00009B5C0000}"/>
    <cellStyle name="Note 2 2 3 8" xfId="23707" xr:uid="{00000000-0005-0000-0000-00009C5C0000}"/>
    <cellStyle name="Note 2 2 3 8 2" xfId="23708" xr:uid="{00000000-0005-0000-0000-00009D5C0000}"/>
    <cellStyle name="Note 2 2 3 8 2 2" xfId="23709" xr:uid="{00000000-0005-0000-0000-00009E5C0000}"/>
    <cellStyle name="Note 2 2 3 8 3" xfId="23710" xr:uid="{00000000-0005-0000-0000-00009F5C0000}"/>
    <cellStyle name="Note 2 2 3 8 4" xfId="23711" xr:uid="{00000000-0005-0000-0000-0000A05C0000}"/>
    <cellStyle name="Note 2 2 3 8 5" xfId="23712" xr:uid="{00000000-0005-0000-0000-0000A15C0000}"/>
    <cellStyle name="Note 2 2 3 9" xfId="23713" xr:uid="{00000000-0005-0000-0000-0000A25C0000}"/>
    <cellStyle name="Note 2 2 3 9 2" xfId="23714" xr:uid="{00000000-0005-0000-0000-0000A35C0000}"/>
    <cellStyle name="Note 2 2 3 9 2 2" xfId="23715" xr:uid="{00000000-0005-0000-0000-0000A45C0000}"/>
    <cellStyle name="Note 2 2 3 9 3" xfId="23716" xr:uid="{00000000-0005-0000-0000-0000A55C0000}"/>
    <cellStyle name="Note 2 2 4" xfId="23717" xr:uid="{00000000-0005-0000-0000-0000A65C0000}"/>
    <cellStyle name="Note 2 2 4 2" xfId="23718" xr:uid="{00000000-0005-0000-0000-0000A75C0000}"/>
    <cellStyle name="Note 2 2 4 2 2" xfId="23719" xr:uid="{00000000-0005-0000-0000-0000A85C0000}"/>
    <cellStyle name="Note 2 2 4 2 3" xfId="23720" xr:uid="{00000000-0005-0000-0000-0000A95C0000}"/>
    <cellStyle name="Note 2 2 4 2 3 2" xfId="23721" xr:uid="{00000000-0005-0000-0000-0000AA5C0000}"/>
    <cellStyle name="Note 2 2 4 2 3 3" xfId="23722" xr:uid="{00000000-0005-0000-0000-0000AB5C0000}"/>
    <cellStyle name="Note 2 2 4 2 4" xfId="23723" xr:uid="{00000000-0005-0000-0000-0000AC5C0000}"/>
    <cellStyle name="Note 2 2 4 2 4 2" xfId="23724" xr:uid="{00000000-0005-0000-0000-0000AD5C0000}"/>
    <cellStyle name="Note 2 2 4 2 4 2 2" xfId="23725" xr:uid="{00000000-0005-0000-0000-0000AE5C0000}"/>
    <cellStyle name="Note 2 2 4 2 4 3" xfId="23726" xr:uid="{00000000-0005-0000-0000-0000AF5C0000}"/>
    <cellStyle name="Note 2 2 4 2 5" xfId="23727" xr:uid="{00000000-0005-0000-0000-0000B05C0000}"/>
    <cellStyle name="Note 2 2 4 2 5 2" xfId="23728" xr:uid="{00000000-0005-0000-0000-0000B15C0000}"/>
    <cellStyle name="Note 2 2 4 2 5 2 2" xfId="23729" xr:uid="{00000000-0005-0000-0000-0000B25C0000}"/>
    <cellStyle name="Note 2 2 4 2 5 3" xfId="23730" xr:uid="{00000000-0005-0000-0000-0000B35C0000}"/>
    <cellStyle name="Note 2 2 4 2 6" xfId="23731" xr:uid="{00000000-0005-0000-0000-0000B45C0000}"/>
    <cellStyle name="Note 2 2 4 2 6 2" xfId="23732" xr:uid="{00000000-0005-0000-0000-0000B55C0000}"/>
    <cellStyle name="Note 2 2 4 2 6 2 2" xfId="23733" xr:uid="{00000000-0005-0000-0000-0000B65C0000}"/>
    <cellStyle name="Note 2 2 4 2 6 3" xfId="23734" xr:uid="{00000000-0005-0000-0000-0000B75C0000}"/>
    <cellStyle name="Note 2 2 4 2 7" xfId="23735" xr:uid="{00000000-0005-0000-0000-0000B85C0000}"/>
    <cellStyle name="Note 2 2 4 2 7 2" xfId="23736" xr:uid="{00000000-0005-0000-0000-0000B95C0000}"/>
    <cellStyle name="Note 2 2 4 2 8" xfId="23737" xr:uid="{00000000-0005-0000-0000-0000BA5C0000}"/>
    <cellStyle name="Note 2 2 4 2 8 2" xfId="23738" xr:uid="{00000000-0005-0000-0000-0000BB5C0000}"/>
    <cellStyle name="Note 2 2 4 2 9" xfId="23739" xr:uid="{00000000-0005-0000-0000-0000BC5C0000}"/>
    <cellStyle name="Note 2 2 4 3" xfId="23740" xr:uid="{00000000-0005-0000-0000-0000BD5C0000}"/>
    <cellStyle name="Note 2 2 4 3 2" xfId="23741" xr:uid="{00000000-0005-0000-0000-0000BE5C0000}"/>
    <cellStyle name="Note 2 2 4 3 3" xfId="23742" xr:uid="{00000000-0005-0000-0000-0000BF5C0000}"/>
    <cellStyle name="Note 2 2 4 3 3 2" xfId="23743" xr:uid="{00000000-0005-0000-0000-0000C05C0000}"/>
    <cellStyle name="Note 2 2 4 3 3 3" xfId="23744" xr:uid="{00000000-0005-0000-0000-0000C15C0000}"/>
    <cellStyle name="Note 2 2 4 3 4" xfId="23745" xr:uid="{00000000-0005-0000-0000-0000C25C0000}"/>
    <cellStyle name="Note 2 2 4 3 4 2" xfId="23746" xr:uid="{00000000-0005-0000-0000-0000C35C0000}"/>
    <cellStyle name="Note 2 2 4 3 4 2 2" xfId="23747" xr:uid="{00000000-0005-0000-0000-0000C45C0000}"/>
    <cellStyle name="Note 2 2 4 3 4 3" xfId="23748" xr:uid="{00000000-0005-0000-0000-0000C55C0000}"/>
    <cellStyle name="Note 2 2 4 3 5" xfId="23749" xr:uid="{00000000-0005-0000-0000-0000C65C0000}"/>
    <cellStyle name="Note 2 2 4 3 5 2" xfId="23750" xr:uid="{00000000-0005-0000-0000-0000C75C0000}"/>
    <cellStyle name="Note 2 2 4 3 5 2 2" xfId="23751" xr:uid="{00000000-0005-0000-0000-0000C85C0000}"/>
    <cellStyle name="Note 2 2 4 3 5 3" xfId="23752" xr:uid="{00000000-0005-0000-0000-0000C95C0000}"/>
    <cellStyle name="Note 2 2 4 3 6" xfId="23753" xr:uid="{00000000-0005-0000-0000-0000CA5C0000}"/>
    <cellStyle name="Note 2 2 4 3 6 2" xfId="23754" xr:uid="{00000000-0005-0000-0000-0000CB5C0000}"/>
    <cellStyle name="Note 2 2 4 3 6 2 2" xfId="23755" xr:uid="{00000000-0005-0000-0000-0000CC5C0000}"/>
    <cellStyle name="Note 2 2 4 3 6 3" xfId="23756" xr:uid="{00000000-0005-0000-0000-0000CD5C0000}"/>
    <cellStyle name="Note 2 2 4 3 7" xfId="23757" xr:uid="{00000000-0005-0000-0000-0000CE5C0000}"/>
    <cellStyle name="Note 2 2 4 3 7 2" xfId="23758" xr:uid="{00000000-0005-0000-0000-0000CF5C0000}"/>
    <cellStyle name="Note 2 2 4 3 8" xfId="23759" xr:uid="{00000000-0005-0000-0000-0000D05C0000}"/>
    <cellStyle name="Note 2 2 4 3 8 2" xfId="23760" xr:uid="{00000000-0005-0000-0000-0000D15C0000}"/>
    <cellStyle name="Note 2 2 4 3 9" xfId="23761" xr:uid="{00000000-0005-0000-0000-0000D25C0000}"/>
    <cellStyle name="Note 2 2 4 4" xfId="23762" xr:uid="{00000000-0005-0000-0000-0000D35C0000}"/>
    <cellStyle name="Note 2 2 4 4 2" xfId="23763" xr:uid="{00000000-0005-0000-0000-0000D45C0000}"/>
    <cellStyle name="Note 2 2 4 4 3" xfId="23764" xr:uid="{00000000-0005-0000-0000-0000D55C0000}"/>
    <cellStyle name="Note 2 2 4 4 3 2" xfId="23765" xr:uid="{00000000-0005-0000-0000-0000D65C0000}"/>
    <cellStyle name="Note 2 2 4 4 3 2 2" xfId="23766" xr:uid="{00000000-0005-0000-0000-0000D75C0000}"/>
    <cellStyle name="Note 2 2 4 4 3 3" xfId="23767" xr:uid="{00000000-0005-0000-0000-0000D85C0000}"/>
    <cellStyle name="Note 2 2 4 4 4" xfId="23768" xr:uid="{00000000-0005-0000-0000-0000D95C0000}"/>
    <cellStyle name="Note 2 2 4 4 4 2" xfId="23769" xr:uid="{00000000-0005-0000-0000-0000DA5C0000}"/>
    <cellStyle name="Note 2 2 4 4 4 2 2" xfId="23770" xr:uid="{00000000-0005-0000-0000-0000DB5C0000}"/>
    <cellStyle name="Note 2 2 4 4 4 3" xfId="23771" xr:uid="{00000000-0005-0000-0000-0000DC5C0000}"/>
    <cellStyle name="Note 2 2 4 4 5" xfId="23772" xr:uid="{00000000-0005-0000-0000-0000DD5C0000}"/>
    <cellStyle name="Note 2 2 4 4 5 2" xfId="23773" xr:uid="{00000000-0005-0000-0000-0000DE5C0000}"/>
    <cellStyle name="Note 2 2 4 4 5 2 2" xfId="23774" xr:uid="{00000000-0005-0000-0000-0000DF5C0000}"/>
    <cellStyle name="Note 2 2 4 4 5 3" xfId="23775" xr:uid="{00000000-0005-0000-0000-0000E05C0000}"/>
    <cellStyle name="Note 2 2 4 4 6" xfId="23776" xr:uid="{00000000-0005-0000-0000-0000E15C0000}"/>
    <cellStyle name="Note 2 2 4 4 6 2" xfId="23777" xr:uid="{00000000-0005-0000-0000-0000E25C0000}"/>
    <cellStyle name="Note 2 2 4 4 7" xfId="23778" xr:uid="{00000000-0005-0000-0000-0000E35C0000}"/>
    <cellStyle name="Note 2 2 4 4 7 2" xfId="23779" xr:uid="{00000000-0005-0000-0000-0000E45C0000}"/>
    <cellStyle name="Note 2 2 4 4 8" xfId="23780" xr:uid="{00000000-0005-0000-0000-0000E55C0000}"/>
    <cellStyle name="Note 2 2 4 4 9" xfId="23781" xr:uid="{00000000-0005-0000-0000-0000E65C0000}"/>
    <cellStyle name="Note 2 2 4 5" xfId="23782" xr:uid="{00000000-0005-0000-0000-0000E75C0000}"/>
    <cellStyle name="Note 2 2 4 5 2" xfId="23783" xr:uid="{00000000-0005-0000-0000-0000E85C0000}"/>
    <cellStyle name="Note 2 2 4 5 3" xfId="23784" xr:uid="{00000000-0005-0000-0000-0000E95C0000}"/>
    <cellStyle name="Note 2 2 4 6" xfId="23785" xr:uid="{00000000-0005-0000-0000-0000EA5C0000}"/>
    <cellStyle name="Note 2 2 4 6 2" xfId="23786" xr:uid="{00000000-0005-0000-0000-0000EB5C0000}"/>
    <cellStyle name="Note 2 2 4 6 2 2" xfId="23787" xr:uid="{00000000-0005-0000-0000-0000EC5C0000}"/>
    <cellStyle name="Note 2 2 4 6 2 2 2" xfId="23788" xr:uid="{00000000-0005-0000-0000-0000ED5C0000}"/>
    <cellStyle name="Note 2 2 4 6 2 3" xfId="23789" xr:uid="{00000000-0005-0000-0000-0000EE5C0000}"/>
    <cellStyle name="Note 2 2 4 6 3" xfId="23790" xr:uid="{00000000-0005-0000-0000-0000EF5C0000}"/>
    <cellStyle name="Note 2 2 4 6 3 2" xfId="23791" xr:uid="{00000000-0005-0000-0000-0000F05C0000}"/>
    <cellStyle name="Note 2 2 4 6 3 2 2" xfId="23792" xr:uid="{00000000-0005-0000-0000-0000F15C0000}"/>
    <cellStyle name="Note 2 2 4 6 3 3" xfId="23793" xr:uid="{00000000-0005-0000-0000-0000F25C0000}"/>
    <cellStyle name="Note 2 2 4 6 4" xfId="23794" xr:uid="{00000000-0005-0000-0000-0000F35C0000}"/>
    <cellStyle name="Note 2 2 4 6 4 2" xfId="23795" xr:uid="{00000000-0005-0000-0000-0000F45C0000}"/>
    <cellStyle name="Note 2 2 4 6 4 2 2" xfId="23796" xr:uid="{00000000-0005-0000-0000-0000F55C0000}"/>
    <cellStyle name="Note 2 2 4 6 4 3" xfId="23797" xr:uid="{00000000-0005-0000-0000-0000F65C0000}"/>
    <cellStyle name="Note 2 2 4 6 5" xfId="23798" xr:uid="{00000000-0005-0000-0000-0000F75C0000}"/>
    <cellStyle name="Note 2 2 4 6 5 2" xfId="23799" xr:uid="{00000000-0005-0000-0000-0000F85C0000}"/>
    <cellStyle name="Note 2 2 4 6 6" xfId="23800" xr:uid="{00000000-0005-0000-0000-0000F95C0000}"/>
    <cellStyle name="Note 2 2 4 6 6 2" xfId="23801" xr:uid="{00000000-0005-0000-0000-0000FA5C0000}"/>
    <cellStyle name="Note 2 2 4 6 7" xfId="23802" xr:uid="{00000000-0005-0000-0000-0000FB5C0000}"/>
    <cellStyle name="Note 2 2 4 7" xfId="23803" xr:uid="{00000000-0005-0000-0000-0000FC5C0000}"/>
    <cellStyle name="Note 2 2 4 7 2" xfId="23804" xr:uid="{00000000-0005-0000-0000-0000FD5C0000}"/>
    <cellStyle name="Note 2 2 4 7 2 2" xfId="23805" xr:uid="{00000000-0005-0000-0000-0000FE5C0000}"/>
    <cellStyle name="Note 2 2 4 7 3" xfId="23806" xr:uid="{00000000-0005-0000-0000-0000FF5C0000}"/>
    <cellStyle name="Note 2 2 4 8" xfId="23807" xr:uid="{00000000-0005-0000-0000-0000005D0000}"/>
    <cellStyle name="Note 2 2 4 8 2" xfId="23808" xr:uid="{00000000-0005-0000-0000-0000015D0000}"/>
    <cellStyle name="Note 2 2 4 8 2 2" xfId="23809" xr:uid="{00000000-0005-0000-0000-0000025D0000}"/>
    <cellStyle name="Note 2 2 4 8 3" xfId="23810" xr:uid="{00000000-0005-0000-0000-0000035D0000}"/>
    <cellStyle name="Note 2 2 5" xfId="23811" xr:uid="{00000000-0005-0000-0000-0000045D0000}"/>
    <cellStyle name="Note 2 2 5 10" xfId="23812" xr:uid="{00000000-0005-0000-0000-0000055D0000}"/>
    <cellStyle name="Note 2 2 5 2" xfId="23813" xr:uid="{00000000-0005-0000-0000-0000065D0000}"/>
    <cellStyle name="Note 2 2 5 2 2" xfId="23814" xr:uid="{00000000-0005-0000-0000-0000075D0000}"/>
    <cellStyle name="Note 2 2 5 2 3" xfId="23815" xr:uid="{00000000-0005-0000-0000-0000085D0000}"/>
    <cellStyle name="Note 2 2 5 2 3 2" xfId="23816" xr:uid="{00000000-0005-0000-0000-0000095D0000}"/>
    <cellStyle name="Note 2 2 5 2 3 3" xfId="23817" xr:uid="{00000000-0005-0000-0000-00000A5D0000}"/>
    <cellStyle name="Note 2 2 5 2 4" xfId="23818" xr:uid="{00000000-0005-0000-0000-00000B5D0000}"/>
    <cellStyle name="Note 2 2 5 2 4 2" xfId="23819" xr:uid="{00000000-0005-0000-0000-00000C5D0000}"/>
    <cellStyle name="Note 2 2 5 2 4 2 2" xfId="23820" xr:uid="{00000000-0005-0000-0000-00000D5D0000}"/>
    <cellStyle name="Note 2 2 5 2 4 3" xfId="23821" xr:uid="{00000000-0005-0000-0000-00000E5D0000}"/>
    <cellStyle name="Note 2 2 5 2 5" xfId="23822" xr:uid="{00000000-0005-0000-0000-00000F5D0000}"/>
    <cellStyle name="Note 2 2 5 2 5 2" xfId="23823" xr:uid="{00000000-0005-0000-0000-0000105D0000}"/>
    <cellStyle name="Note 2 2 5 2 5 2 2" xfId="23824" xr:uid="{00000000-0005-0000-0000-0000115D0000}"/>
    <cellStyle name="Note 2 2 5 2 5 3" xfId="23825" xr:uid="{00000000-0005-0000-0000-0000125D0000}"/>
    <cellStyle name="Note 2 2 5 2 6" xfId="23826" xr:uid="{00000000-0005-0000-0000-0000135D0000}"/>
    <cellStyle name="Note 2 2 5 2 6 2" xfId="23827" xr:uid="{00000000-0005-0000-0000-0000145D0000}"/>
    <cellStyle name="Note 2 2 5 2 6 2 2" xfId="23828" xr:uid="{00000000-0005-0000-0000-0000155D0000}"/>
    <cellStyle name="Note 2 2 5 2 6 3" xfId="23829" xr:uid="{00000000-0005-0000-0000-0000165D0000}"/>
    <cellStyle name="Note 2 2 5 2 7" xfId="23830" xr:uid="{00000000-0005-0000-0000-0000175D0000}"/>
    <cellStyle name="Note 2 2 5 2 7 2" xfId="23831" xr:uid="{00000000-0005-0000-0000-0000185D0000}"/>
    <cellStyle name="Note 2 2 5 2 8" xfId="23832" xr:uid="{00000000-0005-0000-0000-0000195D0000}"/>
    <cellStyle name="Note 2 2 5 2 8 2" xfId="23833" xr:uid="{00000000-0005-0000-0000-00001A5D0000}"/>
    <cellStyle name="Note 2 2 5 2 9" xfId="23834" xr:uid="{00000000-0005-0000-0000-00001B5D0000}"/>
    <cellStyle name="Note 2 2 5 3" xfId="23835" xr:uid="{00000000-0005-0000-0000-00001C5D0000}"/>
    <cellStyle name="Note 2 2 5 4" xfId="23836" xr:uid="{00000000-0005-0000-0000-00001D5D0000}"/>
    <cellStyle name="Note 2 2 5 4 2" xfId="23837" xr:uid="{00000000-0005-0000-0000-00001E5D0000}"/>
    <cellStyle name="Note 2 2 5 4 3" xfId="23838" xr:uid="{00000000-0005-0000-0000-00001F5D0000}"/>
    <cellStyle name="Note 2 2 5 5" xfId="23839" xr:uid="{00000000-0005-0000-0000-0000205D0000}"/>
    <cellStyle name="Note 2 2 5 5 2" xfId="23840" xr:uid="{00000000-0005-0000-0000-0000215D0000}"/>
    <cellStyle name="Note 2 2 5 5 2 2" xfId="23841" xr:uid="{00000000-0005-0000-0000-0000225D0000}"/>
    <cellStyle name="Note 2 2 5 5 3" xfId="23842" xr:uid="{00000000-0005-0000-0000-0000235D0000}"/>
    <cellStyle name="Note 2 2 5 6" xfId="23843" xr:uid="{00000000-0005-0000-0000-0000245D0000}"/>
    <cellStyle name="Note 2 2 5 6 2" xfId="23844" xr:uid="{00000000-0005-0000-0000-0000255D0000}"/>
    <cellStyle name="Note 2 2 5 6 2 2" xfId="23845" xr:uid="{00000000-0005-0000-0000-0000265D0000}"/>
    <cellStyle name="Note 2 2 5 6 3" xfId="23846" xr:uid="{00000000-0005-0000-0000-0000275D0000}"/>
    <cellStyle name="Note 2 2 5 7" xfId="23847" xr:uid="{00000000-0005-0000-0000-0000285D0000}"/>
    <cellStyle name="Note 2 2 5 7 2" xfId="23848" xr:uid="{00000000-0005-0000-0000-0000295D0000}"/>
    <cellStyle name="Note 2 2 5 7 2 2" xfId="23849" xr:uid="{00000000-0005-0000-0000-00002A5D0000}"/>
    <cellStyle name="Note 2 2 5 7 3" xfId="23850" xr:uid="{00000000-0005-0000-0000-00002B5D0000}"/>
    <cellStyle name="Note 2 2 5 8" xfId="23851" xr:uid="{00000000-0005-0000-0000-00002C5D0000}"/>
    <cellStyle name="Note 2 2 5 8 2" xfId="23852" xr:uid="{00000000-0005-0000-0000-00002D5D0000}"/>
    <cellStyle name="Note 2 2 5 9" xfId="23853" xr:uid="{00000000-0005-0000-0000-00002E5D0000}"/>
    <cellStyle name="Note 2 2 5 9 2" xfId="23854" xr:uid="{00000000-0005-0000-0000-00002F5D0000}"/>
    <cellStyle name="Note 2 2 6" xfId="23855" xr:uid="{00000000-0005-0000-0000-0000305D0000}"/>
    <cellStyle name="Note 2 2 6 2" xfId="23856" xr:uid="{00000000-0005-0000-0000-0000315D0000}"/>
    <cellStyle name="Note 2 2 6 2 10" xfId="23857" xr:uid="{00000000-0005-0000-0000-0000325D0000}"/>
    <cellStyle name="Note 2 2 6 2 2" xfId="23858" xr:uid="{00000000-0005-0000-0000-0000335D0000}"/>
    <cellStyle name="Note 2 2 6 2 3" xfId="23859" xr:uid="{00000000-0005-0000-0000-0000345D0000}"/>
    <cellStyle name="Note 2 2 6 2 4" xfId="23860" xr:uid="{00000000-0005-0000-0000-0000355D0000}"/>
    <cellStyle name="Note 2 2 6 2 4 2" xfId="23861" xr:uid="{00000000-0005-0000-0000-0000365D0000}"/>
    <cellStyle name="Note 2 2 6 2 4 2 2" xfId="23862" xr:uid="{00000000-0005-0000-0000-0000375D0000}"/>
    <cellStyle name="Note 2 2 6 2 4 3" xfId="23863" xr:uid="{00000000-0005-0000-0000-0000385D0000}"/>
    <cellStyle name="Note 2 2 6 2 5" xfId="23864" xr:uid="{00000000-0005-0000-0000-0000395D0000}"/>
    <cellStyle name="Note 2 2 6 2 5 2" xfId="23865" xr:uid="{00000000-0005-0000-0000-00003A5D0000}"/>
    <cellStyle name="Note 2 2 6 2 5 2 2" xfId="23866" xr:uid="{00000000-0005-0000-0000-00003B5D0000}"/>
    <cellStyle name="Note 2 2 6 2 5 3" xfId="23867" xr:uid="{00000000-0005-0000-0000-00003C5D0000}"/>
    <cellStyle name="Note 2 2 6 2 6" xfId="23868" xr:uid="{00000000-0005-0000-0000-00003D5D0000}"/>
    <cellStyle name="Note 2 2 6 2 6 2" xfId="23869" xr:uid="{00000000-0005-0000-0000-00003E5D0000}"/>
    <cellStyle name="Note 2 2 6 2 6 2 2" xfId="23870" xr:uid="{00000000-0005-0000-0000-00003F5D0000}"/>
    <cellStyle name="Note 2 2 6 2 6 3" xfId="23871" xr:uid="{00000000-0005-0000-0000-0000405D0000}"/>
    <cellStyle name="Note 2 2 6 2 7" xfId="23872" xr:uid="{00000000-0005-0000-0000-0000415D0000}"/>
    <cellStyle name="Note 2 2 6 2 7 2" xfId="23873" xr:uid="{00000000-0005-0000-0000-0000425D0000}"/>
    <cellStyle name="Note 2 2 6 2 8" xfId="23874" xr:uid="{00000000-0005-0000-0000-0000435D0000}"/>
    <cellStyle name="Note 2 2 6 2 8 2" xfId="23875" xr:uid="{00000000-0005-0000-0000-0000445D0000}"/>
    <cellStyle name="Note 2 2 6 2 9" xfId="23876" xr:uid="{00000000-0005-0000-0000-0000455D0000}"/>
    <cellStyle name="Note 2 2 6 3" xfId="23877" xr:uid="{00000000-0005-0000-0000-0000465D0000}"/>
    <cellStyle name="Note 2 2 6 4" xfId="23878" xr:uid="{00000000-0005-0000-0000-0000475D0000}"/>
    <cellStyle name="Note 2 2 6 4 2" xfId="23879" xr:uid="{00000000-0005-0000-0000-0000485D0000}"/>
    <cellStyle name="Note 2 2 6 4 2 2" xfId="23880" xr:uid="{00000000-0005-0000-0000-0000495D0000}"/>
    <cellStyle name="Note 2 2 6 4 3" xfId="23881" xr:uid="{00000000-0005-0000-0000-00004A5D0000}"/>
    <cellStyle name="Note 2 2 6 5" xfId="23882" xr:uid="{00000000-0005-0000-0000-00004B5D0000}"/>
    <cellStyle name="Note 2 2 6 5 2" xfId="23883" xr:uid="{00000000-0005-0000-0000-00004C5D0000}"/>
    <cellStyle name="Note 2 2 6 5 2 2" xfId="23884" xr:uid="{00000000-0005-0000-0000-00004D5D0000}"/>
    <cellStyle name="Note 2 2 6 5 3" xfId="23885" xr:uid="{00000000-0005-0000-0000-00004E5D0000}"/>
    <cellStyle name="Note 2 2 7" xfId="23886" xr:uid="{00000000-0005-0000-0000-00004F5D0000}"/>
    <cellStyle name="Note 2 2 7 2" xfId="23887" xr:uid="{00000000-0005-0000-0000-0000505D0000}"/>
    <cellStyle name="Note 2 2 7 3" xfId="23888" xr:uid="{00000000-0005-0000-0000-0000515D0000}"/>
    <cellStyle name="Note 2 2 7 3 2" xfId="23889" xr:uid="{00000000-0005-0000-0000-0000525D0000}"/>
    <cellStyle name="Note 2 2 7 3 3" xfId="23890" xr:uid="{00000000-0005-0000-0000-0000535D0000}"/>
    <cellStyle name="Note 2 2 7 4" xfId="23891" xr:uid="{00000000-0005-0000-0000-0000545D0000}"/>
    <cellStyle name="Note 2 2 7 4 2" xfId="23892" xr:uid="{00000000-0005-0000-0000-0000555D0000}"/>
    <cellStyle name="Note 2 2 7 4 2 2" xfId="23893" xr:uid="{00000000-0005-0000-0000-0000565D0000}"/>
    <cellStyle name="Note 2 2 7 4 3" xfId="23894" xr:uid="{00000000-0005-0000-0000-0000575D0000}"/>
    <cellStyle name="Note 2 2 7 5" xfId="23895" xr:uid="{00000000-0005-0000-0000-0000585D0000}"/>
    <cellStyle name="Note 2 2 7 5 2" xfId="23896" xr:uid="{00000000-0005-0000-0000-0000595D0000}"/>
    <cellStyle name="Note 2 2 7 5 2 2" xfId="23897" xr:uid="{00000000-0005-0000-0000-00005A5D0000}"/>
    <cellStyle name="Note 2 2 7 5 3" xfId="23898" xr:uid="{00000000-0005-0000-0000-00005B5D0000}"/>
    <cellStyle name="Note 2 2 7 6" xfId="23899" xr:uid="{00000000-0005-0000-0000-00005C5D0000}"/>
    <cellStyle name="Note 2 2 7 6 2" xfId="23900" xr:uid="{00000000-0005-0000-0000-00005D5D0000}"/>
    <cellStyle name="Note 2 2 7 6 2 2" xfId="23901" xr:uid="{00000000-0005-0000-0000-00005E5D0000}"/>
    <cellStyle name="Note 2 2 7 6 3" xfId="23902" xr:uid="{00000000-0005-0000-0000-00005F5D0000}"/>
    <cellStyle name="Note 2 2 7 7" xfId="23903" xr:uid="{00000000-0005-0000-0000-0000605D0000}"/>
    <cellStyle name="Note 2 2 7 7 2" xfId="23904" xr:uid="{00000000-0005-0000-0000-0000615D0000}"/>
    <cellStyle name="Note 2 2 7 8" xfId="23905" xr:uid="{00000000-0005-0000-0000-0000625D0000}"/>
    <cellStyle name="Note 2 2 7 8 2" xfId="23906" xr:uid="{00000000-0005-0000-0000-0000635D0000}"/>
    <cellStyle name="Note 2 2 7 9" xfId="23907" xr:uid="{00000000-0005-0000-0000-0000645D0000}"/>
    <cellStyle name="Note 2 2 8" xfId="23908" xr:uid="{00000000-0005-0000-0000-0000655D0000}"/>
    <cellStyle name="Note 2 2 8 2" xfId="23909" xr:uid="{00000000-0005-0000-0000-0000665D0000}"/>
    <cellStyle name="Note 2 2 8 3" xfId="23910" xr:uid="{00000000-0005-0000-0000-0000675D0000}"/>
    <cellStyle name="Note 2 2 8 4" xfId="23911" xr:uid="{00000000-0005-0000-0000-0000685D0000}"/>
    <cellStyle name="Note 2 2 8 5" xfId="23912" xr:uid="{00000000-0005-0000-0000-0000695D0000}"/>
    <cellStyle name="Note 2 2 8 5 2" xfId="23913" xr:uid="{00000000-0005-0000-0000-00006A5D0000}"/>
    <cellStyle name="Note 2 2 8 6" xfId="23914" xr:uid="{00000000-0005-0000-0000-00006B5D0000}"/>
    <cellStyle name="Note 2 2 8 7" xfId="23915" xr:uid="{00000000-0005-0000-0000-00006C5D0000}"/>
    <cellStyle name="Note 2 2 9" xfId="23916" xr:uid="{00000000-0005-0000-0000-00006D5D0000}"/>
    <cellStyle name="Note 2 20" xfId="23917" xr:uid="{00000000-0005-0000-0000-00006E5D0000}"/>
    <cellStyle name="Note 2 21" xfId="23918" xr:uid="{00000000-0005-0000-0000-00006F5D0000}"/>
    <cellStyle name="Note 2 3" xfId="23919" xr:uid="{00000000-0005-0000-0000-0000705D0000}"/>
    <cellStyle name="Note 2 3 10" xfId="23920" xr:uid="{00000000-0005-0000-0000-0000715D0000}"/>
    <cellStyle name="Note 2 3 10 2" xfId="23921" xr:uid="{00000000-0005-0000-0000-0000725D0000}"/>
    <cellStyle name="Note 2 3 10 2 2" xfId="23922" xr:uid="{00000000-0005-0000-0000-0000735D0000}"/>
    <cellStyle name="Note 2 3 10 3" xfId="23923" xr:uid="{00000000-0005-0000-0000-0000745D0000}"/>
    <cellStyle name="Note 2 3 10 4" xfId="23924" xr:uid="{00000000-0005-0000-0000-0000755D0000}"/>
    <cellStyle name="Note 2 3 10 5" xfId="23925" xr:uid="{00000000-0005-0000-0000-0000765D0000}"/>
    <cellStyle name="Note 2 3 11" xfId="23926" xr:uid="{00000000-0005-0000-0000-0000775D0000}"/>
    <cellStyle name="Note 2 3 11 2" xfId="23927" xr:uid="{00000000-0005-0000-0000-0000785D0000}"/>
    <cellStyle name="Note 2 3 11 2 2" xfId="23928" xr:uid="{00000000-0005-0000-0000-0000795D0000}"/>
    <cellStyle name="Note 2 3 11 3" xfId="23929" xr:uid="{00000000-0005-0000-0000-00007A5D0000}"/>
    <cellStyle name="Note 2 3 12" xfId="23930" xr:uid="{00000000-0005-0000-0000-00007B5D0000}"/>
    <cellStyle name="Note 2 3 12 2" xfId="23931" xr:uid="{00000000-0005-0000-0000-00007C5D0000}"/>
    <cellStyle name="Note 2 3 12 2 2" xfId="23932" xr:uid="{00000000-0005-0000-0000-00007D5D0000}"/>
    <cellStyle name="Note 2 3 12 3" xfId="23933" xr:uid="{00000000-0005-0000-0000-00007E5D0000}"/>
    <cellStyle name="Note 2 3 13" xfId="23934" xr:uid="{00000000-0005-0000-0000-00007F5D0000}"/>
    <cellStyle name="Note 2 3 13 2" xfId="23935" xr:uid="{00000000-0005-0000-0000-0000805D0000}"/>
    <cellStyle name="Note 2 3 14" xfId="23936" xr:uid="{00000000-0005-0000-0000-0000815D0000}"/>
    <cellStyle name="Note 2 3 14 2" xfId="23937" xr:uid="{00000000-0005-0000-0000-0000825D0000}"/>
    <cellStyle name="Note 2 3 15" xfId="23938" xr:uid="{00000000-0005-0000-0000-0000835D0000}"/>
    <cellStyle name="Note 2 3 16" xfId="23939" xr:uid="{00000000-0005-0000-0000-0000845D0000}"/>
    <cellStyle name="Note 2 3 17" xfId="23940" xr:uid="{00000000-0005-0000-0000-0000855D0000}"/>
    <cellStyle name="Note 2 3 2" xfId="23941" xr:uid="{00000000-0005-0000-0000-0000865D0000}"/>
    <cellStyle name="Note 2 3 2 10" xfId="23942" xr:uid="{00000000-0005-0000-0000-0000875D0000}"/>
    <cellStyle name="Note 2 3 2 10 2" xfId="23943" xr:uid="{00000000-0005-0000-0000-0000885D0000}"/>
    <cellStyle name="Note 2 3 2 10 2 2" xfId="23944" xr:uid="{00000000-0005-0000-0000-0000895D0000}"/>
    <cellStyle name="Note 2 3 2 10 3" xfId="23945" xr:uid="{00000000-0005-0000-0000-00008A5D0000}"/>
    <cellStyle name="Note 2 3 2 11" xfId="23946" xr:uid="{00000000-0005-0000-0000-00008B5D0000}"/>
    <cellStyle name="Note 2 3 2 11 2" xfId="23947" xr:uid="{00000000-0005-0000-0000-00008C5D0000}"/>
    <cellStyle name="Note 2 3 2 12" xfId="23948" xr:uid="{00000000-0005-0000-0000-00008D5D0000}"/>
    <cellStyle name="Note 2 3 2 12 2" xfId="23949" xr:uid="{00000000-0005-0000-0000-00008E5D0000}"/>
    <cellStyle name="Note 2 3 2 13" xfId="23950" xr:uid="{00000000-0005-0000-0000-00008F5D0000}"/>
    <cellStyle name="Note 2 3 2 14" xfId="23951" xr:uid="{00000000-0005-0000-0000-0000905D0000}"/>
    <cellStyle name="Note 2 3 2 15" xfId="23952" xr:uid="{00000000-0005-0000-0000-0000915D0000}"/>
    <cellStyle name="Note 2 3 2 2" xfId="23953" xr:uid="{00000000-0005-0000-0000-0000925D0000}"/>
    <cellStyle name="Note 2 3 2 2 2" xfId="23954" xr:uid="{00000000-0005-0000-0000-0000935D0000}"/>
    <cellStyle name="Note 2 3 2 2 2 2" xfId="23955" xr:uid="{00000000-0005-0000-0000-0000945D0000}"/>
    <cellStyle name="Note 2 3 2 2 2 3" xfId="23956" xr:uid="{00000000-0005-0000-0000-0000955D0000}"/>
    <cellStyle name="Note 2 3 2 2 2 3 2" xfId="23957" xr:uid="{00000000-0005-0000-0000-0000965D0000}"/>
    <cellStyle name="Note 2 3 2 2 2 3 3" xfId="23958" xr:uid="{00000000-0005-0000-0000-0000975D0000}"/>
    <cellStyle name="Note 2 3 2 2 2 4" xfId="23959" xr:uid="{00000000-0005-0000-0000-0000985D0000}"/>
    <cellStyle name="Note 2 3 2 2 2 4 2" xfId="23960" xr:uid="{00000000-0005-0000-0000-0000995D0000}"/>
    <cellStyle name="Note 2 3 2 2 2 4 2 2" xfId="23961" xr:uid="{00000000-0005-0000-0000-00009A5D0000}"/>
    <cellStyle name="Note 2 3 2 2 2 4 3" xfId="23962" xr:uid="{00000000-0005-0000-0000-00009B5D0000}"/>
    <cellStyle name="Note 2 3 2 2 2 5" xfId="23963" xr:uid="{00000000-0005-0000-0000-00009C5D0000}"/>
    <cellStyle name="Note 2 3 2 2 2 5 2" xfId="23964" xr:uid="{00000000-0005-0000-0000-00009D5D0000}"/>
    <cellStyle name="Note 2 3 2 2 2 5 2 2" xfId="23965" xr:uid="{00000000-0005-0000-0000-00009E5D0000}"/>
    <cellStyle name="Note 2 3 2 2 2 5 3" xfId="23966" xr:uid="{00000000-0005-0000-0000-00009F5D0000}"/>
    <cellStyle name="Note 2 3 2 2 2 6" xfId="23967" xr:uid="{00000000-0005-0000-0000-0000A05D0000}"/>
    <cellStyle name="Note 2 3 2 2 2 6 2" xfId="23968" xr:uid="{00000000-0005-0000-0000-0000A15D0000}"/>
    <cellStyle name="Note 2 3 2 2 2 6 2 2" xfId="23969" xr:uid="{00000000-0005-0000-0000-0000A25D0000}"/>
    <cellStyle name="Note 2 3 2 2 2 6 3" xfId="23970" xr:uid="{00000000-0005-0000-0000-0000A35D0000}"/>
    <cellStyle name="Note 2 3 2 2 2 7" xfId="23971" xr:uid="{00000000-0005-0000-0000-0000A45D0000}"/>
    <cellStyle name="Note 2 3 2 2 2 7 2" xfId="23972" xr:uid="{00000000-0005-0000-0000-0000A55D0000}"/>
    <cellStyle name="Note 2 3 2 2 2 8" xfId="23973" xr:uid="{00000000-0005-0000-0000-0000A65D0000}"/>
    <cellStyle name="Note 2 3 2 2 2 8 2" xfId="23974" xr:uid="{00000000-0005-0000-0000-0000A75D0000}"/>
    <cellStyle name="Note 2 3 2 2 2 9" xfId="23975" xr:uid="{00000000-0005-0000-0000-0000A85D0000}"/>
    <cellStyle name="Note 2 3 2 2 3" xfId="23976" xr:uid="{00000000-0005-0000-0000-0000A95D0000}"/>
    <cellStyle name="Note 2 3 2 2 3 2" xfId="23977" xr:uid="{00000000-0005-0000-0000-0000AA5D0000}"/>
    <cellStyle name="Note 2 3 2 2 3 3" xfId="23978" xr:uid="{00000000-0005-0000-0000-0000AB5D0000}"/>
    <cellStyle name="Note 2 3 2 2 3 3 2" xfId="23979" xr:uid="{00000000-0005-0000-0000-0000AC5D0000}"/>
    <cellStyle name="Note 2 3 2 2 3 3 3" xfId="23980" xr:uid="{00000000-0005-0000-0000-0000AD5D0000}"/>
    <cellStyle name="Note 2 3 2 2 3 4" xfId="23981" xr:uid="{00000000-0005-0000-0000-0000AE5D0000}"/>
    <cellStyle name="Note 2 3 2 2 3 4 2" xfId="23982" xr:uid="{00000000-0005-0000-0000-0000AF5D0000}"/>
    <cellStyle name="Note 2 3 2 2 3 4 2 2" xfId="23983" xr:uid="{00000000-0005-0000-0000-0000B05D0000}"/>
    <cellStyle name="Note 2 3 2 2 3 4 3" xfId="23984" xr:uid="{00000000-0005-0000-0000-0000B15D0000}"/>
    <cellStyle name="Note 2 3 2 2 3 5" xfId="23985" xr:uid="{00000000-0005-0000-0000-0000B25D0000}"/>
    <cellStyle name="Note 2 3 2 2 3 5 2" xfId="23986" xr:uid="{00000000-0005-0000-0000-0000B35D0000}"/>
    <cellStyle name="Note 2 3 2 2 3 5 2 2" xfId="23987" xr:uid="{00000000-0005-0000-0000-0000B45D0000}"/>
    <cellStyle name="Note 2 3 2 2 3 5 3" xfId="23988" xr:uid="{00000000-0005-0000-0000-0000B55D0000}"/>
    <cellStyle name="Note 2 3 2 2 3 6" xfId="23989" xr:uid="{00000000-0005-0000-0000-0000B65D0000}"/>
    <cellStyle name="Note 2 3 2 2 3 6 2" xfId="23990" xr:uid="{00000000-0005-0000-0000-0000B75D0000}"/>
    <cellStyle name="Note 2 3 2 2 3 6 2 2" xfId="23991" xr:uid="{00000000-0005-0000-0000-0000B85D0000}"/>
    <cellStyle name="Note 2 3 2 2 3 6 3" xfId="23992" xr:uid="{00000000-0005-0000-0000-0000B95D0000}"/>
    <cellStyle name="Note 2 3 2 2 3 7" xfId="23993" xr:uid="{00000000-0005-0000-0000-0000BA5D0000}"/>
    <cellStyle name="Note 2 3 2 2 3 7 2" xfId="23994" xr:uid="{00000000-0005-0000-0000-0000BB5D0000}"/>
    <cellStyle name="Note 2 3 2 2 3 8" xfId="23995" xr:uid="{00000000-0005-0000-0000-0000BC5D0000}"/>
    <cellStyle name="Note 2 3 2 2 3 8 2" xfId="23996" xr:uid="{00000000-0005-0000-0000-0000BD5D0000}"/>
    <cellStyle name="Note 2 3 2 2 3 9" xfId="23997" xr:uid="{00000000-0005-0000-0000-0000BE5D0000}"/>
    <cellStyle name="Note 2 3 2 2 4" xfId="23998" xr:uid="{00000000-0005-0000-0000-0000BF5D0000}"/>
    <cellStyle name="Note 2 3 2 2 4 2" xfId="23999" xr:uid="{00000000-0005-0000-0000-0000C05D0000}"/>
    <cellStyle name="Note 2 3 2 2 4 3" xfId="24000" xr:uid="{00000000-0005-0000-0000-0000C15D0000}"/>
    <cellStyle name="Note 2 3 2 2 4 3 2" xfId="24001" xr:uid="{00000000-0005-0000-0000-0000C25D0000}"/>
    <cellStyle name="Note 2 3 2 2 4 3 2 2" xfId="24002" xr:uid="{00000000-0005-0000-0000-0000C35D0000}"/>
    <cellStyle name="Note 2 3 2 2 4 3 3" xfId="24003" xr:uid="{00000000-0005-0000-0000-0000C45D0000}"/>
    <cellStyle name="Note 2 3 2 2 4 4" xfId="24004" xr:uid="{00000000-0005-0000-0000-0000C55D0000}"/>
    <cellStyle name="Note 2 3 2 2 4 4 2" xfId="24005" xr:uid="{00000000-0005-0000-0000-0000C65D0000}"/>
    <cellStyle name="Note 2 3 2 2 4 4 2 2" xfId="24006" xr:uid="{00000000-0005-0000-0000-0000C75D0000}"/>
    <cellStyle name="Note 2 3 2 2 4 4 3" xfId="24007" xr:uid="{00000000-0005-0000-0000-0000C85D0000}"/>
    <cellStyle name="Note 2 3 2 2 4 5" xfId="24008" xr:uid="{00000000-0005-0000-0000-0000C95D0000}"/>
    <cellStyle name="Note 2 3 2 2 4 5 2" xfId="24009" xr:uid="{00000000-0005-0000-0000-0000CA5D0000}"/>
    <cellStyle name="Note 2 3 2 2 4 5 2 2" xfId="24010" xr:uid="{00000000-0005-0000-0000-0000CB5D0000}"/>
    <cellStyle name="Note 2 3 2 2 4 5 3" xfId="24011" xr:uid="{00000000-0005-0000-0000-0000CC5D0000}"/>
    <cellStyle name="Note 2 3 2 2 4 6" xfId="24012" xr:uid="{00000000-0005-0000-0000-0000CD5D0000}"/>
    <cellStyle name="Note 2 3 2 2 4 6 2" xfId="24013" xr:uid="{00000000-0005-0000-0000-0000CE5D0000}"/>
    <cellStyle name="Note 2 3 2 2 4 7" xfId="24014" xr:uid="{00000000-0005-0000-0000-0000CF5D0000}"/>
    <cellStyle name="Note 2 3 2 2 4 7 2" xfId="24015" xr:uid="{00000000-0005-0000-0000-0000D05D0000}"/>
    <cellStyle name="Note 2 3 2 2 4 8" xfId="24016" xr:uid="{00000000-0005-0000-0000-0000D15D0000}"/>
    <cellStyle name="Note 2 3 2 2 4 9" xfId="24017" xr:uid="{00000000-0005-0000-0000-0000D25D0000}"/>
    <cellStyle name="Note 2 3 2 2 5" xfId="24018" xr:uid="{00000000-0005-0000-0000-0000D35D0000}"/>
    <cellStyle name="Note 2 3 2 2 5 2" xfId="24019" xr:uid="{00000000-0005-0000-0000-0000D45D0000}"/>
    <cellStyle name="Note 2 3 2 2 5 3" xfId="24020" xr:uid="{00000000-0005-0000-0000-0000D55D0000}"/>
    <cellStyle name="Note 2 3 2 2 6" xfId="24021" xr:uid="{00000000-0005-0000-0000-0000D65D0000}"/>
    <cellStyle name="Note 2 3 2 2 6 2" xfId="24022" xr:uid="{00000000-0005-0000-0000-0000D75D0000}"/>
    <cellStyle name="Note 2 3 2 2 6 2 2" xfId="24023" xr:uid="{00000000-0005-0000-0000-0000D85D0000}"/>
    <cellStyle name="Note 2 3 2 2 6 2 2 2" xfId="24024" xr:uid="{00000000-0005-0000-0000-0000D95D0000}"/>
    <cellStyle name="Note 2 3 2 2 6 2 3" xfId="24025" xr:uid="{00000000-0005-0000-0000-0000DA5D0000}"/>
    <cellStyle name="Note 2 3 2 2 6 3" xfId="24026" xr:uid="{00000000-0005-0000-0000-0000DB5D0000}"/>
    <cellStyle name="Note 2 3 2 2 6 3 2" xfId="24027" xr:uid="{00000000-0005-0000-0000-0000DC5D0000}"/>
    <cellStyle name="Note 2 3 2 2 6 3 2 2" xfId="24028" xr:uid="{00000000-0005-0000-0000-0000DD5D0000}"/>
    <cellStyle name="Note 2 3 2 2 6 3 3" xfId="24029" xr:uid="{00000000-0005-0000-0000-0000DE5D0000}"/>
    <cellStyle name="Note 2 3 2 2 6 4" xfId="24030" xr:uid="{00000000-0005-0000-0000-0000DF5D0000}"/>
    <cellStyle name="Note 2 3 2 2 6 4 2" xfId="24031" xr:uid="{00000000-0005-0000-0000-0000E05D0000}"/>
    <cellStyle name="Note 2 3 2 2 6 4 2 2" xfId="24032" xr:uid="{00000000-0005-0000-0000-0000E15D0000}"/>
    <cellStyle name="Note 2 3 2 2 6 4 3" xfId="24033" xr:uid="{00000000-0005-0000-0000-0000E25D0000}"/>
    <cellStyle name="Note 2 3 2 2 6 5" xfId="24034" xr:uid="{00000000-0005-0000-0000-0000E35D0000}"/>
    <cellStyle name="Note 2 3 2 2 6 5 2" xfId="24035" xr:uid="{00000000-0005-0000-0000-0000E45D0000}"/>
    <cellStyle name="Note 2 3 2 2 6 6" xfId="24036" xr:uid="{00000000-0005-0000-0000-0000E55D0000}"/>
    <cellStyle name="Note 2 3 2 2 6 6 2" xfId="24037" xr:uid="{00000000-0005-0000-0000-0000E65D0000}"/>
    <cellStyle name="Note 2 3 2 2 6 7" xfId="24038" xr:uid="{00000000-0005-0000-0000-0000E75D0000}"/>
    <cellStyle name="Note 2 3 2 2 7" xfId="24039" xr:uid="{00000000-0005-0000-0000-0000E85D0000}"/>
    <cellStyle name="Note 2 3 2 2 7 2" xfId="24040" xr:uid="{00000000-0005-0000-0000-0000E95D0000}"/>
    <cellStyle name="Note 2 3 2 2 7 2 2" xfId="24041" xr:uid="{00000000-0005-0000-0000-0000EA5D0000}"/>
    <cellStyle name="Note 2 3 2 2 7 3" xfId="24042" xr:uid="{00000000-0005-0000-0000-0000EB5D0000}"/>
    <cellStyle name="Note 2 3 2 2 8" xfId="24043" xr:uid="{00000000-0005-0000-0000-0000EC5D0000}"/>
    <cellStyle name="Note 2 3 2 2 8 2" xfId="24044" xr:uid="{00000000-0005-0000-0000-0000ED5D0000}"/>
    <cellStyle name="Note 2 3 2 2 8 2 2" xfId="24045" xr:uid="{00000000-0005-0000-0000-0000EE5D0000}"/>
    <cellStyle name="Note 2 3 2 2 8 3" xfId="24046" xr:uid="{00000000-0005-0000-0000-0000EF5D0000}"/>
    <cellStyle name="Note 2 3 2 3" xfId="24047" xr:uid="{00000000-0005-0000-0000-0000F05D0000}"/>
    <cellStyle name="Note 2 3 2 3 10" xfId="24048" xr:uid="{00000000-0005-0000-0000-0000F15D0000}"/>
    <cellStyle name="Note 2 3 2 3 2" xfId="24049" xr:uid="{00000000-0005-0000-0000-0000F25D0000}"/>
    <cellStyle name="Note 2 3 2 3 2 2" xfId="24050" xr:uid="{00000000-0005-0000-0000-0000F35D0000}"/>
    <cellStyle name="Note 2 3 2 3 2 3" xfId="24051" xr:uid="{00000000-0005-0000-0000-0000F45D0000}"/>
    <cellStyle name="Note 2 3 2 3 2 3 2" xfId="24052" xr:uid="{00000000-0005-0000-0000-0000F55D0000}"/>
    <cellStyle name="Note 2 3 2 3 2 3 3" xfId="24053" xr:uid="{00000000-0005-0000-0000-0000F65D0000}"/>
    <cellStyle name="Note 2 3 2 3 2 4" xfId="24054" xr:uid="{00000000-0005-0000-0000-0000F75D0000}"/>
    <cellStyle name="Note 2 3 2 3 2 4 2" xfId="24055" xr:uid="{00000000-0005-0000-0000-0000F85D0000}"/>
    <cellStyle name="Note 2 3 2 3 2 4 2 2" xfId="24056" xr:uid="{00000000-0005-0000-0000-0000F95D0000}"/>
    <cellStyle name="Note 2 3 2 3 2 4 3" xfId="24057" xr:uid="{00000000-0005-0000-0000-0000FA5D0000}"/>
    <cellStyle name="Note 2 3 2 3 2 5" xfId="24058" xr:uid="{00000000-0005-0000-0000-0000FB5D0000}"/>
    <cellStyle name="Note 2 3 2 3 2 5 2" xfId="24059" xr:uid="{00000000-0005-0000-0000-0000FC5D0000}"/>
    <cellStyle name="Note 2 3 2 3 2 5 2 2" xfId="24060" xr:uid="{00000000-0005-0000-0000-0000FD5D0000}"/>
    <cellStyle name="Note 2 3 2 3 2 5 3" xfId="24061" xr:uid="{00000000-0005-0000-0000-0000FE5D0000}"/>
    <cellStyle name="Note 2 3 2 3 2 6" xfId="24062" xr:uid="{00000000-0005-0000-0000-0000FF5D0000}"/>
    <cellStyle name="Note 2 3 2 3 2 6 2" xfId="24063" xr:uid="{00000000-0005-0000-0000-0000005E0000}"/>
    <cellStyle name="Note 2 3 2 3 2 6 2 2" xfId="24064" xr:uid="{00000000-0005-0000-0000-0000015E0000}"/>
    <cellStyle name="Note 2 3 2 3 2 6 3" xfId="24065" xr:uid="{00000000-0005-0000-0000-0000025E0000}"/>
    <cellStyle name="Note 2 3 2 3 2 7" xfId="24066" xr:uid="{00000000-0005-0000-0000-0000035E0000}"/>
    <cellStyle name="Note 2 3 2 3 2 7 2" xfId="24067" xr:uid="{00000000-0005-0000-0000-0000045E0000}"/>
    <cellStyle name="Note 2 3 2 3 2 8" xfId="24068" xr:uid="{00000000-0005-0000-0000-0000055E0000}"/>
    <cellStyle name="Note 2 3 2 3 2 8 2" xfId="24069" xr:uid="{00000000-0005-0000-0000-0000065E0000}"/>
    <cellStyle name="Note 2 3 2 3 2 9" xfId="24070" xr:uid="{00000000-0005-0000-0000-0000075E0000}"/>
    <cellStyle name="Note 2 3 2 3 3" xfId="24071" xr:uid="{00000000-0005-0000-0000-0000085E0000}"/>
    <cellStyle name="Note 2 3 2 3 4" xfId="24072" xr:uid="{00000000-0005-0000-0000-0000095E0000}"/>
    <cellStyle name="Note 2 3 2 3 4 2" xfId="24073" xr:uid="{00000000-0005-0000-0000-00000A5E0000}"/>
    <cellStyle name="Note 2 3 2 3 4 3" xfId="24074" xr:uid="{00000000-0005-0000-0000-00000B5E0000}"/>
    <cellStyle name="Note 2 3 2 3 5" xfId="24075" xr:uid="{00000000-0005-0000-0000-00000C5E0000}"/>
    <cellStyle name="Note 2 3 2 3 5 2" xfId="24076" xr:uid="{00000000-0005-0000-0000-00000D5E0000}"/>
    <cellStyle name="Note 2 3 2 3 5 2 2" xfId="24077" xr:uid="{00000000-0005-0000-0000-00000E5E0000}"/>
    <cellStyle name="Note 2 3 2 3 5 3" xfId="24078" xr:uid="{00000000-0005-0000-0000-00000F5E0000}"/>
    <cellStyle name="Note 2 3 2 3 6" xfId="24079" xr:uid="{00000000-0005-0000-0000-0000105E0000}"/>
    <cellStyle name="Note 2 3 2 3 6 2" xfId="24080" xr:uid="{00000000-0005-0000-0000-0000115E0000}"/>
    <cellStyle name="Note 2 3 2 3 6 2 2" xfId="24081" xr:uid="{00000000-0005-0000-0000-0000125E0000}"/>
    <cellStyle name="Note 2 3 2 3 6 3" xfId="24082" xr:uid="{00000000-0005-0000-0000-0000135E0000}"/>
    <cellStyle name="Note 2 3 2 3 7" xfId="24083" xr:uid="{00000000-0005-0000-0000-0000145E0000}"/>
    <cellStyle name="Note 2 3 2 3 7 2" xfId="24084" xr:uid="{00000000-0005-0000-0000-0000155E0000}"/>
    <cellStyle name="Note 2 3 2 3 7 2 2" xfId="24085" xr:uid="{00000000-0005-0000-0000-0000165E0000}"/>
    <cellStyle name="Note 2 3 2 3 7 3" xfId="24086" xr:uid="{00000000-0005-0000-0000-0000175E0000}"/>
    <cellStyle name="Note 2 3 2 3 8" xfId="24087" xr:uid="{00000000-0005-0000-0000-0000185E0000}"/>
    <cellStyle name="Note 2 3 2 3 8 2" xfId="24088" xr:uid="{00000000-0005-0000-0000-0000195E0000}"/>
    <cellStyle name="Note 2 3 2 3 9" xfId="24089" xr:uid="{00000000-0005-0000-0000-00001A5E0000}"/>
    <cellStyle name="Note 2 3 2 3 9 2" xfId="24090" xr:uid="{00000000-0005-0000-0000-00001B5E0000}"/>
    <cellStyle name="Note 2 3 2 4" xfId="24091" xr:uid="{00000000-0005-0000-0000-00001C5E0000}"/>
    <cellStyle name="Note 2 3 2 4 2" xfId="24092" xr:uid="{00000000-0005-0000-0000-00001D5E0000}"/>
    <cellStyle name="Note 2 3 2 4 2 10" xfId="24093" xr:uid="{00000000-0005-0000-0000-00001E5E0000}"/>
    <cellStyle name="Note 2 3 2 4 2 2" xfId="24094" xr:uid="{00000000-0005-0000-0000-00001F5E0000}"/>
    <cellStyle name="Note 2 3 2 4 2 3" xfId="24095" xr:uid="{00000000-0005-0000-0000-0000205E0000}"/>
    <cellStyle name="Note 2 3 2 4 2 4" xfId="24096" xr:uid="{00000000-0005-0000-0000-0000215E0000}"/>
    <cellStyle name="Note 2 3 2 4 2 4 2" xfId="24097" xr:uid="{00000000-0005-0000-0000-0000225E0000}"/>
    <cellStyle name="Note 2 3 2 4 2 4 2 2" xfId="24098" xr:uid="{00000000-0005-0000-0000-0000235E0000}"/>
    <cellStyle name="Note 2 3 2 4 2 4 3" xfId="24099" xr:uid="{00000000-0005-0000-0000-0000245E0000}"/>
    <cellStyle name="Note 2 3 2 4 2 5" xfId="24100" xr:uid="{00000000-0005-0000-0000-0000255E0000}"/>
    <cellStyle name="Note 2 3 2 4 2 5 2" xfId="24101" xr:uid="{00000000-0005-0000-0000-0000265E0000}"/>
    <cellStyle name="Note 2 3 2 4 2 5 2 2" xfId="24102" xr:uid="{00000000-0005-0000-0000-0000275E0000}"/>
    <cellStyle name="Note 2 3 2 4 2 5 3" xfId="24103" xr:uid="{00000000-0005-0000-0000-0000285E0000}"/>
    <cellStyle name="Note 2 3 2 4 2 6" xfId="24104" xr:uid="{00000000-0005-0000-0000-0000295E0000}"/>
    <cellStyle name="Note 2 3 2 4 2 6 2" xfId="24105" xr:uid="{00000000-0005-0000-0000-00002A5E0000}"/>
    <cellStyle name="Note 2 3 2 4 2 6 2 2" xfId="24106" xr:uid="{00000000-0005-0000-0000-00002B5E0000}"/>
    <cellStyle name="Note 2 3 2 4 2 6 3" xfId="24107" xr:uid="{00000000-0005-0000-0000-00002C5E0000}"/>
    <cellStyle name="Note 2 3 2 4 2 7" xfId="24108" xr:uid="{00000000-0005-0000-0000-00002D5E0000}"/>
    <cellStyle name="Note 2 3 2 4 2 7 2" xfId="24109" xr:uid="{00000000-0005-0000-0000-00002E5E0000}"/>
    <cellStyle name="Note 2 3 2 4 2 8" xfId="24110" xr:uid="{00000000-0005-0000-0000-00002F5E0000}"/>
    <cellStyle name="Note 2 3 2 4 2 8 2" xfId="24111" xr:uid="{00000000-0005-0000-0000-0000305E0000}"/>
    <cellStyle name="Note 2 3 2 4 2 9" xfId="24112" xr:uid="{00000000-0005-0000-0000-0000315E0000}"/>
    <cellStyle name="Note 2 3 2 4 3" xfId="24113" xr:uid="{00000000-0005-0000-0000-0000325E0000}"/>
    <cellStyle name="Note 2 3 2 4 4" xfId="24114" xr:uid="{00000000-0005-0000-0000-0000335E0000}"/>
    <cellStyle name="Note 2 3 2 4 4 2" xfId="24115" xr:uid="{00000000-0005-0000-0000-0000345E0000}"/>
    <cellStyle name="Note 2 3 2 4 4 2 2" xfId="24116" xr:uid="{00000000-0005-0000-0000-0000355E0000}"/>
    <cellStyle name="Note 2 3 2 4 4 3" xfId="24117" xr:uid="{00000000-0005-0000-0000-0000365E0000}"/>
    <cellStyle name="Note 2 3 2 4 5" xfId="24118" xr:uid="{00000000-0005-0000-0000-0000375E0000}"/>
    <cellStyle name="Note 2 3 2 4 5 2" xfId="24119" xr:uid="{00000000-0005-0000-0000-0000385E0000}"/>
    <cellStyle name="Note 2 3 2 4 5 2 2" xfId="24120" xr:uid="{00000000-0005-0000-0000-0000395E0000}"/>
    <cellStyle name="Note 2 3 2 4 5 3" xfId="24121" xr:uid="{00000000-0005-0000-0000-00003A5E0000}"/>
    <cellStyle name="Note 2 3 2 5" xfId="24122" xr:uid="{00000000-0005-0000-0000-00003B5E0000}"/>
    <cellStyle name="Note 2 3 2 5 2" xfId="24123" xr:uid="{00000000-0005-0000-0000-00003C5E0000}"/>
    <cellStyle name="Note 2 3 2 5 3" xfId="24124" xr:uid="{00000000-0005-0000-0000-00003D5E0000}"/>
    <cellStyle name="Note 2 3 2 5 3 2" xfId="24125" xr:uid="{00000000-0005-0000-0000-00003E5E0000}"/>
    <cellStyle name="Note 2 3 2 5 3 3" xfId="24126" xr:uid="{00000000-0005-0000-0000-00003F5E0000}"/>
    <cellStyle name="Note 2 3 2 5 4" xfId="24127" xr:uid="{00000000-0005-0000-0000-0000405E0000}"/>
    <cellStyle name="Note 2 3 2 5 4 2" xfId="24128" xr:uid="{00000000-0005-0000-0000-0000415E0000}"/>
    <cellStyle name="Note 2 3 2 5 4 2 2" xfId="24129" xr:uid="{00000000-0005-0000-0000-0000425E0000}"/>
    <cellStyle name="Note 2 3 2 5 4 3" xfId="24130" xr:uid="{00000000-0005-0000-0000-0000435E0000}"/>
    <cellStyle name="Note 2 3 2 5 5" xfId="24131" xr:uid="{00000000-0005-0000-0000-0000445E0000}"/>
    <cellStyle name="Note 2 3 2 5 5 2" xfId="24132" xr:uid="{00000000-0005-0000-0000-0000455E0000}"/>
    <cellStyle name="Note 2 3 2 5 5 2 2" xfId="24133" xr:uid="{00000000-0005-0000-0000-0000465E0000}"/>
    <cellStyle name="Note 2 3 2 5 5 3" xfId="24134" xr:uid="{00000000-0005-0000-0000-0000475E0000}"/>
    <cellStyle name="Note 2 3 2 5 6" xfId="24135" xr:uid="{00000000-0005-0000-0000-0000485E0000}"/>
    <cellStyle name="Note 2 3 2 5 6 2" xfId="24136" xr:uid="{00000000-0005-0000-0000-0000495E0000}"/>
    <cellStyle name="Note 2 3 2 5 6 2 2" xfId="24137" xr:uid="{00000000-0005-0000-0000-00004A5E0000}"/>
    <cellStyle name="Note 2 3 2 5 6 3" xfId="24138" xr:uid="{00000000-0005-0000-0000-00004B5E0000}"/>
    <cellStyle name="Note 2 3 2 5 7" xfId="24139" xr:uid="{00000000-0005-0000-0000-00004C5E0000}"/>
    <cellStyle name="Note 2 3 2 5 7 2" xfId="24140" xr:uid="{00000000-0005-0000-0000-00004D5E0000}"/>
    <cellStyle name="Note 2 3 2 5 8" xfId="24141" xr:uid="{00000000-0005-0000-0000-00004E5E0000}"/>
    <cellStyle name="Note 2 3 2 5 8 2" xfId="24142" xr:uid="{00000000-0005-0000-0000-00004F5E0000}"/>
    <cellStyle name="Note 2 3 2 5 9" xfId="24143" xr:uid="{00000000-0005-0000-0000-0000505E0000}"/>
    <cellStyle name="Note 2 3 2 6" xfId="24144" xr:uid="{00000000-0005-0000-0000-0000515E0000}"/>
    <cellStyle name="Note 2 3 2 6 2" xfId="24145" xr:uid="{00000000-0005-0000-0000-0000525E0000}"/>
    <cellStyle name="Note 2 3 2 6 3" xfId="24146" xr:uid="{00000000-0005-0000-0000-0000535E0000}"/>
    <cellStyle name="Note 2 3 2 7" xfId="24147" xr:uid="{00000000-0005-0000-0000-0000545E0000}"/>
    <cellStyle name="Note 2 3 2 8" xfId="24148" xr:uid="{00000000-0005-0000-0000-0000555E0000}"/>
    <cellStyle name="Note 2 3 2 8 2" xfId="24149" xr:uid="{00000000-0005-0000-0000-0000565E0000}"/>
    <cellStyle name="Note 2 3 2 8 2 2" xfId="24150" xr:uid="{00000000-0005-0000-0000-0000575E0000}"/>
    <cellStyle name="Note 2 3 2 8 3" xfId="24151" xr:uid="{00000000-0005-0000-0000-0000585E0000}"/>
    <cellStyle name="Note 2 3 2 8 4" xfId="24152" xr:uid="{00000000-0005-0000-0000-0000595E0000}"/>
    <cellStyle name="Note 2 3 2 8 5" xfId="24153" xr:uid="{00000000-0005-0000-0000-00005A5E0000}"/>
    <cellStyle name="Note 2 3 2 9" xfId="24154" xr:uid="{00000000-0005-0000-0000-00005B5E0000}"/>
    <cellStyle name="Note 2 3 2 9 2" xfId="24155" xr:uid="{00000000-0005-0000-0000-00005C5E0000}"/>
    <cellStyle name="Note 2 3 2 9 2 2" xfId="24156" xr:uid="{00000000-0005-0000-0000-00005D5E0000}"/>
    <cellStyle name="Note 2 3 2 9 3" xfId="24157" xr:uid="{00000000-0005-0000-0000-00005E5E0000}"/>
    <cellStyle name="Note 2 3 3" xfId="24158" xr:uid="{00000000-0005-0000-0000-00005F5E0000}"/>
    <cellStyle name="Note 2 3 3 10" xfId="24159" xr:uid="{00000000-0005-0000-0000-0000605E0000}"/>
    <cellStyle name="Note 2 3 3 10 2" xfId="24160" xr:uid="{00000000-0005-0000-0000-0000615E0000}"/>
    <cellStyle name="Note 2 3 3 10 2 2" xfId="24161" xr:uid="{00000000-0005-0000-0000-0000625E0000}"/>
    <cellStyle name="Note 2 3 3 10 3" xfId="24162" xr:uid="{00000000-0005-0000-0000-0000635E0000}"/>
    <cellStyle name="Note 2 3 3 11" xfId="24163" xr:uid="{00000000-0005-0000-0000-0000645E0000}"/>
    <cellStyle name="Note 2 3 3 11 2" xfId="24164" xr:uid="{00000000-0005-0000-0000-0000655E0000}"/>
    <cellStyle name="Note 2 3 3 12" xfId="24165" xr:uid="{00000000-0005-0000-0000-0000665E0000}"/>
    <cellStyle name="Note 2 3 3 12 2" xfId="24166" xr:uid="{00000000-0005-0000-0000-0000675E0000}"/>
    <cellStyle name="Note 2 3 3 13" xfId="24167" xr:uid="{00000000-0005-0000-0000-0000685E0000}"/>
    <cellStyle name="Note 2 3 3 14" xfId="24168" xr:uid="{00000000-0005-0000-0000-0000695E0000}"/>
    <cellStyle name="Note 2 3 3 15" xfId="24169" xr:uid="{00000000-0005-0000-0000-00006A5E0000}"/>
    <cellStyle name="Note 2 3 3 2" xfId="24170" xr:uid="{00000000-0005-0000-0000-00006B5E0000}"/>
    <cellStyle name="Note 2 3 3 2 2" xfId="24171" xr:uid="{00000000-0005-0000-0000-00006C5E0000}"/>
    <cellStyle name="Note 2 3 3 2 2 2" xfId="24172" xr:uid="{00000000-0005-0000-0000-00006D5E0000}"/>
    <cellStyle name="Note 2 3 3 2 2 3" xfId="24173" xr:uid="{00000000-0005-0000-0000-00006E5E0000}"/>
    <cellStyle name="Note 2 3 3 2 2 3 2" xfId="24174" xr:uid="{00000000-0005-0000-0000-00006F5E0000}"/>
    <cellStyle name="Note 2 3 3 2 2 3 3" xfId="24175" xr:uid="{00000000-0005-0000-0000-0000705E0000}"/>
    <cellStyle name="Note 2 3 3 2 2 4" xfId="24176" xr:uid="{00000000-0005-0000-0000-0000715E0000}"/>
    <cellStyle name="Note 2 3 3 2 2 4 2" xfId="24177" xr:uid="{00000000-0005-0000-0000-0000725E0000}"/>
    <cellStyle name="Note 2 3 3 2 2 4 2 2" xfId="24178" xr:uid="{00000000-0005-0000-0000-0000735E0000}"/>
    <cellStyle name="Note 2 3 3 2 2 4 3" xfId="24179" xr:uid="{00000000-0005-0000-0000-0000745E0000}"/>
    <cellStyle name="Note 2 3 3 2 2 5" xfId="24180" xr:uid="{00000000-0005-0000-0000-0000755E0000}"/>
    <cellStyle name="Note 2 3 3 2 2 5 2" xfId="24181" xr:uid="{00000000-0005-0000-0000-0000765E0000}"/>
    <cellStyle name="Note 2 3 3 2 2 5 2 2" xfId="24182" xr:uid="{00000000-0005-0000-0000-0000775E0000}"/>
    <cellStyle name="Note 2 3 3 2 2 5 3" xfId="24183" xr:uid="{00000000-0005-0000-0000-0000785E0000}"/>
    <cellStyle name="Note 2 3 3 2 2 6" xfId="24184" xr:uid="{00000000-0005-0000-0000-0000795E0000}"/>
    <cellStyle name="Note 2 3 3 2 2 6 2" xfId="24185" xr:uid="{00000000-0005-0000-0000-00007A5E0000}"/>
    <cellStyle name="Note 2 3 3 2 2 6 2 2" xfId="24186" xr:uid="{00000000-0005-0000-0000-00007B5E0000}"/>
    <cellStyle name="Note 2 3 3 2 2 6 3" xfId="24187" xr:uid="{00000000-0005-0000-0000-00007C5E0000}"/>
    <cellStyle name="Note 2 3 3 2 2 7" xfId="24188" xr:uid="{00000000-0005-0000-0000-00007D5E0000}"/>
    <cellStyle name="Note 2 3 3 2 2 7 2" xfId="24189" xr:uid="{00000000-0005-0000-0000-00007E5E0000}"/>
    <cellStyle name="Note 2 3 3 2 2 8" xfId="24190" xr:uid="{00000000-0005-0000-0000-00007F5E0000}"/>
    <cellStyle name="Note 2 3 3 2 2 8 2" xfId="24191" xr:uid="{00000000-0005-0000-0000-0000805E0000}"/>
    <cellStyle name="Note 2 3 3 2 2 9" xfId="24192" xr:uid="{00000000-0005-0000-0000-0000815E0000}"/>
    <cellStyle name="Note 2 3 3 2 3" xfId="24193" xr:uid="{00000000-0005-0000-0000-0000825E0000}"/>
    <cellStyle name="Note 2 3 3 2 3 2" xfId="24194" xr:uid="{00000000-0005-0000-0000-0000835E0000}"/>
    <cellStyle name="Note 2 3 3 2 3 3" xfId="24195" xr:uid="{00000000-0005-0000-0000-0000845E0000}"/>
    <cellStyle name="Note 2 3 3 2 3 3 2" xfId="24196" xr:uid="{00000000-0005-0000-0000-0000855E0000}"/>
    <cellStyle name="Note 2 3 3 2 3 3 3" xfId="24197" xr:uid="{00000000-0005-0000-0000-0000865E0000}"/>
    <cellStyle name="Note 2 3 3 2 3 4" xfId="24198" xr:uid="{00000000-0005-0000-0000-0000875E0000}"/>
    <cellStyle name="Note 2 3 3 2 3 4 2" xfId="24199" xr:uid="{00000000-0005-0000-0000-0000885E0000}"/>
    <cellStyle name="Note 2 3 3 2 3 4 2 2" xfId="24200" xr:uid="{00000000-0005-0000-0000-0000895E0000}"/>
    <cellStyle name="Note 2 3 3 2 3 4 3" xfId="24201" xr:uid="{00000000-0005-0000-0000-00008A5E0000}"/>
    <cellStyle name="Note 2 3 3 2 3 5" xfId="24202" xr:uid="{00000000-0005-0000-0000-00008B5E0000}"/>
    <cellStyle name="Note 2 3 3 2 3 5 2" xfId="24203" xr:uid="{00000000-0005-0000-0000-00008C5E0000}"/>
    <cellStyle name="Note 2 3 3 2 3 5 2 2" xfId="24204" xr:uid="{00000000-0005-0000-0000-00008D5E0000}"/>
    <cellStyle name="Note 2 3 3 2 3 5 3" xfId="24205" xr:uid="{00000000-0005-0000-0000-00008E5E0000}"/>
    <cellStyle name="Note 2 3 3 2 3 6" xfId="24206" xr:uid="{00000000-0005-0000-0000-00008F5E0000}"/>
    <cellStyle name="Note 2 3 3 2 3 6 2" xfId="24207" xr:uid="{00000000-0005-0000-0000-0000905E0000}"/>
    <cellStyle name="Note 2 3 3 2 3 6 2 2" xfId="24208" xr:uid="{00000000-0005-0000-0000-0000915E0000}"/>
    <cellStyle name="Note 2 3 3 2 3 6 3" xfId="24209" xr:uid="{00000000-0005-0000-0000-0000925E0000}"/>
    <cellStyle name="Note 2 3 3 2 3 7" xfId="24210" xr:uid="{00000000-0005-0000-0000-0000935E0000}"/>
    <cellStyle name="Note 2 3 3 2 3 7 2" xfId="24211" xr:uid="{00000000-0005-0000-0000-0000945E0000}"/>
    <cellStyle name="Note 2 3 3 2 3 8" xfId="24212" xr:uid="{00000000-0005-0000-0000-0000955E0000}"/>
    <cellStyle name="Note 2 3 3 2 3 8 2" xfId="24213" xr:uid="{00000000-0005-0000-0000-0000965E0000}"/>
    <cellStyle name="Note 2 3 3 2 3 9" xfId="24214" xr:uid="{00000000-0005-0000-0000-0000975E0000}"/>
    <cellStyle name="Note 2 3 3 2 4" xfId="24215" xr:uid="{00000000-0005-0000-0000-0000985E0000}"/>
    <cellStyle name="Note 2 3 3 2 4 2" xfId="24216" xr:uid="{00000000-0005-0000-0000-0000995E0000}"/>
    <cellStyle name="Note 2 3 3 2 4 3" xfId="24217" xr:uid="{00000000-0005-0000-0000-00009A5E0000}"/>
    <cellStyle name="Note 2 3 3 2 4 3 2" xfId="24218" xr:uid="{00000000-0005-0000-0000-00009B5E0000}"/>
    <cellStyle name="Note 2 3 3 2 4 3 2 2" xfId="24219" xr:uid="{00000000-0005-0000-0000-00009C5E0000}"/>
    <cellStyle name="Note 2 3 3 2 4 3 3" xfId="24220" xr:uid="{00000000-0005-0000-0000-00009D5E0000}"/>
    <cellStyle name="Note 2 3 3 2 4 4" xfId="24221" xr:uid="{00000000-0005-0000-0000-00009E5E0000}"/>
    <cellStyle name="Note 2 3 3 2 4 4 2" xfId="24222" xr:uid="{00000000-0005-0000-0000-00009F5E0000}"/>
    <cellStyle name="Note 2 3 3 2 4 4 2 2" xfId="24223" xr:uid="{00000000-0005-0000-0000-0000A05E0000}"/>
    <cellStyle name="Note 2 3 3 2 4 4 3" xfId="24224" xr:uid="{00000000-0005-0000-0000-0000A15E0000}"/>
    <cellStyle name="Note 2 3 3 2 4 5" xfId="24225" xr:uid="{00000000-0005-0000-0000-0000A25E0000}"/>
    <cellStyle name="Note 2 3 3 2 4 5 2" xfId="24226" xr:uid="{00000000-0005-0000-0000-0000A35E0000}"/>
    <cellStyle name="Note 2 3 3 2 4 5 2 2" xfId="24227" xr:uid="{00000000-0005-0000-0000-0000A45E0000}"/>
    <cellStyle name="Note 2 3 3 2 4 5 3" xfId="24228" xr:uid="{00000000-0005-0000-0000-0000A55E0000}"/>
    <cellStyle name="Note 2 3 3 2 4 6" xfId="24229" xr:uid="{00000000-0005-0000-0000-0000A65E0000}"/>
    <cellStyle name="Note 2 3 3 2 4 6 2" xfId="24230" xr:uid="{00000000-0005-0000-0000-0000A75E0000}"/>
    <cellStyle name="Note 2 3 3 2 4 7" xfId="24231" xr:uid="{00000000-0005-0000-0000-0000A85E0000}"/>
    <cellStyle name="Note 2 3 3 2 4 7 2" xfId="24232" xr:uid="{00000000-0005-0000-0000-0000A95E0000}"/>
    <cellStyle name="Note 2 3 3 2 4 8" xfId="24233" xr:uid="{00000000-0005-0000-0000-0000AA5E0000}"/>
    <cellStyle name="Note 2 3 3 2 4 9" xfId="24234" xr:uid="{00000000-0005-0000-0000-0000AB5E0000}"/>
    <cellStyle name="Note 2 3 3 2 5" xfId="24235" xr:uid="{00000000-0005-0000-0000-0000AC5E0000}"/>
    <cellStyle name="Note 2 3 3 2 5 2" xfId="24236" xr:uid="{00000000-0005-0000-0000-0000AD5E0000}"/>
    <cellStyle name="Note 2 3 3 2 5 3" xfId="24237" xr:uid="{00000000-0005-0000-0000-0000AE5E0000}"/>
    <cellStyle name="Note 2 3 3 2 6" xfId="24238" xr:uid="{00000000-0005-0000-0000-0000AF5E0000}"/>
    <cellStyle name="Note 2 3 3 2 6 2" xfId="24239" xr:uid="{00000000-0005-0000-0000-0000B05E0000}"/>
    <cellStyle name="Note 2 3 3 2 6 2 2" xfId="24240" xr:uid="{00000000-0005-0000-0000-0000B15E0000}"/>
    <cellStyle name="Note 2 3 3 2 6 2 2 2" xfId="24241" xr:uid="{00000000-0005-0000-0000-0000B25E0000}"/>
    <cellStyle name="Note 2 3 3 2 6 2 3" xfId="24242" xr:uid="{00000000-0005-0000-0000-0000B35E0000}"/>
    <cellStyle name="Note 2 3 3 2 6 3" xfId="24243" xr:uid="{00000000-0005-0000-0000-0000B45E0000}"/>
    <cellStyle name="Note 2 3 3 2 6 3 2" xfId="24244" xr:uid="{00000000-0005-0000-0000-0000B55E0000}"/>
    <cellStyle name="Note 2 3 3 2 6 3 2 2" xfId="24245" xr:uid="{00000000-0005-0000-0000-0000B65E0000}"/>
    <cellStyle name="Note 2 3 3 2 6 3 3" xfId="24246" xr:uid="{00000000-0005-0000-0000-0000B75E0000}"/>
    <cellStyle name="Note 2 3 3 2 6 4" xfId="24247" xr:uid="{00000000-0005-0000-0000-0000B85E0000}"/>
    <cellStyle name="Note 2 3 3 2 6 4 2" xfId="24248" xr:uid="{00000000-0005-0000-0000-0000B95E0000}"/>
    <cellStyle name="Note 2 3 3 2 6 4 2 2" xfId="24249" xr:uid="{00000000-0005-0000-0000-0000BA5E0000}"/>
    <cellStyle name="Note 2 3 3 2 6 4 3" xfId="24250" xr:uid="{00000000-0005-0000-0000-0000BB5E0000}"/>
    <cellStyle name="Note 2 3 3 2 6 5" xfId="24251" xr:uid="{00000000-0005-0000-0000-0000BC5E0000}"/>
    <cellStyle name="Note 2 3 3 2 6 5 2" xfId="24252" xr:uid="{00000000-0005-0000-0000-0000BD5E0000}"/>
    <cellStyle name="Note 2 3 3 2 6 6" xfId="24253" xr:uid="{00000000-0005-0000-0000-0000BE5E0000}"/>
    <cellStyle name="Note 2 3 3 2 6 6 2" xfId="24254" xr:uid="{00000000-0005-0000-0000-0000BF5E0000}"/>
    <cellStyle name="Note 2 3 3 2 6 7" xfId="24255" xr:uid="{00000000-0005-0000-0000-0000C05E0000}"/>
    <cellStyle name="Note 2 3 3 2 7" xfId="24256" xr:uid="{00000000-0005-0000-0000-0000C15E0000}"/>
    <cellStyle name="Note 2 3 3 2 7 2" xfId="24257" xr:uid="{00000000-0005-0000-0000-0000C25E0000}"/>
    <cellStyle name="Note 2 3 3 2 7 2 2" xfId="24258" xr:uid="{00000000-0005-0000-0000-0000C35E0000}"/>
    <cellStyle name="Note 2 3 3 2 7 3" xfId="24259" xr:uid="{00000000-0005-0000-0000-0000C45E0000}"/>
    <cellStyle name="Note 2 3 3 2 8" xfId="24260" xr:uid="{00000000-0005-0000-0000-0000C55E0000}"/>
    <cellStyle name="Note 2 3 3 2 8 2" xfId="24261" xr:uid="{00000000-0005-0000-0000-0000C65E0000}"/>
    <cellStyle name="Note 2 3 3 2 8 2 2" xfId="24262" xr:uid="{00000000-0005-0000-0000-0000C75E0000}"/>
    <cellStyle name="Note 2 3 3 2 8 3" xfId="24263" xr:uid="{00000000-0005-0000-0000-0000C85E0000}"/>
    <cellStyle name="Note 2 3 3 3" xfId="24264" xr:uid="{00000000-0005-0000-0000-0000C95E0000}"/>
    <cellStyle name="Note 2 3 3 3 10" xfId="24265" xr:uid="{00000000-0005-0000-0000-0000CA5E0000}"/>
    <cellStyle name="Note 2 3 3 3 2" xfId="24266" xr:uid="{00000000-0005-0000-0000-0000CB5E0000}"/>
    <cellStyle name="Note 2 3 3 3 2 2" xfId="24267" xr:uid="{00000000-0005-0000-0000-0000CC5E0000}"/>
    <cellStyle name="Note 2 3 3 3 2 3" xfId="24268" xr:uid="{00000000-0005-0000-0000-0000CD5E0000}"/>
    <cellStyle name="Note 2 3 3 3 2 3 2" xfId="24269" xr:uid="{00000000-0005-0000-0000-0000CE5E0000}"/>
    <cellStyle name="Note 2 3 3 3 2 3 3" xfId="24270" xr:uid="{00000000-0005-0000-0000-0000CF5E0000}"/>
    <cellStyle name="Note 2 3 3 3 2 4" xfId="24271" xr:uid="{00000000-0005-0000-0000-0000D05E0000}"/>
    <cellStyle name="Note 2 3 3 3 2 4 2" xfId="24272" xr:uid="{00000000-0005-0000-0000-0000D15E0000}"/>
    <cellStyle name="Note 2 3 3 3 2 4 2 2" xfId="24273" xr:uid="{00000000-0005-0000-0000-0000D25E0000}"/>
    <cellStyle name="Note 2 3 3 3 2 4 3" xfId="24274" xr:uid="{00000000-0005-0000-0000-0000D35E0000}"/>
    <cellStyle name="Note 2 3 3 3 2 5" xfId="24275" xr:uid="{00000000-0005-0000-0000-0000D45E0000}"/>
    <cellStyle name="Note 2 3 3 3 2 5 2" xfId="24276" xr:uid="{00000000-0005-0000-0000-0000D55E0000}"/>
    <cellStyle name="Note 2 3 3 3 2 5 2 2" xfId="24277" xr:uid="{00000000-0005-0000-0000-0000D65E0000}"/>
    <cellStyle name="Note 2 3 3 3 2 5 3" xfId="24278" xr:uid="{00000000-0005-0000-0000-0000D75E0000}"/>
    <cellStyle name="Note 2 3 3 3 2 6" xfId="24279" xr:uid="{00000000-0005-0000-0000-0000D85E0000}"/>
    <cellStyle name="Note 2 3 3 3 2 6 2" xfId="24280" xr:uid="{00000000-0005-0000-0000-0000D95E0000}"/>
    <cellStyle name="Note 2 3 3 3 2 6 2 2" xfId="24281" xr:uid="{00000000-0005-0000-0000-0000DA5E0000}"/>
    <cellStyle name="Note 2 3 3 3 2 6 3" xfId="24282" xr:uid="{00000000-0005-0000-0000-0000DB5E0000}"/>
    <cellStyle name="Note 2 3 3 3 2 7" xfId="24283" xr:uid="{00000000-0005-0000-0000-0000DC5E0000}"/>
    <cellStyle name="Note 2 3 3 3 2 7 2" xfId="24284" xr:uid="{00000000-0005-0000-0000-0000DD5E0000}"/>
    <cellStyle name="Note 2 3 3 3 2 8" xfId="24285" xr:uid="{00000000-0005-0000-0000-0000DE5E0000}"/>
    <cellStyle name="Note 2 3 3 3 2 8 2" xfId="24286" xr:uid="{00000000-0005-0000-0000-0000DF5E0000}"/>
    <cellStyle name="Note 2 3 3 3 2 9" xfId="24287" xr:uid="{00000000-0005-0000-0000-0000E05E0000}"/>
    <cellStyle name="Note 2 3 3 3 3" xfId="24288" xr:uid="{00000000-0005-0000-0000-0000E15E0000}"/>
    <cellStyle name="Note 2 3 3 3 4" xfId="24289" xr:uid="{00000000-0005-0000-0000-0000E25E0000}"/>
    <cellStyle name="Note 2 3 3 3 4 2" xfId="24290" xr:uid="{00000000-0005-0000-0000-0000E35E0000}"/>
    <cellStyle name="Note 2 3 3 3 4 3" xfId="24291" xr:uid="{00000000-0005-0000-0000-0000E45E0000}"/>
    <cellStyle name="Note 2 3 3 3 5" xfId="24292" xr:uid="{00000000-0005-0000-0000-0000E55E0000}"/>
    <cellStyle name="Note 2 3 3 3 5 2" xfId="24293" xr:uid="{00000000-0005-0000-0000-0000E65E0000}"/>
    <cellStyle name="Note 2 3 3 3 5 2 2" xfId="24294" xr:uid="{00000000-0005-0000-0000-0000E75E0000}"/>
    <cellStyle name="Note 2 3 3 3 5 3" xfId="24295" xr:uid="{00000000-0005-0000-0000-0000E85E0000}"/>
    <cellStyle name="Note 2 3 3 3 6" xfId="24296" xr:uid="{00000000-0005-0000-0000-0000E95E0000}"/>
    <cellStyle name="Note 2 3 3 3 6 2" xfId="24297" xr:uid="{00000000-0005-0000-0000-0000EA5E0000}"/>
    <cellStyle name="Note 2 3 3 3 6 2 2" xfId="24298" xr:uid="{00000000-0005-0000-0000-0000EB5E0000}"/>
    <cellStyle name="Note 2 3 3 3 6 3" xfId="24299" xr:uid="{00000000-0005-0000-0000-0000EC5E0000}"/>
    <cellStyle name="Note 2 3 3 3 7" xfId="24300" xr:uid="{00000000-0005-0000-0000-0000ED5E0000}"/>
    <cellStyle name="Note 2 3 3 3 7 2" xfId="24301" xr:uid="{00000000-0005-0000-0000-0000EE5E0000}"/>
    <cellStyle name="Note 2 3 3 3 7 2 2" xfId="24302" xr:uid="{00000000-0005-0000-0000-0000EF5E0000}"/>
    <cellStyle name="Note 2 3 3 3 7 3" xfId="24303" xr:uid="{00000000-0005-0000-0000-0000F05E0000}"/>
    <cellStyle name="Note 2 3 3 3 8" xfId="24304" xr:uid="{00000000-0005-0000-0000-0000F15E0000}"/>
    <cellStyle name="Note 2 3 3 3 8 2" xfId="24305" xr:uid="{00000000-0005-0000-0000-0000F25E0000}"/>
    <cellStyle name="Note 2 3 3 3 9" xfId="24306" xr:uid="{00000000-0005-0000-0000-0000F35E0000}"/>
    <cellStyle name="Note 2 3 3 3 9 2" xfId="24307" xr:uid="{00000000-0005-0000-0000-0000F45E0000}"/>
    <cellStyle name="Note 2 3 3 4" xfId="24308" xr:uid="{00000000-0005-0000-0000-0000F55E0000}"/>
    <cellStyle name="Note 2 3 3 4 2" xfId="24309" xr:uid="{00000000-0005-0000-0000-0000F65E0000}"/>
    <cellStyle name="Note 2 3 3 4 2 10" xfId="24310" xr:uid="{00000000-0005-0000-0000-0000F75E0000}"/>
    <cellStyle name="Note 2 3 3 4 2 2" xfId="24311" xr:uid="{00000000-0005-0000-0000-0000F85E0000}"/>
    <cellStyle name="Note 2 3 3 4 2 3" xfId="24312" xr:uid="{00000000-0005-0000-0000-0000F95E0000}"/>
    <cellStyle name="Note 2 3 3 4 2 4" xfId="24313" xr:uid="{00000000-0005-0000-0000-0000FA5E0000}"/>
    <cellStyle name="Note 2 3 3 4 2 4 2" xfId="24314" xr:uid="{00000000-0005-0000-0000-0000FB5E0000}"/>
    <cellStyle name="Note 2 3 3 4 2 4 2 2" xfId="24315" xr:uid="{00000000-0005-0000-0000-0000FC5E0000}"/>
    <cellStyle name="Note 2 3 3 4 2 4 3" xfId="24316" xr:uid="{00000000-0005-0000-0000-0000FD5E0000}"/>
    <cellStyle name="Note 2 3 3 4 2 5" xfId="24317" xr:uid="{00000000-0005-0000-0000-0000FE5E0000}"/>
    <cellStyle name="Note 2 3 3 4 2 5 2" xfId="24318" xr:uid="{00000000-0005-0000-0000-0000FF5E0000}"/>
    <cellStyle name="Note 2 3 3 4 2 5 2 2" xfId="24319" xr:uid="{00000000-0005-0000-0000-0000005F0000}"/>
    <cellStyle name="Note 2 3 3 4 2 5 3" xfId="24320" xr:uid="{00000000-0005-0000-0000-0000015F0000}"/>
    <cellStyle name="Note 2 3 3 4 2 6" xfId="24321" xr:uid="{00000000-0005-0000-0000-0000025F0000}"/>
    <cellStyle name="Note 2 3 3 4 2 6 2" xfId="24322" xr:uid="{00000000-0005-0000-0000-0000035F0000}"/>
    <cellStyle name="Note 2 3 3 4 2 6 2 2" xfId="24323" xr:uid="{00000000-0005-0000-0000-0000045F0000}"/>
    <cellStyle name="Note 2 3 3 4 2 6 3" xfId="24324" xr:uid="{00000000-0005-0000-0000-0000055F0000}"/>
    <cellStyle name="Note 2 3 3 4 2 7" xfId="24325" xr:uid="{00000000-0005-0000-0000-0000065F0000}"/>
    <cellStyle name="Note 2 3 3 4 2 7 2" xfId="24326" xr:uid="{00000000-0005-0000-0000-0000075F0000}"/>
    <cellStyle name="Note 2 3 3 4 2 8" xfId="24327" xr:uid="{00000000-0005-0000-0000-0000085F0000}"/>
    <cellStyle name="Note 2 3 3 4 2 8 2" xfId="24328" xr:uid="{00000000-0005-0000-0000-0000095F0000}"/>
    <cellStyle name="Note 2 3 3 4 2 9" xfId="24329" xr:uid="{00000000-0005-0000-0000-00000A5F0000}"/>
    <cellStyle name="Note 2 3 3 4 3" xfId="24330" xr:uid="{00000000-0005-0000-0000-00000B5F0000}"/>
    <cellStyle name="Note 2 3 3 4 4" xfId="24331" xr:uid="{00000000-0005-0000-0000-00000C5F0000}"/>
    <cellStyle name="Note 2 3 3 4 4 2" xfId="24332" xr:uid="{00000000-0005-0000-0000-00000D5F0000}"/>
    <cellStyle name="Note 2 3 3 4 4 2 2" xfId="24333" xr:uid="{00000000-0005-0000-0000-00000E5F0000}"/>
    <cellStyle name="Note 2 3 3 4 4 3" xfId="24334" xr:uid="{00000000-0005-0000-0000-00000F5F0000}"/>
    <cellStyle name="Note 2 3 3 4 5" xfId="24335" xr:uid="{00000000-0005-0000-0000-0000105F0000}"/>
    <cellStyle name="Note 2 3 3 4 5 2" xfId="24336" xr:uid="{00000000-0005-0000-0000-0000115F0000}"/>
    <cellStyle name="Note 2 3 3 4 5 2 2" xfId="24337" xr:uid="{00000000-0005-0000-0000-0000125F0000}"/>
    <cellStyle name="Note 2 3 3 4 5 3" xfId="24338" xr:uid="{00000000-0005-0000-0000-0000135F0000}"/>
    <cellStyle name="Note 2 3 3 5" xfId="24339" xr:uid="{00000000-0005-0000-0000-0000145F0000}"/>
    <cellStyle name="Note 2 3 3 5 2" xfId="24340" xr:uid="{00000000-0005-0000-0000-0000155F0000}"/>
    <cellStyle name="Note 2 3 3 5 3" xfId="24341" xr:uid="{00000000-0005-0000-0000-0000165F0000}"/>
    <cellStyle name="Note 2 3 3 5 3 2" xfId="24342" xr:uid="{00000000-0005-0000-0000-0000175F0000}"/>
    <cellStyle name="Note 2 3 3 5 3 3" xfId="24343" xr:uid="{00000000-0005-0000-0000-0000185F0000}"/>
    <cellStyle name="Note 2 3 3 5 4" xfId="24344" xr:uid="{00000000-0005-0000-0000-0000195F0000}"/>
    <cellStyle name="Note 2 3 3 5 4 2" xfId="24345" xr:uid="{00000000-0005-0000-0000-00001A5F0000}"/>
    <cellStyle name="Note 2 3 3 5 4 2 2" xfId="24346" xr:uid="{00000000-0005-0000-0000-00001B5F0000}"/>
    <cellStyle name="Note 2 3 3 5 4 3" xfId="24347" xr:uid="{00000000-0005-0000-0000-00001C5F0000}"/>
    <cellStyle name="Note 2 3 3 5 5" xfId="24348" xr:uid="{00000000-0005-0000-0000-00001D5F0000}"/>
    <cellStyle name="Note 2 3 3 5 5 2" xfId="24349" xr:uid="{00000000-0005-0000-0000-00001E5F0000}"/>
    <cellStyle name="Note 2 3 3 5 5 2 2" xfId="24350" xr:uid="{00000000-0005-0000-0000-00001F5F0000}"/>
    <cellStyle name="Note 2 3 3 5 5 3" xfId="24351" xr:uid="{00000000-0005-0000-0000-0000205F0000}"/>
    <cellStyle name="Note 2 3 3 5 6" xfId="24352" xr:uid="{00000000-0005-0000-0000-0000215F0000}"/>
    <cellStyle name="Note 2 3 3 5 6 2" xfId="24353" xr:uid="{00000000-0005-0000-0000-0000225F0000}"/>
    <cellStyle name="Note 2 3 3 5 6 2 2" xfId="24354" xr:uid="{00000000-0005-0000-0000-0000235F0000}"/>
    <cellStyle name="Note 2 3 3 5 6 3" xfId="24355" xr:uid="{00000000-0005-0000-0000-0000245F0000}"/>
    <cellStyle name="Note 2 3 3 5 7" xfId="24356" xr:uid="{00000000-0005-0000-0000-0000255F0000}"/>
    <cellStyle name="Note 2 3 3 5 7 2" xfId="24357" xr:uid="{00000000-0005-0000-0000-0000265F0000}"/>
    <cellStyle name="Note 2 3 3 5 8" xfId="24358" xr:uid="{00000000-0005-0000-0000-0000275F0000}"/>
    <cellStyle name="Note 2 3 3 5 8 2" xfId="24359" xr:uid="{00000000-0005-0000-0000-0000285F0000}"/>
    <cellStyle name="Note 2 3 3 5 9" xfId="24360" xr:uid="{00000000-0005-0000-0000-0000295F0000}"/>
    <cellStyle name="Note 2 3 3 6" xfId="24361" xr:uid="{00000000-0005-0000-0000-00002A5F0000}"/>
    <cellStyle name="Note 2 3 3 6 2" xfId="24362" xr:uid="{00000000-0005-0000-0000-00002B5F0000}"/>
    <cellStyle name="Note 2 3 3 6 3" xfId="24363" xr:uid="{00000000-0005-0000-0000-00002C5F0000}"/>
    <cellStyle name="Note 2 3 3 7" xfId="24364" xr:uid="{00000000-0005-0000-0000-00002D5F0000}"/>
    <cellStyle name="Note 2 3 3 8" xfId="24365" xr:uid="{00000000-0005-0000-0000-00002E5F0000}"/>
    <cellStyle name="Note 2 3 3 8 2" xfId="24366" xr:uid="{00000000-0005-0000-0000-00002F5F0000}"/>
    <cellStyle name="Note 2 3 3 8 2 2" xfId="24367" xr:uid="{00000000-0005-0000-0000-0000305F0000}"/>
    <cellStyle name="Note 2 3 3 8 3" xfId="24368" xr:uid="{00000000-0005-0000-0000-0000315F0000}"/>
    <cellStyle name="Note 2 3 3 8 4" xfId="24369" xr:uid="{00000000-0005-0000-0000-0000325F0000}"/>
    <cellStyle name="Note 2 3 3 8 5" xfId="24370" xr:uid="{00000000-0005-0000-0000-0000335F0000}"/>
    <cellStyle name="Note 2 3 3 9" xfId="24371" xr:uid="{00000000-0005-0000-0000-0000345F0000}"/>
    <cellStyle name="Note 2 3 3 9 2" xfId="24372" xr:uid="{00000000-0005-0000-0000-0000355F0000}"/>
    <cellStyle name="Note 2 3 3 9 2 2" xfId="24373" xr:uid="{00000000-0005-0000-0000-0000365F0000}"/>
    <cellStyle name="Note 2 3 3 9 3" xfId="24374" xr:uid="{00000000-0005-0000-0000-0000375F0000}"/>
    <cellStyle name="Note 2 3 4" xfId="24375" xr:uid="{00000000-0005-0000-0000-0000385F0000}"/>
    <cellStyle name="Note 2 3 4 2" xfId="24376" xr:uid="{00000000-0005-0000-0000-0000395F0000}"/>
    <cellStyle name="Note 2 3 4 2 2" xfId="24377" xr:uid="{00000000-0005-0000-0000-00003A5F0000}"/>
    <cellStyle name="Note 2 3 4 2 3" xfId="24378" xr:uid="{00000000-0005-0000-0000-00003B5F0000}"/>
    <cellStyle name="Note 2 3 4 2 3 2" xfId="24379" xr:uid="{00000000-0005-0000-0000-00003C5F0000}"/>
    <cellStyle name="Note 2 3 4 2 3 3" xfId="24380" xr:uid="{00000000-0005-0000-0000-00003D5F0000}"/>
    <cellStyle name="Note 2 3 4 2 4" xfId="24381" xr:uid="{00000000-0005-0000-0000-00003E5F0000}"/>
    <cellStyle name="Note 2 3 4 2 4 2" xfId="24382" xr:uid="{00000000-0005-0000-0000-00003F5F0000}"/>
    <cellStyle name="Note 2 3 4 2 4 2 2" xfId="24383" xr:uid="{00000000-0005-0000-0000-0000405F0000}"/>
    <cellStyle name="Note 2 3 4 2 4 3" xfId="24384" xr:uid="{00000000-0005-0000-0000-0000415F0000}"/>
    <cellStyle name="Note 2 3 4 2 5" xfId="24385" xr:uid="{00000000-0005-0000-0000-0000425F0000}"/>
    <cellStyle name="Note 2 3 4 2 5 2" xfId="24386" xr:uid="{00000000-0005-0000-0000-0000435F0000}"/>
    <cellStyle name="Note 2 3 4 2 5 2 2" xfId="24387" xr:uid="{00000000-0005-0000-0000-0000445F0000}"/>
    <cellStyle name="Note 2 3 4 2 5 3" xfId="24388" xr:uid="{00000000-0005-0000-0000-0000455F0000}"/>
    <cellStyle name="Note 2 3 4 2 6" xfId="24389" xr:uid="{00000000-0005-0000-0000-0000465F0000}"/>
    <cellStyle name="Note 2 3 4 2 6 2" xfId="24390" xr:uid="{00000000-0005-0000-0000-0000475F0000}"/>
    <cellStyle name="Note 2 3 4 2 6 2 2" xfId="24391" xr:uid="{00000000-0005-0000-0000-0000485F0000}"/>
    <cellStyle name="Note 2 3 4 2 6 3" xfId="24392" xr:uid="{00000000-0005-0000-0000-0000495F0000}"/>
    <cellStyle name="Note 2 3 4 2 7" xfId="24393" xr:uid="{00000000-0005-0000-0000-00004A5F0000}"/>
    <cellStyle name="Note 2 3 4 2 7 2" xfId="24394" xr:uid="{00000000-0005-0000-0000-00004B5F0000}"/>
    <cellStyle name="Note 2 3 4 2 8" xfId="24395" xr:uid="{00000000-0005-0000-0000-00004C5F0000}"/>
    <cellStyle name="Note 2 3 4 2 8 2" xfId="24396" xr:uid="{00000000-0005-0000-0000-00004D5F0000}"/>
    <cellStyle name="Note 2 3 4 2 9" xfId="24397" xr:uid="{00000000-0005-0000-0000-00004E5F0000}"/>
    <cellStyle name="Note 2 3 4 3" xfId="24398" xr:uid="{00000000-0005-0000-0000-00004F5F0000}"/>
    <cellStyle name="Note 2 3 4 3 2" xfId="24399" xr:uid="{00000000-0005-0000-0000-0000505F0000}"/>
    <cellStyle name="Note 2 3 4 3 3" xfId="24400" xr:uid="{00000000-0005-0000-0000-0000515F0000}"/>
    <cellStyle name="Note 2 3 4 3 3 2" xfId="24401" xr:uid="{00000000-0005-0000-0000-0000525F0000}"/>
    <cellStyle name="Note 2 3 4 3 3 3" xfId="24402" xr:uid="{00000000-0005-0000-0000-0000535F0000}"/>
    <cellStyle name="Note 2 3 4 3 4" xfId="24403" xr:uid="{00000000-0005-0000-0000-0000545F0000}"/>
    <cellStyle name="Note 2 3 4 3 4 2" xfId="24404" xr:uid="{00000000-0005-0000-0000-0000555F0000}"/>
    <cellStyle name="Note 2 3 4 3 4 2 2" xfId="24405" xr:uid="{00000000-0005-0000-0000-0000565F0000}"/>
    <cellStyle name="Note 2 3 4 3 4 3" xfId="24406" xr:uid="{00000000-0005-0000-0000-0000575F0000}"/>
    <cellStyle name="Note 2 3 4 3 5" xfId="24407" xr:uid="{00000000-0005-0000-0000-0000585F0000}"/>
    <cellStyle name="Note 2 3 4 3 5 2" xfId="24408" xr:uid="{00000000-0005-0000-0000-0000595F0000}"/>
    <cellStyle name="Note 2 3 4 3 5 2 2" xfId="24409" xr:uid="{00000000-0005-0000-0000-00005A5F0000}"/>
    <cellStyle name="Note 2 3 4 3 5 3" xfId="24410" xr:uid="{00000000-0005-0000-0000-00005B5F0000}"/>
    <cellStyle name="Note 2 3 4 3 6" xfId="24411" xr:uid="{00000000-0005-0000-0000-00005C5F0000}"/>
    <cellStyle name="Note 2 3 4 3 6 2" xfId="24412" xr:uid="{00000000-0005-0000-0000-00005D5F0000}"/>
    <cellStyle name="Note 2 3 4 3 6 2 2" xfId="24413" xr:uid="{00000000-0005-0000-0000-00005E5F0000}"/>
    <cellStyle name="Note 2 3 4 3 6 3" xfId="24414" xr:uid="{00000000-0005-0000-0000-00005F5F0000}"/>
    <cellStyle name="Note 2 3 4 3 7" xfId="24415" xr:uid="{00000000-0005-0000-0000-0000605F0000}"/>
    <cellStyle name="Note 2 3 4 3 7 2" xfId="24416" xr:uid="{00000000-0005-0000-0000-0000615F0000}"/>
    <cellStyle name="Note 2 3 4 3 8" xfId="24417" xr:uid="{00000000-0005-0000-0000-0000625F0000}"/>
    <cellStyle name="Note 2 3 4 3 8 2" xfId="24418" xr:uid="{00000000-0005-0000-0000-0000635F0000}"/>
    <cellStyle name="Note 2 3 4 3 9" xfId="24419" xr:uid="{00000000-0005-0000-0000-0000645F0000}"/>
    <cellStyle name="Note 2 3 4 4" xfId="24420" xr:uid="{00000000-0005-0000-0000-0000655F0000}"/>
    <cellStyle name="Note 2 3 4 4 2" xfId="24421" xr:uid="{00000000-0005-0000-0000-0000665F0000}"/>
    <cellStyle name="Note 2 3 4 4 3" xfId="24422" xr:uid="{00000000-0005-0000-0000-0000675F0000}"/>
    <cellStyle name="Note 2 3 4 4 3 2" xfId="24423" xr:uid="{00000000-0005-0000-0000-0000685F0000}"/>
    <cellStyle name="Note 2 3 4 4 3 2 2" xfId="24424" xr:uid="{00000000-0005-0000-0000-0000695F0000}"/>
    <cellStyle name="Note 2 3 4 4 3 3" xfId="24425" xr:uid="{00000000-0005-0000-0000-00006A5F0000}"/>
    <cellStyle name="Note 2 3 4 4 4" xfId="24426" xr:uid="{00000000-0005-0000-0000-00006B5F0000}"/>
    <cellStyle name="Note 2 3 4 4 4 2" xfId="24427" xr:uid="{00000000-0005-0000-0000-00006C5F0000}"/>
    <cellStyle name="Note 2 3 4 4 4 2 2" xfId="24428" xr:uid="{00000000-0005-0000-0000-00006D5F0000}"/>
    <cellStyle name="Note 2 3 4 4 4 3" xfId="24429" xr:uid="{00000000-0005-0000-0000-00006E5F0000}"/>
    <cellStyle name="Note 2 3 4 4 5" xfId="24430" xr:uid="{00000000-0005-0000-0000-00006F5F0000}"/>
    <cellStyle name="Note 2 3 4 4 5 2" xfId="24431" xr:uid="{00000000-0005-0000-0000-0000705F0000}"/>
    <cellStyle name="Note 2 3 4 4 5 2 2" xfId="24432" xr:uid="{00000000-0005-0000-0000-0000715F0000}"/>
    <cellStyle name="Note 2 3 4 4 5 3" xfId="24433" xr:uid="{00000000-0005-0000-0000-0000725F0000}"/>
    <cellStyle name="Note 2 3 4 4 6" xfId="24434" xr:uid="{00000000-0005-0000-0000-0000735F0000}"/>
    <cellStyle name="Note 2 3 4 4 6 2" xfId="24435" xr:uid="{00000000-0005-0000-0000-0000745F0000}"/>
    <cellStyle name="Note 2 3 4 4 7" xfId="24436" xr:uid="{00000000-0005-0000-0000-0000755F0000}"/>
    <cellStyle name="Note 2 3 4 4 7 2" xfId="24437" xr:uid="{00000000-0005-0000-0000-0000765F0000}"/>
    <cellStyle name="Note 2 3 4 4 8" xfId="24438" xr:uid="{00000000-0005-0000-0000-0000775F0000}"/>
    <cellStyle name="Note 2 3 4 4 9" xfId="24439" xr:uid="{00000000-0005-0000-0000-0000785F0000}"/>
    <cellStyle name="Note 2 3 4 5" xfId="24440" xr:uid="{00000000-0005-0000-0000-0000795F0000}"/>
    <cellStyle name="Note 2 3 4 5 2" xfId="24441" xr:uid="{00000000-0005-0000-0000-00007A5F0000}"/>
    <cellStyle name="Note 2 3 4 5 3" xfId="24442" xr:uid="{00000000-0005-0000-0000-00007B5F0000}"/>
    <cellStyle name="Note 2 3 4 6" xfId="24443" xr:uid="{00000000-0005-0000-0000-00007C5F0000}"/>
    <cellStyle name="Note 2 3 4 6 2" xfId="24444" xr:uid="{00000000-0005-0000-0000-00007D5F0000}"/>
    <cellStyle name="Note 2 3 4 6 2 2" xfId="24445" xr:uid="{00000000-0005-0000-0000-00007E5F0000}"/>
    <cellStyle name="Note 2 3 4 6 2 2 2" xfId="24446" xr:uid="{00000000-0005-0000-0000-00007F5F0000}"/>
    <cellStyle name="Note 2 3 4 6 2 3" xfId="24447" xr:uid="{00000000-0005-0000-0000-0000805F0000}"/>
    <cellStyle name="Note 2 3 4 6 3" xfId="24448" xr:uid="{00000000-0005-0000-0000-0000815F0000}"/>
    <cellStyle name="Note 2 3 4 6 3 2" xfId="24449" xr:uid="{00000000-0005-0000-0000-0000825F0000}"/>
    <cellStyle name="Note 2 3 4 6 3 2 2" xfId="24450" xr:uid="{00000000-0005-0000-0000-0000835F0000}"/>
    <cellStyle name="Note 2 3 4 6 3 3" xfId="24451" xr:uid="{00000000-0005-0000-0000-0000845F0000}"/>
    <cellStyle name="Note 2 3 4 6 4" xfId="24452" xr:uid="{00000000-0005-0000-0000-0000855F0000}"/>
    <cellStyle name="Note 2 3 4 6 4 2" xfId="24453" xr:uid="{00000000-0005-0000-0000-0000865F0000}"/>
    <cellStyle name="Note 2 3 4 6 4 2 2" xfId="24454" xr:uid="{00000000-0005-0000-0000-0000875F0000}"/>
    <cellStyle name="Note 2 3 4 6 4 3" xfId="24455" xr:uid="{00000000-0005-0000-0000-0000885F0000}"/>
    <cellStyle name="Note 2 3 4 6 5" xfId="24456" xr:uid="{00000000-0005-0000-0000-0000895F0000}"/>
    <cellStyle name="Note 2 3 4 6 5 2" xfId="24457" xr:uid="{00000000-0005-0000-0000-00008A5F0000}"/>
    <cellStyle name="Note 2 3 4 6 6" xfId="24458" xr:uid="{00000000-0005-0000-0000-00008B5F0000}"/>
    <cellStyle name="Note 2 3 4 6 6 2" xfId="24459" xr:uid="{00000000-0005-0000-0000-00008C5F0000}"/>
    <cellStyle name="Note 2 3 4 6 7" xfId="24460" xr:uid="{00000000-0005-0000-0000-00008D5F0000}"/>
    <cellStyle name="Note 2 3 4 7" xfId="24461" xr:uid="{00000000-0005-0000-0000-00008E5F0000}"/>
    <cellStyle name="Note 2 3 4 7 2" xfId="24462" xr:uid="{00000000-0005-0000-0000-00008F5F0000}"/>
    <cellStyle name="Note 2 3 4 7 2 2" xfId="24463" xr:uid="{00000000-0005-0000-0000-0000905F0000}"/>
    <cellStyle name="Note 2 3 4 7 3" xfId="24464" xr:uid="{00000000-0005-0000-0000-0000915F0000}"/>
    <cellStyle name="Note 2 3 4 8" xfId="24465" xr:uid="{00000000-0005-0000-0000-0000925F0000}"/>
    <cellStyle name="Note 2 3 4 8 2" xfId="24466" xr:uid="{00000000-0005-0000-0000-0000935F0000}"/>
    <cellStyle name="Note 2 3 4 8 2 2" xfId="24467" xr:uid="{00000000-0005-0000-0000-0000945F0000}"/>
    <cellStyle name="Note 2 3 4 8 3" xfId="24468" xr:uid="{00000000-0005-0000-0000-0000955F0000}"/>
    <cellStyle name="Note 2 3 5" xfId="24469" xr:uid="{00000000-0005-0000-0000-0000965F0000}"/>
    <cellStyle name="Note 2 3 5 10" xfId="24470" xr:uid="{00000000-0005-0000-0000-0000975F0000}"/>
    <cellStyle name="Note 2 3 5 2" xfId="24471" xr:uid="{00000000-0005-0000-0000-0000985F0000}"/>
    <cellStyle name="Note 2 3 5 2 2" xfId="24472" xr:uid="{00000000-0005-0000-0000-0000995F0000}"/>
    <cellStyle name="Note 2 3 5 2 3" xfId="24473" xr:uid="{00000000-0005-0000-0000-00009A5F0000}"/>
    <cellStyle name="Note 2 3 5 2 3 2" xfId="24474" xr:uid="{00000000-0005-0000-0000-00009B5F0000}"/>
    <cellStyle name="Note 2 3 5 2 3 3" xfId="24475" xr:uid="{00000000-0005-0000-0000-00009C5F0000}"/>
    <cellStyle name="Note 2 3 5 2 4" xfId="24476" xr:uid="{00000000-0005-0000-0000-00009D5F0000}"/>
    <cellStyle name="Note 2 3 5 2 4 2" xfId="24477" xr:uid="{00000000-0005-0000-0000-00009E5F0000}"/>
    <cellStyle name="Note 2 3 5 2 4 2 2" xfId="24478" xr:uid="{00000000-0005-0000-0000-00009F5F0000}"/>
    <cellStyle name="Note 2 3 5 2 4 3" xfId="24479" xr:uid="{00000000-0005-0000-0000-0000A05F0000}"/>
    <cellStyle name="Note 2 3 5 2 5" xfId="24480" xr:uid="{00000000-0005-0000-0000-0000A15F0000}"/>
    <cellStyle name="Note 2 3 5 2 5 2" xfId="24481" xr:uid="{00000000-0005-0000-0000-0000A25F0000}"/>
    <cellStyle name="Note 2 3 5 2 5 2 2" xfId="24482" xr:uid="{00000000-0005-0000-0000-0000A35F0000}"/>
    <cellStyle name="Note 2 3 5 2 5 3" xfId="24483" xr:uid="{00000000-0005-0000-0000-0000A45F0000}"/>
    <cellStyle name="Note 2 3 5 2 6" xfId="24484" xr:uid="{00000000-0005-0000-0000-0000A55F0000}"/>
    <cellStyle name="Note 2 3 5 2 6 2" xfId="24485" xr:uid="{00000000-0005-0000-0000-0000A65F0000}"/>
    <cellStyle name="Note 2 3 5 2 6 2 2" xfId="24486" xr:uid="{00000000-0005-0000-0000-0000A75F0000}"/>
    <cellStyle name="Note 2 3 5 2 6 3" xfId="24487" xr:uid="{00000000-0005-0000-0000-0000A85F0000}"/>
    <cellStyle name="Note 2 3 5 2 7" xfId="24488" xr:uid="{00000000-0005-0000-0000-0000A95F0000}"/>
    <cellStyle name="Note 2 3 5 2 7 2" xfId="24489" xr:uid="{00000000-0005-0000-0000-0000AA5F0000}"/>
    <cellStyle name="Note 2 3 5 2 8" xfId="24490" xr:uid="{00000000-0005-0000-0000-0000AB5F0000}"/>
    <cellStyle name="Note 2 3 5 2 8 2" xfId="24491" xr:uid="{00000000-0005-0000-0000-0000AC5F0000}"/>
    <cellStyle name="Note 2 3 5 2 9" xfId="24492" xr:uid="{00000000-0005-0000-0000-0000AD5F0000}"/>
    <cellStyle name="Note 2 3 5 3" xfId="24493" xr:uid="{00000000-0005-0000-0000-0000AE5F0000}"/>
    <cellStyle name="Note 2 3 5 4" xfId="24494" xr:uid="{00000000-0005-0000-0000-0000AF5F0000}"/>
    <cellStyle name="Note 2 3 5 4 2" xfId="24495" xr:uid="{00000000-0005-0000-0000-0000B05F0000}"/>
    <cellStyle name="Note 2 3 5 4 3" xfId="24496" xr:uid="{00000000-0005-0000-0000-0000B15F0000}"/>
    <cellStyle name="Note 2 3 5 5" xfId="24497" xr:uid="{00000000-0005-0000-0000-0000B25F0000}"/>
    <cellStyle name="Note 2 3 5 5 2" xfId="24498" xr:uid="{00000000-0005-0000-0000-0000B35F0000}"/>
    <cellStyle name="Note 2 3 5 5 2 2" xfId="24499" xr:uid="{00000000-0005-0000-0000-0000B45F0000}"/>
    <cellStyle name="Note 2 3 5 5 3" xfId="24500" xr:uid="{00000000-0005-0000-0000-0000B55F0000}"/>
    <cellStyle name="Note 2 3 5 6" xfId="24501" xr:uid="{00000000-0005-0000-0000-0000B65F0000}"/>
    <cellStyle name="Note 2 3 5 6 2" xfId="24502" xr:uid="{00000000-0005-0000-0000-0000B75F0000}"/>
    <cellStyle name="Note 2 3 5 6 2 2" xfId="24503" xr:uid="{00000000-0005-0000-0000-0000B85F0000}"/>
    <cellStyle name="Note 2 3 5 6 3" xfId="24504" xr:uid="{00000000-0005-0000-0000-0000B95F0000}"/>
    <cellStyle name="Note 2 3 5 7" xfId="24505" xr:uid="{00000000-0005-0000-0000-0000BA5F0000}"/>
    <cellStyle name="Note 2 3 5 7 2" xfId="24506" xr:uid="{00000000-0005-0000-0000-0000BB5F0000}"/>
    <cellStyle name="Note 2 3 5 7 2 2" xfId="24507" xr:uid="{00000000-0005-0000-0000-0000BC5F0000}"/>
    <cellStyle name="Note 2 3 5 7 3" xfId="24508" xr:uid="{00000000-0005-0000-0000-0000BD5F0000}"/>
    <cellStyle name="Note 2 3 5 8" xfId="24509" xr:uid="{00000000-0005-0000-0000-0000BE5F0000}"/>
    <cellStyle name="Note 2 3 5 8 2" xfId="24510" xr:uid="{00000000-0005-0000-0000-0000BF5F0000}"/>
    <cellStyle name="Note 2 3 5 9" xfId="24511" xr:uid="{00000000-0005-0000-0000-0000C05F0000}"/>
    <cellStyle name="Note 2 3 5 9 2" xfId="24512" xr:uid="{00000000-0005-0000-0000-0000C15F0000}"/>
    <cellStyle name="Note 2 3 6" xfId="24513" xr:uid="{00000000-0005-0000-0000-0000C25F0000}"/>
    <cellStyle name="Note 2 3 6 2" xfId="24514" xr:uid="{00000000-0005-0000-0000-0000C35F0000}"/>
    <cellStyle name="Note 2 3 6 2 10" xfId="24515" xr:uid="{00000000-0005-0000-0000-0000C45F0000}"/>
    <cellStyle name="Note 2 3 6 2 2" xfId="24516" xr:uid="{00000000-0005-0000-0000-0000C55F0000}"/>
    <cellStyle name="Note 2 3 6 2 3" xfId="24517" xr:uid="{00000000-0005-0000-0000-0000C65F0000}"/>
    <cellStyle name="Note 2 3 6 2 4" xfId="24518" xr:uid="{00000000-0005-0000-0000-0000C75F0000}"/>
    <cellStyle name="Note 2 3 6 2 4 2" xfId="24519" xr:uid="{00000000-0005-0000-0000-0000C85F0000}"/>
    <cellStyle name="Note 2 3 6 2 4 2 2" xfId="24520" xr:uid="{00000000-0005-0000-0000-0000C95F0000}"/>
    <cellStyle name="Note 2 3 6 2 4 3" xfId="24521" xr:uid="{00000000-0005-0000-0000-0000CA5F0000}"/>
    <cellStyle name="Note 2 3 6 2 5" xfId="24522" xr:uid="{00000000-0005-0000-0000-0000CB5F0000}"/>
    <cellStyle name="Note 2 3 6 2 5 2" xfId="24523" xr:uid="{00000000-0005-0000-0000-0000CC5F0000}"/>
    <cellStyle name="Note 2 3 6 2 5 2 2" xfId="24524" xr:uid="{00000000-0005-0000-0000-0000CD5F0000}"/>
    <cellStyle name="Note 2 3 6 2 5 3" xfId="24525" xr:uid="{00000000-0005-0000-0000-0000CE5F0000}"/>
    <cellStyle name="Note 2 3 6 2 6" xfId="24526" xr:uid="{00000000-0005-0000-0000-0000CF5F0000}"/>
    <cellStyle name="Note 2 3 6 2 6 2" xfId="24527" xr:uid="{00000000-0005-0000-0000-0000D05F0000}"/>
    <cellStyle name="Note 2 3 6 2 6 2 2" xfId="24528" xr:uid="{00000000-0005-0000-0000-0000D15F0000}"/>
    <cellStyle name="Note 2 3 6 2 6 3" xfId="24529" xr:uid="{00000000-0005-0000-0000-0000D25F0000}"/>
    <cellStyle name="Note 2 3 6 2 7" xfId="24530" xr:uid="{00000000-0005-0000-0000-0000D35F0000}"/>
    <cellStyle name="Note 2 3 6 2 7 2" xfId="24531" xr:uid="{00000000-0005-0000-0000-0000D45F0000}"/>
    <cellStyle name="Note 2 3 6 2 8" xfId="24532" xr:uid="{00000000-0005-0000-0000-0000D55F0000}"/>
    <cellStyle name="Note 2 3 6 2 8 2" xfId="24533" xr:uid="{00000000-0005-0000-0000-0000D65F0000}"/>
    <cellStyle name="Note 2 3 6 2 9" xfId="24534" xr:uid="{00000000-0005-0000-0000-0000D75F0000}"/>
    <cellStyle name="Note 2 3 6 3" xfId="24535" xr:uid="{00000000-0005-0000-0000-0000D85F0000}"/>
    <cellStyle name="Note 2 3 6 4" xfId="24536" xr:uid="{00000000-0005-0000-0000-0000D95F0000}"/>
    <cellStyle name="Note 2 3 6 4 2" xfId="24537" xr:uid="{00000000-0005-0000-0000-0000DA5F0000}"/>
    <cellStyle name="Note 2 3 6 4 2 2" xfId="24538" xr:uid="{00000000-0005-0000-0000-0000DB5F0000}"/>
    <cellStyle name="Note 2 3 6 4 3" xfId="24539" xr:uid="{00000000-0005-0000-0000-0000DC5F0000}"/>
    <cellStyle name="Note 2 3 6 5" xfId="24540" xr:uid="{00000000-0005-0000-0000-0000DD5F0000}"/>
    <cellStyle name="Note 2 3 6 5 2" xfId="24541" xr:uid="{00000000-0005-0000-0000-0000DE5F0000}"/>
    <cellStyle name="Note 2 3 6 5 2 2" xfId="24542" xr:uid="{00000000-0005-0000-0000-0000DF5F0000}"/>
    <cellStyle name="Note 2 3 6 5 3" xfId="24543" xr:uid="{00000000-0005-0000-0000-0000E05F0000}"/>
    <cellStyle name="Note 2 3 7" xfId="24544" xr:uid="{00000000-0005-0000-0000-0000E15F0000}"/>
    <cellStyle name="Note 2 3 7 2" xfId="24545" xr:uid="{00000000-0005-0000-0000-0000E25F0000}"/>
    <cellStyle name="Note 2 3 7 3" xfId="24546" xr:uid="{00000000-0005-0000-0000-0000E35F0000}"/>
    <cellStyle name="Note 2 3 7 3 2" xfId="24547" xr:uid="{00000000-0005-0000-0000-0000E45F0000}"/>
    <cellStyle name="Note 2 3 7 3 3" xfId="24548" xr:uid="{00000000-0005-0000-0000-0000E55F0000}"/>
    <cellStyle name="Note 2 3 7 4" xfId="24549" xr:uid="{00000000-0005-0000-0000-0000E65F0000}"/>
    <cellStyle name="Note 2 3 7 4 2" xfId="24550" xr:uid="{00000000-0005-0000-0000-0000E75F0000}"/>
    <cellStyle name="Note 2 3 7 4 2 2" xfId="24551" xr:uid="{00000000-0005-0000-0000-0000E85F0000}"/>
    <cellStyle name="Note 2 3 7 4 3" xfId="24552" xr:uid="{00000000-0005-0000-0000-0000E95F0000}"/>
    <cellStyle name="Note 2 3 7 5" xfId="24553" xr:uid="{00000000-0005-0000-0000-0000EA5F0000}"/>
    <cellStyle name="Note 2 3 7 5 2" xfId="24554" xr:uid="{00000000-0005-0000-0000-0000EB5F0000}"/>
    <cellStyle name="Note 2 3 7 5 2 2" xfId="24555" xr:uid="{00000000-0005-0000-0000-0000EC5F0000}"/>
    <cellStyle name="Note 2 3 7 5 3" xfId="24556" xr:uid="{00000000-0005-0000-0000-0000ED5F0000}"/>
    <cellStyle name="Note 2 3 7 6" xfId="24557" xr:uid="{00000000-0005-0000-0000-0000EE5F0000}"/>
    <cellStyle name="Note 2 3 7 6 2" xfId="24558" xr:uid="{00000000-0005-0000-0000-0000EF5F0000}"/>
    <cellStyle name="Note 2 3 7 6 2 2" xfId="24559" xr:uid="{00000000-0005-0000-0000-0000F05F0000}"/>
    <cellStyle name="Note 2 3 7 6 3" xfId="24560" xr:uid="{00000000-0005-0000-0000-0000F15F0000}"/>
    <cellStyle name="Note 2 3 7 7" xfId="24561" xr:uid="{00000000-0005-0000-0000-0000F25F0000}"/>
    <cellStyle name="Note 2 3 7 7 2" xfId="24562" xr:uid="{00000000-0005-0000-0000-0000F35F0000}"/>
    <cellStyle name="Note 2 3 7 8" xfId="24563" xr:uid="{00000000-0005-0000-0000-0000F45F0000}"/>
    <cellStyle name="Note 2 3 7 8 2" xfId="24564" xr:uid="{00000000-0005-0000-0000-0000F55F0000}"/>
    <cellStyle name="Note 2 3 7 9" xfId="24565" xr:uid="{00000000-0005-0000-0000-0000F65F0000}"/>
    <cellStyle name="Note 2 3 8" xfId="24566" xr:uid="{00000000-0005-0000-0000-0000F75F0000}"/>
    <cellStyle name="Note 2 3 8 2" xfId="24567" xr:uid="{00000000-0005-0000-0000-0000F85F0000}"/>
    <cellStyle name="Note 2 3 8 3" xfId="24568" xr:uid="{00000000-0005-0000-0000-0000F95F0000}"/>
    <cellStyle name="Note 2 3 9" xfId="24569" xr:uid="{00000000-0005-0000-0000-0000FA5F0000}"/>
    <cellStyle name="Note 2 4" xfId="24570" xr:uid="{00000000-0005-0000-0000-0000FB5F0000}"/>
    <cellStyle name="Note 2 4 10" xfId="24571" xr:uid="{00000000-0005-0000-0000-0000FC5F0000}"/>
    <cellStyle name="Note 2 4 10 2" xfId="24572" xr:uid="{00000000-0005-0000-0000-0000FD5F0000}"/>
    <cellStyle name="Note 2 4 10 2 2" xfId="24573" xr:uid="{00000000-0005-0000-0000-0000FE5F0000}"/>
    <cellStyle name="Note 2 4 10 3" xfId="24574" xr:uid="{00000000-0005-0000-0000-0000FF5F0000}"/>
    <cellStyle name="Note 2 4 11" xfId="24575" xr:uid="{00000000-0005-0000-0000-000000600000}"/>
    <cellStyle name="Note 2 4 11 2" xfId="24576" xr:uid="{00000000-0005-0000-0000-000001600000}"/>
    <cellStyle name="Note 2 4 12" xfId="24577" xr:uid="{00000000-0005-0000-0000-000002600000}"/>
    <cellStyle name="Note 2 4 12 2" xfId="24578" xr:uid="{00000000-0005-0000-0000-000003600000}"/>
    <cellStyle name="Note 2 4 13" xfId="24579" xr:uid="{00000000-0005-0000-0000-000004600000}"/>
    <cellStyle name="Note 2 4 14" xfId="24580" xr:uid="{00000000-0005-0000-0000-000005600000}"/>
    <cellStyle name="Note 2 4 15" xfId="24581" xr:uid="{00000000-0005-0000-0000-000006600000}"/>
    <cellStyle name="Note 2 4 2" xfId="24582" xr:uid="{00000000-0005-0000-0000-000007600000}"/>
    <cellStyle name="Note 2 4 2 2" xfId="24583" xr:uid="{00000000-0005-0000-0000-000008600000}"/>
    <cellStyle name="Note 2 4 2 2 2" xfId="24584" xr:uid="{00000000-0005-0000-0000-000009600000}"/>
    <cellStyle name="Note 2 4 2 2 3" xfId="24585" xr:uid="{00000000-0005-0000-0000-00000A600000}"/>
    <cellStyle name="Note 2 4 2 2 3 2" xfId="24586" xr:uid="{00000000-0005-0000-0000-00000B600000}"/>
    <cellStyle name="Note 2 4 2 2 3 3" xfId="24587" xr:uid="{00000000-0005-0000-0000-00000C600000}"/>
    <cellStyle name="Note 2 4 2 2 4" xfId="24588" xr:uid="{00000000-0005-0000-0000-00000D600000}"/>
    <cellStyle name="Note 2 4 2 2 4 2" xfId="24589" xr:uid="{00000000-0005-0000-0000-00000E600000}"/>
    <cellStyle name="Note 2 4 2 2 4 2 2" xfId="24590" xr:uid="{00000000-0005-0000-0000-00000F600000}"/>
    <cellStyle name="Note 2 4 2 2 4 3" xfId="24591" xr:uid="{00000000-0005-0000-0000-000010600000}"/>
    <cellStyle name="Note 2 4 2 2 5" xfId="24592" xr:uid="{00000000-0005-0000-0000-000011600000}"/>
    <cellStyle name="Note 2 4 2 2 5 2" xfId="24593" xr:uid="{00000000-0005-0000-0000-000012600000}"/>
    <cellStyle name="Note 2 4 2 2 5 2 2" xfId="24594" xr:uid="{00000000-0005-0000-0000-000013600000}"/>
    <cellStyle name="Note 2 4 2 2 5 3" xfId="24595" xr:uid="{00000000-0005-0000-0000-000014600000}"/>
    <cellStyle name="Note 2 4 2 2 6" xfId="24596" xr:uid="{00000000-0005-0000-0000-000015600000}"/>
    <cellStyle name="Note 2 4 2 2 6 2" xfId="24597" xr:uid="{00000000-0005-0000-0000-000016600000}"/>
    <cellStyle name="Note 2 4 2 2 6 2 2" xfId="24598" xr:uid="{00000000-0005-0000-0000-000017600000}"/>
    <cellStyle name="Note 2 4 2 2 6 3" xfId="24599" xr:uid="{00000000-0005-0000-0000-000018600000}"/>
    <cellStyle name="Note 2 4 2 2 7" xfId="24600" xr:uid="{00000000-0005-0000-0000-000019600000}"/>
    <cellStyle name="Note 2 4 2 2 7 2" xfId="24601" xr:uid="{00000000-0005-0000-0000-00001A600000}"/>
    <cellStyle name="Note 2 4 2 2 8" xfId="24602" xr:uid="{00000000-0005-0000-0000-00001B600000}"/>
    <cellStyle name="Note 2 4 2 2 8 2" xfId="24603" xr:uid="{00000000-0005-0000-0000-00001C600000}"/>
    <cellStyle name="Note 2 4 2 2 9" xfId="24604" xr:uid="{00000000-0005-0000-0000-00001D600000}"/>
    <cellStyle name="Note 2 4 2 3" xfId="24605" xr:uid="{00000000-0005-0000-0000-00001E600000}"/>
    <cellStyle name="Note 2 4 2 3 2" xfId="24606" xr:uid="{00000000-0005-0000-0000-00001F600000}"/>
    <cellStyle name="Note 2 4 2 3 3" xfId="24607" xr:uid="{00000000-0005-0000-0000-000020600000}"/>
    <cellStyle name="Note 2 4 2 3 3 2" xfId="24608" xr:uid="{00000000-0005-0000-0000-000021600000}"/>
    <cellStyle name="Note 2 4 2 3 3 3" xfId="24609" xr:uid="{00000000-0005-0000-0000-000022600000}"/>
    <cellStyle name="Note 2 4 2 3 4" xfId="24610" xr:uid="{00000000-0005-0000-0000-000023600000}"/>
    <cellStyle name="Note 2 4 2 3 4 2" xfId="24611" xr:uid="{00000000-0005-0000-0000-000024600000}"/>
    <cellStyle name="Note 2 4 2 3 4 2 2" xfId="24612" xr:uid="{00000000-0005-0000-0000-000025600000}"/>
    <cellStyle name="Note 2 4 2 3 4 3" xfId="24613" xr:uid="{00000000-0005-0000-0000-000026600000}"/>
    <cellStyle name="Note 2 4 2 3 5" xfId="24614" xr:uid="{00000000-0005-0000-0000-000027600000}"/>
    <cellStyle name="Note 2 4 2 3 5 2" xfId="24615" xr:uid="{00000000-0005-0000-0000-000028600000}"/>
    <cellStyle name="Note 2 4 2 3 5 2 2" xfId="24616" xr:uid="{00000000-0005-0000-0000-000029600000}"/>
    <cellStyle name="Note 2 4 2 3 5 3" xfId="24617" xr:uid="{00000000-0005-0000-0000-00002A600000}"/>
    <cellStyle name="Note 2 4 2 3 6" xfId="24618" xr:uid="{00000000-0005-0000-0000-00002B600000}"/>
    <cellStyle name="Note 2 4 2 3 6 2" xfId="24619" xr:uid="{00000000-0005-0000-0000-00002C600000}"/>
    <cellStyle name="Note 2 4 2 3 6 2 2" xfId="24620" xr:uid="{00000000-0005-0000-0000-00002D600000}"/>
    <cellStyle name="Note 2 4 2 3 6 3" xfId="24621" xr:uid="{00000000-0005-0000-0000-00002E600000}"/>
    <cellStyle name="Note 2 4 2 3 7" xfId="24622" xr:uid="{00000000-0005-0000-0000-00002F600000}"/>
    <cellStyle name="Note 2 4 2 3 7 2" xfId="24623" xr:uid="{00000000-0005-0000-0000-000030600000}"/>
    <cellStyle name="Note 2 4 2 3 8" xfId="24624" xr:uid="{00000000-0005-0000-0000-000031600000}"/>
    <cellStyle name="Note 2 4 2 3 8 2" xfId="24625" xr:uid="{00000000-0005-0000-0000-000032600000}"/>
    <cellStyle name="Note 2 4 2 3 9" xfId="24626" xr:uid="{00000000-0005-0000-0000-000033600000}"/>
    <cellStyle name="Note 2 4 2 4" xfId="24627" xr:uid="{00000000-0005-0000-0000-000034600000}"/>
    <cellStyle name="Note 2 4 2 4 2" xfId="24628" xr:uid="{00000000-0005-0000-0000-000035600000}"/>
    <cellStyle name="Note 2 4 2 4 3" xfId="24629" xr:uid="{00000000-0005-0000-0000-000036600000}"/>
    <cellStyle name="Note 2 4 2 4 3 2" xfId="24630" xr:uid="{00000000-0005-0000-0000-000037600000}"/>
    <cellStyle name="Note 2 4 2 4 3 2 2" xfId="24631" xr:uid="{00000000-0005-0000-0000-000038600000}"/>
    <cellStyle name="Note 2 4 2 4 3 3" xfId="24632" xr:uid="{00000000-0005-0000-0000-000039600000}"/>
    <cellStyle name="Note 2 4 2 4 4" xfId="24633" xr:uid="{00000000-0005-0000-0000-00003A600000}"/>
    <cellStyle name="Note 2 4 2 4 4 2" xfId="24634" xr:uid="{00000000-0005-0000-0000-00003B600000}"/>
    <cellStyle name="Note 2 4 2 4 4 2 2" xfId="24635" xr:uid="{00000000-0005-0000-0000-00003C600000}"/>
    <cellStyle name="Note 2 4 2 4 4 3" xfId="24636" xr:uid="{00000000-0005-0000-0000-00003D600000}"/>
    <cellStyle name="Note 2 4 2 4 5" xfId="24637" xr:uid="{00000000-0005-0000-0000-00003E600000}"/>
    <cellStyle name="Note 2 4 2 4 5 2" xfId="24638" xr:uid="{00000000-0005-0000-0000-00003F600000}"/>
    <cellStyle name="Note 2 4 2 4 5 2 2" xfId="24639" xr:uid="{00000000-0005-0000-0000-000040600000}"/>
    <cellStyle name="Note 2 4 2 4 5 3" xfId="24640" xr:uid="{00000000-0005-0000-0000-000041600000}"/>
    <cellStyle name="Note 2 4 2 4 6" xfId="24641" xr:uid="{00000000-0005-0000-0000-000042600000}"/>
    <cellStyle name="Note 2 4 2 4 6 2" xfId="24642" xr:uid="{00000000-0005-0000-0000-000043600000}"/>
    <cellStyle name="Note 2 4 2 4 7" xfId="24643" xr:uid="{00000000-0005-0000-0000-000044600000}"/>
    <cellStyle name="Note 2 4 2 4 7 2" xfId="24644" xr:uid="{00000000-0005-0000-0000-000045600000}"/>
    <cellStyle name="Note 2 4 2 4 8" xfId="24645" xr:uid="{00000000-0005-0000-0000-000046600000}"/>
    <cellStyle name="Note 2 4 2 4 9" xfId="24646" xr:uid="{00000000-0005-0000-0000-000047600000}"/>
    <cellStyle name="Note 2 4 2 5" xfId="24647" xr:uid="{00000000-0005-0000-0000-000048600000}"/>
    <cellStyle name="Note 2 4 2 5 2" xfId="24648" xr:uid="{00000000-0005-0000-0000-000049600000}"/>
    <cellStyle name="Note 2 4 2 5 3" xfId="24649" xr:uid="{00000000-0005-0000-0000-00004A600000}"/>
    <cellStyle name="Note 2 4 2 6" xfId="24650" xr:uid="{00000000-0005-0000-0000-00004B600000}"/>
    <cellStyle name="Note 2 4 2 6 2" xfId="24651" xr:uid="{00000000-0005-0000-0000-00004C600000}"/>
    <cellStyle name="Note 2 4 2 6 2 2" xfId="24652" xr:uid="{00000000-0005-0000-0000-00004D600000}"/>
    <cellStyle name="Note 2 4 2 6 2 2 2" xfId="24653" xr:uid="{00000000-0005-0000-0000-00004E600000}"/>
    <cellStyle name="Note 2 4 2 6 2 3" xfId="24654" xr:uid="{00000000-0005-0000-0000-00004F600000}"/>
    <cellStyle name="Note 2 4 2 6 3" xfId="24655" xr:uid="{00000000-0005-0000-0000-000050600000}"/>
    <cellStyle name="Note 2 4 2 6 3 2" xfId="24656" xr:uid="{00000000-0005-0000-0000-000051600000}"/>
    <cellStyle name="Note 2 4 2 6 3 2 2" xfId="24657" xr:uid="{00000000-0005-0000-0000-000052600000}"/>
    <cellStyle name="Note 2 4 2 6 3 3" xfId="24658" xr:uid="{00000000-0005-0000-0000-000053600000}"/>
    <cellStyle name="Note 2 4 2 6 4" xfId="24659" xr:uid="{00000000-0005-0000-0000-000054600000}"/>
    <cellStyle name="Note 2 4 2 6 4 2" xfId="24660" xr:uid="{00000000-0005-0000-0000-000055600000}"/>
    <cellStyle name="Note 2 4 2 6 4 2 2" xfId="24661" xr:uid="{00000000-0005-0000-0000-000056600000}"/>
    <cellStyle name="Note 2 4 2 6 4 3" xfId="24662" xr:uid="{00000000-0005-0000-0000-000057600000}"/>
    <cellStyle name="Note 2 4 2 6 5" xfId="24663" xr:uid="{00000000-0005-0000-0000-000058600000}"/>
    <cellStyle name="Note 2 4 2 6 5 2" xfId="24664" xr:uid="{00000000-0005-0000-0000-000059600000}"/>
    <cellStyle name="Note 2 4 2 6 6" xfId="24665" xr:uid="{00000000-0005-0000-0000-00005A600000}"/>
    <cellStyle name="Note 2 4 2 6 6 2" xfId="24666" xr:uid="{00000000-0005-0000-0000-00005B600000}"/>
    <cellStyle name="Note 2 4 2 6 7" xfId="24667" xr:uid="{00000000-0005-0000-0000-00005C600000}"/>
    <cellStyle name="Note 2 4 2 7" xfId="24668" xr:uid="{00000000-0005-0000-0000-00005D600000}"/>
    <cellStyle name="Note 2 4 2 7 2" xfId="24669" xr:uid="{00000000-0005-0000-0000-00005E600000}"/>
    <cellStyle name="Note 2 4 2 7 2 2" xfId="24670" xr:uid="{00000000-0005-0000-0000-00005F600000}"/>
    <cellStyle name="Note 2 4 2 7 3" xfId="24671" xr:uid="{00000000-0005-0000-0000-000060600000}"/>
    <cellStyle name="Note 2 4 2 8" xfId="24672" xr:uid="{00000000-0005-0000-0000-000061600000}"/>
    <cellStyle name="Note 2 4 2 8 2" xfId="24673" xr:uid="{00000000-0005-0000-0000-000062600000}"/>
    <cellStyle name="Note 2 4 2 8 2 2" xfId="24674" xr:uid="{00000000-0005-0000-0000-000063600000}"/>
    <cellStyle name="Note 2 4 2 8 3" xfId="24675" xr:uid="{00000000-0005-0000-0000-000064600000}"/>
    <cellStyle name="Note 2 4 3" xfId="24676" xr:uid="{00000000-0005-0000-0000-000065600000}"/>
    <cellStyle name="Note 2 4 3 10" xfId="24677" xr:uid="{00000000-0005-0000-0000-000066600000}"/>
    <cellStyle name="Note 2 4 3 2" xfId="24678" xr:uid="{00000000-0005-0000-0000-000067600000}"/>
    <cellStyle name="Note 2 4 3 2 2" xfId="24679" xr:uid="{00000000-0005-0000-0000-000068600000}"/>
    <cellStyle name="Note 2 4 3 2 3" xfId="24680" xr:uid="{00000000-0005-0000-0000-000069600000}"/>
    <cellStyle name="Note 2 4 3 2 3 2" xfId="24681" xr:uid="{00000000-0005-0000-0000-00006A600000}"/>
    <cellStyle name="Note 2 4 3 2 3 3" xfId="24682" xr:uid="{00000000-0005-0000-0000-00006B600000}"/>
    <cellStyle name="Note 2 4 3 2 4" xfId="24683" xr:uid="{00000000-0005-0000-0000-00006C600000}"/>
    <cellStyle name="Note 2 4 3 2 4 2" xfId="24684" xr:uid="{00000000-0005-0000-0000-00006D600000}"/>
    <cellStyle name="Note 2 4 3 2 4 2 2" xfId="24685" xr:uid="{00000000-0005-0000-0000-00006E600000}"/>
    <cellStyle name="Note 2 4 3 2 4 3" xfId="24686" xr:uid="{00000000-0005-0000-0000-00006F600000}"/>
    <cellStyle name="Note 2 4 3 2 5" xfId="24687" xr:uid="{00000000-0005-0000-0000-000070600000}"/>
    <cellStyle name="Note 2 4 3 2 5 2" xfId="24688" xr:uid="{00000000-0005-0000-0000-000071600000}"/>
    <cellStyle name="Note 2 4 3 2 5 2 2" xfId="24689" xr:uid="{00000000-0005-0000-0000-000072600000}"/>
    <cellStyle name="Note 2 4 3 2 5 3" xfId="24690" xr:uid="{00000000-0005-0000-0000-000073600000}"/>
    <cellStyle name="Note 2 4 3 2 6" xfId="24691" xr:uid="{00000000-0005-0000-0000-000074600000}"/>
    <cellStyle name="Note 2 4 3 2 6 2" xfId="24692" xr:uid="{00000000-0005-0000-0000-000075600000}"/>
    <cellStyle name="Note 2 4 3 2 6 2 2" xfId="24693" xr:uid="{00000000-0005-0000-0000-000076600000}"/>
    <cellStyle name="Note 2 4 3 2 6 3" xfId="24694" xr:uid="{00000000-0005-0000-0000-000077600000}"/>
    <cellStyle name="Note 2 4 3 2 7" xfId="24695" xr:uid="{00000000-0005-0000-0000-000078600000}"/>
    <cellStyle name="Note 2 4 3 2 7 2" xfId="24696" xr:uid="{00000000-0005-0000-0000-000079600000}"/>
    <cellStyle name="Note 2 4 3 2 8" xfId="24697" xr:uid="{00000000-0005-0000-0000-00007A600000}"/>
    <cellStyle name="Note 2 4 3 2 8 2" xfId="24698" xr:uid="{00000000-0005-0000-0000-00007B600000}"/>
    <cellStyle name="Note 2 4 3 2 9" xfId="24699" xr:uid="{00000000-0005-0000-0000-00007C600000}"/>
    <cellStyle name="Note 2 4 3 3" xfId="24700" xr:uid="{00000000-0005-0000-0000-00007D600000}"/>
    <cellStyle name="Note 2 4 3 4" xfId="24701" xr:uid="{00000000-0005-0000-0000-00007E600000}"/>
    <cellStyle name="Note 2 4 3 4 2" xfId="24702" xr:uid="{00000000-0005-0000-0000-00007F600000}"/>
    <cellStyle name="Note 2 4 3 4 3" xfId="24703" xr:uid="{00000000-0005-0000-0000-000080600000}"/>
    <cellStyle name="Note 2 4 3 5" xfId="24704" xr:uid="{00000000-0005-0000-0000-000081600000}"/>
    <cellStyle name="Note 2 4 3 5 2" xfId="24705" xr:uid="{00000000-0005-0000-0000-000082600000}"/>
    <cellStyle name="Note 2 4 3 5 2 2" xfId="24706" xr:uid="{00000000-0005-0000-0000-000083600000}"/>
    <cellStyle name="Note 2 4 3 5 3" xfId="24707" xr:uid="{00000000-0005-0000-0000-000084600000}"/>
    <cellStyle name="Note 2 4 3 6" xfId="24708" xr:uid="{00000000-0005-0000-0000-000085600000}"/>
    <cellStyle name="Note 2 4 3 6 2" xfId="24709" xr:uid="{00000000-0005-0000-0000-000086600000}"/>
    <cellStyle name="Note 2 4 3 6 2 2" xfId="24710" xr:uid="{00000000-0005-0000-0000-000087600000}"/>
    <cellStyle name="Note 2 4 3 6 3" xfId="24711" xr:uid="{00000000-0005-0000-0000-000088600000}"/>
    <cellStyle name="Note 2 4 3 7" xfId="24712" xr:uid="{00000000-0005-0000-0000-000089600000}"/>
    <cellStyle name="Note 2 4 3 7 2" xfId="24713" xr:uid="{00000000-0005-0000-0000-00008A600000}"/>
    <cellStyle name="Note 2 4 3 7 2 2" xfId="24714" xr:uid="{00000000-0005-0000-0000-00008B600000}"/>
    <cellStyle name="Note 2 4 3 7 3" xfId="24715" xr:uid="{00000000-0005-0000-0000-00008C600000}"/>
    <cellStyle name="Note 2 4 3 8" xfId="24716" xr:uid="{00000000-0005-0000-0000-00008D600000}"/>
    <cellStyle name="Note 2 4 3 8 2" xfId="24717" xr:uid="{00000000-0005-0000-0000-00008E600000}"/>
    <cellStyle name="Note 2 4 3 9" xfId="24718" xr:uid="{00000000-0005-0000-0000-00008F600000}"/>
    <cellStyle name="Note 2 4 3 9 2" xfId="24719" xr:uid="{00000000-0005-0000-0000-000090600000}"/>
    <cellStyle name="Note 2 4 4" xfId="24720" xr:uid="{00000000-0005-0000-0000-000091600000}"/>
    <cellStyle name="Note 2 4 4 2" xfId="24721" xr:uid="{00000000-0005-0000-0000-000092600000}"/>
    <cellStyle name="Note 2 4 4 2 10" xfId="24722" xr:uid="{00000000-0005-0000-0000-000093600000}"/>
    <cellStyle name="Note 2 4 4 2 2" xfId="24723" xr:uid="{00000000-0005-0000-0000-000094600000}"/>
    <cellStyle name="Note 2 4 4 2 3" xfId="24724" xr:uid="{00000000-0005-0000-0000-000095600000}"/>
    <cellStyle name="Note 2 4 4 2 4" xfId="24725" xr:uid="{00000000-0005-0000-0000-000096600000}"/>
    <cellStyle name="Note 2 4 4 2 4 2" xfId="24726" xr:uid="{00000000-0005-0000-0000-000097600000}"/>
    <cellStyle name="Note 2 4 4 2 4 2 2" xfId="24727" xr:uid="{00000000-0005-0000-0000-000098600000}"/>
    <cellStyle name="Note 2 4 4 2 4 3" xfId="24728" xr:uid="{00000000-0005-0000-0000-000099600000}"/>
    <cellStyle name="Note 2 4 4 2 5" xfId="24729" xr:uid="{00000000-0005-0000-0000-00009A600000}"/>
    <cellStyle name="Note 2 4 4 2 5 2" xfId="24730" xr:uid="{00000000-0005-0000-0000-00009B600000}"/>
    <cellStyle name="Note 2 4 4 2 5 2 2" xfId="24731" xr:uid="{00000000-0005-0000-0000-00009C600000}"/>
    <cellStyle name="Note 2 4 4 2 5 3" xfId="24732" xr:uid="{00000000-0005-0000-0000-00009D600000}"/>
    <cellStyle name="Note 2 4 4 2 6" xfId="24733" xr:uid="{00000000-0005-0000-0000-00009E600000}"/>
    <cellStyle name="Note 2 4 4 2 6 2" xfId="24734" xr:uid="{00000000-0005-0000-0000-00009F600000}"/>
    <cellStyle name="Note 2 4 4 2 6 2 2" xfId="24735" xr:uid="{00000000-0005-0000-0000-0000A0600000}"/>
    <cellStyle name="Note 2 4 4 2 6 3" xfId="24736" xr:uid="{00000000-0005-0000-0000-0000A1600000}"/>
    <cellStyle name="Note 2 4 4 2 7" xfId="24737" xr:uid="{00000000-0005-0000-0000-0000A2600000}"/>
    <cellStyle name="Note 2 4 4 2 7 2" xfId="24738" xr:uid="{00000000-0005-0000-0000-0000A3600000}"/>
    <cellStyle name="Note 2 4 4 2 8" xfId="24739" xr:uid="{00000000-0005-0000-0000-0000A4600000}"/>
    <cellStyle name="Note 2 4 4 2 8 2" xfId="24740" xr:uid="{00000000-0005-0000-0000-0000A5600000}"/>
    <cellStyle name="Note 2 4 4 2 9" xfId="24741" xr:uid="{00000000-0005-0000-0000-0000A6600000}"/>
    <cellStyle name="Note 2 4 4 3" xfId="24742" xr:uid="{00000000-0005-0000-0000-0000A7600000}"/>
    <cellStyle name="Note 2 4 4 4" xfId="24743" xr:uid="{00000000-0005-0000-0000-0000A8600000}"/>
    <cellStyle name="Note 2 4 4 4 2" xfId="24744" xr:uid="{00000000-0005-0000-0000-0000A9600000}"/>
    <cellStyle name="Note 2 4 4 4 2 2" xfId="24745" xr:uid="{00000000-0005-0000-0000-0000AA600000}"/>
    <cellStyle name="Note 2 4 4 4 3" xfId="24746" xr:uid="{00000000-0005-0000-0000-0000AB600000}"/>
    <cellStyle name="Note 2 4 4 5" xfId="24747" xr:uid="{00000000-0005-0000-0000-0000AC600000}"/>
    <cellStyle name="Note 2 4 4 5 2" xfId="24748" xr:uid="{00000000-0005-0000-0000-0000AD600000}"/>
    <cellStyle name="Note 2 4 4 5 2 2" xfId="24749" xr:uid="{00000000-0005-0000-0000-0000AE600000}"/>
    <cellStyle name="Note 2 4 4 5 3" xfId="24750" xr:uid="{00000000-0005-0000-0000-0000AF600000}"/>
    <cellStyle name="Note 2 4 5" xfId="24751" xr:uid="{00000000-0005-0000-0000-0000B0600000}"/>
    <cellStyle name="Note 2 4 5 2" xfId="24752" xr:uid="{00000000-0005-0000-0000-0000B1600000}"/>
    <cellStyle name="Note 2 4 5 3" xfId="24753" xr:uid="{00000000-0005-0000-0000-0000B2600000}"/>
    <cellStyle name="Note 2 4 5 3 2" xfId="24754" xr:uid="{00000000-0005-0000-0000-0000B3600000}"/>
    <cellStyle name="Note 2 4 5 3 3" xfId="24755" xr:uid="{00000000-0005-0000-0000-0000B4600000}"/>
    <cellStyle name="Note 2 4 5 4" xfId="24756" xr:uid="{00000000-0005-0000-0000-0000B5600000}"/>
    <cellStyle name="Note 2 4 5 4 2" xfId="24757" xr:uid="{00000000-0005-0000-0000-0000B6600000}"/>
    <cellStyle name="Note 2 4 5 4 2 2" xfId="24758" xr:uid="{00000000-0005-0000-0000-0000B7600000}"/>
    <cellStyle name="Note 2 4 5 4 3" xfId="24759" xr:uid="{00000000-0005-0000-0000-0000B8600000}"/>
    <cellStyle name="Note 2 4 5 5" xfId="24760" xr:uid="{00000000-0005-0000-0000-0000B9600000}"/>
    <cellStyle name="Note 2 4 5 5 2" xfId="24761" xr:uid="{00000000-0005-0000-0000-0000BA600000}"/>
    <cellStyle name="Note 2 4 5 5 2 2" xfId="24762" xr:uid="{00000000-0005-0000-0000-0000BB600000}"/>
    <cellStyle name="Note 2 4 5 5 3" xfId="24763" xr:uid="{00000000-0005-0000-0000-0000BC600000}"/>
    <cellStyle name="Note 2 4 5 6" xfId="24764" xr:uid="{00000000-0005-0000-0000-0000BD600000}"/>
    <cellStyle name="Note 2 4 5 6 2" xfId="24765" xr:uid="{00000000-0005-0000-0000-0000BE600000}"/>
    <cellStyle name="Note 2 4 5 6 2 2" xfId="24766" xr:uid="{00000000-0005-0000-0000-0000BF600000}"/>
    <cellStyle name="Note 2 4 5 6 3" xfId="24767" xr:uid="{00000000-0005-0000-0000-0000C0600000}"/>
    <cellStyle name="Note 2 4 5 7" xfId="24768" xr:uid="{00000000-0005-0000-0000-0000C1600000}"/>
    <cellStyle name="Note 2 4 5 7 2" xfId="24769" xr:uid="{00000000-0005-0000-0000-0000C2600000}"/>
    <cellStyle name="Note 2 4 5 8" xfId="24770" xr:uid="{00000000-0005-0000-0000-0000C3600000}"/>
    <cellStyle name="Note 2 4 5 8 2" xfId="24771" xr:uid="{00000000-0005-0000-0000-0000C4600000}"/>
    <cellStyle name="Note 2 4 5 9" xfId="24772" xr:uid="{00000000-0005-0000-0000-0000C5600000}"/>
    <cellStyle name="Note 2 4 6" xfId="24773" xr:uid="{00000000-0005-0000-0000-0000C6600000}"/>
    <cellStyle name="Note 2 4 6 2" xfId="24774" xr:uid="{00000000-0005-0000-0000-0000C7600000}"/>
    <cellStyle name="Note 2 4 6 3" xfId="24775" xr:uid="{00000000-0005-0000-0000-0000C8600000}"/>
    <cellStyle name="Note 2 4 7" xfId="24776" xr:uid="{00000000-0005-0000-0000-0000C9600000}"/>
    <cellStyle name="Note 2 4 8" xfId="24777" xr:uid="{00000000-0005-0000-0000-0000CA600000}"/>
    <cellStyle name="Note 2 4 8 2" xfId="24778" xr:uid="{00000000-0005-0000-0000-0000CB600000}"/>
    <cellStyle name="Note 2 4 8 2 2" xfId="24779" xr:uid="{00000000-0005-0000-0000-0000CC600000}"/>
    <cellStyle name="Note 2 4 8 3" xfId="24780" xr:uid="{00000000-0005-0000-0000-0000CD600000}"/>
    <cellStyle name="Note 2 4 8 4" xfId="24781" xr:uid="{00000000-0005-0000-0000-0000CE600000}"/>
    <cellStyle name="Note 2 4 8 5" xfId="24782" xr:uid="{00000000-0005-0000-0000-0000CF600000}"/>
    <cellStyle name="Note 2 4 9" xfId="24783" xr:uid="{00000000-0005-0000-0000-0000D0600000}"/>
    <cellStyle name="Note 2 4 9 2" xfId="24784" xr:uid="{00000000-0005-0000-0000-0000D1600000}"/>
    <cellStyle name="Note 2 4 9 2 2" xfId="24785" xr:uid="{00000000-0005-0000-0000-0000D2600000}"/>
    <cellStyle name="Note 2 4 9 3" xfId="24786" xr:uid="{00000000-0005-0000-0000-0000D3600000}"/>
    <cellStyle name="Note 2 5" xfId="24787" xr:uid="{00000000-0005-0000-0000-0000D4600000}"/>
    <cellStyle name="Note 2 5 10" xfId="24788" xr:uid="{00000000-0005-0000-0000-0000D5600000}"/>
    <cellStyle name="Note 2 5 10 2" xfId="24789" xr:uid="{00000000-0005-0000-0000-0000D6600000}"/>
    <cellStyle name="Note 2 5 10 2 2" xfId="24790" xr:uid="{00000000-0005-0000-0000-0000D7600000}"/>
    <cellStyle name="Note 2 5 10 3" xfId="24791" xr:uid="{00000000-0005-0000-0000-0000D8600000}"/>
    <cellStyle name="Note 2 5 11" xfId="24792" xr:uid="{00000000-0005-0000-0000-0000D9600000}"/>
    <cellStyle name="Note 2 5 11 2" xfId="24793" xr:uid="{00000000-0005-0000-0000-0000DA600000}"/>
    <cellStyle name="Note 2 5 12" xfId="24794" xr:uid="{00000000-0005-0000-0000-0000DB600000}"/>
    <cellStyle name="Note 2 5 12 2" xfId="24795" xr:uid="{00000000-0005-0000-0000-0000DC600000}"/>
    <cellStyle name="Note 2 5 13" xfId="24796" xr:uid="{00000000-0005-0000-0000-0000DD600000}"/>
    <cellStyle name="Note 2 5 14" xfId="24797" xr:uid="{00000000-0005-0000-0000-0000DE600000}"/>
    <cellStyle name="Note 2 5 15" xfId="24798" xr:uid="{00000000-0005-0000-0000-0000DF600000}"/>
    <cellStyle name="Note 2 5 2" xfId="24799" xr:uid="{00000000-0005-0000-0000-0000E0600000}"/>
    <cellStyle name="Note 2 5 2 2" xfId="24800" xr:uid="{00000000-0005-0000-0000-0000E1600000}"/>
    <cellStyle name="Note 2 5 2 2 2" xfId="24801" xr:uid="{00000000-0005-0000-0000-0000E2600000}"/>
    <cellStyle name="Note 2 5 2 2 3" xfId="24802" xr:uid="{00000000-0005-0000-0000-0000E3600000}"/>
    <cellStyle name="Note 2 5 2 2 3 2" xfId="24803" xr:uid="{00000000-0005-0000-0000-0000E4600000}"/>
    <cellStyle name="Note 2 5 2 2 3 3" xfId="24804" xr:uid="{00000000-0005-0000-0000-0000E5600000}"/>
    <cellStyle name="Note 2 5 2 2 4" xfId="24805" xr:uid="{00000000-0005-0000-0000-0000E6600000}"/>
    <cellStyle name="Note 2 5 2 2 4 2" xfId="24806" xr:uid="{00000000-0005-0000-0000-0000E7600000}"/>
    <cellStyle name="Note 2 5 2 2 4 2 2" xfId="24807" xr:uid="{00000000-0005-0000-0000-0000E8600000}"/>
    <cellStyle name="Note 2 5 2 2 4 3" xfId="24808" xr:uid="{00000000-0005-0000-0000-0000E9600000}"/>
    <cellStyle name="Note 2 5 2 2 5" xfId="24809" xr:uid="{00000000-0005-0000-0000-0000EA600000}"/>
    <cellStyle name="Note 2 5 2 2 5 2" xfId="24810" xr:uid="{00000000-0005-0000-0000-0000EB600000}"/>
    <cellStyle name="Note 2 5 2 2 5 2 2" xfId="24811" xr:uid="{00000000-0005-0000-0000-0000EC600000}"/>
    <cellStyle name="Note 2 5 2 2 5 3" xfId="24812" xr:uid="{00000000-0005-0000-0000-0000ED600000}"/>
    <cellStyle name="Note 2 5 2 2 6" xfId="24813" xr:uid="{00000000-0005-0000-0000-0000EE600000}"/>
    <cellStyle name="Note 2 5 2 2 6 2" xfId="24814" xr:uid="{00000000-0005-0000-0000-0000EF600000}"/>
    <cellStyle name="Note 2 5 2 2 6 2 2" xfId="24815" xr:uid="{00000000-0005-0000-0000-0000F0600000}"/>
    <cellStyle name="Note 2 5 2 2 6 3" xfId="24816" xr:uid="{00000000-0005-0000-0000-0000F1600000}"/>
    <cellStyle name="Note 2 5 2 2 7" xfId="24817" xr:uid="{00000000-0005-0000-0000-0000F2600000}"/>
    <cellStyle name="Note 2 5 2 2 7 2" xfId="24818" xr:uid="{00000000-0005-0000-0000-0000F3600000}"/>
    <cellStyle name="Note 2 5 2 2 8" xfId="24819" xr:uid="{00000000-0005-0000-0000-0000F4600000}"/>
    <cellStyle name="Note 2 5 2 2 8 2" xfId="24820" xr:uid="{00000000-0005-0000-0000-0000F5600000}"/>
    <cellStyle name="Note 2 5 2 2 9" xfId="24821" xr:uid="{00000000-0005-0000-0000-0000F6600000}"/>
    <cellStyle name="Note 2 5 2 3" xfId="24822" xr:uid="{00000000-0005-0000-0000-0000F7600000}"/>
    <cellStyle name="Note 2 5 2 3 2" xfId="24823" xr:uid="{00000000-0005-0000-0000-0000F8600000}"/>
    <cellStyle name="Note 2 5 2 3 3" xfId="24824" xr:uid="{00000000-0005-0000-0000-0000F9600000}"/>
    <cellStyle name="Note 2 5 2 3 3 2" xfId="24825" xr:uid="{00000000-0005-0000-0000-0000FA600000}"/>
    <cellStyle name="Note 2 5 2 3 3 3" xfId="24826" xr:uid="{00000000-0005-0000-0000-0000FB600000}"/>
    <cellStyle name="Note 2 5 2 3 4" xfId="24827" xr:uid="{00000000-0005-0000-0000-0000FC600000}"/>
    <cellStyle name="Note 2 5 2 3 4 2" xfId="24828" xr:uid="{00000000-0005-0000-0000-0000FD600000}"/>
    <cellStyle name="Note 2 5 2 3 4 2 2" xfId="24829" xr:uid="{00000000-0005-0000-0000-0000FE600000}"/>
    <cellStyle name="Note 2 5 2 3 4 3" xfId="24830" xr:uid="{00000000-0005-0000-0000-0000FF600000}"/>
    <cellStyle name="Note 2 5 2 3 5" xfId="24831" xr:uid="{00000000-0005-0000-0000-000000610000}"/>
    <cellStyle name="Note 2 5 2 3 5 2" xfId="24832" xr:uid="{00000000-0005-0000-0000-000001610000}"/>
    <cellStyle name="Note 2 5 2 3 5 2 2" xfId="24833" xr:uid="{00000000-0005-0000-0000-000002610000}"/>
    <cellStyle name="Note 2 5 2 3 5 3" xfId="24834" xr:uid="{00000000-0005-0000-0000-000003610000}"/>
    <cellStyle name="Note 2 5 2 3 6" xfId="24835" xr:uid="{00000000-0005-0000-0000-000004610000}"/>
    <cellStyle name="Note 2 5 2 3 6 2" xfId="24836" xr:uid="{00000000-0005-0000-0000-000005610000}"/>
    <cellStyle name="Note 2 5 2 3 6 2 2" xfId="24837" xr:uid="{00000000-0005-0000-0000-000006610000}"/>
    <cellStyle name="Note 2 5 2 3 6 3" xfId="24838" xr:uid="{00000000-0005-0000-0000-000007610000}"/>
    <cellStyle name="Note 2 5 2 3 7" xfId="24839" xr:uid="{00000000-0005-0000-0000-000008610000}"/>
    <cellStyle name="Note 2 5 2 3 7 2" xfId="24840" xr:uid="{00000000-0005-0000-0000-000009610000}"/>
    <cellStyle name="Note 2 5 2 3 8" xfId="24841" xr:uid="{00000000-0005-0000-0000-00000A610000}"/>
    <cellStyle name="Note 2 5 2 3 8 2" xfId="24842" xr:uid="{00000000-0005-0000-0000-00000B610000}"/>
    <cellStyle name="Note 2 5 2 3 9" xfId="24843" xr:uid="{00000000-0005-0000-0000-00000C610000}"/>
    <cellStyle name="Note 2 5 2 4" xfId="24844" xr:uid="{00000000-0005-0000-0000-00000D610000}"/>
    <cellStyle name="Note 2 5 2 4 2" xfId="24845" xr:uid="{00000000-0005-0000-0000-00000E610000}"/>
    <cellStyle name="Note 2 5 2 4 3" xfId="24846" xr:uid="{00000000-0005-0000-0000-00000F610000}"/>
    <cellStyle name="Note 2 5 2 4 3 2" xfId="24847" xr:uid="{00000000-0005-0000-0000-000010610000}"/>
    <cellStyle name="Note 2 5 2 4 3 2 2" xfId="24848" xr:uid="{00000000-0005-0000-0000-000011610000}"/>
    <cellStyle name="Note 2 5 2 4 3 3" xfId="24849" xr:uid="{00000000-0005-0000-0000-000012610000}"/>
    <cellStyle name="Note 2 5 2 4 4" xfId="24850" xr:uid="{00000000-0005-0000-0000-000013610000}"/>
    <cellStyle name="Note 2 5 2 4 4 2" xfId="24851" xr:uid="{00000000-0005-0000-0000-000014610000}"/>
    <cellStyle name="Note 2 5 2 4 4 2 2" xfId="24852" xr:uid="{00000000-0005-0000-0000-000015610000}"/>
    <cellStyle name="Note 2 5 2 4 4 3" xfId="24853" xr:uid="{00000000-0005-0000-0000-000016610000}"/>
    <cellStyle name="Note 2 5 2 4 5" xfId="24854" xr:uid="{00000000-0005-0000-0000-000017610000}"/>
    <cellStyle name="Note 2 5 2 4 5 2" xfId="24855" xr:uid="{00000000-0005-0000-0000-000018610000}"/>
    <cellStyle name="Note 2 5 2 4 5 2 2" xfId="24856" xr:uid="{00000000-0005-0000-0000-000019610000}"/>
    <cellStyle name="Note 2 5 2 4 5 3" xfId="24857" xr:uid="{00000000-0005-0000-0000-00001A610000}"/>
    <cellStyle name="Note 2 5 2 4 6" xfId="24858" xr:uid="{00000000-0005-0000-0000-00001B610000}"/>
    <cellStyle name="Note 2 5 2 4 6 2" xfId="24859" xr:uid="{00000000-0005-0000-0000-00001C610000}"/>
    <cellStyle name="Note 2 5 2 4 7" xfId="24860" xr:uid="{00000000-0005-0000-0000-00001D610000}"/>
    <cellStyle name="Note 2 5 2 4 7 2" xfId="24861" xr:uid="{00000000-0005-0000-0000-00001E610000}"/>
    <cellStyle name="Note 2 5 2 4 8" xfId="24862" xr:uid="{00000000-0005-0000-0000-00001F610000}"/>
    <cellStyle name="Note 2 5 2 4 9" xfId="24863" xr:uid="{00000000-0005-0000-0000-000020610000}"/>
    <cellStyle name="Note 2 5 2 5" xfId="24864" xr:uid="{00000000-0005-0000-0000-000021610000}"/>
    <cellStyle name="Note 2 5 2 5 2" xfId="24865" xr:uid="{00000000-0005-0000-0000-000022610000}"/>
    <cellStyle name="Note 2 5 2 5 3" xfId="24866" xr:uid="{00000000-0005-0000-0000-000023610000}"/>
    <cellStyle name="Note 2 5 2 6" xfId="24867" xr:uid="{00000000-0005-0000-0000-000024610000}"/>
    <cellStyle name="Note 2 5 2 6 2" xfId="24868" xr:uid="{00000000-0005-0000-0000-000025610000}"/>
    <cellStyle name="Note 2 5 2 6 2 2" xfId="24869" xr:uid="{00000000-0005-0000-0000-000026610000}"/>
    <cellStyle name="Note 2 5 2 6 2 2 2" xfId="24870" xr:uid="{00000000-0005-0000-0000-000027610000}"/>
    <cellStyle name="Note 2 5 2 6 2 3" xfId="24871" xr:uid="{00000000-0005-0000-0000-000028610000}"/>
    <cellStyle name="Note 2 5 2 6 3" xfId="24872" xr:uid="{00000000-0005-0000-0000-000029610000}"/>
    <cellStyle name="Note 2 5 2 6 3 2" xfId="24873" xr:uid="{00000000-0005-0000-0000-00002A610000}"/>
    <cellStyle name="Note 2 5 2 6 3 2 2" xfId="24874" xr:uid="{00000000-0005-0000-0000-00002B610000}"/>
    <cellStyle name="Note 2 5 2 6 3 3" xfId="24875" xr:uid="{00000000-0005-0000-0000-00002C610000}"/>
    <cellStyle name="Note 2 5 2 6 4" xfId="24876" xr:uid="{00000000-0005-0000-0000-00002D610000}"/>
    <cellStyle name="Note 2 5 2 6 4 2" xfId="24877" xr:uid="{00000000-0005-0000-0000-00002E610000}"/>
    <cellStyle name="Note 2 5 2 6 4 2 2" xfId="24878" xr:uid="{00000000-0005-0000-0000-00002F610000}"/>
    <cellStyle name="Note 2 5 2 6 4 3" xfId="24879" xr:uid="{00000000-0005-0000-0000-000030610000}"/>
    <cellStyle name="Note 2 5 2 6 5" xfId="24880" xr:uid="{00000000-0005-0000-0000-000031610000}"/>
    <cellStyle name="Note 2 5 2 6 5 2" xfId="24881" xr:uid="{00000000-0005-0000-0000-000032610000}"/>
    <cellStyle name="Note 2 5 2 6 6" xfId="24882" xr:uid="{00000000-0005-0000-0000-000033610000}"/>
    <cellStyle name="Note 2 5 2 6 6 2" xfId="24883" xr:uid="{00000000-0005-0000-0000-000034610000}"/>
    <cellStyle name="Note 2 5 2 6 7" xfId="24884" xr:uid="{00000000-0005-0000-0000-000035610000}"/>
    <cellStyle name="Note 2 5 2 7" xfId="24885" xr:uid="{00000000-0005-0000-0000-000036610000}"/>
    <cellStyle name="Note 2 5 2 7 2" xfId="24886" xr:uid="{00000000-0005-0000-0000-000037610000}"/>
    <cellStyle name="Note 2 5 2 7 2 2" xfId="24887" xr:uid="{00000000-0005-0000-0000-000038610000}"/>
    <cellStyle name="Note 2 5 2 7 3" xfId="24888" xr:uid="{00000000-0005-0000-0000-000039610000}"/>
    <cellStyle name="Note 2 5 2 8" xfId="24889" xr:uid="{00000000-0005-0000-0000-00003A610000}"/>
    <cellStyle name="Note 2 5 2 8 2" xfId="24890" xr:uid="{00000000-0005-0000-0000-00003B610000}"/>
    <cellStyle name="Note 2 5 2 8 2 2" xfId="24891" xr:uid="{00000000-0005-0000-0000-00003C610000}"/>
    <cellStyle name="Note 2 5 2 8 3" xfId="24892" xr:uid="{00000000-0005-0000-0000-00003D610000}"/>
    <cellStyle name="Note 2 5 3" xfId="24893" xr:uid="{00000000-0005-0000-0000-00003E610000}"/>
    <cellStyle name="Note 2 5 3 10" xfId="24894" xr:uid="{00000000-0005-0000-0000-00003F610000}"/>
    <cellStyle name="Note 2 5 3 2" xfId="24895" xr:uid="{00000000-0005-0000-0000-000040610000}"/>
    <cellStyle name="Note 2 5 3 2 2" xfId="24896" xr:uid="{00000000-0005-0000-0000-000041610000}"/>
    <cellStyle name="Note 2 5 3 2 3" xfId="24897" xr:uid="{00000000-0005-0000-0000-000042610000}"/>
    <cellStyle name="Note 2 5 3 2 3 2" xfId="24898" xr:uid="{00000000-0005-0000-0000-000043610000}"/>
    <cellStyle name="Note 2 5 3 2 3 3" xfId="24899" xr:uid="{00000000-0005-0000-0000-000044610000}"/>
    <cellStyle name="Note 2 5 3 2 4" xfId="24900" xr:uid="{00000000-0005-0000-0000-000045610000}"/>
    <cellStyle name="Note 2 5 3 2 4 2" xfId="24901" xr:uid="{00000000-0005-0000-0000-000046610000}"/>
    <cellStyle name="Note 2 5 3 2 4 2 2" xfId="24902" xr:uid="{00000000-0005-0000-0000-000047610000}"/>
    <cellStyle name="Note 2 5 3 2 4 3" xfId="24903" xr:uid="{00000000-0005-0000-0000-000048610000}"/>
    <cellStyle name="Note 2 5 3 2 5" xfId="24904" xr:uid="{00000000-0005-0000-0000-000049610000}"/>
    <cellStyle name="Note 2 5 3 2 5 2" xfId="24905" xr:uid="{00000000-0005-0000-0000-00004A610000}"/>
    <cellStyle name="Note 2 5 3 2 5 2 2" xfId="24906" xr:uid="{00000000-0005-0000-0000-00004B610000}"/>
    <cellStyle name="Note 2 5 3 2 5 3" xfId="24907" xr:uid="{00000000-0005-0000-0000-00004C610000}"/>
    <cellStyle name="Note 2 5 3 2 6" xfId="24908" xr:uid="{00000000-0005-0000-0000-00004D610000}"/>
    <cellStyle name="Note 2 5 3 2 6 2" xfId="24909" xr:uid="{00000000-0005-0000-0000-00004E610000}"/>
    <cellStyle name="Note 2 5 3 2 6 2 2" xfId="24910" xr:uid="{00000000-0005-0000-0000-00004F610000}"/>
    <cellStyle name="Note 2 5 3 2 6 3" xfId="24911" xr:uid="{00000000-0005-0000-0000-000050610000}"/>
    <cellStyle name="Note 2 5 3 2 7" xfId="24912" xr:uid="{00000000-0005-0000-0000-000051610000}"/>
    <cellStyle name="Note 2 5 3 2 7 2" xfId="24913" xr:uid="{00000000-0005-0000-0000-000052610000}"/>
    <cellStyle name="Note 2 5 3 2 8" xfId="24914" xr:uid="{00000000-0005-0000-0000-000053610000}"/>
    <cellStyle name="Note 2 5 3 2 8 2" xfId="24915" xr:uid="{00000000-0005-0000-0000-000054610000}"/>
    <cellStyle name="Note 2 5 3 2 9" xfId="24916" xr:uid="{00000000-0005-0000-0000-000055610000}"/>
    <cellStyle name="Note 2 5 3 3" xfId="24917" xr:uid="{00000000-0005-0000-0000-000056610000}"/>
    <cellStyle name="Note 2 5 3 4" xfId="24918" xr:uid="{00000000-0005-0000-0000-000057610000}"/>
    <cellStyle name="Note 2 5 3 4 2" xfId="24919" xr:uid="{00000000-0005-0000-0000-000058610000}"/>
    <cellStyle name="Note 2 5 3 4 3" xfId="24920" xr:uid="{00000000-0005-0000-0000-000059610000}"/>
    <cellStyle name="Note 2 5 3 5" xfId="24921" xr:uid="{00000000-0005-0000-0000-00005A610000}"/>
    <cellStyle name="Note 2 5 3 5 2" xfId="24922" xr:uid="{00000000-0005-0000-0000-00005B610000}"/>
    <cellStyle name="Note 2 5 3 5 2 2" xfId="24923" xr:uid="{00000000-0005-0000-0000-00005C610000}"/>
    <cellStyle name="Note 2 5 3 5 3" xfId="24924" xr:uid="{00000000-0005-0000-0000-00005D610000}"/>
    <cellStyle name="Note 2 5 3 6" xfId="24925" xr:uid="{00000000-0005-0000-0000-00005E610000}"/>
    <cellStyle name="Note 2 5 3 6 2" xfId="24926" xr:uid="{00000000-0005-0000-0000-00005F610000}"/>
    <cellStyle name="Note 2 5 3 6 2 2" xfId="24927" xr:uid="{00000000-0005-0000-0000-000060610000}"/>
    <cellStyle name="Note 2 5 3 6 3" xfId="24928" xr:uid="{00000000-0005-0000-0000-000061610000}"/>
    <cellStyle name="Note 2 5 3 7" xfId="24929" xr:uid="{00000000-0005-0000-0000-000062610000}"/>
    <cellStyle name="Note 2 5 3 7 2" xfId="24930" xr:uid="{00000000-0005-0000-0000-000063610000}"/>
    <cellStyle name="Note 2 5 3 7 2 2" xfId="24931" xr:uid="{00000000-0005-0000-0000-000064610000}"/>
    <cellStyle name="Note 2 5 3 7 3" xfId="24932" xr:uid="{00000000-0005-0000-0000-000065610000}"/>
    <cellStyle name="Note 2 5 3 8" xfId="24933" xr:uid="{00000000-0005-0000-0000-000066610000}"/>
    <cellStyle name="Note 2 5 3 8 2" xfId="24934" xr:uid="{00000000-0005-0000-0000-000067610000}"/>
    <cellStyle name="Note 2 5 3 9" xfId="24935" xr:uid="{00000000-0005-0000-0000-000068610000}"/>
    <cellStyle name="Note 2 5 3 9 2" xfId="24936" xr:uid="{00000000-0005-0000-0000-000069610000}"/>
    <cellStyle name="Note 2 5 4" xfId="24937" xr:uid="{00000000-0005-0000-0000-00006A610000}"/>
    <cellStyle name="Note 2 5 4 2" xfId="24938" xr:uid="{00000000-0005-0000-0000-00006B610000}"/>
    <cellStyle name="Note 2 5 4 2 10" xfId="24939" xr:uid="{00000000-0005-0000-0000-00006C610000}"/>
    <cellStyle name="Note 2 5 4 2 2" xfId="24940" xr:uid="{00000000-0005-0000-0000-00006D610000}"/>
    <cellStyle name="Note 2 5 4 2 3" xfId="24941" xr:uid="{00000000-0005-0000-0000-00006E610000}"/>
    <cellStyle name="Note 2 5 4 2 4" xfId="24942" xr:uid="{00000000-0005-0000-0000-00006F610000}"/>
    <cellStyle name="Note 2 5 4 2 4 2" xfId="24943" xr:uid="{00000000-0005-0000-0000-000070610000}"/>
    <cellStyle name="Note 2 5 4 2 4 2 2" xfId="24944" xr:uid="{00000000-0005-0000-0000-000071610000}"/>
    <cellStyle name="Note 2 5 4 2 4 3" xfId="24945" xr:uid="{00000000-0005-0000-0000-000072610000}"/>
    <cellStyle name="Note 2 5 4 2 5" xfId="24946" xr:uid="{00000000-0005-0000-0000-000073610000}"/>
    <cellStyle name="Note 2 5 4 2 5 2" xfId="24947" xr:uid="{00000000-0005-0000-0000-000074610000}"/>
    <cellStyle name="Note 2 5 4 2 5 2 2" xfId="24948" xr:uid="{00000000-0005-0000-0000-000075610000}"/>
    <cellStyle name="Note 2 5 4 2 5 3" xfId="24949" xr:uid="{00000000-0005-0000-0000-000076610000}"/>
    <cellStyle name="Note 2 5 4 2 6" xfId="24950" xr:uid="{00000000-0005-0000-0000-000077610000}"/>
    <cellStyle name="Note 2 5 4 2 6 2" xfId="24951" xr:uid="{00000000-0005-0000-0000-000078610000}"/>
    <cellStyle name="Note 2 5 4 2 6 2 2" xfId="24952" xr:uid="{00000000-0005-0000-0000-000079610000}"/>
    <cellStyle name="Note 2 5 4 2 6 3" xfId="24953" xr:uid="{00000000-0005-0000-0000-00007A610000}"/>
    <cellStyle name="Note 2 5 4 2 7" xfId="24954" xr:uid="{00000000-0005-0000-0000-00007B610000}"/>
    <cellStyle name="Note 2 5 4 2 7 2" xfId="24955" xr:uid="{00000000-0005-0000-0000-00007C610000}"/>
    <cellStyle name="Note 2 5 4 2 8" xfId="24956" xr:uid="{00000000-0005-0000-0000-00007D610000}"/>
    <cellStyle name="Note 2 5 4 2 8 2" xfId="24957" xr:uid="{00000000-0005-0000-0000-00007E610000}"/>
    <cellStyle name="Note 2 5 4 2 9" xfId="24958" xr:uid="{00000000-0005-0000-0000-00007F610000}"/>
    <cellStyle name="Note 2 5 4 3" xfId="24959" xr:uid="{00000000-0005-0000-0000-000080610000}"/>
    <cellStyle name="Note 2 5 4 4" xfId="24960" xr:uid="{00000000-0005-0000-0000-000081610000}"/>
    <cellStyle name="Note 2 5 4 4 2" xfId="24961" xr:uid="{00000000-0005-0000-0000-000082610000}"/>
    <cellStyle name="Note 2 5 4 4 2 2" xfId="24962" xr:uid="{00000000-0005-0000-0000-000083610000}"/>
    <cellStyle name="Note 2 5 4 4 3" xfId="24963" xr:uid="{00000000-0005-0000-0000-000084610000}"/>
    <cellStyle name="Note 2 5 4 5" xfId="24964" xr:uid="{00000000-0005-0000-0000-000085610000}"/>
    <cellStyle name="Note 2 5 4 5 2" xfId="24965" xr:uid="{00000000-0005-0000-0000-000086610000}"/>
    <cellStyle name="Note 2 5 4 5 2 2" xfId="24966" xr:uid="{00000000-0005-0000-0000-000087610000}"/>
    <cellStyle name="Note 2 5 4 5 3" xfId="24967" xr:uid="{00000000-0005-0000-0000-000088610000}"/>
    <cellStyle name="Note 2 5 5" xfId="24968" xr:uid="{00000000-0005-0000-0000-000089610000}"/>
    <cellStyle name="Note 2 5 5 2" xfId="24969" xr:uid="{00000000-0005-0000-0000-00008A610000}"/>
    <cellStyle name="Note 2 5 5 3" xfId="24970" xr:uid="{00000000-0005-0000-0000-00008B610000}"/>
    <cellStyle name="Note 2 5 5 3 2" xfId="24971" xr:uid="{00000000-0005-0000-0000-00008C610000}"/>
    <cellStyle name="Note 2 5 5 3 3" xfId="24972" xr:uid="{00000000-0005-0000-0000-00008D610000}"/>
    <cellStyle name="Note 2 5 5 4" xfId="24973" xr:uid="{00000000-0005-0000-0000-00008E610000}"/>
    <cellStyle name="Note 2 5 5 4 2" xfId="24974" xr:uid="{00000000-0005-0000-0000-00008F610000}"/>
    <cellStyle name="Note 2 5 5 4 2 2" xfId="24975" xr:uid="{00000000-0005-0000-0000-000090610000}"/>
    <cellStyle name="Note 2 5 5 4 3" xfId="24976" xr:uid="{00000000-0005-0000-0000-000091610000}"/>
    <cellStyle name="Note 2 5 5 5" xfId="24977" xr:uid="{00000000-0005-0000-0000-000092610000}"/>
    <cellStyle name="Note 2 5 5 5 2" xfId="24978" xr:uid="{00000000-0005-0000-0000-000093610000}"/>
    <cellStyle name="Note 2 5 5 5 2 2" xfId="24979" xr:uid="{00000000-0005-0000-0000-000094610000}"/>
    <cellStyle name="Note 2 5 5 5 3" xfId="24980" xr:uid="{00000000-0005-0000-0000-000095610000}"/>
    <cellStyle name="Note 2 5 5 6" xfId="24981" xr:uid="{00000000-0005-0000-0000-000096610000}"/>
    <cellStyle name="Note 2 5 5 6 2" xfId="24982" xr:uid="{00000000-0005-0000-0000-000097610000}"/>
    <cellStyle name="Note 2 5 5 6 2 2" xfId="24983" xr:uid="{00000000-0005-0000-0000-000098610000}"/>
    <cellStyle name="Note 2 5 5 6 3" xfId="24984" xr:uid="{00000000-0005-0000-0000-000099610000}"/>
    <cellStyle name="Note 2 5 5 7" xfId="24985" xr:uid="{00000000-0005-0000-0000-00009A610000}"/>
    <cellStyle name="Note 2 5 5 7 2" xfId="24986" xr:uid="{00000000-0005-0000-0000-00009B610000}"/>
    <cellStyle name="Note 2 5 5 8" xfId="24987" xr:uid="{00000000-0005-0000-0000-00009C610000}"/>
    <cellStyle name="Note 2 5 5 8 2" xfId="24988" xr:uid="{00000000-0005-0000-0000-00009D610000}"/>
    <cellStyle name="Note 2 5 5 9" xfId="24989" xr:uid="{00000000-0005-0000-0000-00009E610000}"/>
    <cellStyle name="Note 2 5 6" xfId="24990" xr:uid="{00000000-0005-0000-0000-00009F610000}"/>
    <cellStyle name="Note 2 5 6 2" xfId="24991" xr:uid="{00000000-0005-0000-0000-0000A0610000}"/>
    <cellStyle name="Note 2 5 6 3" xfId="24992" xr:uid="{00000000-0005-0000-0000-0000A1610000}"/>
    <cellStyle name="Note 2 5 7" xfId="24993" xr:uid="{00000000-0005-0000-0000-0000A2610000}"/>
    <cellStyle name="Note 2 5 8" xfId="24994" xr:uid="{00000000-0005-0000-0000-0000A3610000}"/>
    <cellStyle name="Note 2 5 8 2" xfId="24995" xr:uid="{00000000-0005-0000-0000-0000A4610000}"/>
    <cellStyle name="Note 2 5 8 2 2" xfId="24996" xr:uid="{00000000-0005-0000-0000-0000A5610000}"/>
    <cellStyle name="Note 2 5 8 3" xfId="24997" xr:uid="{00000000-0005-0000-0000-0000A6610000}"/>
    <cellStyle name="Note 2 5 8 4" xfId="24998" xr:uid="{00000000-0005-0000-0000-0000A7610000}"/>
    <cellStyle name="Note 2 5 8 5" xfId="24999" xr:uid="{00000000-0005-0000-0000-0000A8610000}"/>
    <cellStyle name="Note 2 5 9" xfId="25000" xr:uid="{00000000-0005-0000-0000-0000A9610000}"/>
    <cellStyle name="Note 2 5 9 2" xfId="25001" xr:uid="{00000000-0005-0000-0000-0000AA610000}"/>
    <cellStyle name="Note 2 5 9 2 2" xfId="25002" xr:uid="{00000000-0005-0000-0000-0000AB610000}"/>
    <cellStyle name="Note 2 5 9 3" xfId="25003" xr:uid="{00000000-0005-0000-0000-0000AC610000}"/>
    <cellStyle name="Note 2 6" xfId="25004" xr:uid="{00000000-0005-0000-0000-0000AD610000}"/>
    <cellStyle name="Note 2 6 2" xfId="25005" xr:uid="{00000000-0005-0000-0000-0000AE610000}"/>
    <cellStyle name="Note 2 6 2 2" xfId="25006" xr:uid="{00000000-0005-0000-0000-0000AF610000}"/>
    <cellStyle name="Note 2 6 2 3" xfId="25007" xr:uid="{00000000-0005-0000-0000-0000B0610000}"/>
    <cellStyle name="Note 2 6 2 3 2" xfId="25008" xr:uid="{00000000-0005-0000-0000-0000B1610000}"/>
    <cellStyle name="Note 2 6 2 3 3" xfId="25009" xr:uid="{00000000-0005-0000-0000-0000B2610000}"/>
    <cellStyle name="Note 2 6 2 4" xfId="25010" xr:uid="{00000000-0005-0000-0000-0000B3610000}"/>
    <cellStyle name="Note 2 6 2 4 2" xfId="25011" xr:uid="{00000000-0005-0000-0000-0000B4610000}"/>
    <cellStyle name="Note 2 6 2 4 2 2" xfId="25012" xr:uid="{00000000-0005-0000-0000-0000B5610000}"/>
    <cellStyle name="Note 2 6 2 4 3" xfId="25013" xr:uid="{00000000-0005-0000-0000-0000B6610000}"/>
    <cellStyle name="Note 2 6 2 5" xfId="25014" xr:uid="{00000000-0005-0000-0000-0000B7610000}"/>
    <cellStyle name="Note 2 6 2 5 2" xfId="25015" xr:uid="{00000000-0005-0000-0000-0000B8610000}"/>
    <cellStyle name="Note 2 6 2 5 2 2" xfId="25016" xr:uid="{00000000-0005-0000-0000-0000B9610000}"/>
    <cellStyle name="Note 2 6 2 5 3" xfId="25017" xr:uid="{00000000-0005-0000-0000-0000BA610000}"/>
    <cellStyle name="Note 2 6 2 6" xfId="25018" xr:uid="{00000000-0005-0000-0000-0000BB610000}"/>
    <cellStyle name="Note 2 6 2 6 2" xfId="25019" xr:uid="{00000000-0005-0000-0000-0000BC610000}"/>
    <cellStyle name="Note 2 6 2 6 2 2" xfId="25020" xr:uid="{00000000-0005-0000-0000-0000BD610000}"/>
    <cellStyle name="Note 2 6 2 6 3" xfId="25021" xr:uid="{00000000-0005-0000-0000-0000BE610000}"/>
    <cellStyle name="Note 2 6 2 7" xfId="25022" xr:uid="{00000000-0005-0000-0000-0000BF610000}"/>
    <cellStyle name="Note 2 6 2 7 2" xfId="25023" xr:uid="{00000000-0005-0000-0000-0000C0610000}"/>
    <cellStyle name="Note 2 6 2 8" xfId="25024" xr:uid="{00000000-0005-0000-0000-0000C1610000}"/>
    <cellStyle name="Note 2 6 2 8 2" xfId="25025" xr:uid="{00000000-0005-0000-0000-0000C2610000}"/>
    <cellStyle name="Note 2 6 2 9" xfId="25026" xr:uid="{00000000-0005-0000-0000-0000C3610000}"/>
    <cellStyle name="Note 2 6 3" xfId="25027" xr:uid="{00000000-0005-0000-0000-0000C4610000}"/>
    <cellStyle name="Note 2 6 3 2" xfId="25028" xr:uid="{00000000-0005-0000-0000-0000C5610000}"/>
    <cellStyle name="Note 2 6 3 3" xfId="25029" xr:uid="{00000000-0005-0000-0000-0000C6610000}"/>
    <cellStyle name="Note 2 6 3 3 2" xfId="25030" xr:uid="{00000000-0005-0000-0000-0000C7610000}"/>
    <cellStyle name="Note 2 6 3 3 3" xfId="25031" xr:uid="{00000000-0005-0000-0000-0000C8610000}"/>
    <cellStyle name="Note 2 6 3 4" xfId="25032" xr:uid="{00000000-0005-0000-0000-0000C9610000}"/>
    <cellStyle name="Note 2 6 3 4 2" xfId="25033" xr:uid="{00000000-0005-0000-0000-0000CA610000}"/>
    <cellStyle name="Note 2 6 3 4 2 2" xfId="25034" xr:uid="{00000000-0005-0000-0000-0000CB610000}"/>
    <cellStyle name="Note 2 6 3 4 3" xfId="25035" xr:uid="{00000000-0005-0000-0000-0000CC610000}"/>
    <cellStyle name="Note 2 6 3 5" xfId="25036" xr:uid="{00000000-0005-0000-0000-0000CD610000}"/>
    <cellStyle name="Note 2 6 3 5 2" xfId="25037" xr:uid="{00000000-0005-0000-0000-0000CE610000}"/>
    <cellStyle name="Note 2 6 3 5 2 2" xfId="25038" xr:uid="{00000000-0005-0000-0000-0000CF610000}"/>
    <cellStyle name="Note 2 6 3 5 3" xfId="25039" xr:uid="{00000000-0005-0000-0000-0000D0610000}"/>
    <cellStyle name="Note 2 6 3 6" xfId="25040" xr:uid="{00000000-0005-0000-0000-0000D1610000}"/>
    <cellStyle name="Note 2 6 3 6 2" xfId="25041" xr:uid="{00000000-0005-0000-0000-0000D2610000}"/>
    <cellStyle name="Note 2 6 3 6 2 2" xfId="25042" xr:uid="{00000000-0005-0000-0000-0000D3610000}"/>
    <cellStyle name="Note 2 6 3 6 3" xfId="25043" xr:uid="{00000000-0005-0000-0000-0000D4610000}"/>
    <cellStyle name="Note 2 6 3 7" xfId="25044" xr:uid="{00000000-0005-0000-0000-0000D5610000}"/>
    <cellStyle name="Note 2 6 3 7 2" xfId="25045" xr:uid="{00000000-0005-0000-0000-0000D6610000}"/>
    <cellStyle name="Note 2 6 3 8" xfId="25046" xr:uid="{00000000-0005-0000-0000-0000D7610000}"/>
    <cellStyle name="Note 2 6 3 8 2" xfId="25047" xr:uid="{00000000-0005-0000-0000-0000D8610000}"/>
    <cellStyle name="Note 2 6 3 9" xfId="25048" xr:uid="{00000000-0005-0000-0000-0000D9610000}"/>
    <cellStyle name="Note 2 6 4" xfId="25049" xr:uid="{00000000-0005-0000-0000-0000DA610000}"/>
    <cellStyle name="Note 2 6 4 2" xfId="25050" xr:uid="{00000000-0005-0000-0000-0000DB610000}"/>
    <cellStyle name="Note 2 6 4 3" xfId="25051" xr:uid="{00000000-0005-0000-0000-0000DC610000}"/>
    <cellStyle name="Note 2 6 4 3 2" xfId="25052" xr:uid="{00000000-0005-0000-0000-0000DD610000}"/>
    <cellStyle name="Note 2 6 4 3 2 2" xfId="25053" xr:uid="{00000000-0005-0000-0000-0000DE610000}"/>
    <cellStyle name="Note 2 6 4 3 3" xfId="25054" xr:uid="{00000000-0005-0000-0000-0000DF610000}"/>
    <cellStyle name="Note 2 6 4 4" xfId="25055" xr:uid="{00000000-0005-0000-0000-0000E0610000}"/>
    <cellStyle name="Note 2 6 4 4 2" xfId="25056" xr:uid="{00000000-0005-0000-0000-0000E1610000}"/>
    <cellStyle name="Note 2 6 4 4 2 2" xfId="25057" xr:uid="{00000000-0005-0000-0000-0000E2610000}"/>
    <cellStyle name="Note 2 6 4 4 3" xfId="25058" xr:uid="{00000000-0005-0000-0000-0000E3610000}"/>
    <cellStyle name="Note 2 6 4 5" xfId="25059" xr:uid="{00000000-0005-0000-0000-0000E4610000}"/>
    <cellStyle name="Note 2 6 4 5 2" xfId="25060" xr:uid="{00000000-0005-0000-0000-0000E5610000}"/>
    <cellStyle name="Note 2 6 4 5 2 2" xfId="25061" xr:uid="{00000000-0005-0000-0000-0000E6610000}"/>
    <cellStyle name="Note 2 6 4 5 3" xfId="25062" xr:uid="{00000000-0005-0000-0000-0000E7610000}"/>
    <cellStyle name="Note 2 6 4 6" xfId="25063" xr:uid="{00000000-0005-0000-0000-0000E8610000}"/>
    <cellStyle name="Note 2 6 4 6 2" xfId="25064" xr:uid="{00000000-0005-0000-0000-0000E9610000}"/>
    <cellStyle name="Note 2 6 4 7" xfId="25065" xr:uid="{00000000-0005-0000-0000-0000EA610000}"/>
    <cellStyle name="Note 2 6 4 7 2" xfId="25066" xr:uid="{00000000-0005-0000-0000-0000EB610000}"/>
    <cellStyle name="Note 2 6 4 8" xfId="25067" xr:uid="{00000000-0005-0000-0000-0000EC610000}"/>
    <cellStyle name="Note 2 6 4 9" xfId="25068" xr:uid="{00000000-0005-0000-0000-0000ED610000}"/>
    <cellStyle name="Note 2 6 5" xfId="25069" xr:uid="{00000000-0005-0000-0000-0000EE610000}"/>
    <cellStyle name="Note 2 6 5 2" xfId="25070" xr:uid="{00000000-0005-0000-0000-0000EF610000}"/>
    <cellStyle name="Note 2 6 5 3" xfId="25071" xr:uid="{00000000-0005-0000-0000-0000F0610000}"/>
    <cellStyle name="Note 2 6 6" xfId="25072" xr:uid="{00000000-0005-0000-0000-0000F1610000}"/>
    <cellStyle name="Note 2 6 6 2" xfId="25073" xr:uid="{00000000-0005-0000-0000-0000F2610000}"/>
    <cellStyle name="Note 2 6 6 2 2" xfId="25074" xr:uid="{00000000-0005-0000-0000-0000F3610000}"/>
    <cellStyle name="Note 2 6 6 2 2 2" xfId="25075" xr:uid="{00000000-0005-0000-0000-0000F4610000}"/>
    <cellStyle name="Note 2 6 6 2 3" xfId="25076" xr:uid="{00000000-0005-0000-0000-0000F5610000}"/>
    <cellStyle name="Note 2 6 6 3" xfId="25077" xr:uid="{00000000-0005-0000-0000-0000F6610000}"/>
    <cellStyle name="Note 2 6 6 3 2" xfId="25078" xr:uid="{00000000-0005-0000-0000-0000F7610000}"/>
    <cellStyle name="Note 2 6 6 3 2 2" xfId="25079" xr:uid="{00000000-0005-0000-0000-0000F8610000}"/>
    <cellStyle name="Note 2 6 6 3 3" xfId="25080" xr:uid="{00000000-0005-0000-0000-0000F9610000}"/>
    <cellStyle name="Note 2 6 6 4" xfId="25081" xr:uid="{00000000-0005-0000-0000-0000FA610000}"/>
    <cellStyle name="Note 2 6 6 4 2" xfId="25082" xr:uid="{00000000-0005-0000-0000-0000FB610000}"/>
    <cellStyle name="Note 2 6 6 4 2 2" xfId="25083" xr:uid="{00000000-0005-0000-0000-0000FC610000}"/>
    <cellStyle name="Note 2 6 6 4 3" xfId="25084" xr:uid="{00000000-0005-0000-0000-0000FD610000}"/>
    <cellStyle name="Note 2 6 6 5" xfId="25085" xr:uid="{00000000-0005-0000-0000-0000FE610000}"/>
    <cellStyle name="Note 2 6 6 5 2" xfId="25086" xr:uid="{00000000-0005-0000-0000-0000FF610000}"/>
    <cellStyle name="Note 2 6 6 6" xfId="25087" xr:uid="{00000000-0005-0000-0000-000000620000}"/>
    <cellStyle name="Note 2 6 6 6 2" xfId="25088" xr:uid="{00000000-0005-0000-0000-000001620000}"/>
    <cellStyle name="Note 2 6 6 7" xfId="25089" xr:uid="{00000000-0005-0000-0000-000002620000}"/>
    <cellStyle name="Note 2 6 7" xfId="25090" xr:uid="{00000000-0005-0000-0000-000003620000}"/>
    <cellStyle name="Note 2 6 7 2" xfId="25091" xr:uid="{00000000-0005-0000-0000-000004620000}"/>
    <cellStyle name="Note 2 6 7 2 2" xfId="25092" xr:uid="{00000000-0005-0000-0000-000005620000}"/>
    <cellStyle name="Note 2 6 7 3" xfId="25093" xr:uid="{00000000-0005-0000-0000-000006620000}"/>
    <cellStyle name="Note 2 6 8" xfId="25094" xr:uid="{00000000-0005-0000-0000-000007620000}"/>
    <cellStyle name="Note 2 6 8 2" xfId="25095" xr:uid="{00000000-0005-0000-0000-000008620000}"/>
    <cellStyle name="Note 2 6 8 2 2" xfId="25096" xr:uid="{00000000-0005-0000-0000-000009620000}"/>
    <cellStyle name="Note 2 6 8 3" xfId="25097" xr:uid="{00000000-0005-0000-0000-00000A620000}"/>
    <cellStyle name="Note 2 7" xfId="25098" xr:uid="{00000000-0005-0000-0000-00000B620000}"/>
    <cellStyle name="Note 2 7 10" xfId="25099" xr:uid="{00000000-0005-0000-0000-00000C620000}"/>
    <cellStyle name="Note 2 7 2" xfId="25100" xr:uid="{00000000-0005-0000-0000-00000D620000}"/>
    <cellStyle name="Note 2 7 2 2" xfId="25101" xr:uid="{00000000-0005-0000-0000-00000E620000}"/>
    <cellStyle name="Note 2 7 2 3" xfId="25102" xr:uid="{00000000-0005-0000-0000-00000F620000}"/>
    <cellStyle name="Note 2 7 2 3 2" xfId="25103" xr:uid="{00000000-0005-0000-0000-000010620000}"/>
    <cellStyle name="Note 2 7 2 3 3" xfId="25104" xr:uid="{00000000-0005-0000-0000-000011620000}"/>
    <cellStyle name="Note 2 7 2 4" xfId="25105" xr:uid="{00000000-0005-0000-0000-000012620000}"/>
    <cellStyle name="Note 2 7 2 4 2" xfId="25106" xr:uid="{00000000-0005-0000-0000-000013620000}"/>
    <cellStyle name="Note 2 7 2 4 2 2" xfId="25107" xr:uid="{00000000-0005-0000-0000-000014620000}"/>
    <cellStyle name="Note 2 7 2 4 3" xfId="25108" xr:uid="{00000000-0005-0000-0000-000015620000}"/>
    <cellStyle name="Note 2 7 2 5" xfId="25109" xr:uid="{00000000-0005-0000-0000-000016620000}"/>
    <cellStyle name="Note 2 7 2 5 2" xfId="25110" xr:uid="{00000000-0005-0000-0000-000017620000}"/>
    <cellStyle name="Note 2 7 2 5 2 2" xfId="25111" xr:uid="{00000000-0005-0000-0000-000018620000}"/>
    <cellStyle name="Note 2 7 2 5 3" xfId="25112" xr:uid="{00000000-0005-0000-0000-000019620000}"/>
    <cellStyle name="Note 2 7 2 6" xfId="25113" xr:uid="{00000000-0005-0000-0000-00001A620000}"/>
    <cellStyle name="Note 2 7 2 6 2" xfId="25114" xr:uid="{00000000-0005-0000-0000-00001B620000}"/>
    <cellStyle name="Note 2 7 2 6 2 2" xfId="25115" xr:uid="{00000000-0005-0000-0000-00001C620000}"/>
    <cellStyle name="Note 2 7 2 6 3" xfId="25116" xr:uid="{00000000-0005-0000-0000-00001D620000}"/>
    <cellStyle name="Note 2 7 2 7" xfId="25117" xr:uid="{00000000-0005-0000-0000-00001E620000}"/>
    <cellStyle name="Note 2 7 2 7 2" xfId="25118" xr:uid="{00000000-0005-0000-0000-00001F620000}"/>
    <cellStyle name="Note 2 7 2 8" xfId="25119" xr:uid="{00000000-0005-0000-0000-000020620000}"/>
    <cellStyle name="Note 2 7 2 8 2" xfId="25120" xr:uid="{00000000-0005-0000-0000-000021620000}"/>
    <cellStyle name="Note 2 7 2 9" xfId="25121" xr:uid="{00000000-0005-0000-0000-000022620000}"/>
    <cellStyle name="Note 2 7 3" xfId="25122" xr:uid="{00000000-0005-0000-0000-000023620000}"/>
    <cellStyle name="Note 2 7 4" xfId="25123" xr:uid="{00000000-0005-0000-0000-000024620000}"/>
    <cellStyle name="Note 2 7 4 2" xfId="25124" xr:uid="{00000000-0005-0000-0000-000025620000}"/>
    <cellStyle name="Note 2 7 4 3" xfId="25125" xr:uid="{00000000-0005-0000-0000-000026620000}"/>
    <cellStyle name="Note 2 7 5" xfId="25126" xr:uid="{00000000-0005-0000-0000-000027620000}"/>
    <cellStyle name="Note 2 7 5 2" xfId="25127" xr:uid="{00000000-0005-0000-0000-000028620000}"/>
    <cellStyle name="Note 2 7 5 2 2" xfId="25128" xr:uid="{00000000-0005-0000-0000-000029620000}"/>
    <cellStyle name="Note 2 7 5 3" xfId="25129" xr:uid="{00000000-0005-0000-0000-00002A620000}"/>
    <cellStyle name="Note 2 7 6" xfId="25130" xr:uid="{00000000-0005-0000-0000-00002B620000}"/>
    <cellStyle name="Note 2 7 6 2" xfId="25131" xr:uid="{00000000-0005-0000-0000-00002C620000}"/>
    <cellStyle name="Note 2 7 6 2 2" xfId="25132" xr:uid="{00000000-0005-0000-0000-00002D620000}"/>
    <cellStyle name="Note 2 7 6 3" xfId="25133" xr:uid="{00000000-0005-0000-0000-00002E620000}"/>
    <cellStyle name="Note 2 7 7" xfId="25134" xr:uid="{00000000-0005-0000-0000-00002F620000}"/>
    <cellStyle name="Note 2 7 7 2" xfId="25135" xr:uid="{00000000-0005-0000-0000-000030620000}"/>
    <cellStyle name="Note 2 7 7 2 2" xfId="25136" xr:uid="{00000000-0005-0000-0000-000031620000}"/>
    <cellStyle name="Note 2 7 7 3" xfId="25137" xr:uid="{00000000-0005-0000-0000-000032620000}"/>
    <cellStyle name="Note 2 7 8" xfId="25138" xr:uid="{00000000-0005-0000-0000-000033620000}"/>
    <cellStyle name="Note 2 7 8 2" xfId="25139" xr:uid="{00000000-0005-0000-0000-000034620000}"/>
    <cellStyle name="Note 2 7 9" xfId="25140" xr:uid="{00000000-0005-0000-0000-000035620000}"/>
    <cellStyle name="Note 2 7 9 2" xfId="25141" xr:uid="{00000000-0005-0000-0000-000036620000}"/>
    <cellStyle name="Note 2 8" xfId="25142" xr:uid="{00000000-0005-0000-0000-000037620000}"/>
    <cellStyle name="Note 2 8 2" xfId="25143" xr:uid="{00000000-0005-0000-0000-000038620000}"/>
    <cellStyle name="Note 2 8 2 10" xfId="25144" xr:uid="{00000000-0005-0000-0000-000039620000}"/>
    <cellStyle name="Note 2 8 2 2" xfId="25145" xr:uid="{00000000-0005-0000-0000-00003A620000}"/>
    <cellStyle name="Note 2 8 2 3" xfId="25146" xr:uid="{00000000-0005-0000-0000-00003B620000}"/>
    <cellStyle name="Note 2 8 2 4" xfId="25147" xr:uid="{00000000-0005-0000-0000-00003C620000}"/>
    <cellStyle name="Note 2 8 2 4 2" xfId="25148" xr:uid="{00000000-0005-0000-0000-00003D620000}"/>
    <cellStyle name="Note 2 8 2 4 2 2" xfId="25149" xr:uid="{00000000-0005-0000-0000-00003E620000}"/>
    <cellStyle name="Note 2 8 2 4 3" xfId="25150" xr:uid="{00000000-0005-0000-0000-00003F620000}"/>
    <cellStyle name="Note 2 8 2 5" xfId="25151" xr:uid="{00000000-0005-0000-0000-000040620000}"/>
    <cellStyle name="Note 2 8 2 5 2" xfId="25152" xr:uid="{00000000-0005-0000-0000-000041620000}"/>
    <cellStyle name="Note 2 8 2 5 2 2" xfId="25153" xr:uid="{00000000-0005-0000-0000-000042620000}"/>
    <cellStyle name="Note 2 8 2 5 3" xfId="25154" xr:uid="{00000000-0005-0000-0000-000043620000}"/>
    <cellStyle name="Note 2 8 2 6" xfId="25155" xr:uid="{00000000-0005-0000-0000-000044620000}"/>
    <cellStyle name="Note 2 8 2 6 2" xfId="25156" xr:uid="{00000000-0005-0000-0000-000045620000}"/>
    <cellStyle name="Note 2 8 2 6 2 2" xfId="25157" xr:uid="{00000000-0005-0000-0000-000046620000}"/>
    <cellStyle name="Note 2 8 2 6 3" xfId="25158" xr:uid="{00000000-0005-0000-0000-000047620000}"/>
    <cellStyle name="Note 2 8 2 7" xfId="25159" xr:uid="{00000000-0005-0000-0000-000048620000}"/>
    <cellStyle name="Note 2 8 2 7 2" xfId="25160" xr:uid="{00000000-0005-0000-0000-000049620000}"/>
    <cellStyle name="Note 2 8 2 8" xfId="25161" xr:uid="{00000000-0005-0000-0000-00004A620000}"/>
    <cellStyle name="Note 2 8 2 8 2" xfId="25162" xr:uid="{00000000-0005-0000-0000-00004B620000}"/>
    <cellStyle name="Note 2 8 2 9" xfId="25163" xr:uid="{00000000-0005-0000-0000-00004C620000}"/>
    <cellStyle name="Note 2 8 3" xfId="25164" xr:uid="{00000000-0005-0000-0000-00004D620000}"/>
    <cellStyle name="Note 2 8 4" xfId="25165" xr:uid="{00000000-0005-0000-0000-00004E620000}"/>
    <cellStyle name="Note 2 8 4 2" xfId="25166" xr:uid="{00000000-0005-0000-0000-00004F620000}"/>
    <cellStyle name="Note 2 8 4 2 2" xfId="25167" xr:uid="{00000000-0005-0000-0000-000050620000}"/>
    <cellStyle name="Note 2 8 4 3" xfId="25168" xr:uid="{00000000-0005-0000-0000-000051620000}"/>
    <cellStyle name="Note 2 8 5" xfId="25169" xr:uid="{00000000-0005-0000-0000-000052620000}"/>
    <cellStyle name="Note 2 8 5 2" xfId="25170" xr:uid="{00000000-0005-0000-0000-000053620000}"/>
    <cellStyle name="Note 2 8 5 2 2" xfId="25171" xr:uid="{00000000-0005-0000-0000-000054620000}"/>
    <cellStyle name="Note 2 8 5 3" xfId="25172" xr:uid="{00000000-0005-0000-0000-000055620000}"/>
    <cellStyle name="Note 2 9" xfId="25173" xr:uid="{00000000-0005-0000-0000-000056620000}"/>
    <cellStyle name="Note 2 9 2" xfId="25174" xr:uid="{00000000-0005-0000-0000-000057620000}"/>
    <cellStyle name="Note 2 9 3" xfId="25175" xr:uid="{00000000-0005-0000-0000-000058620000}"/>
    <cellStyle name="Note 2 9 3 2" xfId="25176" xr:uid="{00000000-0005-0000-0000-000059620000}"/>
    <cellStyle name="Note 2 9 3 3" xfId="25177" xr:uid="{00000000-0005-0000-0000-00005A620000}"/>
    <cellStyle name="Note 2 9 4" xfId="25178" xr:uid="{00000000-0005-0000-0000-00005B620000}"/>
    <cellStyle name="Note 2 9 4 2" xfId="25179" xr:uid="{00000000-0005-0000-0000-00005C620000}"/>
    <cellStyle name="Note 2 9 4 2 2" xfId="25180" xr:uid="{00000000-0005-0000-0000-00005D620000}"/>
    <cellStyle name="Note 2 9 4 3" xfId="25181" xr:uid="{00000000-0005-0000-0000-00005E620000}"/>
    <cellStyle name="Note 2 9 5" xfId="25182" xr:uid="{00000000-0005-0000-0000-00005F620000}"/>
    <cellStyle name="Note 2 9 5 2" xfId="25183" xr:uid="{00000000-0005-0000-0000-000060620000}"/>
    <cellStyle name="Note 2 9 5 2 2" xfId="25184" xr:uid="{00000000-0005-0000-0000-000061620000}"/>
    <cellStyle name="Note 2 9 5 3" xfId="25185" xr:uid="{00000000-0005-0000-0000-000062620000}"/>
    <cellStyle name="Note 2 9 6" xfId="25186" xr:uid="{00000000-0005-0000-0000-000063620000}"/>
    <cellStyle name="Note 2 9 6 2" xfId="25187" xr:uid="{00000000-0005-0000-0000-000064620000}"/>
    <cellStyle name="Note 2 9 6 2 2" xfId="25188" xr:uid="{00000000-0005-0000-0000-000065620000}"/>
    <cellStyle name="Note 2 9 6 3" xfId="25189" xr:uid="{00000000-0005-0000-0000-000066620000}"/>
    <cellStyle name="Note 2 9 7" xfId="25190" xr:uid="{00000000-0005-0000-0000-000067620000}"/>
    <cellStyle name="Note 2 9 7 2" xfId="25191" xr:uid="{00000000-0005-0000-0000-000068620000}"/>
    <cellStyle name="Note 2 9 8" xfId="25192" xr:uid="{00000000-0005-0000-0000-000069620000}"/>
    <cellStyle name="Note 2 9 8 2" xfId="25193" xr:uid="{00000000-0005-0000-0000-00006A620000}"/>
    <cellStyle name="Note 2 9 9" xfId="25194" xr:uid="{00000000-0005-0000-0000-00006B620000}"/>
    <cellStyle name="Note 3" xfId="25195" xr:uid="{00000000-0005-0000-0000-00006C620000}"/>
    <cellStyle name="Output 2" xfId="25196" xr:uid="{00000000-0005-0000-0000-00006D620000}"/>
    <cellStyle name="Percent" xfId="25687" builtinId="5"/>
    <cellStyle name="Percent 10" xfId="25197" xr:uid="{00000000-0005-0000-0000-00006E620000}"/>
    <cellStyle name="Percent 10 2" xfId="25198" xr:uid="{00000000-0005-0000-0000-00006F620000}"/>
    <cellStyle name="Percent 10 2 2" xfId="25199" xr:uid="{00000000-0005-0000-0000-000070620000}"/>
    <cellStyle name="Percent 10 2 2 2" xfId="25200" xr:uid="{00000000-0005-0000-0000-000071620000}"/>
    <cellStyle name="Percent 10 2 3" xfId="25201" xr:uid="{00000000-0005-0000-0000-000072620000}"/>
    <cellStyle name="Percent 10 2 4" xfId="25202" xr:uid="{00000000-0005-0000-0000-000073620000}"/>
    <cellStyle name="Percent 10 3" xfId="25203" xr:uid="{00000000-0005-0000-0000-000074620000}"/>
    <cellStyle name="Percent 10 3 2" xfId="25204" xr:uid="{00000000-0005-0000-0000-000075620000}"/>
    <cellStyle name="Percent 10 3 2 2" xfId="25205" xr:uid="{00000000-0005-0000-0000-000076620000}"/>
    <cellStyle name="Percent 10 3 3" xfId="25206" xr:uid="{00000000-0005-0000-0000-000077620000}"/>
    <cellStyle name="Percent 10 3 3 2" xfId="25207" xr:uid="{00000000-0005-0000-0000-000078620000}"/>
    <cellStyle name="Percent 10 3 4" xfId="25208" xr:uid="{00000000-0005-0000-0000-000079620000}"/>
    <cellStyle name="Percent 10 3 5" xfId="25209" xr:uid="{00000000-0005-0000-0000-00007A620000}"/>
    <cellStyle name="Percent 10 3 6" xfId="25210" xr:uid="{00000000-0005-0000-0000-00007B620000}"/>
    <cellStyle name="Percent 10 4" xfId="25211" xr:uid="{00000000-0005-0000-0000-00007C620000}"/>
    <cellStyle name="Percent 10 4 2" xfId="25212" xr:uid="{00000000-0005-0000-0000-00007D620000}"/>
    <cellStyle name="Percent 10 4 2 2" xfId="25213" xr:uid="{00000000-0005-0000-0000-00007E620000}"/>
    <cellStyle name="Percent 10 4 2 3" xfId="25214" xr:uid="{00000000-0005-0000-0000-00007F620000}"/>
    <cellStyle name="Percent 10 4 3" xfId="25215" xr:uid="{00000000-0005-0000-0000-000080620000}"/>
    <cellStyle name="Percent 10 4 4" xfId="25216" xr:uid="{00000000-0005-0000-0000-000081620000}"/>
    <cellStyle name="Percent 10 5" xfId="25217" xr:uid="{00000000-0005-0000-0000-000082620000}"/>
    <cellStyle name="Percent 10 6" xfId="25218" xr:uid="{00000000-0005-0000-0000-000083620000}"/>
    <cellStyle name="Percent 11" xfId="25219" xr:uid="{00000000-0005-0000-0000-000084620000}"/>
    <cellStyle name="Percent 11 2" xfId="25220" xr:uid="{00000000-0005-0000-0000-000085620000}"/>
    <cellStyle name="Percent 11 2 2" xfId="25221" xr:uid="{00000000-0005-0000-0000-000086620000}"/>
    <cellStyle name="Percent 11 2 2 2" xfId="25222" xr:uid="{00000000-0005-0000-0000-000087620000}"/>
    <cellStyle name="Percent 11 2 3" xfId="25223" xr:uid="{00000000-0005-0000-0000-000088620000}"/>
    <cellStyle name="Percent 11 2 4" xfId="25224" xr:uid="{00000000-0005-0000-0000-000089620000}"/>
    <cellStyle name="Percent 11 3" xfId="25225" xr:uid="{00000000-0005-0000-0000-00008A620000}"/>
    <cellStyle name="Percent 11 3 2" xfId="25226" xr:uid="{00000000-0005-0000-0000-00008B620000}"/>
    <cellStyle name="Percent 11 3 2 2" xfId="25227" xr:uid="{00000000-0005-0000-0000-00008C620000}"/>
    <cellStyle name="Percent 11 3 3" xfId="25228" xr:uid="{00000000-0005-0000-0000-00008D620000}"/>
    <cellStyle name="Percent 11 3 3 2" xfId="25229" xr:uid="{00000000-0005-0000-0000-00008E620000}"/>
    <cellStyle name="Percent 11 3 4" xfId="25230" xr:uid="{00000000-0005-0000-0000-00008F620000}"/>
    <cellStyle name="Percent 11 3 5" xfId="25231" xr:uid="{00000000-0005-0000-0000-000090620000}"/>
    <cellStyle name="Percent 11 3 6" xfId="25232" xr:uid="{00000000-0005-0000-0000-000091620000}"/>
    <cellStyle name="Percent 11 4" xfId="25233" xr:uid="{00000000-0005-0000-0000-000092620000}"/>
    <cellStyle name="Percent 11 4 2" xfId="25234" xr:uid="{00000000-0005-0000-0000-000093620000}"/>
    <cellStyle name="Percent 11 4 2 2" xfId="25235" xr:uid="{00000000-0005-0000-0000-000094620000}"/>
    <cellStyle name="Percent 11 4 2 3" xfId="25236" xr:uid="{00000000-0005-0000-0000-000095620000}"/>
    <cellStyle name="Percent 11 4 3" xfId="25237" xr:uid="{00000000-0005-0000-0000-000096620000}"/>
    <cellStyle name="Percent 11 4 4" xfId="25238" xr:uid="{00000000-0005-0000-0000-000097620000}"/>
    <cellStyle name="Percent 11 5" xfId="25239" xr:uid="{00000000-0005-0000-0000-000098620000}"/>
    <cellStyle name="Percent 11 6" xfId="25240" xr:uid="{00000000-0005-0000-0000-000099620000}"/>
    <cellStyle name="Percent 12" xfId="25241" xr:uid="{00000000-0005-0000-0000-00009A620000}"/>
    <cellStyle name="Percent 12 10" xfId="25242" xr:uid="{00000000-0005-0000-0000-00009B620000}"/>
    <cellStyle name="Percent 12 10 2" xfId="25243" xr:uid="{00000000-0005-0000-0000-00009C620000}"/>
    <cellStyle name="Percent 12 10 2 2" xfId="25244" xr:uid="{00000000-0005-0000-0000-00009D620000}"/>
    <cellStyle name="Percent 12 10 3" xfId="25245" xr:uid="{00000000-0005-0000-0000-00009E620000}"/>
    <cellStyle name="Percent 12 11" xfId="25246" xr:uid="{00000000-0005-0000-0000-00009F620000}"/>
    <cellStyle name="Percent 12 11 2" xfId="25247" xr:uid="{00000000-0005-0000-0000-0000A0620000}"/>
    <cellStyle name="Percent 12 11 2 2" xfId="25248" xr:uid="{00000000-0005-0000-0000-0000A1620000}"/>
    <cellStyle name="Percent 12 11 3" xfId="25249" xr:uid="{00000000-0005-0000-0000-0000A2620000}"/>
    <cellStyle name="Percent 12 2" xfId="25250" xr:uid="{00000000-0005-0000-0000-0000A3620000}"/>
    <cellStyle name="Percent 12 2 2" xfId="25251" xr:uid="{00000000-0005-0000-0000-0000A4620000}"/>
    <cellStyle name="Percent 12 2 2 2" xfId="25252" xr:uid="{00000000-0005-0000-0000-0000A5620000}"/>
    <cellStyle name="Percent 12 2 2 3" xfId="25253" xr:uid="{00000000-0005-0000-0000-0000A6620000}"/>
    <cellStyle name="Percent 12 2 2 3 2" xfId="25254" xr:uid="{00000000-0005-0000-0000-0000A7620000}"/>
    <cellStyle name="Percent 12 2 2 3 3" xfId="25255" xr:uid="{00000000-0005-0000-0000-0000A8620000}"/>
    <cellStyle name="Percent 12 2 2 4" xfId="25256" xr:uid="{00000000-0005-0000-0000-0000A9620000}"/>
    <cellStyle name="Percent 12 2 2 4 2" xfId="25257" xr:uid="{00000000-0005-0000-0000-0000AA620000}"/>
    <cellStyle name="Percent 12 2 2 4 2 2" xfId="25258" xr:uid="{00000000-0005-0000-0000-0000AB620000}"/>
    <cellStyle name="Percent 12 2 2 4 3" xfId="25259" xr:uid="{00000000-0005-0000-0000-0000AC620000}"/>
    <cellStyle name="Percent 12 2 2 5" xfId="25260" xr:uid="{00000000-0005-0000-0000-0000AD620000}"/>
    <cellStyle name="Percent 12 2 2 5 2" xfId="25261" xr:uid="{00000000-0005-0000-0000-0000AE620000}"/>
    <cellStyle name="Percent 12 2 2 5 2 2" xfId="25262" xr:uid="{00000000-0005-0000-0000-0000AF620000}"/>
    <cellStyle name="Percent 12 2 2 5 3" xfId="25263" xr:uid="{00000000-0005-0000-0000-0000B0620000}"/>
    <cellStyle name="Percent 12 2 2 6" xfId="25264" xr:uid="{00000000-0005-0000-0000-0000B1620000}"/>
    <cellStyle name="Percent 12 2 2 6 2" xfId="25265" xr:uid="{00000000-0005-0000-0000-0000B2620000}"/>
    <cellStyle name="Percent 12 2 2 6 2 2" xfId="25266" xr:uid="{00000000-0005-0000-0000-0000B3620000}"/>
    <cellStyle name="Percent 12 2 2 6 3" xfId="25267" xr:uid="{00000000-0005-0000-0000-0000B4620000}"/>
    <cellStyle name="Percent 12 2 2 7" xfId="25268" xr:uid="{00000000-0005-0000-0000-0000B5620000}"/>
    <cellStyle name="Percent 12 2 2 7 2" xfId="25269" xr:uid="{00000000-0005-0000-0000-0000B6620000}"/>
    <cellStyle name="Percent 12 2 2 8" xfId="25270" xr:uid="{00000000-0005-0000-0000-0000B7620000}"/>
    <cellStyle name="Percent 12 2 2 8 2" xfId="25271" xr:uid="{00000000-0005-0000-0000-0000B8620000}"/>
    <cellStyle name="Percent 12 2 2 9" xfId="25272" xr:uid="{00000000-0005-0000-0000-0000B9620000}"/>
    <cellStyle name="Percent 12 2 3" xfId="25273" xr:uid="{00000000-0005-0000-0000-0000BA620000}"/>
    <cellStyle name="Percent 12 2 3 2" xfId="25274" xr:uid="{00000000-0005-0000-0000-0000BB620000}"/>
    <cellStyle name="Percent 12 2 3 3" xfId="25275" xr:uid="{00000000-0005-0000-0000-0000BC620000}"/>
    <cellStyle name="Percent 12 2 3 3 2" xfId="25276" xr:uid="{00000000-0005-0000-0000-0000BD620000}"/>
    <cellStyle name="Percent 12 2 3 3 3" xfId="25277" xr:uid="{00000000-0005-0000-0000-0000BE620000}"/>
    <cellStyle name="Percent 12 2 3 4" xfId="25278" xr:uid="{00000000-0005-0000-0000-0000BF620000}"/>
    <cellStyle name="Percent 12 2 3 4 2" xfId="25279" xr:uid="{00000000-0005-0000-0000-0000C0620000}"/>
    <cellStyle name="Percent 12 2 3 4 2 2" xfId="25280" xr:uid="{00000000-0005-0000-0000-0000C1620000}"/>
    <cellStyle name="Percent 12 2 3 4 3" xfId="25281" xr:uid="{00000000-0005-0000-0000-0000C2620000}"/>
    <cellStyle name="Percent 12 2 3 5" xfId="25282" xr:uid="{00000000-0005-0000-0000-0000C3620000}"/>
    <cellStyle name="Percent 12 2 3 5 2" xfId="25283" xr:uid="{00000000-0005-0000-0000-0000C4620000}"/>
    <cellStyle name="Percent 12 2 3 5 2 2" xfId="25284" xr:uid="{00000000-0005-0000-0000-0000C5620000}"/>
    <cellStyle name="Percent 12 2 3 5 3" xfId="25285" xr:uid="{00000000-0005-0000-0000-0000C6620000}"/>
    <cellStyle name="Percent 12 2 3 6" xfId="25286" xr:uid="{00000000-0005-0000-0000-0000C7620000}"/>
    <cellStyle name="Percent 12 2 3 6 2" xfId="25287" xr:uid="{00000000-0005-0000-0000-0000C8620000}"/>
    <cellStyle name="Percent 12 2 3 6 2 2" xfId="25288" xr:uid="{00000000-0005-0000-0000-0000C9620000}"/>
    <cellStyle name="Percent 12 2 3 6 3" xfId="25289" xr:uid="{00000000-0005-0000-0000-0000CA620000}"/>
    <cellStyle name="Percent 12 2 3 7" xfId="25290" xr:uid="{00000000-0005-0000-0000-0000CB620000}"/>
    <cellStyle name="Percent 12 2 3 7 2" xfId="25291" xr:uid="{00000000-0005-0000-0000-0000CC620000}"/>
    <cellStyle name="Percent 12 2 3 8" xfId="25292" xr:uid="{00000000-0005-0000-0000-0000CD620000}"/>
    <cellStyle name="Percent 12 2 3 8 2" xfId="25293" xr:uid="{00000000-0005-0000-0000-0000CE620000}"/>
    <cellStyle name="Percent 12 2 3 9" xfId="25294" xr:uid="{00000000-0005-0000-0000-0000CF620000}"/>
    <cellStyle name="Percent 12 2 4" xfId="25295" xr:uid="{00000000-0005-0000-0000-0000D0620000}"/>
    <cellStyle name="Percent 12 2 4 2" xfId="25296" xr:uid="{00000000-0005-0000-0000-0000D1620000}"/>
    <cellStyle name="Percent 12 2 4 3" xfId="25297" xr:uid="{00000000-0005-0000-0000-0000D2620000}"/>
    <cellStyle name="Percent 12 2 4 3 2" xfId="25298" xr:uid="{00000000-0005-0000-0000-0000D3620000}"/>
    <cellStyle name="Percent 12 2 4 3 2 2" xfId="25299" xr:uid="{00000000-0005-0000-0000-0000D4620000}"/>
    <cellStyle name="Percent 12 2 4 3 3" xfId="25300" xr:uid="{00000000-0005-0000-0000-0000D5620000}"/>
    <cellStyle name="Percent 12 2 4 4" xfId="25301" xr:uid="{00000000-0005-0000-0000-0000D6620000}"/>
    <cellStyle name="Percent 12 2 4 4 2" xfId="25302" xr:uid="{00000000-0005-0000-0000-0000D7620000}"/>
    <cellStyle name="Percent 12 2 4 4 2 2" xfId="25303" xr:uid="{00000000-0005-0000-0000-0000D8620000}"/>
    <cellStyle name="Percent 12 2 4 4 3" xfId="25304" xr:uid="{00000000-0005-0000-0000-0000D9620000}"/>
    <cellStyle name="Percent 12 2 4 5" xfId="25305" xr:uid="{00000000-0005-0000-0000-0000DA620000}"/>
    <cellStyle name="Percent 12 2 4 5 2" xfId="25306" xr:uid="{00000000-0005-0000-0000-0000DB620000}"/>
    <cellStyle name="Percent 12 2 4 5 2 2" xfId="25307" xr:uid="{00000000-0005-0000-0000-0000DC620000}"/>
    <cellStyle name="Percent 12 2 4 5 3" xfId="25308" xr:uid="{00000000-0005-0000-0000-0000DD620000}"/>
    <cellStyle name="Percent 12 2 4 6" xfId="25309" xr:uid="{00000000-0005-0000-0000-0000DE620000}"/>
    <cellStyle name="Percent 12 2 4 6 2" xfId="25310" xr:uid="{00000000-0005-0000-0000-0000DF620000}"/>
    <cellStyle name="Percent 12 2 4 7" xfId="25311" xr:uid="{00000000-0005-0000-0000-0000E0620000}"/>
    <cellStyle name="Percent 12 2 4 7 2" xfId="25312" xr:uid="{00000000-0005-0000-0000-0000E1620000}"/>
    <cellStyle name="Percent 12 2 4 8" xfId="25313" xr:uid="{00000000-0005-0000-0000-0000E2620000}"/>
    <cellStyle name="Percent 12 2 4 9" xfId="25314" xr:uid="{00000000-0005-0000-0000-0000E3620000}"/>
    <cellStyle name="Percent 12 2 5" xfId="25315" xr:uid="{00000000-0005-0000-0000-0000E4620000}"/>
    <cellStyle name="Percent 12 2 5 2" xfId="25316" xr:uid="{00000000-0005-0000-0000-0000E5620000}"/>
    <cellStyle name="Percent 12 2 5 3" xfId="25317" xr:uid="{00000000-0005-0000-0000-0000E6620000}"/>
    <cellStyle name="Percent 12 2 6" xfId="25318" xr:uid="{00000000-0005-0000-0000-0000E7620000}"/>
    <cellStyle name="Percent 12 2 6 2" xfId="25319" xr:uid="{00000000-0005-0000-0000-0000E8620000}"/>
    <cellStyle name="Percent 12 2 6 2 2" xfId="25320" xr:uid="{00000000-0005-0000-0000-0000E9620000}"/>
    <cellStyle name="Percent 12 2 6 2 2 2" xfId="25321" xr:uid="{00000000-0005-0000-0000-0000EA620000}"/>
    <cellStyle name="Percent 12 2 6 2 3" xfId="25322" xr:uid="{00000000-0005-0000-0000-0000EB620000}"/>
    <cellStyle name="Percent 12 2 6 3" xfId="25323" xr:uid="{00000000-0005-0000-0000-0000EC620000}"/>
    <cellStyle name="Percent 12 2 6 3 2" xfId="25324" xr:uid="{00000000-0005-0000-0000-0000ED620000}"/>
    <cellStyle name="Percent 12 2 6 3 2 2" xfId="25325" xr:uid="{00000000-0005-0000-0000-0000EE620000}"/>
    <cellStyle name="Percent 12 2 6 3 3" xfId="25326" xr:uid="{00000000-0005-0000-0000-0000EF620000}"/>
    <cellStyle name="Percent 12 2 6 4" xfId="25327" xr:uid="{00000000-0005-0000-0000-0000F0620000}"/>
    <cellStyle name="Percent 12 2 6 4 2" xfId="25328" xr:uid="{00000000-0005-0000-0000-0000F1620000}"/>
    <cellStyle name="Percent 12 2 6 4 2 2" xfId="25329" xr:uid="{00000000-0005-0000-0000-0000F2620000}"/>
    <cellStyle name="Percent 12 2 6 4 3" xfId="25330" xr:uid="{00000000-0005-0000-0000-0000F3620000}"/>
    <cellStyle name="Percent 12 2 6 5" xfId="25331" xr:uid="{00000000-0005-0000-0000-0000F4620000}"/>
    <cellStyle name="Percent 12 2 6 5 2" xfId="25332" xr:uid="{00000000-0005-0000-0000-0000F5620000}"/>
    <cellStyle name="Percent 12 2 6 6" xfId="25333" xr:uid="{00000000-0005-0000-0000-0000F6620000}"/>
    <cellStyle name="Percent 12 2 6 6 2" xfId="25334" xr:uid="{00000000-0005-0000-0000-0000F7620000}"/>
    <cellStyle name="Percent 12 2 6 7" xfId="25335" xr:uid="{00000000-0005-0000-0000-0000F8620000}"/>
    <cellStyle name="Percent 12 2 7" xfId="25336" xr:uid="{00000000-0005-0000-0000-0000F9620000}"/>
    <cellStyle name="Percent 12 2 7 2" xfId="25337" xr:uid="{00000000-0005-0000-0000-0000FA620000}"/>
    <cellStyle name="Percent 12 2 7 2 2" xfId="25338" xr:uid="{00000000-0005-0000-0000-0000FB620000}"/>
    <cellStyle name="Percent 12 2 7 3" xfId="25339" xr:uid="{00000000-0005-0000-0000-0000FC620000}"/>
    <cellStyle name="Percent 12 2 8" xfId="25340" xr:uid="{00000000-0005-0000-0000-0000FD620000}"/>
    <cellStyle name="Percent 12 2 8 2" xfId="25341" xr:uid="{00000000-0005-0000-0000-0000FE620000}"/>
    <cellStyle name="Percent 12 2 8 2 2" xfId="25342" xr:uid="{00000000-0005-0000-0000-0000FF620000}"/>
    <cellStyle name="Percent 12 2 8 3" xfId="25343" xr:uid="{00000000-0005-0000-0000-000000630000}"/>
    <cellStyle name="Percent 12 3" xfId="25344" xr:uid="{00000000-0005-0000-0000-000001630000}"/>
    <cellStyle name="Percent 12 3 10" xfId="25345" xr:uid="{00000000-0005-0000-0000-000002630000}"/>
    <cellStyle name="Percent 12 3 2" xfId="25346" xr:uid="{00000000-0005-0000-0000-000003630000}"/>
    <cellStyle name="Percent 12 3 2 2" xfId="25347" xr:uid="{00000000-0005-0000-0000-000004630000}"/>
    <cellStyle name="Percent 12 3 2 3" xfId="25348" xr:uid="{00000000-0005-0000-0000-000005630000}"/>
    <cellStyle name="Percent 12 3 2 3 2" xfId="25349" xr:uid="{00000000-0005-0000-0000-000006630000}"/>
    <cellStyle name="Percent 12 3 2 3 3" xfId="25350" xr:uid="{00000000-0005-0000-0000-000007630000}"/>
    <cellStyle name="Percent 12 3 2 4" xfId="25351" xr:uid="{00000000-0005-0000-0000-000008630000}"/>
    <cellStyle name="Percent 12 3 2 4 2" xfId="25352" xr:uid="{00000000-0005-0000-0000-000009630000}"/>
    <cellStyle name="Percent 12 3 2 4 2 2" xfId="25353" xr:uid="{00000000-0005-0000-0000-00000A630000}"/>
    <cellStyle name="Percent 12 3 2 4 3" xfId="25354" xr:uid="{00000000-0005-0000-0000-00000B630000}"/>
    <cellStyle name="Percent 12 3 2 5" xfId="25355" xr:uid="{00000000-0005-0000-0000-00000C630000}"/>
    <cellStyle name="Percent 12 3 2 5 2" xfId="25356" xr:uid="{00000000-0005-0000-0000-00000D630000}"/>
    <cellStyle name="Percent 12 3 2 5 2 2" xfId="25357" xr:uid="{00000000-0005-0000-0000-00000E630000}"/>
    <cellStyle name="Percent 12 3 2 5 3" xfId="25358" xr:uid="{00000000-0005-0000-0000-00000F630000}"/>
    <cellStyle name="Percent 12 3 2 6" xfId="25359" xr:uid="{00000000-0005-0000-0000-000010630000}"/>
    <cellStyle name="Percent 12 3 2 6 2" xfId="25360" xr:uid="{00000000-0005-0000-0000-000011630000}"/>
    <cellStyle name="Percent 12 3 2 6 2 2" xfId="25361" xr:uid="{00000000-0005-0000-0000-000012630000}"/>
    <cellStyle name="Percent 12 3 2 6 3" xfId="25362" xr:uid="{00000000-0005-0000-0000-000013630000}"/>
    <cellStyle name="Percent 12 3 2 7" xfId="25363" xr:uid="{00000000-0005-0000-0000-000014630000}"/>
    <cellStyle name="Percent 12 3 2 7 2" xfId="25364" xr:uid="{00000000-0005-0000-0000-000015630000}"/>
    <cellStyle name="Percent 12 3 2 8" xfId="25365" xr:uid="{00000000-0005-0000-0000-000016630000}"/>
    <cellStyle name="Percent 12 3 2 8 2" xfId="25366" xr:uid="{00000000-0005-0000-0000-000017630000}"/>
    <cellStyle name="Percent 12 3 2 9" xfId="25367" xr:uid="{00000000-0005-0000-0000-000018630000}"/>
    <cellStyle name="Percent 12 3 3" xfId="25368" xr:uid="{00000000-0005-0000-0000-000019630000}"/>
    <cellStyle name="Percent 12 3 4" xfId="25369" xr:uid="{00000000-0005-0000-0000-00001A630000}"/>
    <cellStyle name="Percent 12 3 4 2" xfId="25370" xr:uid="{00000000-0005-0000-0000-00001B630000}"/>
    <cellStyle name="Percent 12 3 4 3" xfId="25371" xr:uid="{00000000-0005-0000-0000-00001C630000}"/>
    <cellStyle name="Percent 12 3 5" xfId="25372" xr:uid="{00000000-0005-0000-0000-00001D630000}"/>
    <cellStyle name="Percent 12 3 5 2" xfId="25373" xr:uid="{00000000-0005-0000-0000-00001E630000}"/>
    <cellStyle name="Percent 12 3 5 2 2" xfId="25374" xr:uid="{00000000-0005-0000-0000-00001F630000}"/>
    <cellStyle name="Percent 12 3 5 3" xfId="25375" xr:uid="{00000000-0005-0000-0000-000020630000}"/>
    <cellStyle name="Percent 12 3 6" xfId="25376" xr:uid="{00000000-0005-0000-0000-000021630000}"/>
    <cellStyle name="Percent 12 3 6 2" xfId="25377" xr:uid="{00000000-0005-0000-0000-000022630000}"/>
    <cellStyle name="Percent 12 3 6 2 2" xfId="25378" xr:uid="{00000000-0005-0000-0000-000023630000}"/>
    <cellStyle name="Percent 12 3 6 3" xfId="25379" xr:uid="{00000000-0005-0000-0000-000024630000}"/>
    <cellStyle name="Percent 12 3 7" xfId="25380" xr:uid="{00000000-0005-0000-0000-000025630000}"/>
    <cellStyle name="Percent 12 3 7 2" xfId="25381" xr:uid="{00000000-0005-0000-0000-000026630000}"/>
    <cellStyle name="Percent 12 3 7 2 2" xfId="25382" xr:uid="{00000000-0005-0000-0000-000027630000}"/>
    <cellStyle name="Percent 12 3 7 3" xfId="25383" xr:uid="{00000000-0005-0000-0000-000028630000}"/>
    <cellStyle name="Percent 12 3 8" xfId="25384" xr:uid="{00000000-0005-0000-0000-000029630000}"/>
    <cellStyle name="Percent 12 3 8 2" xfId="25385" xr:uid="{00000000-0005-0000-0000-00002A630000}"/>
    <cellStyle name="Percent 12 3 9" xfId="25386" xr:uid="{00000000-0005-0000-0000-00002B630000}"/>
    <cellStyle name="Percent 12 3 9 2" xfId="25387" xr:uid="{00000000-0005-0000-0000-00002C630000}"/>
    <cellStyle name="Percent 12 4" xfId="25388" xr:uid="{00000000-0005-0000-0000-00002D630000}"/>
    <cellStyle name="Percent 12 4 2" xfId="25389" xr:uid="{00000000-0005-0000-0000-00002E630000}"/>
    <cellStyle name="Percent 12 4 3" xfId="25390" xr:uid="{00000000-0005-0000-0000-00002F630000}"/>
    <cellStyle name="Percent 12 4 3 2" xfId="25391" xr:uid="{00000000-0005-0000-0000-000030630000}"/>
    <cellStyle name="Percent 12 4 3 3" xfId="25392" xr:uid="{00000000-0005-0000-0000-000031630000}"/>
    <cellStyle name="Percent 12 4 4" xfId="25393" xr:uid="{00000000-0005-0000-0000-000032630000}"/>
    <cellStyle name="Percent 12 4 4 2" xfId="25394" xr:uid="{00000000-0005-0000-0000-000033630000}"/>
    <cellStyle name="Percent 12 4 4 2 2" xfId="25395" xr:uid="{00000000-0005-0000-0000-000034630000}"/>
    <cellStyle name="Percent 12 4 4 3" xfId="25396" xr:uid="{00000000-0005-0000-0000-000035630000}"/>
    <cellStyle name="Percent 12 4 5" xfId="25397" xr:uid="{00000000-0005-0000-0000-000036630000}"/>
    <cellStyle name="Percent 12 4 5 2" xfId="25398" xr:uid="{00000000-0005-0000-0000-000037630000}"/>
    <cellStyle name="Percent 12 4 5 2 2" xfId="25399" xr:uid="{00000000-0005-0000-0000-000038630000}"/>
    <cellStyle name="Percent 12 4 5 3" xfId="25400" xr:uid="{00000000-0005-0000-0000-000039630000}"/>
    <cellStyle name="Percent 12 4 6" xfId="25401" xr:uid="{00000000-0005-0000-0000-00003A630000}"/>
    <cellStyle name="Percent 12 4 6 2" xfId="25402" xr:uid="{00000000-0005-0000-0000-00003B630000}"/>
    <cellStyle name="Percent 12 4 6 2 2" xfId="25403" xr:uid="{00000000-0005-0000-0000-00003C630000}"/>
    <cellStyle name="Percent 12 4 6 3" xfId="25404" xr:uid="{00000000-0005-0000-0000-00003D630000}"/>
    <cellStyle name="Percent 12 4 7" xfId="25405" xr:uid="{00000000-0005-0000-0000-00003E630000}"/>
    <cellStyle name="Percent 12 4 7 2" xfId="25406" xr:uid="{00000000-0005-0000-0000-00003F630000}"/>
    <cellStyle name="Percent 12 4 8" xfId="25407" xr:uid="{00000000-0005-0000-0000-000040630000}"/>
    <cellStyle name="Percent 12 4 8 2" xfId="25408" xr:uid="{00000000-0005-0000-0000-000041630000}"/>
    <cellStyle name="Percent 12 4 9" xfId="25409" xr:uid="{00000000-0005-0000-0000-000042630000}"/>
    <cellStyle name="Percent 12 5" xfId="25410" xr:uid="{00000000-0005-0000-0000-000043630000}"/>
    <cellStyle name="Percent 12 5 2" xfId="25411" xr:uid="{00000000-0005-0000-0000-000044630000}"/>
    <cellStyle name="Percent 12 5 3" xfId="25412" xr:uid="{00000000-0005-0000-0000-000045630000}"/>
    <cellStyle name="Percent 12 5 3 2" xfId="25413" xr:uid="{00000000-0005-0000-0000-000046630000}"/>
    <cellStyle name="Percent 12 5 3 3" xfId="25414" xr:uid="{00000000-0005-0000-0000-000047630000}"/>
    <cellStyle name="Percent 12 5 4" xfId="25415" xr:uid="{00000000-0005-0000-0000-000048630000}"/>
    <cellStyle name="Percent 12 5 4 2" xfId="25416" xr:uid="{00000000-0005-0000-0000-000049630000}"/>
    <cellStyle name="Percent 12 5 4 2 2" xfId="25417" xr:uid="{00000000-0005-0000-0000-00004A630000}"/>
    <cellStyle name="Percent 12 5 4 3" xfId="25418" xr:uid="{00000000-0005-0000-0000-00004B630000}"/>
    <cellStyle name="Percent 12 5 5" xfId="25419" xr:uid="{00000000-0005-0000-0000-00004C630000}"/>
    <cellStyle name="Percent 12 5 5 2" xfId="25420" xr:uid="{00000000-0005-0000-0000-00004D630000}"/>
    <cellStyle name="Percent 12 5 5 2 2" xfId="25421" xr:uid="{00000000-0005-0000-0000-00004E630000}"/>
    <cellStyle name="Percent 12 5 5 3" xfId="25422" xr:uid="{00000000-0005-0000-0000-00004F630000}"/>
    <cellStyle name="Percent 12 5 6" xfId="25423" xr:uid="{00000000-0005-0000-0000-000050630000}"/>
    <cellStyle name="Percent 12 5 6 2" xfId="25424" xr:uid="{00000000-0005-0000-0000-000051630000}"/>
    <cellStyle name="Percent 12 5 6 2 2" xfId="25425" xr:uid="{00000000-0005-0000-0000-000052630000}"/>
    <cellStyle name="Percent 12 5 6 3" xfId="25426" xr:uid="{00000000-0005-0000-0000-000053630000}"/>
    <cellStyle name="Percent 12 5 7" xfId="25427" xr:uid="{00000000-0005-0000-0000-000054630000}"/>
    <cellStyle name="Percent 12 5 7 2" xfId="25428" xr:uid="{00000000-0005-0000-0000-000055630000}"/>
    <cellStyle name="Percent 12 5 8" xfId="25429" xr:uid="{00000000-0005-0000-0000-000056630000}"/>
    <cellStyle name="Percent 12 5 8 2" xfId="25430" xr:uid="{00000000-0005-0000-0000-000057630000}"/>
    <cellStyle name="Percent 12 5 9" xfId="25431" xr:uid="{00000000-0005-0000-0000-000058630000}"/>
    <cellStyle name="Percent 12 6" xfId="25432" xr:uid="{00000000-0005-0000-0000-000059630000}"/>
    <cellStyle name="Percent 12 6 2" xfId="25433" xr:uid="{00000000-0005-0000-0000-00005A630000}"/>
    <cellStyle name="Percent 12 6 3" xfId="25434" xr:uid="{00000000-0005-0000-0000-00005B630000}"/>
    <cellStyle name="Percent 12 6 3 2" xfId="25435" xr:uid="{00000000-0005-0000-0000-00005C630000}"/>
    <cellStyle name="Percent 12 6 3 3" xfId="25436" xr:uid="{00000000-0005-0000-0000-00005D630000}"/>
    <cellStyle name="Percent 12 6 4" xfId="25437" xr:uid="{00000000-0005-0000-0000-00005E630000}"/>
    <cellStyle name="Percent 12 6 4 2" xfId="25438" xr:uid="{00000000-0005-0000-0000-00005F630000}"/>
    <cellStyle name="Percent 12 6 4 2 2" xfId="25439" xr:uid="{00000000-0005-0000-0000-000060630000}"/>
    <cellStyle name="Percent 12 6 4 3" xfId="25440" xr:uid="{00000000-0005-0000-0000-000061630000}"/>
    <cellStyle name="Percent 12 6 5" xfId="25441" xr:uid="{00000000-0005-0000-0000-000062630000}"/>
    <cellStyle name="Percent 12 6 5 2" xfId="25442" xr:uid="{00000000-0005-0000-0000-000063630000}"/>
    <cellStyle name="Percent 12 6 5 2 2" xfId="25443" xr:uid="{00000000-0005-0000-0000-000064630000}"/>
    <cellStyle name="Percent 12 6 5 3" xfId="25444" xr:uid="{00000000-0005-0000-0000-000065630000}"/>
    <cellStyle name="Percent 12 6 6" xfId="25445" xr:uid="{00000000-0005-0000-0000-000066630000}"/>
    <cellStyle name="Percent 12 6 6 2" xfId="25446" xr:uid="{00000000-0005-0000-0000-000067630000}"/>
    <cellStyle name="Percent 12 6 6 2 2" xfId="25447" xr:uid="{00000000-0005-0000-0000-000068630000}"/>
    <cellStyle name="Percent 12 6 6 3" xfId="25448" xr:uid="{00000000-0005-0000-0000-000069630000}"/>
    <cellStyle name="Percent 12 6 7" xfId="25449" xr:uid="{00000000-0005-0000-0000-00006A630000}"/>
    <cellStyle name="Percent 12 6 7 2" xfId="25450" xr:uid="{00000000-0005-0000-0000-00006B630000}"/>
    <cellStyle name="Percent 12 6 8" xfId="25451" xr:uid="{00000000-0005-0000-0000-00006C630000}"/>
    <cellStyle name="Percent 12 6 8 2" xfId="25452" xr:uid="{00000000-0005-0000-0000-00006D630000}"/>
    <cellStyle name="Percent 12 6 9" xfId="25453" xr:uid="{00000000-0005-0000-0000-00006E630000}"/>
    <cellStyle name="Percent 12 7" xfId="25454" xr:uid="{00000000-0005-0000-0000-00006F630000}"/>
    <cellStyle name="Percent 12 7 2" xfId="25455" xr:uid="{00000000-0005-0000-0000-000070630000}"/>
    <cellStyle name="Percent 12 7 3" xfId="25456" xr:uid="{00000000-0005-0000-0000-000071630000}"/>
    <cellStyle name="Percent 12 8" xfId="25457" xr:uid="{00000000-0005-0000-0000-000072630000}"/>
    <cellStyle name="Percent 12 8 2" xfId="25458" xr:uid="{00000000-0005-0000-0000-000073630000}"/>
    <cellStyle name="Percent 12 8 3" xfId="25459" xr:uid="{00000000-0005-0000-0000-000074630000}"/>
    <cellStyle name="Percent 12 8 3 2" xfId="25460" xr:uid="{00000000-0005-0000-0000-000075630000}"/>
    <cellStyle name="Percent 12 8 3 2 2" xfId="25461" xr:uid="{00000000-0005-0000-0000-000076630000}"/>
    <cellStyle name="Percent 12 8 3 3" xfId="25462" xr:uid="{00000000-0005-0000-0000-000077630000}"/>
    <cellStyle name="Percent 12 8 4" xfId="25463" xr:uid="{00000000-0005-0000-0000-000078630000}"/>
    <cellStyle name="Percent 12 8 4 2" xfId="25464" xr:uid="{00000000-0005-0000-0000-000079630000}"/>
    <cellStyle name="Percent 12 8 4 2 2" xfId="25465" xr:uid="{00000000-0005-0000-0000-00007A630000}"/>
    <cellStyle name="Percent 12 8 4 3" xfId="25466" xr:uid="{00000000-0005-0000-0000-00007B630000}"/>
    <cellStyle name="Percent 12 8 5" xfId="25467" xr:uid="{00000000-0005-0000-0000-00007C630000}"/>
    <cellStyle name="Percent 12 8 5 2" xfId="25468" xr:uid="{00000000-0005-0000-0000-00007D630000}"/>
    <cellStyle name="Percent 12 8 5 2 2" xfId="25469" xr:uid="{00000000-0005-0000-0000-00007E630000}"/>
    <cellStyle name="Percent 12 8 5 3" xfId="25470" xr:uid="{00000000-0005-0000-0000-00007F630000}"/>
    <cellStyle name="Percent 12 8 6" xfId="25471" xr:uid="{00000000-0005-0000-0000-000080630000}"/>
    <cellStyle name="Percent 12 8 6 2" xfId="25472" xr:uid="{00000000-0005-0000-0000-000081630000}"/>
    <cellStyle name="Percent 12 8 7" xfId="25473" xr:uid="{00000000-0005-0000-0000-000082630000}"/>
    <cellStyle name="Percent 12 8 7 2" xfId="25474" xr:uid="{00000000-0005-0000-0000-000083630000}"/>
    <cellStyle name="Percent 12 8 8" xfId="25475" xr:uid="{00000000-0005-0000-0000-000084630000}"/>
    <cellStyle name="Percent 12 8 9" xfId="25476" xr:uid="{00000000-0005-0000-0000-000085630000}"/>
    <cellStyle name="Percent 12 9" xfId="25477" xr:uid="{00000000-0005-0000-0000-000086630000}"/>
    <cellStyle name="Percent 13" xfId="25478" xr:uid="{00000000-0005-0000-0000-000087630000}"/>
    <cellStyle name="Percent 13 10" xfId="25479" xr:uid="{00000000-0005-0000-0000-000088630000}"/>
    <cellStyle name="Percent 13 2" xfId="25480" xr:uid="{00000000-0005-0000-0000-000089630000}"/>
    <cellStyle name="Percent 13 2 2" xfId="25481" xr:uid="{00000000-0005-0000-0000-00008A630000}"/>
    <cellStyle name="Percent 13 3" xfId="25482" xr:uid="{00000000-0005-0000-0000-00008B630000}"/>
    <cellStyle name="Percent 13 4" xfId="25483" xr:uid="{00000000-0005-0000-0000-00008C630000}"/>
    <cellStyle name="Percent 13 4 2" xfId="25484" xr:uid="{00000000-0005-0000-0000-00008D630000}"/>
    <cellStyle name="Percent 13 4 2 2" xfId="25485" xr:uid="{00000000-0005-0000-0000-00008E630000}"/>
    <cellStyle name="Percent 13 4 3" xfId="25486" xr:uid="{00000000-0005-0000-0000-00008F630000}"/>
    <cellStyle name="Percent 13 5" xfId="25487" xr:uid="{00000000-0005-0000-0000-000090630000}"/>
    <cellStyle name="Percent 13 5 2" xfId="25488" xr:uid="{00000000-0005-0000-0000-000091630000}"/>
    <cellStyle name="Percent 13 5 2 2" xfId="25489" xr:uid="{00000000-0005-0000-0000-000092630000}"/>
    <cellStyle name="Percent 13 5 3" xfId="25490" xr:uid="{00000000-0005-0000-0000-000093630000}"/>
    <cellStyle name="Percent 13 6" xfId="25491" xr:uid="{00000000-0005-0000-0000-000094630000}"/>
    <cellStyle name="Percent 13 6 2" xfId="25492" xr:uid="{00000000-0005-0000-0000-000095630000}"/>
    <cellStyle name="Percent 13 6 2 2" xfId="25493" xr:uid="{00000000-0005-0000-0000-000096630000}"/>
    <cellStyle name="Percent 13 6 3" xfId="25494" xr:uid="{00000000-0005-0000-0000-000097630000}"/>
    <cellStyle name="Percent 13 7" xfId="25495" xr:uid="{00000000-0005-0000-0000-000098630000}"/>
    <cellStyle name="Percent 13 7 2" xfId="25496" xr:uid="{00000000-0005-0000-0000-000099630000}"/>
    <cellStyle name="Percent 13 8" xfId="25497" xr:uid="{00000000-0005-0000-0000-00009A630000}"/>
    <cellStyle name="Percent 13 8 2" xfId="25498" xr:uid="{00000000-0005-0000-0000-00009B630000}"/>
    <cellStyle name="Percent 13 9" xfId="25499" xr:uid="{00000000-0005-0000-0000-00009C630000}"/>
    <cellStyle name="Percent 14" xfId="25500" xr:uid="{00000000-0005-0000-0000-00009D630000}"/>
    <cellStyle name="Percent 14 2" xfId="25501" xr:uid="{00000000-0005-0000-0000-00009E630000}"/>
    <cellStyle name="Percent 14 2 2" xfId="25502" xr:uid="{00000000-0005-0000-0000-00009F630000}"/>
    <cellStyle name="Percent 14 2 2 2" xfId="25503" xr:uid="{00000000-0005-0000-0000-0000A0630000}"/>
    <cellStyle name="Percent 14 2 3" xfId="25504" xr:uid="{00000000-0005-0000-0000-0000A1630000}"/>
    <cellStyle name="Percent 14 3" xfId="25505" xr:uid="{00000000-0005-0000-0000-0000A2630000}"/>
    <cellStyle name="Percent 14 3 2" xfId="25506" xr:uid="{00000000-0005-0000-0000-0000A3630000}"/>
    <cellStyle name="Percent 14 4" xfId="25507" xr:uid="{00000000-0005-0000-0000-0000A4630000}"/>
    <cellStyle name="Percent 15" xfId="25508" xr:uid="{00000000-0005-0000-0000-0000A5630000}"/>
    <cellStyle name="Percent 15 2" xfId="25509" xr:uid="{00000000-0005-0000-0000-0000A6630000}"/>
    <cellStyle name="Percent 15 2 2" xfId="25510" xr:uid="{00000000-0005-0000-0000-0000A7630000}"/>
    <cellStyle name="Percent 15 3" xfId="25511" xr:uid="{00000000-0005-0000-0000-0000A8630000}"/>
    <cellStyle name="Percent 16" xfId="25512" xr:uid="{00000000-0005-0000-0000-0000A9630000}"/>
    <cellStyle name="Percent 16 2" xfId="25513" xr:uid="{00000000-0005-0000-0000-0000AA630000}"/>
    <cellStyle name="Percent 16 2 2" xfId="25514" xr:uid="{00000000-0005-0000-0000-0000AB630000}"/>
    <cellStyle name="Percent 16 3" xfId="25515" xr:uid="{00000000-0005-0000-0000-0000AC630000}"/>
    <cellStyle name="Percent 17" xfId="25516" xr:uid="{00000000-0005-0000-0000-0000AD630000}"/>
    <cellStyle name="Percent 17 2" xfId="25517" xr:uid="{00000000-0005-0000-0000-0000AE630000}"/>
    <cellStyle name="Percent 17 2 2" xfId="25518" xr:uid="{00000000-0005-0000-0000-0000AF630000}"/>
    <cellStyle name="Percent 17 3" xfId="25519" xr:uid="{00000000-0005-0000-0000-0000B0630000}"/>
    <cellStyle name="Percent 18" xfId="25520" xr:uid="{00000000-0005-0000-0000-0000B1630000}"/>
    <cellStyle name="Percent 18 2" xfId="25521" xr:uid="{00000000-0005-0000-0000-0000B2630000}"/>
    <cellStyle name="Percent 19" xfId="25522" xr:uid="{00000000-0005-0000-0000-0000B3630000}"/>
    <cellStyle name="Percent 19 2" xfId="25523" xr:uid="{00000000-0005-0000-0000-0000B4630000}"/>
    <cellStyle name="Percent 2" xfId="25524" xr:uid="{00000000-0005-0000-0000-0000B5630000}"/>
    <cellStyle name="Percent 2 10" xfId="25525" xr:uid="{00000000-0005-0000-0000-0000B6630000}"/>
    <cellStyle name="Percent 2 10 2" xfId="25526" xr:uid="{00000000-0005-0000-0000-0000B7630000}"/>
    <cellStyle name="Percent 2 10 3" xfId="25527" xr:uid="{00000000-0005-0000-0000-0000B8630000}"/>
    <cellStyle name="Percent 2 11" xfId="25528" xr:uid="{00000000-0005-0000-0000-0000B9630000}"/>
    <cellStyle name="Percent 2 11 2" xfId="25529" xr:uid="{00000000-0005-0000-0000-0000BA630000}"/>
    <cellStyle name="Percent 2 12" xfId="25530" xr:uid="{00000000-0005-0000-0000-0000BB630000}"/>
    <cellStyle name="Percent 2 12 2" xfId="25531" xr:uid="{00000000-0005-0000-0000-0000BC630000}"/>
    <cellStyle name="Percent 2 13" xfId="25532" xr:uid="{00000000-0005-0000-0000-0000BD630000}"/>
    <cellStyle name="Percent 2 14" xfId="25533" xr:uid="{00000000-0005-0000-0000-0000BE630000}"/>
    <cellStyle name="Percent 2 15" xfId="25534" xr:uid="{00000000-0005-0000-0000-0000BF630000}"/>
    <cellStyle name="Percent 2 16" xfId="25535" xr:uid="{00000000-0005-0000-0000-0000C0630000}"/>
    <cellStyle name="Percent 2 2" xfId="25536" xr:uid="{00000000-0005-0000-0000-0000C1630000}"/>
    <cellStyle name="Percent 2 2 2" xfId="25537" xr:uid="{00000000-0005-0000-0000-0000C2630000}"/>
    <cellStyle name="Percent 2 3" xfId="25538" xr:uid="{00000000-0005-0000-0000-0000C3630000}"/>
    <cellStyle name="Percent 2 3 2" xfId="25539" xr:uid="{00000000-0005-0000-0000-0000C4630000}"/>
    <cellStyle name="Percent 2 4" xfId="25540" xr:uid="{00000000-0005-0000-0000-0000C5630000}"/>
    <cellStyle name="Percent 2 5" xfId="25541" xr:uid="{00000000-0005-0000-0000-0000C6630000}"/>
    <cellStyle name="Percent 2 5 2" xfId="25542" xr:uid="{00000000-0005-0000-0000-0000C7630000}"/>
    <cellStyle name="Percent 2 5 2 2" xfId="25543" xr:uid="{00000000-0005-0000-0000-0000C8630000}"/>
    <cellStyle name="Percent 2 5 2 2 2" xfId="25544" xr:uid="{00000000-0005-0000-0000-0000C9630000}"/>
    <cellStyle name="Percent 2 5 2 3" xfId="25545" xr:uid="{00000000-0005-0000-0000-0000CA630000}"/>
    <cellStyle name="Percent 2 5 2 4" xfId="25546" xr:uid="{00000000-0005-0000-0000-0000CB630000}"/>
    <cellStyle name="Percent 2 5 3" xfId="25547" xr:uid="{00000000-0005-0000-0000-0000CC630000}"/>
    <cellStyle name="Percent 2 5 3 2" xfId="25548" xr:uid="{00000000-0005-0000-0000-0000CD630000}"/>
    <cellStyle name="Percent 2 5 3 2 2" xfId="25549" xr:uid="{00000000-0005-0000-0000-0000CE630000}"/>
    <cellStyle name="Percent 2 5 3 3" xfId="25550" xr:uid="{00000000-0005-0000-0000-0000CF630000}"/>
    <cellStyle name="Percent 2 5 3 3 2" xfId="25551" xr:uid="{00000000-0005-0000-0000-0000D0630000}"/>
    <cellStyle name="Percent 2 5 3 4" xfId="25552" xr:uid="{00000000-0005-0000-0000-0000D1630000}"/>
    <cellStyle name="Percent 2 5 3 5" xfId="25553" xr:uid="{00000000-0005-0000-0000-0000D2630000}"/>
    <cellStyle name="Percent 2 5 3 6" xfId="25554" xr:uid="{00000000-0005-0000-0000-0000D3630000}"/>
    <cellStyle name="Percent 2 5 4" xfId="25555" xr:uid="{00000000-0005-0000-0000-0000D4630000}"/>
    <cellStyle name="Percent 2 5 4 2" xfId="25556" xr:uid="{00000000-0005-0000-0000-0000D5630000}"/>
    <cellStyle name="Percent 2 5 4 2 2" xfId="25557" xr:uid="{00000000-0005-0000-0000-0000D6630000}"/>
    <cellStyle name="Percent 2 5 4 2 3" xfId="25558" xr:uid="{00000000-0005-0000-0000-0000D7630000}"/>
    <cellStyle name="Percent 2 5 4 3" xfId="25559" xr:uid="{00000000-0005-0000-0000-0000D8630000}"/>
    <cellStyle name="Percent 2 5 4 4" xfId="25560" xr:uid="{00000000-0005-0000-0000-0000D9630000}"/>
    <cellStyle name="Percent 2 5 5" xfId="25561" xr:uid="{00000000-0005-0000-0000-0000DA630000}"/>
    <cellStyle name="Percent 2 5 6" xfId="25562" xr:uid="{00000000-0005-0000-0000-0000DB630000}"/>
    <cellStyle name="Percent 2 6" xfId="25563" xr:uid="{00000000-0005-0000-0000-0000DC630000}"/>
    <cellStyle name="Percent 2 6 2" xfId="25564" xr:uid="{00000000-0005-0000-0000-0000DD630000}"/>
    <cellStyle name="Percent 2 6 2 2" xfId="25565" xr:uid="{00000000-0005-0000-0000-0000DE630000}"/>
    <cellStyle name="Percent 2 6 2 2 2" xfId="25566" xr:uid="{00000000-0005-0000-0000-0000DF630000}"/>
    <cellStyle name="Percent 2 6 2 3" xfId="25567" xr:uid="{00000000-0005-0000-0000-0000E0630000}"/>
    <cellStyle name="Percent 2 6 2 4" xfId="25568" xr:uid="{00000000-0005-0000-0000-0000E1630000}"/>
    <cellStyle name="Percent 2 6 3" xfId="25569" xr:uid="{00000000-0005-0000-0000-0000E2630000}"/>
    <cellStyle name="Percent 2 6 3 2" xfId="25570" xr:uid="{00000000-0005-0000-0000-0000E3630000}"/>
    <cellStyle name="Percent 2 6 3 2 2" xfId="25571" xr:uid="{00000000-0005-0000-0000-0000E4630000}"/>
    <cellStyle name="Percent 2 6 3 3" xfId="25572" xr:uid="{00000000-0005-0000-0000-0000E5630000}"/>
    <cellStyle name="Percent 2 6 3 3 2" xfId="25573" xr:uid="{00000000-0005-0000-0000-0000E6630000}"/>
    <cellStyle name="Percent 2 6 3 4" xfId="25574" xr:uid="{00000000-0005-0000-0000-0000E7630000}"/>
    <cellStyle name="Percent 2 6 3 5" xfId="25575" xr:uid="{00000000-0005-0000-0000-0000E8630000}"/>
    <cellStyle name="Percent 2 6 4" xfId="25576" xr:uid="{00000000-0005-0000-0000-0000E9630000}"/>
    <cellStyle name="Percent 2 6 4 2" xfId="25577" xr:uid="{00000000-0005-0000-0000-0000EA630000}"/>
    <cellStyle name="Percent 2 6 4 3" xfId="25578" xr:uid="{00000000-0005-0000-0000-0000EB630000}"/>
    <cellStyle name="Percent 2 6 5" xfId="25579" xr:uid="{00000000-0005-0000-0000-0000EC630000}"/>
    <cellStyle name="Percent 2 6 6" xfId="25580" xr:uid="{00000000-0005-0000-0000-0000ED630000}"/>
    <cellStyle name="Percent 2 7" xfId="25581" xr:uid="{00000000-0005-0000-0000-0000EE630000}"/>
    <cellStyle name="Percent 2 7 2" xfId="25582" xr:uid="{00000000-0005-0000-0000-0000EF630000}"/>
    <cellStyle name="Percent 2 7 2 2" xfId="25583" xr:uid="{00000000-0005-0000-0000-0000F0630000}"/>
    <cellStyle name="Percent 2 7 3" xfId="25584" xr:uid="{00000000-0005-0000-0000-0000F1630000}"/>
    <cellStyle name="Percent 2 7 4" xfId="25585" xr:uid="{00000000-0005-0000-0000-0000F2630000}"/>
    <cellStyle name="Percent 2 8" xfId="25586" xr:uid="{00000000-0005-0000-0000-0000F3630000}"/>
    <cellStyle name="Percent 2 8 2" xfId="25587" xr:uid="{00000000-0005-0000-0000-0000F4630000}"/>
    <cellStyle name="Percent 2 8 2 2" xfId="25588" xr:uid="{00000000-0005-0000-0000-0000F5630000}"/>
    <cellStyle name="Percent 2 8 3" xfId="25589" xr:uid="{00000000-0005-0000-0000-0000F6630000}"/>
    <cellStyle name="Percent 2 8 3 2" xfId="25590" xr:uid="{00000000-0005-0000-0000-0000F7630000}"/>
    <cellStyle name="Percent 2 8 4" xfId="25591" xr:uid="{00000000-0005-0000-0000-0000F8630000}"/>
    <cellStyle name="Percent 2 8 5" xfId="25592" xr:uid="{00000000-0005-0000-0000-0000F9630000}"/>
    <cellStyle name="Percent 2 8 6" xfId="25593" xr:uid="{00000000-0005-0000-0000-0000FA630000}"/>
    <cellStyle name="Percent 2 9" xfId="25594" xr:uid="{00000000-0005-0000-0000-0000FB630000}"/>
    <cellStyle name="Percent 2 9 2" xfId="25595" xr:uid="{00000000-0005-0000-0000-0000FC630000}"/>
    <cellStyle name="Percent 2 9 2 2" xfId="25596" xr:uid="{00000000-0005-0000-0000-0000FD630000}"/>
    <cellStyle name="Percent 2 9 2 3" xfId="25597" xr:uid="{00000000-0005-0000-0000-0000FE630000}"/>
    <cellStyle name="Percent 2 9 3" xfId="25598" xr:uid="{00000000-0005-0000-0000-0000FF630000}"/>
    <cellStyle name="Percent 2 9 4" xfId="25599" xr:uid="{00000000-0005-0000-0000-000000640000}"/>
    <cellStyle name="Percent 3" xfId="25600" xr:uid="{00000000-0005-0000-0000-000001640000}"/>
    <cellStyle name="Percent 3 2" xfId="25601" xr:uid="{00000000-0005-0000-0000-000002640000}"/>
    <cellStyle name="Percent 3 3" xfId="25602" xr:uid="{00000000-0005-0000-0000-000003640000}"/>
    <cellStyle name="Percent 3 3 2" xfId="25603" xr:uid="{00000000-0005-0000-0000-000004640000}"/>
    <cellStyle name="Percent 3 3 2 2" xfId="25604" xr:uid="{00000000-0005-0000-0000-000005640000}"/>
    <cellStyle name="Percent 3 3 2 2 2" xfId="25605" xr:uid="{00000000-0005-0000-0000-000006640000}"/>
    <cellStyle name="Percent 3 3 2 3" xfId="25606" xr:uid="{00000000-0005-0000-0000-000007640000}"/>
    <cellStyle name="Percent 3 3 2 4" xfId="25607" xr:uid="{00000000-0005-0000-0000-000008640000}"/>
    <cellStyle name="Percent 3 3 3" xfId="25608" xr:uid="{00000000-0005-0000-0000-000009640000}"/>
    <cellStyle name="Percent 3 3 3 2" xfId="25609" xr:uid="{00000000-0005-0000-0000-00000A640000}"/>
    <cellStyle name="Percent 3 3 3 2 2" xfId="25610" xr:uid="{00000000-0005-0000-0000-00000B640000}"/>
    <cellStyle name="Percent 3 3 3 3" xfId="25611" xr:uid="{00000000-0005-0000-0000-00000C640000}"/>
    <cellStyle name="Percent 3 3 3 3 2" xfId="25612" xr:uid="{00000000-0005-0000-0000-00000D640000}"/>
    <cellStyle name="Percent 3 3 3 4" xfId="25613" xr:uid="{00000000-0005-0000-0000-00000E640000}"/>
    <cellStyle name="Percent 3 3 3 5" xfId="25614" xr:uid="{00000000-0005-0000-0000-00000F640000}"/>
    <cellStyle name="Percent 3 3 4" xfId="25615" xr:uid="{00000000-0005-0000-0000-000010640000}"/>
    <cellStyle name="Percent 3 3 4 2" xfId="25616" xr:uid="{00000000-0005-0000-0000-000011640000}"/>
    <cellStyle name="Percent 3 3 4 3" xfId="25617" xr:uid="{00000000-0005-0000-0000-000012640000}"/>
    <cellStyle name="Percent 3 3 5" xfId="25618" xr:uid="{00000000-0005-0000-0000-000013640000}"/>
    <cellStyle name="Percent 3 3 6" xfId="25619" xr:uid="{00000000-0005-0000-0000-000014640000}"/>
    <cellStyle name="Percent 4" xfId="25620" xr:uid="{00000000-0005-0000-0000-000015640000}"/>
    <cellStyle name="Percent 4 2" xfId="25621" xr:uid="{00000000-0005-0000-0000-000016640000}"/>
    <cellStyle name="Percent 5" xfId="25622" xr:uid="{00000000-0005-0000-0000-000017640000}"/>
    <cellStyle name="Percent 5 2" xfId="25623" xr:uid="{00000000-0005-0000-0000-000018640000}"/>
    <cellStyle name="Percent 5 2 2" xfId="25624" xr:uid="{00000000-0005-0000-0000-000019640000}"/>
    <cellStyle name="Percent 5 3" xfId="25625" xr:uid="{00000000-0005-0000-0000-00001A640000}"/>
    <cellStyle name="Percent 6" xfId="25626" xr:uid="{00000000-0005-0000-0000-00001B640000}"/>
    <cellStyle name="Percent 7" xfId="25627" xr:uid="{00000000-0005-0000-0000-00001C640000}"/>
    <cellStyle name="Percent 7 2" xfId="25628" xr:uid="{00000000-0005-0000-0000-00001D640000}"/>
    <cellStyle name="Percent 7 2 2" xfId="25629" xr:uid="{00000000-0005-0000-0000-00001E640000}"/>
    <cellStyle name="Percent 7 2 2 2" xfId="25630" xr:uid="{00000000-0005-0000-0000-00001F640000}"/>
    <cellStyle name="Percent 7 2 3" xfId="25631" xr:uid="{00000000-0005-0000-0000-000020640000}"/>
    <cellStyle name="Percent 7 2 4" xfId="25632" xr:uid="{00000000-0005-0000-0000-000021640000}"/>
    <cellStyle name="Percent 7 3" xfId="25633" xr:uid="{00000000-0005-0000-0000-000022640000}"/>
    <cellStyle name="Percent 7 3 2" xfId="25634" xr:uid="{00000000-0005-0000-0000-000023640000}"/>
    <cellStyle name="Percent 7 3 2 2" xfId="25635" xr:uid="{00000000-0005-0000-0000-000024640000}"/>
    <cellStyle name="Percent 7 3 3" xfId="25636" xr:uid="{00000000-0005-0000-0000-000025640000}"/>
    <cellStyle name="Percent 7 3 3 2" xfId="25637" xr:uid="{00000000-0005-0000-0000-000026640000}"/>
    <cellStyle name="Percent 7 3 4" xfId="25638" xr:uid="{00000000-0005-0000-0000-000027640000}"/>
    <cellStyle name="Percent 7 3 5" xfId="25639" xr:uid="{00000000-0005-0000-0000-000028640000}"/>
    <cellStyle name="Percent 7 3 6" xfId="25640" xr:uid="{00000000-0005-0000-0000-000029640000}"/>
    <cellStyle name="Percent 7 4" xfId="25641" xr:uid="{00000000-0005-0000-0000-00002A640000}"/>
    <cellStyle name="Percent 7 4 2" xfId="25642" xr:uid="{00000000-0005-0000-0000-00002B640000}"/>
    <cellStyle name="Percent 7 4 2 2" xfId="25643" xr:uid="{00000000-0005-0000-0000-00002C640000}"/>
    <cellStyle name="Percent 7 4 2 3" xfId="25644" xr:uid="{00000000-0005-0000-0000-00002D640000}"/>
    <cellStyle name="Percent 7 4 3" xfId="25645" xr:uid="{00000000-0005-0000-0000-00002E640000}"/>
    <cellStyle name="Percent 7 4 4" xfId="25646" xr:uid="{00000000-0005-0000-0000-00002F640000}"/>
    <cellStyle name="Percent 7 5" xfId="25647" xr:uid="{00000000-0005-0000-0000-000030640000}"/>
    <cellStyle name="Percent 7 6" xfId="25648" xr:uid="{00000000-0005-0000-0000-000031640000}"/>
    <cellStyle name="Percent 8" xfId="25649" xr:uid="{00000000-0005-0000-0000-000032640000}"/>
    <cellStyle name="Percent 8 2" xfId="25650" xr:uid="{00000000-0005-0000-0000-000033640000}"/>
    <cellStyle name="Percent 8 2 2" xfId="25651" xr:uid="{00000000-0005-0000-0000-000034640000}"/>
    <cellStyle name="Percent 8 2 2 2" xfId="25652" xr:uid="{00000000-0005-0000-0000-000035640000}"/>
    <cellStyle name="Percent 8 2 3" xfId="25653" xr:uid="{00000000-0005-0000-0000-000036640000}"/>
    <cellStyle name="Percent 8 2 4" xfId="25654" xr:uid="{00000000-0005-0000-0000-000037640000}"/>
    <cellStyle name="Percent 8 3" xfId="25655" xr:uid="{00000000-0005-0000-0000-000038640000}"/>
    <cellStyle name="Percent 8 3 2" xfId="25656" xr:uid="{00000000-0005-0000-0000-000039640000}"/>
    <cellStyle name="Percent 8 3 2 2" xfId="25657" xr:uid="{00000000-0005-0000-0000-00003A640000}"/>
    <cellStyle name="Percent 8 3 3" xfId="25658" xr:uid="{00000000-0005-0000-0000-00003B640000}"/>
    <cellStyle name="Percent 8 3 3 2" xfId="25659" xr:uid="{00000000-0005-0000-0000-00003C640000}"/>
    <cellStyle name="Percent 8 3 4" xfId="25660" xr:uid="{00000000-0005-0000-0000-00003D640000}"/>
    <cellStyle name="Percent 8 3 5" xfId="25661" xr:uid="{00000000-0005-0000-0000-00003E640000}"/>
    <cellStyle name="Percent 8 4" xfId="25662" xr:uid="{00000000-0005-0000-0000-00003F640000}"/>
    <cellStyle name="Percent 8 4 2" xfId="25663" xr:uid="{00000000-0005-0000-0000-000040640000}"/>
    <cellStyle name="Percent 8 4 3" xfId="25664" xr:uid="{00000000-0005-0000-0000-000041640000}"/>
    <cellStyle name="Percent 8 5" xfId="25665" xr:uid="{00000000-0005-0000-0000-000042640000}"/>
    <cellStyle name="Percent 8 6" xfId="25666" xr:uid="{00000000-0005-0000-0000-000043640000}"/>
    <cellStyle name="Percent 9" xfId="25667" xr:uid="{00000000-0005-0000-0000-000044640000}"/>
    <cellStyle name="Percent 9 2" xfId="25668" xr:uid="{00000000-0005-0000-0000-000045640000}"/>
    <cellStyle name="Percent 9 2 2" xfId="25669" xr:uid="{00000000-0005-0000-0000-000046640000}"/>
    <cellStyle name="Percent 9 2 3" xfId="25670" xr:uid="{00000000-0005-0000-0000-000047640000}"/>
    <cellStyle name="Percent 9 3" xfId="25671" xr:uid="{00000000-0005-0000-0000-000048640000}"/>
    <cellStyle name="Percent 9 3 2" xfId="25672" xr:uid="{00000000-0005-0000-0000-000049640000}"/>
    <cellStyle name="Percent 9 3 3" xfId="25673" xr:uid="{00000000-0005-0000-0000-00004A640000}"/>
    <cellStyle name="Percent 9 4" xfId="25674" xr:uid="{00000000-0005-0000-0000-00004B640000}"/>
    <cellStyle name="Percent 9 4 2" xfId="25675" xr:uid="{00000000-0005-0000-0000-00004C640000}"/>
    <cellStyle name="Percent 9 4 3" xfId="25676" xr:uid="{00000000-0005-0000-0000-00004D640000}"/>
    <cellStyle name="Percent 9 5" xfId="25677" xr:uid="{00000000-0005-0000-0000-00004E640000}"/>
    <cellStyle name="Percent 9 6" xfId="25678" xr:uid="{00000000-0005-0000-0000-00004F640000}"/>
    <cellStyle name="statement" xfId="25679" xr:uid="{00000000-0005-0000-0000-000050640000}"/>
    <cellStyle name="Statement heading" xfId="25680" xr:uid="{00000000-0005-0000-0000-000051640000}"/>
    <cellStyle name="Statement heading 2" xfId="25681" xr:uid="{00000000-0005-0000-0000-000052640000}"/>
    <cellStyle name="Total 2" xfId="25682" xr:uid="{00000000-0005-0000-0000-000053640000}"/>
    <cellStyle name="Warning Text 2" xfId="25683" xr:uid="{00000000-0005-0000-0000-000054640000}"/>
    <cellStyle name="Years" xfId="25684" xr:uid="{00000000-0005-0000-0000-000055640000}"/>
    <cellStyle name="Years 2" xfId="25685" xr:uid="{00000000-0005-0000-0000-000056640000}"/>
  </cellStyles>
  <dxfs count="0"/>
  <tableStyles count="0" defaultTableStyle="TableStyleMedium2" defaultPivotStyle="PivotStyleLight16"/>
  <colors>
    <mruColors>
      <color rgb="FF0000FF"/>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396875</xdr:colOff>
      <xdr:row>0</xdr:row>
      <xdr:rowOff>0</xdr:rowOff>
    </xdr:from>
    <xdr:to>
      <xdr:col>12</xdr:col>
      <xdr:colOff>0</xdr:colOff>
      <xdr:row>2</xdr:row>
      <xdr:rowOff>111126</xdr:rowOff>
    </xdr:to>
    <xdr:pic>
      <xdr:nvPicPr>
        <xdr:cNvPr id="4" name="Picture 3">
          <a:extLst>
            <a:ext uri="{FF2B5EF4-FFF2-40B4-BE49-F238E27FC236}">
              <a16:creationId xmlns:a16="http://schemas.microsoft.com/office/drawing/2014/main" id="{CCE8F300-6340-4F09-A2EF-30F7B4626B3C}"/>
            </a:ext>
          </a:extLst>
        </xdr:cNvPr>
        <xdr:cNvPicPr>
          <a:picLocks noChangeAspect="1"/>
        </xdr:cNvPicPr>
      </xdr:nvPicPr>
      <xdr:blipFill rotWithShape="1">
        <a:blip xmlns:r="http://schemas.openxmlformats.org/officeDocument/2006/relationships" r:embed="rId1"/>
        <a:srcRect l="2122" t="11760" r="2122" b="10205"/>
        <a:stretch/>
      </xdr:blipFill>
      <xdr:spPr>
        <a:xfrm>
          <a:off x="9661525" y="0"/>
          <a:ext cx="1590675"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A74712CF-D9BA-4E15-8C8C-A264BAD3CA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8F3705CC-5497-4B56-955A-A403BCC49A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A8349951-2950-40AF-BE9E-661FE55BD8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39D2135D-5E1B-4DD7-86B7-BE5EC21815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C86C682-5EFB-43F2-91D4-D55EBAFD1B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5F1CB829-D58D-4886-B581-15071DA6A0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135100" y="904875"/>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F60BBF25-4CB2-4C4B-90AE-20D0D9960F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EA4739FC-D806-4ED7-8A8C-47BBD287A3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F7D6800B-0A05-4052-A89B-80D49773B8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0089DBE7-61D5-4C10-A40F-4EC6A670FB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AE5A6543-C98C-4596-8D39-181C7707B8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ADEE49C-504D-4DA0-A6AE-E8EB6A7B03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9C106936-19D7-471B-99E9-CB9A15CA57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B0A60D56-DB0D-48FE-843C-14A4402A43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F22CF6DC-98AF-4652-9396-E95C552B7D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D4CD47D9-CA42-4EAE-9F41-F1669AE4FA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7B535532-CBEC-4E45-88DB-3EB7003651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C1801AA-63AC-4CAB-B011-426974376D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71F9324D-0052-4282-866E-B914700367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1CE50BE7-7EE8-48B8-89C3-6206B967DD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38F19035-147D-4287-9555-9D1487365D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0271DF0-BCBE-43C1-AEBF-A8F2D2ED27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1804FE5E-A241-4DB1-BE17-E04F86BF28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64A863A8-457F-4551-82E6-A72662B55B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ao, Thy" id="{B73EE0B2-9DDD-4B51-9489-C65A105D482C}" userId="S::thy.dao@tribunal.gc.ca::cb739012-cca3-4444-97e9-eee5b45f29f6" providerId="AD"/>
  <person displayName="Arboleda, Jameyn" id="{9511D01A-9748-48D8-9681-CEDE6E6DC653}" userId="S::Jameyn.Arboleda@tribunal.gc.ca::914a611a-fd6b-460a-90bd-5bd9dc82c70e" providerId="AD"/>
  <person displayName="Lanthier, Mylène" id="{7FC6F924-7DCF-4930-A3A1-5A880B60D415}" userId="S::Mylene.Lanthier@tribunal.gc.ca::033d3c80-e0a2-4c48-9e9a-b695455a48f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1" dT="2025-12-08T19:38:33.15" personId="{9511D01A-9748-48D8-9681-CEDE6E6DC653}" id="{32958E7C-C115-44D2-8ECA-B8DB96EAAE61}">
    <text>Hide EN and FR columns
TRIB &gt; Hide R/C</text>
  </threadedComment>
</ThreadedComments>
</file>

<file path=xl/threadedComments/threadedComment2.xml><?xml version="1.0" encoding="utf-8"?>
<ThreadedComments xmlns="http://schemas.microsoft.com/office/spreadsheetml/2018/threadedcomments" xmlns:x="http://schemas.openxmlformats.org/spreadsheetml/2006/main">
  <threadedComment ref="P92" dT="2026-03-10T15:30:02.26" personId="{B73EE0B2-9DDD-4B51-9489-C65A105D482C}" id="{487DB43E-DC63-4781-A0EA-80032FBBC6A0}">
    <text>Check french</text>
  </threadedComment>
  <threadedComment ref="P92" dT="2026-03-10T23:34:27.41" personId="{7FC6F924-7DCF-4930-A3A1-5A880B60D415}" id="{7889BA2B-F094-4926-8C75-692CEB823091}" parentId="{487DB43E-DC63-4781-A0EA-80032FBBC6A0}">
    <text>checked</text>
  </threadedComment>
</ThreadedComments>
</file>

<file path=xl/threadedComments/threadedComment3.xml><?xml version="1.0" encoding="utf-8"?>
<ThreadedComments xmlns="http://schemas.microsoft.com/office/spreadsheetml/2018/threadedcomments" xmlns:x="http://schemas.openxmlformats.org/spreadsheetml/2006/main">
  <threadedComment ref="O43" dT="2026-03-03T19:04:57.83" personId="{B73EE0B2-9DDD-4B51-9489-C65A105D482C}" id="{F0D7464E-80E7-457E-B3E2-1E87B2FD3FAA}">
    <text>Confirm wording is correct, and the French is correct.</text>
  </threadedComment>
  <threadedComment ref="O43" dT="2026-03-10T23:34:01.52" personId="{7FC6F924-7DCF-4930-A3A1-5A880B60D415}" id="{C4912DFF-B9A4-4F08-AAA5-FE3ADD0BE7C5}" parentId="{F0D7464E-80E7-457E-B3E2-1E87B2FD3FAA}">
    <text>French is ok</text>
  </threadedComment>
  <threadedComment ref="O50" dT="2026-03-03T19:07:26.57" personId="{B73EE0B2-9DDD-4B51-9489-C65A105D482C}" id="{5AD1002A-F66F-4720-AC90-7E35D6DD7AC8}">
    <text>Reworded. Confirm it is ok, and confirm French is OK</text>
  </threadedComment>
  <threadedComment ref="O50" dT="2026-03-10T14:52:06.40" personId="{B73EE0B2-9DDD-4B51-9489-C65A105D482C}" id="{26002976-A3ED-476B-B040-BA7CB410F270}" parentId="{5AD1002A-F66F-4720-AC90-7E35D6DD7AC8}">
    <text>ok</text>
  </threadedComment>
  <threadedComment ref="O50" dT="2026-03-10T23:33:51.27" personId="{7FC6F924-7DCF-4930-A3A1-5A880B60D415}" id="{C5DB1DDD-DEEF-45E5-B3B3-37A5AC97A853}" parentId="{5AD1002A-F66F-4720-AC90-7E35D6DD7AC8}">
    <text>French is ok</text>
  </threadedComment>
  <threadedComment ref="P101" dT="2026-03-10T15:30:54.30" personId="{B73EE0B2-9DDD-4B51-9489-C65A105D482C}" id="{E7993F81-71AA-4068-8E95-A8C77B8DB798}">
    <text>Check french</text>
  </threadedComment>
  <threadedComment ref="P101" dT="2026-03-10T23:33:35.29" personId="{7FC6F924-7DCF-4930-A3A1-5A880B60D415}" id="{68EF42A4-2947-4061-8E10-0A8174B46828}" parentId="{E7993F81-71AA-4068-8E95-A8C77B8DB798}">
    <text>checked</text>
  </threadedComment>
</ThreadedComments>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microsoft.com/office/2017/10/relationships/threadedComment" Target="../threadedComments/threadedComment3.xml"/><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70834-ABC7-41E8-9E42-10913FD30AB1}">
  <sheetPr codeName="Sheet1">
    <tabColor rgb="FFFFC000"/>
  </sheetPr>
  <dimension ref="A1:L328"/>
  <sheetViews>
    <sheetView showGridLines="0" topLeftCell="A50" zoomScaleNormal="100" workbookViewId="0">
      <selection activeCell="C76" sqref="C76"/>
    </sheetView>
  </sheetViews>
  <sheetFormatPr defaultColWidth="8.7109375" defaultRowHeight="14.25" x14ac:dyDescent="0.25"/>
  <cols>
    <col min="1" max="1" width="24.42578125" style="67" bestFit="1" customWidth="1"/>
    <col min="2" max="2" width="26.42578125" style="10" customWidth="1"/>
    <col min="3" max="3" width="32.28515625" style="10" bestFit="1" customWidth="1"/>
    <col min="4" max="4" width="18.7109375" style="10" bestFit="1" customWidth="1"/>
    <col min="5" max="5" width="8.7109375" style="10"/>
    <col min="6" max="6" width="11.7109375" style="10" customWidth="1"/>
    <col min="7" max="7" width="10.7109375" style="10" customWidth="1"/>
    <col min="8" max="10" width="8.7109375" style="10"/>
    <col min="11" max="11" width="12" style="10" bestFit="1" customWidth="1"/>
    <col min="12" max="16384" width="8.7109375" style="10"/>
  </cols>
  <sheetData>
    <row r="1" spans="1:12" s="80" customFormat="1" x14ac:dyDescent="0.25">
      <c r="A1" s="80" t="s">
        <v>54</v>
      </c>
      <c r="B1" s="80" t="s">
        <v>55</v>
      </c>
      <c r="C1" s="80" t="s">
        <v>56</v>
      </c>
      <c r="F1" s="80" t="s">
        <v>57</v>
      </c>
    </row>
    <row r="2" spans="1:12" x14ac:dyDescent="0.25">
      <c r="A2" s="67" t="s">
        <v>58</v>
      </c>
      <c r="B2" s="29" t="s">
        <v>907</v>
      </c>
      <c r="C2" s="29" t="str">
        <f>B2</f>
        <v>GC-2025-001</v>
      </c>
      <c r="F2" s="10" t="s">
        <v>143</v>
      </c>
    </row>
    <row r="3" spans="1:12" x14ac:dyDescent="0.25">
      <c r="A3" s="67" t="s">
        <v>59</v>
      </c>
      <c r="B3" s="10" t="s">
        <v>824</v>
      </c>
      <c r="C3" s="10" t="s">
        <v>825</v>
      </c>
      <c r="F3" s="10" t="s">
        <v>142</v>
      </c>
    </row>
    <row r="4" spans="1:12" x14ac:dyDescent="0.25">
      <c r="A4" s="67" t="s">
        <v>117</v>
      </c>
      <c r="B4" s="29" t="s">
        <v>327</v>
      </c>
      <c r="C4" s="29" t="s">
        <v>328</v>
      </c>
      <c r="F4" s="10" t="s">
        <v>141</v>
      </c>
    </row>
    <row r="5" spans="1:12" ht="28.5" x14ac:dyDescent="0.25">
      <c r="A5" s="79" t="s">
        <v>207</v>
      </c>
      <c r="B5" s="29" t="s">
        <v>816</v>
      </c>
      <c r="C5" s="29" t="s">
        <v>812</v>
      </c>
      <c r="D5" s="78" t="s">
        <v>311</v>
      </c>
    </row>
    <row r="6" spans="1:12" x14ac:dyDescent="0.25">
      <c r="A6" s="67" t="s">
        <v>172</v>
      </c>
      <c r="B6" s="55">
        <v>2023</v>
      </c>
      <c r="C6" s="55">
        <v>2023</v>
      </c>
      <c r="F6" s="77" t="s">
        <v>205</v>
      </c>
    </row>
    <row r="7" spans="1:12" x14ac:dyDescent="0.25">
      <c r="A7" s="67" t="s">
        <v>187</v>
      </c>
      <c r="B7" s="68" t="s">
        <v>798</v>
      </c>
      <c r="C7" s="110" t="s">
        <v>799</v>
      </c>
      <c r="F7" s="29" t="s">
        <v>330</v>
      </c>
    </row>
    <row r="8" spans="1:12" x14ac:dyDescent="0.25">
      <c r="A8" s="67" t="s">
        <v>171</v>
      </c>
      <c r="B8" s="129">
        <v>2025</v>
      </c>
      <c r="C8" s="129">
        <v>2025</v>
      </c>
      <c r="F8" s="29" t="s">
        <v>329</v>
      </c>
    </row>
    <row r="9" spans="1:12" x14ac:dyDescent="0.25">
      <c r="A9" s="67" t="s">
        <v>148</v>
      </c>
      <c r="B9" s="10" t="s">
        <v>805</v>
      </c>
      <c r="C9" s="10" t="s">
        <v>807</v>
      </c>
      <c r="F9" s="78" t="s">
        <v>206</v>
      </c>
    </row>
    <row r="10" spans="1:12" x14ac:dyDescent="0.25">
      <c r="A10" s="67" t="s">
        <v>149</v>
      </c>
      <c r="B10" s="10" t="s">
        <v>808</v>
      </c>
      <c r="C10" s="10" t="s">
        <v>806</v>
      </c>
    </row>
    <row r="11" spans="1:12" x14ac:dyDescent="0.25">
      <c r="A11" s="67" t="s">
        <v>60</v>
      </c>
      <c r="B11" s="75" t="s">
        <v>859</v>
      </c>
      <c r="C11" s="68" t="s">
        <v>860</v>
      </c>
    </row>
    <row r="12" spans="1:12" x14ac:dyDescent="0.25">
      <c r="B12" s="60"/>
      <c r="C12" s="10">
        <v>2026</v>
      </c>
      <c r="F12" s="80" t="s">
        <v>274</v>
      </c>
      <c r="G12" s="67"/>
      <c r="H12" s="67"/>
      <c r="I12" s="67"/>
      <c r="J12" s="67"/>
      <c r="K12" s="67"/>
      <c r="L12" s="67"/>
    </row>
    <row r="13" spans="1:12" x14ac:dyDescent="0.25">
      <c r="A13" s="76" t="s">
        <v>199</v>
      </c>
      <c r="B13" s="29" t="s">
        <v>846</v>
      </c>
      <c r="C13" s="29" t="s">
        <v>847</v>
      </c>
      <c r="D13" s="29" t="s">
        <v>848</v>
      </c>
      <c r="F13" s="124" t="s">
        <v>307</v>
      </c>
      <c r="G13" s="124" t="s">
        <v>287</v>
      </c>
      <c r="H13" s="274" t="s">
        <v>291</v>
      </c>
      <c r="I13" s="274"/>
      <c r="J13" s="124" t="s">
        <v>302</v>
      </c>
      <c r="K13" s="80" t="s">
        <v>45</v>
      </c>
      <c r="L13" s="124" t="s">
        <v>308</v>
      </c>
    </row>
    <row r="14" spans="1:12" x14ac:dyDescent="0.25">
      <c r="A14" s="76" t="s">
        <v>200</v>
      </c>
      <c r="B14" s="29" t="s">
        <v>849</v>
      </c>
      <c r="C14" s="29" t="s">
        <v>850</v>
      </c>
      <c r="D14" s="29" t="s">
        <v>851</v>
      </c>
      <c r="F14" s="67" t="s">
        <v>275</v>
      </c>
      <c r="G14" s="67" t="s">
        <v>288</v>
      </c>
      <c r="H14" s="67" t="s">
        <v>292</v>
      </c>
      <c r="I14" s="67" t="s">
        <v>314</v>
      </c>
      <c r="J14" s="67">
        <f>$B$8</f>
        <v>2025</v>
      </c>
      <c r="K14" s="67" t="str">
        <f>IF(Intro!$G$29="English",Variables!H14&amp;" "&amp;Variables!J14,Variables!I14&amp;" "&amp;Variables!J14)</f>
        <v>Oct-Dec 2025</v>
      </c>
      <c r="L14" s="67" t="s">
        <v>268</v>
      </c>
    </row>
    <row r="15" spans="1:12" x14ac:dyDescent="0.25">
      <c r="B15" s="10" t="s">
        <v>809</v>
      </c>
      <c r="F15" s="67" t="s">
        <v>276</v>
      </c>
      <c r="G15" s="67" t="s">
        <v>289</v>
      </c>
      <c r="H15" s="67" t="s">
        <v>275</v>
      </c>
      <c r="I15" s="67" t="s">
        <v>315</v>
      </c>
      <c r="J15" s="67">
        <f>$B$8+1</f>
        <v>2026</v>
      </c>
      <c r="K15" s="67" t="str">
        <f>IF(Intro!$G$29="English",Variables!H15&amp;" "&amp;Variables!J15,Variables!I15&amp;" "&amp;Variables!J15)</f>
        <v>Jan 2026</v>
      </c>
      <c r="L15" s="67" t="s">
        <v>268</v>
      </c>
    </row>
    <row r="16" spans="1:12" ht="409.5" x14ac:dyDescent="0.25">
      <c r="A16" s="67" t="s">
        <v>67</v>
      </c>
      <c r="B16" s="130" t="s">
        <v>826</v>
      </c>
      <c r="C16" s="130" t="s">
        <v>960</v>
      </c>
      <c r="F16" s="67" t="s">
        <v>277</v>
      </c>
      <c r="G16" s="67" t="s">
        <v>289</v>
      </c>
      <c r="H16" s="67" t="s">
        <v>293</v>
      </c>
      <c r="I16" s="67" t="s">
        <v>316</v>
      </c>
      <c r="J16" s="67">
        <f>$B$8+1</f>
        <v>2026</v>
      </c>
      <c r="K16" s="67" t="str">
        <f>IF(Intro!$G$29="English",Variables!H16&amp;" "&amp;Variables!J16,Variables!I16&amp;" "&amp;Variables!J16)</f>
        <v>Jan-Feb 2026</v>
      </c>
      <c r="L16" s="67" t="s">
        <v>268</v>
      </c>
    </row>
    <row r="17" spans="1:12" s="29" customFormat="1" x14ac:dyDescent="0.25">
      <c r="A17" s="74" t="s">
        <v>198</v>
      </c>
      <c r="B17" s="149" t="s">
        <v>333</v>
      </c>
      <c r="C17" s="149" t="s">
        <v>334</v>
      </c>
      <c r="F17" s="67" t="s">
        <v>278</v>
      </c>
      <c r="G17" s="76" t="s">
        <v>289</v>
      </c>
      <c r="H17" s="76" t="s">
        <v>294</v>
      </c>
      <c r="I17" s="76" t="s">
        <v>317</v>
      </c>
      <c r="J17" s="67">
        <f>$B$8+1</f>
        <v>2026</v>
      </c>
      <c r="K17" s="67" t="str">
        <f>IF(Intro!$G$29="English",Variables!H17&amp;" "&amp;Variables!J17,Variables!I17&amp;" "&amp;Variables!J17)</f>
        <v>Jan-Mar 2026</v>
      </c>
      <c r="L17" s="76" t="s">
        <v>290</v>
      </c>
    </row>
    <row r="18" spans="1:12" s="29" customFormat="1" x14ac:dyDescent="0.25">
      <c r="A18" s="74"/>
      <c r="B18" s="10"/>
      <c r="F18" s="67" t="s">
        <v>279</v>
      </c>
      <c r="G18" s="76" t="s">
        <v>268</v>
      </c>
      <c r="H18" s="76" t="s">
        <v>278</v>
      </c>
      <c r="I18" s="76" t="s">
        <v>318</v>
      </c>
      <c r="J18" s="67">
        <f t="shared" ref="J18:J25" si="0">$B$8</f>
        <v>2025</v>
      </c>
      <c r="K18" s="67" t="str">
        <f>IF(Intro!$G$29="English",Variables!H18&amp;" "&amp;Variables!J18,Variables!I18&amp;" "&amp;Variables!J18)</f>
        <v>Apr 2025</v>
      </c>
      <c r="L18" s="76" t="s">
        <v>290</v>
      </c>
    </row>
    <row r="19" spans="1:12" x14ac:dyDescent="0.25">
      <c r="A19" s="67" t="s">
        <v>68</v>
      </c>
      <c r="B19" s="31" t="s">
        <v>167</v>
      </c>
      <c r="C19" s="31" t="s">
        <v>167</v>
      </c>
      <c r="F19" s="67" t="s">
        <v>280</v>
      </c>
      <c r="G19" s="67" t="s">
        <v>268</v>
      </c>
      <c r="H19" s="67" t="s">
        <v>295</v>
      </c>
      <c r="I19" s="67" t="s">
        <v>319</v>
      </c>
      <c r="J19" s="67">
        <f t="shared" si="0"/>
        <v>2025</v>
      </c>
      <c r="K19" s="67" t="str">
        <f>IF(Intro!$G$29="English",Variables!H19&amp;" "&amp;Variables!J19,Variables!I19&amp;" "&amp;Variables!J19)</f>
        <v>Apr-May 2025</v>
      </c>
      <c r="L19" s="76" t="s">
        <v>290</v>
      </c>
    </row>
    <row r="20" spans="1:12" ht="285" x14ac:dyDescent="0.25">
      <c r="A20" s="67" t="s">
        <v>69</v>
      </c>
      <c r="B20" s="130" t="s">
        <v>912</v>
      </c>
      <c r="C20" s="31" t="s">
        <v>303</v>
      </c>
      <c r="F20" s="67" t="s">
        <v>281</v>
      </c>
      <c r="G20" s="67" t="s">
        <v>268</v>
      </c>
      <c r="H20" s="67" t="s">
        <v>296</v>
      </c>
      <c r="I20" s="67" t="s">
        <v>320</v>
      </c>
      <c r="J20" s="67">
        <f t="shared" si="0"/>
        <v>2025</v>
      </c>
      <c r="K20" s="67" t="str">
        <f>IF(Intro!$G$29="English",Variables!H20&amp;" "&amp;Variables!J20,Variables!I20&amp;" "&amp;Variables!J20)</f>
        <v>Apr-Jun 2025</v>
      </c>
      <c r="L20" s="67" t="s">
        <v>288</v>
      </c>
    </row>
    <row r="21" spans="1:12" x14ac:dyDescent="0.25">
      <c r="A21" s="67" t="s">
        <v>70</v>
      </c>
      <c r="B21" s="31" t="s">
        <v>158</v>
      </c>
      <c r="C21" s="31" t="s">
        <v>303</v>
      </c>
      <c r="F21" s="67" t="s">
        <v>282</v>
      </c>
      <c r="G21" s="67" t="s">
        <v>290</v>
      </c>
      <c r="H21" s="67" t="s">
        <v>281</v>
      </c>
      <c r="I21" s="67" t="s">
        <v>321</v>
      </c>
      <c r="J21" s="67">
        <f t="shared" si="0"/>
        <v>2025</v>
      </c>
      <c r="K21" s="67" t="str">
        <f>IF(Intro!$G$29="English",Variables!H21&amp;" "&amp;Variables!J21,Variables!I21&amp;" "&amp;Variables!J21)</f>
        <v>Jul 2025</v>
      </c>
      <c r="L21" s="67" t="s">
        <v>288</v>
      </c>
    </row>
    <row r="22" spans="1:12" x14ac:dyDescent="0.25">
      <c r="F22" s="67" t="s">
        <v>283</v>
      </c>
      <c r="G22" s="67" t="s">
        <v>290</v>
      </c>
      <c r="H22" s="67" t="s">
        <v>297</v>
      </c>
      <c r="I22" s="67" t="s">
        <v>322</v>
      </c>
      <c r="J22" s="67">
        <f t="shared" si="0"/>
        <v>2025</v>
      </c>
      <c r="K22" s="67" t="str">
        <f>IF(Intro!$G$29="English",Variables!H22&amp;" "&amp;Variables!J22,Variables!I22&amp;" "&amp;Variables!J22)</f>
        <v>Jul-Aug 2025</v>
      </c>
      <c r="L22" s="67" t="s">
        <v>288</v>
      </c>
    </row>
    <row r="23" spans="1:12" x14ac:dyDescent="0.25">
      <c r="A23" s="76" t="s">
        <v>201</v>
      </c>
      <c r="B23" s="10" t="s">
        <v>815</v>
      </c>
      <c r="C23" s="10" t="s">
        <v>815</v>
      </c>
      <c r="F23" s="67" t="s">
        <v>284</v>
      </c>
      <c r="G23" s="67" t="s">
        <v>290</v>
      </c>
      <c r="H23" s="67" t="s">
        <v>298</v>
      </c>
      <c r="I23" s="67" t="s">
        <v>326</v>
      </c>
      <c r="J23" s="67">
        <f t="shared" si="0"/>
        <v>2025</v>
      </c>
      <c r="K23" s="67" t="str">
        <f>IF(Intro!$G$29="English",Variables!H23&amp;" "&amp;Variables!J23,Variables!I23&amp;" "&amp;Variables!J23)</f>
        <v>Jul-Sept 2025</v>
      </c>
      <c r="L23" s="67" t="s">
        <v>289</v>
      </c>
    </row>
    <row r="24" spans="1:12" x14ac:dyDescent="0.25">
      <c r="A24" s="76" t="s">
        <v>202</v>
      </c>
      <c r="B24" s="10" t="s">
        <v>815</v>
      </c>
      <c r="C24" s="10" t="s">
        <v>815</v>
      </c>
      <c r="F24" s="67" t="s">
        <v>285</v>
      </c>
      <c r="G24" s="67" t="s">
        <v>288</v>
      </c>
      <c r="H24" s="67" t="s">
        <v>284</v>
      </c>
      <c r="I24" s="67" t="s">
        <v>314</v>
      </c>
      <c r="J24" s="67">
        <f t="shared" si="0"/>
        <v>2025</v>
      </c>
      <c r="K24" s="67" t="str">
        <f>IF(Intro!$G$29="English",Variables!H24&amp;" "&amp;Variables!J24,Variables!I24&amp;" "&amp;Variables!J24)</f>
        <v>Oct 2025</v>
      </c>
      <c r="L24" s="67" t="s">
        <v>289</v>
      </c>
    </row>
    <row r="25" spans="1:12" x14ac:dyDescent="0.25">
      <c r="F25" s="67" t="s">
        <v>286</v>
      </c>
      <c r="G25" s="67" t="s">
        <v>288</v>
      </c>
      <c r="H25" s="67" t="s">
        <v>299</v>
      </c>
      <c r="I25" s="67" t="s">
        <v>323</v>
      </c>
      <c r="J25" s="67">
        <f t="shared" si="0"/>
        <v>2025</v>
      </c>
      <c r="K25" s="67" t="str">
        <f>IF(Intro!$G$29="English",Variables!H25&amp;" "&amp;Variables!J25,Variables!I25&amp;" "&amp;Variables!J25)</f>
        <v>Oct-Nov 2025</v>
      </c>
      <c r="L25" s="67" t="s">
        <v>289</v>
      </c>
    </row>
    <row r="26" spans="1:12" x14ac:dyDescent="0.25">
      <c r="A26" s="67" t="s">
        <v>61</v>
      </c>
      <c r="B26" s="10" t="s">
        <v>203</v>
      </c>
      <c r="C26" s="10" t="s">
        <v>204</v>
      </c>
    </row>
    <row r="27" spans="1:12" x14ac:dyDescent="0.25">
      <c r="A27" s="67" t="s">
        <v>157</v>
      </c>
      <c r="B27" s="10" t="s">
        <v>813</v>
      </c>
      <c r="C27" s="10" t="s">
        <v>814</v>
      </c>
    </row>
    <row r="29" spans="1:12" x14ac:dyDescent="0.25">
      <c r="A29" s="67" t="s">
        <v>170</v>
      </c>
      <c r="B29" s="29" t="s">
        <v>268</v>
      </c>
      <c r="C29" s="29" t="s">
        <v>269</v>
      </c>
    </row>
    <row r="30" spans="1:12" x14ac:dyDescent="0.25">
      <c r="A30" s="67" t="s">
        <v>62</v>
      </c>
      <c r="B30" s="10" t="s">
        <v>159</v>
      </c>
      <c r="C30" s="10" t="s">
        <v>159</v>
      </c>
    </row>
    <row r="31" spans="1:12" x14ac:dyDescent="0.25">
      <c r="A31" s="67" t="s">
        <v>63</v>
      </c>
      <c r="B31" s="10" t="s">
        <v>160</v>
      </c>
      <c r="C31" s="10" t="s">
        <v>160</v>
      </c>
    </row>
    <row r="32" spans="1:12" x14ac:dyDescent="0.25">
      <c r="A32" s="67" t="s">
        <v>64</v>
      </c>
      <c r="B32" s="10" t="s">
        <v>161</v>
      </c>
      <c r="C32" s="10" t="s">
        <v>161</v>
      </c>
    </row>
    <row r="33" spans="1:4" x14ac:dyDescent="0.25">
      <c r="A33" s="67" t="s">
        <v>65</v>
      </c>
      <c r="B33" s="10" t="s">
        <v>162</v>
      </c>
      <c r="C33" s="10" t="s">
        <v>162</v>
      </c>
    </row>
    <row r="34" spans="1:4" x14ac:dyDescent="0.25">
      <c r="A34" s="67" t="s">
        <v>66</v>
      </c>
      <c r="B34" s="10" t="s">
        <v>163</v>
      </c>
      <c r="C34" s="10" t="s">
        <v>163</v>
      </c>
    </row>
    <row r="35" spans="1:4" x14ac:dyDescent="0.25">
      <c r="A35" s="67" t="s">
        <v>133</v>
      </c>
      <c r="B35" s="10" t="s">
        <v>164</v>
      </c>
      <c r="C35" s="10" t="s">
        <v>164</v>
      </c>
    </row>
    <row r="36" spans="1:4" x14ac:dyDescent="0.25">
      <c r="A36" s="67" t="s">
        <v>146</v>
      </c>
      <c r="B36" s="10" t="s">
        <v>165</v>
      </c>
      <c r="C36" s="10" t="s">
        <v>165</v>
      </c>
    </row>
    <row r="37" spans="1:4" x14ac:dyDescent="0.25">
      <c r="A37" s="67" t="s">
        <v>147</v>
      </c>
      <c r="B37" s="10" t="s">
        <v>166</v>
      </c>
      <c r="C37" s="10" t="s">
        <v>166</v>
      </c>
    </row>
    <row r="39" spans="1:4" x14ac:dyDescent="0.25">
      <c r="A39" s="67" t="s">
        <v>176</v>
      </c>
      <c r="B39" s="120" t="s">
        <v>270</v>
      </c>
      <c r="C39" s="120" t="s">
        <v>271</v>
      </c>
    </row>
    <row r="40" spans="1:4" x14ac:dyDescent="0.25">
      <c r="A40" s="67" t="s">
        <v>304</v>
      </c>
      <c r="B40" s="120">
        <v>45817</v>
      </c>
      <c r="C40" s="120"/>
    </row>
    <row r="41" spans="1:4" x14ac:dyDescent="0.25">
      <c r="A41" s="67" t="s">
        <v>305</v>
      </c>
      <c r="B41" s="121">
        <f>B40-90</f>
        <v>45727</v>
      </c>
      <c r="C41" s="122"/>
    </row>
    <row r="42" spans="1:4" x14ac:dyDescent="0.25">
      <c r="A42" s="67" t="s">
        <v>306</v>
      </c>
      <c r="B42" s="122" t="str">
        <f>VLOOKUP(TEXT(B41,"mmm"),F14:L25,7,FALSE)</f>
        <v>Q1</v>
      </c>
      <c r="C42" s="121"/>
    </row>
    <row r="43" spans="1:4" x14ac:dyDescent="0.25">
      <c r="A43" s="67" t="s">
        <v>300</v>
      </c>
      <c r="B43" s="123" t="str">
        <f>TEXT(((DATEVALUE(B11))-21),"mmm")</f>
        <v>Mar</v>
      </c>
      <c r="C43" s="123" t="s">
        <v>303</v>
      </c>
      <c r="D43" s="109"/>
    </row>
    <row r="44" spans="1:4" x14ac:dyDescent="0.25">
      <c r="A44" s="67" t="s">
        <v>301</v>
      </c>
      <c r="B44" s="121" t="str">
        <f>VLOOKUP(B43,F14:K25,6,FALSE)</f>
        <v>Jan-Feb 2026</v>
      </c>
      <c r="C44" s="121" t="s">
        <v>303</v>
      </c>
    </row>
    <row r="45" spans="1:4" x14ac:dyDescent="0.25">
      <c r="B45" s="60"/>
    </row>
    <row r="46" spans="1:4" x14ac:dyDescent="0.25">
      <c r="A46" s="273" t="s">
        <v>248</v>
      </c>
      <c r="B46" s="273"/>
      <c r="C46" s="273"/>
      <c r="D46" s="273"/>
    </row>
    <row r="47" spans="1:4" x14ac:dyDescent="0.25">
      <c r="A47" s="74" t="s">
        <v>257</v>
      </c>
      <c r="B47" s="10" t="s">
        <v>249</v>
      </c>
      <c r="C47" s="10" t="s">
        <v>250</v>
      </c>
      <c r="D47" s="67" t="str">
        <f>IF(Intro!$G$29="English",B47,C47)</f>
        <v>Subject country 1</v>
      </c>
    </row>
    <row r="48" spans="1:4" x14ac:dyDescent="0.25">
      <c r="B48" s="10" t="s">
        <v>173</v>
      </c>
      <c r="C48" s="10" t="s">
        <v>174</v>
      </c>
      <c r="D48" s="67" t="str">
        <f>IF(Intro!$G$29="English",B48,C48)</f>
        <v>United States of America</v>
      </c>
    </row>
    <row r="49" spans="1:4" x14ac:dyDescent="0.25">
      <c r="A49" s="74"/>
      <c r="B49" s="10" t="s">
        <v>272</v>
      </c>
      <c r="C49" s="10" t="s">
        <v>273</v>
      </c>
      <c r="D49" s="67" t="str">
        <f>IF(Intro!$G$29="English",B49,C49)</f>
        <v>Other Countries</v>
      </c>
    </row>
    <row r="50" spans="1:4" x14ac:dyDescent="0.25">
      <c r="A50" s="74"/>
      <c r="B50" s="10" t="s">
        <v>251</v>
      </c>
      <c r="C50" s="10" t="s">
        <v>252</v>
      </c>
      <c r="D50" s="67" t="str">
        <f>IF(Intro!$G$29="English",B50,C50)</f>
        <v>Other country 3</v>
      </c>
    </row>
    <row r="51" spans="1:4" x14ac:dyDescent="0.25">
      <c r="A51" s="74"/>
      <c r="B51" s="10" t="s">
        <v>253</v>
      </c>
      <c r="C51" s="10" t="s">
        <v>254</v>
      </c>
      <c r="D51" s="67" t="str">
        <f>IF(Intro!$G$29="English",B51,C51)</f>
        <v>Other country 4</v>
      </c>
    </row>
    <row r="52" spans="1:4" x14ac:dyDescent="0.25">
      <c r="A52" s="74"/>
      <c r="B52" s="10" t="s">
        <v>255</v>
      </c>
      <c r="C52" s="10" t="s">
        <v>256</v>
      </c>
      <c r="D52" s="67" t="str">
        <f>IF(Intro!$G$29="English",B52,C52)</f>
        <v>Other country 5</v>
      </c>
    </row>
    <row r="54" spans="1:4" x14ac:dyDescent="0.25">
      <c r="A54" s="272" t="s">
        <v>262</v>
      </c>
      <c r="B54" s="272"/>
      <c r="C54" s="272"/>
      <c r="D54" s="272"/>
    </row>
    <row r="55" spans="1:4" x14ac:dyDescent="0.25">
      <c r="B55" s="10" t="s">
        <v>963</v>
      </c>
      <c r="C55" s="10" t="s">
        <v>966</v>
      </c>
      <c r="D55" s="67" t="str">
        <f>IF(Intro!$G$29="English",B55,C55)</f>
        <v>Yes, frozen goods only.</v>
      </c>
    </row>
    <row r="56" spans="1:4" x14ac:dyDescent="0.25">
      <c r="A56" s="67" t="s">
        <v>263</v>
      </c>
      <c r="B56" s="10" t="s">
        <v>962</v>
      </c>
      <c r="C56" s="10" t="s">
        <v>965</v>
      </c>
      <c r="D56" s="67" t="str">
        <f>IF(Intro!$G$29="English",B56,C56)</f>
        <v>Yes, canned goods only.</v>
      </c>
    </row>
    <row r="57" spans="1:4" x14ac:dyDescent="0.25">
      <c r="B57" s="10" t="s">
        <v>964</v>
      </c>
      <c r="C57" s="10" t="s">
        <v>967</v>
      </c>
      <c r="D57" s="67" t="str">
        <f>IF(Intro!$G$29="English",B57,C57)</f>
        <v>Yes, both canned and frozen goods.</v>
      </c>
    </row>
    <row r="58" spans="1:4" x14ac:dyDescent="0.25">
      <c r="B58" s="10" t="s">
        <v>264</v>
      </c>
      <c r="C58" s="10" t="s">
        <v>265</v>
      </c>
      <c r="D58" s="67" t="str">
        <f>IF(Intro!$G$29="English",B58,C58)</f>
        <v>No</v>
      </c>
    </row>
    <row r="59" spans="1:4" x14ac:dyDescent="0.25">
      <c r="A59" s="67" t="s">
        <v>247</v>
      </c>
      <c r="B59" s="10" t="s">
        <v>260</v>
      </c>
      <c r="C59" s="10" t="s">
        <v>261</v>
      </c>
      <c r="D59" s="67" t="str">
        <f>IF(Intro!$G$29="English",B59,C59)</f>
        <v>Distributor</v>
      </c>
    </row>
    <row r="60" spans="1:4" x14ac:dyDescent="0.25">
      <c r="B60" s="10" t="s">
        <v>46</v>
      </c>
      <c r="C60" s="10" t="s">
        <v>37</v>
      </c>
      <c r="D60" s="67" t="str">
        <f>IF(Intro!$G$29="English",B60,C60)</f>
        <v>End user</v>
      </c>
    </row>
    <row r="61" spans="1:4" x14ac:dyDescent="0.25">
      <c r="B61" s="10" t="s">
        <v>144</v>
      </c>
      <c r="C61" s="10" t="s">
        <v>145</v>
      </c>
      <c r="D61" s="67" t="str">
        <f>IF(Intro!$G$29="English",B61,C61)</f>
        <v>Broker or trader</v>
      </c>
    </row>
    <row r="62" spans="1:4" x14ac:dyDescent="0.25">
      <c r="B62" s="29" t="s">
        <v>229</v>
      </c>
      <c r="C62" s="29" t="s">
        <v>230</v>
      </c>
      <c r="D62" s="67" t="str">
        <f>IF(Intro!$G$29="English",B62,C62)</f>
        <v>Other</v>
      </c>
    </row>
    <row r="64" spans="1:4" x14ac:dyDescent="0.25">
      <c r="A64" s="67" t="s">
        <v>258</v>
      </c>
      <c r="B64" s="10" t="s">
        <v>340</v>
      </c>
      <c r="C64" s="10" t="s">
        <v>341</v>
      </c>
      <c r="D64" s="67" t="str">
        <f>IF(Intro!$G$29="English",B64,C64)</f>
        <v>Verification - volume</v>
      </c>
    </row>
    <row r="65" spans="1:4" x14ac:dyDescent="0.25">
      <c r="A65" s="67" t="s">
        <v>331</v>
      </c>
      <c r="B65" s="10" t="s">
        <v>128</v>
      </c>
      <c r="C65" s="10" t="s">
        <v>129</v>
      </c>
      <c r="D65" s="67" t="str">
        <f>IF(Intro!$G$29="English",B65,C65)</f>
        <v>Error</v>
      </c>
    </row>
    <row r="66" spans="1:4" x14ac:dyDescent="0.25">
      <c r="B66" s="10" t="s">
        <v>130</v>
      </c>
      <c r="C66" s="10" t="s">
        <v>175</v>
      </c>
      <c r="D66" s="67" t="str">
        <f>IF(Intro!$G$29="English",B66,C66)</f>
        <v>Okay</v>
      </c>
    </row>
    <row r="68" spans="1:4" x14ac:dyDescent="0.25">
      <c r="B68" s="10" t="s">
        <v>342</v>
      </c>
      <c r="C68" s="10" t="s">
        <v>343</v>
      </c>
      <c r="D68" s="67" t="str">
        <f>IF(Intro!$G$29="English",B68,C68)</f>
        <v>Verification - value</v>
      </c>
    </row>
    <row r="69" spans="1:4" x14ac:dyDescent="0.25">
      <c r="B69" s="10" t="s">
        <v>128</v>
      </c>
      <c r="C69" s="10" t="s">
        <v>129</v>
      </c>
      <c r="D69" s="67" t="str">
        <f>IF(Intro!$G$29="English",B69,C69)</f>
        <v>Error</v>
      </c>
    </row>
    <row r="70" spans="1:4" x14ac:dyDescent="0.25">
      <c r="B70" s="10" t="s">
        <v>130</v>
      </c>
      <c r="C70" s="10" t="s">
        <v>175</v>
      </c>
      <c r="D70" s="67" t="str">
        <f>IF(Intro!$G$29="English",B70,C70)</f>
        <v>Okay</v>
      </c>
    </row>
    <row r="72" spans="1:4" x14ac:dyDescent="0.25">
      <c r="A72" s="67" t="s">
        <v>980</v>
      </c>
      <c r="B72" s="29" t="s">
        <v>978</v>
      </c>
      <c r="C72" s="29" t="s">
        <v>979</v>
      </c>
      <c r="D72" s="67" t="str">
        <f>IF(Intro!$G$29="English",B72,C72)</f>
        <v>Yes</v>
      </c>
    </row>
    <row r="73" spans="1:4" x14ac:dyDescent="0.25">
      <c r="B73" s="29" t="s">
        <v>264</v>
      </c>
      <c r="C73" s="29" t="s">
        <v>265</v>
      </c>
      <c r="D73" s="67" t="str">
        <f>IF(Intro!$G$29="English",B73,C73)</f>
        <v>No</v>
      </c>
    </row>
    <row r="78" spans="1:4" x14ac:dyDescent="0.25">
      <c r="B78" s="77" t="s">
        <v>366</v>
      </c>
      <c r="D78" s="77"/>
    </row>
    <row r="79" spans="1:4" x14ac:dyDescent="0.25">
      <c r="B79" s="29" t="s">
        <v>833</v>
      </c>
      <c r="C79" s="10" t="s">
        <v>834</v>
      </c>
      <c r="D79" s="29" t="str">
        <f>IF(Intro!$G$29="English",B79,C79)</f>
        <v>Please specify country here</v>
      </c>
    </row>
    <row r="80" spans="1:4" x14ac:dyDescent="0.25">
      <c r="B80" s="141" t="s">
        <v>367</v>
      </c>
      <c r="C80" s="141" t="s">
        <v>367</v>
      </c>
      <c r="D80" s="29" t="str">
        <f>IF(Intro!$G$29="English",B80,C80)</f>
        <v>Afghanistan</v>
      </c>
    </row>
    <row r="81" spans="2:4" x14ac:dyDescent="0.25">
      <c r="B81" s="141" t="s">
        <v>427</v>
      </c>
      <c r="C81" s="141" t="s">
        <v>425</v>
      </c>
      <c r="D81" s="29" t="str">
        <f>IF(Intro!$G$29="English",B81,C81)</f>
        <v>Albania</v>
      </c>
    </row>
    <row r="82" spans="2:4" x14ac:dyDescent="0.25">
      <c r="B82" s="141" t="s">
        <v>428</v>
      </c>
      <c r="C82" s="141" t="s">
        <v>426</v>
      </c>
      <c r="D82" s="29" t="str">
        <f>IF(Intro!$G$29="English",B82,C82)</f>
        <v>Algeria</v>
      </c>
    </row>
    <row r="83" spans="2:4" x14ac:dyDescent="0.25">
      <c r="B83" s="141" t="s">
        <v>429</v>
      </c>
      <c r="C83" s="141" t="s">
        <v>467</v>
      </c>
      <c r="D83" s="29" t="str">
        <f>IF(Intro!$G$29="English",B83,C83)</f>
        <v>American Samoa</v>
      </c>
    </row>
    <row r="84" spans="2:4" x14ac:dyDescent="0.25">
      <c r="B84" s="141" t="s">
        <v>430</v>
      </c>
      <c r="C84" s="141" t="s">
        <v>431</v>
      </c>
      <c r="D84" s="29" t="str">
        <f>IF(Intro!$G$29="English",B84,C84)</f>
        <v>Andorra</v>
      </c>
    </row>
    <row r="85" spans="2:4" x14ac:dyDescent="0.25">
      <c r="B85" s="141" t="s">
        <v>368</v>
      </c>
      <c r="C85" s="141" t="s">
        <v>368</v>
      </c>
      <c r="D85" s="29" t="str">
        <f>IF(Intro!$G$29="English",B85,C85)</f>
        <v>Angola</v>
      </c>
    </row>
    <row r="86" spans="2:4" x14ac:dyDescent="0.25">
      <c r="B86" s="141" t="s">
        <v>369</v>
      </c>
      <c r="C86" s="141" t="s">
        <v>369</v>
      </c>
      <c r="D86" s="29" t="str">
        <f>IF(Intro!$G$29="English",B86,C86)</f>
        <v>Anguilla</v>
      </c>
    </row>
    <row r="87" spans="2:4" x14ac:dyDescent="0.25">
      <c r="B87" s="141" t="s">
        <v>433</v>
      </c>
      <c r="C87" s="141" t="s">
        <v>432</v>
      </c>
      <c r="D87" s="29" t="str">
        <f>IF(Intro!$G$29="English",B87,C87)</f>
        <v>Antarctica</v>
      </c>
    </row>
    <row r="88" spans="2:4" x14ac:dyDescent="0.25">
      <c r="B88" s="141" t="s">
        <v>434</v>
      </c>
      <c r="C88" s="141" t="s">
        <v>435</v>
      </c>
      <c r="D88" s="29" t="str">
        <f>IF(Intro!$G$29="English",B88,C88)</f>
        <v>Antigua and Barbuda</v>
      </c>
    </row>
    <row r="89" spans="2:4" x14ac:dyDescent="0.25">
      <c r="B89" s="141" t="s">
        <v>437</v>
      </c>
      <c r="C89" s="141" t="s">
        <v>436</v>
      </c>
      <c r="D89" s="29" t="str">
        <f>IF(Intro!$G$29="English",B89,C89)</f>
        <v>Argentina</v>
      </c>
    </row>
    <row r="90" spans="2:4" x14ac:dyDescent="0.25">
      <c r="B90" s="141" t="s">
        <v>439</v>
      </c>
      <c r="C90" s="141" t="s">
        <v>438</v>
      </c>
      <c r="D90" s="29" t="str">
        <f>IF(Intro!$G$29="English",B90,C90)</f>
        <v>Armenia</v>
      </c>
    </row>
    <row r="91" spans="2:4" x14ac:dyDescent="0.25">
      <c r="B91" s="141" t="s">
        <v>370</v>
      </c>
      <c r="C91" s="141" t="s">
        <v>370</v>
      </c>
      <c r="D91" s="29" t="str">
        <f>IF(Intro!$G$29="English",B91,C91)</f>
        <v>Aruba</v>
      </c>
    </row>
    <row r="92" spans="2:4" x14ac:dyDescent="0.25">
      <c r="B92" s="141" t="s">
        <v>441</v>
      </c>
      <c r="C92" s="141" t="s">
        <v>440</v>
      </c>
      <c r="D92" s="29" t="str">
        <f>IF(Intro!$G$29="English",B92,C92)</f>
        <v>Australia</v>
      </c>
    </row>
    <row r="93" spans="2:4" x14ac:dyDescent="0.25">
      <c r="B93" s="141" t="s">
        <v>442</v>
      </c>
      <c r="C93" s="141" t="s">
        <v>463</v>
      </c>
      <c r="D93" s="29" t="str">
        <f>IF(Intro!$G$29="English",B93,C93)</f>
        <v>Austria</v>
      </c>
    </row>
    <row r="94" spans="2:4" x14ac:dyDescent="0.25">
      <c r="B94" s="141" t="s">
        <v>443</v>
      </c>
      <c r="C94" s="141" t="s">
        <v>464</v>
      </c>
      <c r="D94" s="29" t="str">
        <f>IF(Intro!$G$29="English",B94,C94)</f>
        <v>Azerbaijan</v>
      </c>
    </row>
    <row r="95" spans="2:4" x14ac:dyDescent="0.25">
      <c r="B95" s="141" t="s">
        <v>371</v>
      </c>
      <c r="C95" s="141" t="s">
        <v>371</v>
      </c>
      <c r="D95" s="29" t="str">
        <f>IF(Intro!$G$29="English",B95,C95)</f>
        <v>Bahamas</v>
      </c>
    </row>
    <row r="96" spans="2:4" x14ac:dyDescent="0.25">
      <c r="B96" s="141" t="s">
        <v>444</v>
      </c>
      <c r="C96" s="141" t="s">
        <v>445</v>
      </c>
      <c r="D96" s="29" t="str">
        <f>IF(Intro!$G$29="English",B96,C96)</f>
        <v>Bahrain</v>
      </c>
    </row>
    <row r="97" spans="2:4" x14ac:dyDescent="0.25">
      <c r="B97" s="141" t="s">
        <v>372</v>
      </c>
      <c r="C97" s="142" t="s">
        <v>372</v>
      </c>
      <c r="D97" s="29" t="str">
        <f>IF(Intro!$G$29="English",B97,C97)</f>
        <v>Bangladesh</v>
      </c>
    </row>
    <row r="98" spans="2:4" x14ac:dyDescent="0.25">
      <c r="B98" s="142" t="s">
        <v>446</v>
      </c>
      <c r="C98" s="142" t="s">
        <v>447</v>
      </c>
      <c r="D98" s="29" t="str">
        <f>IF(Intro!$G$29="English",B98,C98)</f>
        <v>Barbados</v>
      </c>
    </row>
    <row r="99" spans="2:4" x14ac:dyDescent="0.25">
      <c r="B99" s="141" t="s">
        <v>448</v>
      </c>
      <c r="C99" s="141" t="s">
        <v>449</v>
      </c>
      <c r="D99" s="29" t="str">
        <f>IF(Intro!$G$29="English",B99,C99)</f>
        <v>Belarus</v>
      </c>
    </row>
    <row r="100" spans="2:4" x14ac:dyDescent="0.25">
      <c r="B100" s="141" t="s">
        <v>450</v>
      </c>
      <c r="C100" s="141" t="s">
        <v>451</v>
      </c>
      <c r="D100" s="29" t="str">
        <f>IF(Intro!$G$29="English",B100,C100)</f>
        <v>Belgium</v>
      </c>
    </row>
    <row r="101" spans="2:4" x14ac:dyDescent="0.25">
      <c r="B101" s="141" t="s">
        <v>373</v>
      </c>
      <c r="C101" s="141" t="s">
        <v>468</v>
      </c>
      <c r="D101" s="29" t="str">
        <f>IF(Intro!$G$29="English",B101,C101)</f>
        <v>Belize</v>
      </c>
    </row>
    <row r="102" spans="2:4" x14ac:dyDescent="0.25">
      <c r="B102" s="141" t="s">
        <v>452</v>
      </c>
      <c r="C102" s="142" t="s">
        <v>453</v>
      </c>
      <c r="D102" s="29" t="str">
        <f>IF(Intro!$G$29="English",B102,C102)</f>
        <v>Benin</v>
      </c>
    </row>
    <row r="103" spans="2:4" x14ac:dyDescent="0.25">
      <c r="B103" s="141" t="s">
        <v>454</v>
      </c>
      <c r="C103" s="141" t="s">
        <v>455</v>
      </c>
      <c r="D103" s="29" t="str">
        <f>IF(Intro!$G$29="English",B103,C103)</f>
        <v>Bermuda</v>
      </c>
    </row>
    <row r="104" spans="2:4" x14ac:dyDescent="0.25">
      <c r="B104" s="141" t="s">
        <v>456</v>
      </c>
      <c r="C104" s="141" t="s">
        <v>457</v>
      </c>
      <c r="D104" s="29" t="str">
        <f>IF(Intro!$G$29="English",B104,C104)</f>
        <v>Bhutan</v>
      </c>
    </row>
    <row r="105" spans="2:4" x14ac:dyDescent="0.25">
      <c r="B105" s="141" t="s">
        <v>458</v>
      </c>
      <c r="C105" s="141" t="s">
        <v>459</v>
      </c>
      <c r="D105" s="29" t="str">
        <f>IF(Intro!$G$29="English",B105,C105)</f>
        <v>Bolivia</v>
      </c>
    </row>
    <row r="106" spans="2:4" x14ac:dyDescent="0.25">
      <c r="B106" s="141" t="s">
        <v>460</v>
      </c>
      <c r="C106" s="141" t="s">
        <v>469</v>
      </c>
      <c r="D106" s="29" t="str">
        <f>IF(Intro!$G$29="English",B106,C106)</f>
        <v>Bonaire, Sint Eustatius and Saba</v>
      </c>
    </row>
    <row r="107" spans="2:4" x14ac:dyDescent="0.25">
      <c r="B107" s="142" t="s">
        <v>461</v>
      </c>
      <c r="C107" s="141" t="s">
        <v>462</v>
      </c>
      <c r="D107" s="29" t="str">
        <f>IF(Intro!$G$29="English",B107,C107)</f>
        <v>Bosnia and Herzegovina</v>
      </c>
    </row>
    <row r="108" spans="2:4" x14ac:dyDescent="0.25">
      <c r="B108" s="141" t="s">
        <v>470</v>
      </c>
      <c r="C108" s="141" t="s">
        <v>470</v>
      </c>
      <c r="D108" s="29" t="str">
        <f>IF(Intro!$G$29="English",B108,C108)</f>
        <v>Botswana</v>
      </c>
    </row>
    <row r="109" spans="2:4" x14ac:dyDescent="0.25">
      <c r="B109" s="141" t="s">
        <v>471</v>
      </c>
      <c r="C109" s="141" t="s">
        <v>472</v>
      </c>
      <c r="D109" s="29" t="str">
        <f>IF(Intro!$G$29="English",B109,C109)</f>
        <v>Bouvet Island</v>
      </c>
    </row>
    <row r="110" spans="2:4" x14ac:dyDescent="0.25">
      <c r="B110" s="141" t="s">
        <v>473</v>
      </c>
      <c r="C110" s="141" t="s">
        <v>474</v>
      </c>
      <c r="D110" s="29" t="str">
        <f>IF(Intro!$G$29="English",B110,C110)</f>
        <v>Brazil</v>
      </c>
    </row>
    <row r="111" spans="2:4" x14ac:dyDescent="0.25">
      <c r="B111" s="141" t="s">
        <v>475</v>
      </c>
      <c r="C111" s="141" t="s">
        <v>476</v>
      </c>
      <c r="D111" s="29" t="str">
        <f>IF(Intro!$G$29="English",B111,C111)</f>
        <v>British Indian Ocean Territory</v>
      </c>
    </row>
    <row r="112" spans="2:4" x14ac:dyDescent="0.25">
      <c r="B112" s="141" t="s">
        <v>477</v>
      </c>
      <c r="C112" s="141" t="s">
        <v>478</v>
      </c>
      <c r="D112" s="29" t="str">
        <f>IF(Intro!$G$29="English",B112,C112)</f>
        <v>Brunei Darussalam</v>
      </c>
    </row>
    <row r="113" spans="2:4" x14ac:dyDescent="0.25">
      <c r="B113" s="142" t="s">
        <v>479</v>
      </c>
      <c r="C113" s="141" t="s">
        <v>480</v>
      </c>
      <c r="D113" s="29" t="str">
        <f>IF(Intro!$G$29="English",B113,C113)</f>
        <v>Bulgaria</v>
      </c>
    </row>
    <row r="114" spans="2:4" x14ac:dyDescent="0.25">
      <c r="B114" s="141" t="s">
        <v>481</v>
      </c>
      <c r="C114" s="141" t="s">
        <v>481</v>
      </c>
      <c r="D114" s="29" t="str">
        <f>IF(Intro!$G$29="English",B114,C114)</f>
        <v>Burkina Faso</v>
      </c>
    </row>
    <row r="115" spans="2:4" x14ac:dyDescent="0.25">
      <c r="B115" s="141" t="s">
        <v>374</v>
      </c>
      <c r="C115" s="141" t="s">
        <v>374</v>
      </c>
      <c r="D115" s="29" t="str">
        <f>IF(Intro!$G$29="English",B115,C115)</f>
        <v>Burundi</v>
      </c>
    </row>
    <row r="116" spans="2:4" x14ac:dyDescent="0.25">
      <c r="B116" s="141" t="s">
        <v>482</v>
      </c>
      <c r="C116" s="141" t="s">
        <v>483</v>
      </c>
      <c r="D116" s="29" t="str">
        <f>IF(Intro!$G$29="English",B116,C116)</f>
        <v>Cambodia</v>
      </c>
    </row>
    <row r="117" spans="2:4" x14ac:dyDescent="0.25">
      <c r="B117" s="141" t="s">
        <v>484</v>
      </c>
      <c r="C117" s="141" t="s">
        <v>485</v>
      </c>
      <c r="D117" s="29" t="str">
        <f>IF(Intro!$G$29="English",B117,C117)</f>
        <v>Cameroon</v>
      </c>
    </row>
    <row r="118" spans="2:4" x14ac:dyDescent="0.25">
      <c r="B118" s="141" t="s">
        <v>375</v>
      </c>
      <c r="C118" s="141" t="s">
        <v>375</v>
      </c>
      <c r="D118" s="29" t="str">
        <f>IF(Intro!$G$29="English",B118,C118)</f>
        <v>Canada</v>
      </c>
    </row>
    <row r="119" spans="2:4" x14ac:dyDescent="0.25">
      <c r="B119" s="141" t="s">
        <v>486</v>
      </c>
      <c r="C119" s="141" t="s">
        <v>487</v>
      </c>
      <c r="D119" s="29" t="str">
        <f>IF(Intro!$G$29="English",B119,C119)</f>
        <v>Cape Verde</v>
      </c>
    </row>
    <row r="120" spans="2:4" x14ac:dyDescent="0.25">
      <c r="B120" s="141" t="s">
        <v>488</v>
      </c>
      <c r="C120" s="141" t="s">
        <v>489</v>
      </c>
      <c r="D120" s="29" t="str">
        <f>IF(Intro!$G$29="English",B120,C120)</f>
        <v>Cayman Islands</v>
      </c>
    </row>
    <row r="121" spans="2:4" x14ac:dyDescent="0.25">
      <c r="B121" s="141" t="s">
        <v>490</v>
      </c>
      <c r="C121" s="141" t="s">
        <v>491</v>
      </c>
      <c r="D121" s="29" t="str">
        <f>IF(Intro!$G$29="English",B121,C121)</f>
        <v>Central African Republic</v>
      </c>
    </row>
    <row r="122" spans="2:4" x14ac:dyDescent="0.25">
      <c r="B122" s="141" t="s">
        <v>492</v>
      </c>
      <c r="C122" s="141" t="s">
        <v>493</v>
      </c>
      <c r="D122" s="29" t="str">
        <f>IF(Intro!$G$29="English",B122,C122)</f>
        <v>Ceuta and Melilla</v>
      </c>
    </row>
    <row r="123" spans="2:4" x14ac:dyDescent="0.25">
      <c r="B123" s="141" t="s">
        <v>494</v>
      </c>
      <c r="C123" s="141" t="s">
        <v>495</v>
      </c>
      <c r="D123" s="29" t="str">
        <f>IF(Intro!$G$29="English",B123,C123)</f>
        <v>Chad</v>
      </c>
    </row>
    <row r="124" spans="2:4" x14ac:dyDescent="0.25">
      <c r="B124" s="141" t="s">
        <v>376</v>
      </c>
      <c r="C124" s="141" t="s">
        <v>496</v>
      </c>
      <c r="D124" s="29" t="str">
        <f>IF(Intro!$G$29="English",B124,C124)</f>
        <v>Chile</v>
      </c>
    </row>
    <row r="125" spans="2:4" x14ac:dyDescent="0.25">
      <c r="B125" s="141" t="s">
        <v>497</v>
      </c>
      <c r="C125" s="141" t="s">
        <v>498</v>
      </c>
      <c r="D125" s="29" t="str">
        <f>IF(Intro!$G$29="English",B125,C125)</f>
        <v>China</v>
      </c>
    </row>
    <row r="126" spans="2:4" x14ac:dyDescent="0.25">
      <c r="B126" s="141" t="s">
        <v>499</v>
      </c>
      <c r="C126" s="141" t="s">
        <v>500</v>
      </c>
      <c r="D126" s="29" t="str">
        <f>IF(Intro!$G$29="English",B126,C126)</f>
        <v>Chinese Taipei</v>
      </c>
    </row>
    <row r="127" spans="2:4" x14ac:dyDescent="0.25">
      <c r="B127" s="141" t="s">
        <v>501</v>
      </c>
      <c r="C127" s="141" t="s">
        <v>502</v>
      </c>
      <c r="D127" s="29" t="str">
        <f>IF(Intro!$G$29="English",B127,C127)</f>
        <v>Christmas Island</v>
      </c>
    </row>
    <row r="128" spans="2:4" x14ac:dyDescent="0.25">
      <c r="B128" s="141" t="s">
        <v>503</v>
      </c>
      <c r="C128" s="141" t="s">
        <v>504</v>
      </c>
      <c r="D128" s="29" t="str">
        <f>IF(Intro!$G$29="English",B128,C128)</f>
        <v>Cocos (Keeling) Islands</v>
      </c>
    </row>
    <row r="129" spans="2:4" x14ac:dyDescent="0.25">
      <c r="B129" s="141" t="s">
        <v>505</v>
      </c>
      <c r="C129" s="141" t="s">
        <v>506</v>
      </c>
      <c r="D129" s="29" t="str">
        <f>IF(Intro!$G$29="English",B129,C129)</f>
        <v>Colombia</v>
      </c>
    </row>
    <row r="130" spans="2:4" x14ac:dyDescent="0.25">
      <c r="B130" s="141" t="s">
        <v>507</v>
      </c>
      <c r="C130" s="141" t="s">
        <v>508</v>
      </c>
      <c r="D130" s="29" t="str">
        <f>IF(Intro!$G$29="English",B130,C130)</f>
        <v>Comoros</v>
      </c>
    </row>
    <row r="131" spans="2:4" x14ac:dyDescent="0.25">
      <c r="B131" s="141" t="s">
        <v>509</v>
      </c>
      <c r="C131" s="141" t="s">
        <v>509</v>
      </c>
      <c r="D131" s="29" t="str">
        <f>IF(Intro!$G$29="English",B131,C131)</f>
        <v>Congo</v>
      </c>
    </row>
    <row r="132" spans="2:4" x14ac:dyDescent="0.25">
      <c r="B132" s="141" t="s">
        <v>510</v>
      </c>
      <c r="C132" s="141" t="s">
        <v>511</v>
      </c>
      <c r="D132" s="29" t="str">
        <f>IF(Intro!$G$29="English",B132,C132)</f>
        <v>Congo (Democratic Republic of)</v>
      </c>
    </row>
    <row r="133" spans="2:4" x14ac:dyDescent="0.25">
      <c r="B133" s="141" t="s">
        <v>512</v>
      </c>
      <c r="C133" s="141" t="s">
        <v>513</v>
      </c>
      <c r="D133" s="29" t="str">
        <f>IF(Intro!$G$29="English",B133,C133)</f>
        <v>Cook Islands</v>
      </c>
    </row>
    <row r="134" spans="2:4" x14ac:dyDescent="0.25">
      <c r="B134" s="141" t="s">
        <v>377</v>
      </c>
      <c r="C134" s="141" t="s">
        <v>377</v>
      </c>
      <c r="D134" s="29" t="str">
        <f>IF(Intro!$G$29="English",B134,C134)</f>
        <v>Costa Rica</v>
      </c>
    </row>
    <row r="135" spans="2:4" x14ac:dyDescent="0.25">
      <c r="B135" s="141" t="s">
        <v>514</v>
      </c>
      <c r="C135" s="141" t="s">
        <v>515</v>
      </c>
      <c r="D135" s="29" t="str">
        <f>IF(Intro!$G$29="English",B135,C135)</f>
        <v>Croatia</v>
      </c>
    </row>
    <row r="136" spans="2:4" x14ac:dyDescent="0.25">
      <c r="B136" s="141" t="s">
        <v>378</v>
      </c>
      <c r="C136" s="141" t="s">
        <v>378</v>
      </c>
      <c r="D136" s="29" t="str">
        <f>IF(Intro!$G$29="English",B136,C136)</f>
        <v>Cuba</v>
      </c>
    </row>
    <row r="137" spans="2:4" x14ac:dyDescent="0.25">
      <c r="B137" s="141" t="s">
        <v>516</v>
      </c>
      <c r="C137" s="141" t="s">
        <v>517</v>
      </c>
      <c r="D137" s="29" t="str">
        <f>IF(Intro!$G$29="English",B137,C137)</f>
        <v>Curacao</v>
      </c>
    </row>
    <row r="138" spans="2:4" x14ac:dyDescent="0.25">
      <c r="B138" s="141" t="s">
        <v>518</v>
      </c>
      <c r="C138" s="141" t="s">
        <v>519</v>
      </c>
      <c r="D138" s="29" t="str">
        <f>IF(Intro!$G$29="English",B138,C138)</f>
        <v>Cyprus</v>
      </c>
    </row>
    <row r="139" spans="2:4" x14ac:dyDescent="0.25">
      <c r="B139" s="141" t="s">
        <v>520</v>
      </c>
      <c r="C139" s="141" t="s">
        <v>521</v>
      </c>
      <c r="D139" s="29" t="str">
        <f>IF(Intro!$G$29="English",B139,C139)</f>
        <v>Czech Republic</v>
      </c>
    </row>
    <row r="140" spans="2:4" x14ac:dyDescent="0.25">
      <c r="B140" s="141" t="s">
        <v>522</v>
      </c>
      <c r="C140" s="141" t="s">
        <v>523</v>
      </c>
      <c r="D140" s="29" t="str">
        <f>IF(Intro!$G$29="English",B140,C140)</f>
        <v>Denmark</v>
      </c>
    </row>
    <row r="141" spans="2:4" x14ac:dyDescent="0.25">
      <c r="B141" s="141" t="s">
        <v>379</v>
      </c>
      <c r="C141" s="141" t="s">
        <v>379</v>
      </c>
      <c r="D141" s="29" t="str">
        <f>IF(Intro!$G$29="English",B141,C141)</f>
        <v>Djibouti</v>
      </c>
    </row>
    <row r="142" spans="2:4" x14ac:dyDescent="0.25">
      <c r="B142" s="141" t="s">
        <v>524</v>
      </c>
      <c r="C142" s="141" t="s">
        <v>525</v>
      </c>
      <c r="D142" s="29" t="str">
        <f>IF(Intro!$G$29="English",B142,C142)</f>
        <v>Dominica</v>
      </c>
    </row>
    <row r="143" spans="2:4" x14ac:dyDescent="0.25">
      <c r="B143" s="141" t="s">
        <v>526</v>
      </c>
      <c r="C143" s="141" t="s">
        <v>527</v>
      </c>
      <c r="D143" s="29" t="str">
        <f>IF(Intro!$G$29="English",B143,C143)</f>
        <v>Dominican Republic</v>
      </c>
    </row>
    <row r="144" spans="2:4" x14ac:dyDescent="0.25">
      <c r="B144" s="141" t="s">
        <v>528</v>
      </c>
      <c r="C144" s="141" t="s">
        <v>529</v>
      </c>
      <c r="D144" s="29" t="str">
        <f>IF(Intro!$G$29="English",B144,C144)</f>
        <v>East Timor</v>
      </c>
    </row>
    <row r="145" spans="2:4" x14ac:dyDescent="0.25">
      <c r="B145" s="141" t="s">
        <v>530</v>
      </c>
      <c r="C145" s="141" t="s">
        <v>531</v>
      </c>
      <c r="D145" s="29" t="str">
        <f>IF(Intro!$G$29="English",B145,C145)</f>
        <v>Ecuador</v>
      </c>
    </row>
    <row r="146" spans="2:4" x14ac:dyDescent="0.25">
      <c r="B146" s="141" t="s">
        <v>532</v>
      </c>
      <c r="C146" s="141" t="s">
        <v>533</v>
      </c>
      <c r="D146" s="29" t="str">
        <f>IF(Intro!$G$29="English",B146,C146)</f>
        <v>Egypt</v>
      </c>
    </row>
    <row r="147" spans="2:4" x14ac:dyDescent="0.25">
      <c r="B147" s="141" t="s">
        <v>534</v>
      </c>
      <c r="C147" s="141" t="s">
        <v>535</v>
      </c>
      <c r="D147" s="29" t="str">
        <f>IF(Intro!$G$29="English",B147,C147)</f>
        <v>El Salvador</v>
      </c>
    </row>
    <row r="148" spans="2:4" x14ac:dyDescent="0.25">
      <c r="B148" s="141" t="s">
        <v>536</v>
      </c>
      <c r="C148" s="141" t="s">
        <v>537</v>
      </c>
      <c r="D148" s="29" t="str">
        <f>IF(Intro!$G$29="English",B148,C148)</f>
        <v>Equatorial Guinea</v>
      </c>
    </row>
    <row r="149" spans="2:4" x14ac:dyDescent="0.25">
      <c r="B149" s="141" t="s">
        <v>538</v>
      </c>
      <c r="C149" s="141" t="s">
        <v>539</v>
      </c>
      <c r="D149" s="29" t="str">
        <f>IF(Intro!$G$29="English",B149,C149)</f>
        <v>Eritrea</v>
      </c>
    </row>
    <row r="150" spans="2:4" x14ac:dyDescent="0.25">
      <c r="B150" s="141" t="s">
        <v>540</v>
      </c>
      <c r="C150" s="141" t="s">
        <v>541</v>
      </c>
      <c r="D150" s="29" t="str">
        <f>IF(Intro!$G$29="English",B150,C150)</f>
        <v>Estonia</v>
      </c>
    </row>
    <row r="151" spans="2:4" x14ac:dyDescent="0.25">
      <c r="B151" s="141" t="s">
        <v>542</v>
      </c>
      <c r="C151" s="141" t="s">
        <v>543</v>
      </c>
      <c r="D151" s="29" t="str">
        <f>IF(Intro!$G$29="English",B151,C151)</f>
        <v>Ethiopia</v>
      </c>
    </row>
    <row r="152" spans="2:4" x14ac:dyDescent="0.25">
      <c r="B152" s="141" t="s">
        <v>544</v>
      </c>
      <c r="C152" s="141" t="s">
        <v>545</v>
      </c>
      <c r="D152" s="29" t="str">
        <f>IF(Intro!$G$29="English",B152,C152)</f>
        <v>Falkland Islands (Malvinas) </v>
      </c>
    </row>
    <row r="153" spans="2:4" x14ac:dyDescent="0.25">
      <c r="B153" s="141" t="s">
        <v>546</v>
      </c>
      <c r="C153" s="141" t="s">
        <v>547</v>
      </c>
      <c r="D153" s="29" t="str">
        <f>IF(Intro!$G$29="English",B153,C153)</f>
        <v>Faroe Islands</v>
      </c>
    </row>
    <row r="154" spans="2:4" x14ac:dyDescent="0.25">
      <c r="B154" s="141" t="s">
        <v>548</v>
      </c>
      <c r="C154" s="141" t="s">
        <v>549</v>
      </c>
      <c r="D154" s="29" t="str">
        <f>IF(Intro!$G$29="English",B154,C154)</f>
        <v>Fiji</v>
      </c>
    </row>
    <row r="155" spans="2:4" x14ac:dyDescent="0.25">
      <c r="B155" s="141" t="s">
        <v>550</v>
      </c>
      <c r="C155" s="141" t="s">
        <v>551</v>
      </c>
      <c r="D155" s="29" t="str">
        <f>IF(Intro!$G$29="English",B155,C155)</f>
        <v>Finland</v>
      </c>
    </row>
    <row r="156" spans="2:4" x14ac:dyDescent="0.25">
      <c r="B156" s="141" t="s">
        <v>380</v>
      </c>
      <c r="C156" s="141" t="s">
        <v>380</v>
      </c>
      <c r="D156" s="29" t="str">
        <f>IF(Intro!$G$29="English",B156,C156)</f>
        <v>France</v>
      </c>
    </row>
    <row r="157" spans="2:4" x14ac:dyDescent="0.25">
      <c r="B157" s="141" t="s">
        <v>552</v>
      </c>
      <c r="C157" s="141" t="s">
        <v>553</v>
      </c>
      <c r="D157" s="29" t="str">
        <f>IF(Intro!$G$29="English",B157,C157)</f>
        <v>French Guiana</v>
      </c>
    </row>
    <row r="158" spans="2:4" x14ac:dyDescent="0.25">
      <c r="B158" s="141" t="s">
        <v>554</v>
      </c>
      <c r="C158" s="141" t="s">
        <v>555</v>
      </c>
      <c r="D158" s="29" t="str">
        <f>IF(Intro!$G$29="English",B158,C158)</f>
        <v>French Polynesia</v>
      </c>
    </row>
    <row r="159" spans="2:4" x14ac:dyDescent="0.25">
      <c r="B159" s="141" t="s">
        <v>556</v>
      </c>
      <c r="C159" s="141" t="s">
        <v>557</v>
      </c>
      <c r="D159" s="29" t="str">
        <f>IF(Intro!$G$29="English",B159,C159)</f>
        <v>French Southern Territories</v>
      </c>
    </row>
    <row r="160" spans="2:4" x14ac:dyDescent="0.25">
      <c r="B160" s="141" t="s">
        <v>381</v>
      </c>
      <c r="C160" s="141" t="s">
        <v>381</v>
      </c>
      <c r="D160" s="29" t="str">
        <f>IF(Intro!$G$29="English",B160,C160)</f>
        <v>Gabon</v>
      </c>
    </row>
    <row r="161" spans="2:4" x14ac:dyDescent="0.25">
      <c r="B161" s="141" t="s">
        <v>558</v>
      </c>
      <c r="C161" s="141" t="s">
        <v>559</v>
      </c>
      <c r="D161" s="29" t="str">
        <f>IF(Intro!$G$29="English",B161,C161)</f>
        <v>Gambia</v>
      </c>
    </row>
    <row r="162" spans="2:4" x14ac:dyDescent="0.25">
      <c r="B162" s="141" t="s">
        <v>560</v>
      </c>
      <c r="C162" s="141" t="s">
        <v>561</v>
      </c>
      <c r="D162" s="29" t="str">
        <f>IF(Intro!$G$29="English",B162,C162)</f>
        <v>Georgia</v>
      </c>
    </row>
    <row r="163" spans="2:4" x14ac:dyDescent="0.25">
      <c r="B163" s="141" t="s">
        <v>562</v>
      </c>
      <c r="C163" s="141" t="s">
        <v>563</v>
      </c>
      <c r="D163" s="29" t="str">
        <f>IF(Intro!$G$29="English",B163,C163)</f>
        <v>Germany</v>
      </c>
    </row>
    <row r="164" spans="2:4" x14ac:dyDescent="0.25">
      <c r="B164" s="141" t="s">
        <v>382</v>
      </c>
      <c r="C164" s="141" t="s">
        <v>382</v>
      </c>
      <c r="D164" s="29" t="str">
        <f>IF(Intro!$G$29="English",B164,C164)</f>
        <v>Ghana</v>
      </c>
    </row>
    <row r="165" spans="2:4" x14ac:dyDescent="0.25">
      <c r="B165" s="141" t="s">
        <v>383</v>
      </c>
      <c r="C165" s="141" t="s">
        <v>383</v>
      </c>
      <c r="D165" s="29" t="str">
        <f>IF(Intro!$G$29="English",B165,C165)</f>
        <v>Gibraltar</v>
      </c>
    </row>
    <row r="166" spans="2:4" x14ac:dyDescent="0.25">
      <c r="B166" s="141" t="s">
        <v>564</v>
      </c>
      <c r="C166" s="141" t="s">
        <v>565</v>
      </c>
      <c r="D166" s="29" t="str">
        <f>IF(Intro!$G$29="English",B166,C166)</f>
        <v>Greece</v>
      </c>
    </row>
    <row r="167" spans="2:4" x14ac:dyDescent="0.25">
      <c r="B167" s="141" t="s">
        <v>566</v>
      </c>
      <c r="C167" s="141" t="s">
        <v>567</v>
      </c>
      <c r="D167" s="29" t="str">
        <f>IF(Intro!$G$29="English",B167,C167)</f>
        <v>Greenland</v>
      </c>
    </row>
    <row r="168" spans="2:4" x14ac:dyDescent="0.25">
      <c r="B168" s="141" t="s">
        <v>568</v>
      </c>
      <c r="C168" s="141" t="s">
        <v>569</v>
      </c>
      <c r="D168" s="29" t="str">
        <f>IF(Intro!$G$29="English",B168,C168)</f>
        <v>Grenada</v>
      </c>
    </row>
    <row r="169" spans="2:4" x14ac:dyDescent="0.25">
      <c r="B169" s="141" t="s">
        <v>384</v>
      </c>
      <c r="C169" s="141" t="s">
        <v>384</v>
      </c>
      <c r="D169" s="29" t="str">
        <f>IF(Intro!$G$29="English",B169,C169)</f>
        <v>Guadeloupe</v>
      </c>
    </row>
    <row r="170" spans="2:4" x14ac:dyDescent="0.25">
      <c r="B170" s="141" t="s">
        <v>385</v>
      </c>
      <c r="C170" s="141" t="s">
        <v>385</v>
      </c>
      <c r="D170" s="29" t="str">
        <f>IF(Intro!$G$29="English",B170,C170)</f>
        <v>Guam</v>
      </c>
    </row>
    <row r="171" spans="2:4" x14ac:dyDescent="0.25">
      <c r="B171" s="141" t="s">
        <v>386</v>
      </c>
      <c r="C171" s="141" t="s">
        <v>386</v>
      </c>
      <c r="D171" s="29" t="str">
        <f>IF(Intro!$G$29="English",B171,C171)</f>
        <v>Guatemala</v>
      </c>
    </row>
    <row r="172" spans="2:4" x14ac:dyDescent="0.25">
      <c r="B172" s="141" t="s">
        <v>570</v>
      </c>
      <c r="C172" s="141" t="s">
        <v>571</v>
      </c>
      <c r="D172" s="29" t="str">
        <f>IF(Intro!$G$29="English",B172,C172)</f>
        <v>Guernsey</v>
      </c>
    </row>
    <row r="173" spans="2:4" x14ac:dyDescent="0.25">
      <c r="B173" s="141" t="s">
        <v>572</v>
      </c>
      <c r="C173" s="141" t="s">
        <v>573</v>
      </c>
      <c r="D173" s="29" t="str">
        <f>IF(Intro!$G$29="English",B173,C173)</f>
        <v>Guinea</v>
      </c>
    </row>
    <row r="174" spans="2:4" x14ac:dyDescent="0.25">
      <c r="B174" s="141" t="s">
        <v>574</v>
      </c>
      <c r="C174" s="141" t="s">
        <v>575</v>
      </c>
      <c r="D174" s="29" t="str">
        <f>IF(Intro!$G$29="English",B174,C174)</f>
        <v>Guinea-Bissau</v>
      </c>
    </row>
    <row r="175" spans="2:4" x14ac:dyDescent="0.25">
      <c r="B175" s="141" t="s">
        <v>387</v>
      </c>
      <c r="C175" s="141" t="s">
        <v>576</v>
      </c>
      <c r="D175" s="29" t="str">
        <f>IF(Intro!$G$29="English",B175,C175)</f>
        <v>Guyana</v>
      </c>
    </row>
    <row r="176" spans="2:4" x14ac:dyDescent="0.25">
      <c r="B176" s="141" t="s">
        <v>577</v>
      </c>
      <c r="C176" s="141" t="s">
        <v>578</v>
      </c>
      <c r="D176" s="29" t="str">
        <f>IF(Intro!$G$29="English",B176,C176)</f>
        <v>Haiti</v>
      </c>
    </row>
    <row r="177" spans="2:4" x14ac:dyDescent="0.25">
      <c r="B177" s="141" t="s">
        <v>579</v>
      </c>
      <c r="C177" s="141" t="s">
        <v>580</v>
      </c>
      <c r="D177" s="29" t="str">
        <f>IF(Intro!$G$29="English",B177,C177)</f>
        <v>Heard Islands and McDonald</v>
      </c>
    </row>
    <row r="178" spans="2:4" x14ac:dyDescent="0.25">
      <c r="B178" s="141" t="s">
        <v>581</v>
      </c>
      <c r="C178" s="141" t="s">
        <v>582</v>
      </c>
      <c r="D178" s="29" t="str">
        <f>IF(Intro!$G$29="English",B178,C178)</f>
        <v>Holy See (Vatican City State)</v>
      </c>
    </row>
    <row r="179" spans="2:4" x14ac:dyDescent="0.25">
      <c r="B179" s="141" t="s">
        <v>388</v>
      </c>
      <c r="C179" s="141" t="s">
        <v>388</v>
      </c>
      <c r="D179" s="29" t="str">
        <f>IF(Intro!$G$29="English",B179,C179)</f>
        <v>Honduras</v>
      </c>
    </row>
    <row r="180" spans="2:4" x14ac:dyDescent="0.25">
      <c r="B180" s="141" t="s">
        <v>583</v>
      </c>
      <c r="C180" s="141" t="s">
        <v>583</v>
      </c>
      <c r="D180" s="29" t="str">
        <f>IF(Intro!$G$29="English",B180,C180)</f>
        <v>Hong Kong</v>
      </c>
    </row>
    <row r="181" spans="2:4" x14ac:dyDescent="0.25">
      <c r="B181" s="141" t="s">
        <v>584</v>
      </c>
      <c r="C181" s="141" t="s">
        <v>585</v>
      </c>
      <c r="D181" s="29" t="str">
        <f>IF(Intro!$G$29="English",B181,C181)</f>
        <v>Hungary</v>
      </c>
    </row>
    <row r="182" spans="2:4" x14ac:dyDescent="0.25">
      <c r="B182" s="141" t="s">
        <v>586</v>
      </c>
      <c r="C182" s="141" t="s">
        <v>587</v>
      </c>
      <c r="D182" s="29" t="str">
        <f>IF(Intro!$G$29="English",B182,C182)</f>
        <v>Iceland</v>
      </c>
    </row>
    <row r="183" spans="2:4" x14ac:dyDescent="0.25">
      <c r="B183" s="141" t="s">
        <v>588</v>
      </c>
      <c r="C183" s="141" t="s">
        <v>589</v>
      </c>
      <c r="D183" s="29" t="str">
        <f>IF(Intro!$G$29="English",B183,C183)</f>
        <v>India</v>
      </c>
    </row>
    <row r="184" spans="2:4" x14ac:dyDescent="0.25">
      <c r="B184" s="141" t="s">
        <v>590</v>
      </c>
      <c r="C184" s="141" t="s">
        <v>591</v>
      </c>
      <c r="D184" s="29" t="str">
        <f>IF(Intro!$G$29="English",B184,C184)</f>
        <v>Indonesia</v>
      </c>
    </row>
    <row r="185" spans="2:4" x14ac:dyDescent="0.25">
      <c r="B185" s="141" t="s">
        <v>592</v>
      </c>
      <c r="C185" s="141" t="s">
        <v>593</v>
      </c>
      <c r="D185" s="29" t="str">
        <f>IF(Intro!$G$29="English",B185,C185)</f>
        <v>Iran (Islamic Republic of)</v>
      </c>
    </row>
    <row r="186" spans="2:4" x14ac:dyDescent="0.25">
      <c r="B186" s="141" t="s">
        <v>389</v>
      </c>
      <c r="C186" s="141" t="s">
        <v>594</v>
      </c>
      <c r="D186" s="29" t="str">
        <f>IF(Intro!$G$29="English",B186,C186)</f>
        <v>Iraq</v>
      </c>
    </row>
    <row r="187" spans="2:4" x14ac:dyDescent="0.25">
      <c r="B187" s="141" t="s">
        <v>595</v>
      </c>
      <c r="C187" s="141" t="s">
        <v>596</v>
      </c>
      <c r="D187" s="29" t="str">
        <f>IF(Intro!$G$29="English",B187,C187)</f>
        <v>Ireland</v>
      </c>
    </row>
    <row r="188" spans="2:4" x14ac:dyDescent="0.25">
      <c r="B188" s="141" t="s">
        <v>597</v>
      </c>
      <c r="C188" s="141" t="s">
        <v>598</v>
      </c>
      <c r="D188" s="29" t="str">
        <f>IF(Intro!$G$29="English",B188,C188)</f>
        <v>Isle of Man</v>
      </c>
    </row>
    <row r="189" spans="2:4" x14ac:dyDescent="0.25">
      <c r="B189" s="141" t="s">
        <v>599</v>
      </c>
      <c r="C189" s="141" t="s">
        <v>600</v>
      </c>
      <c r="D189" s="29" t="str">
        <f>IF(Intro!$G$29="English",B189,C189)</f>
        <v>Israel</v>
      </c>
    </row>
    <row r="190" spans="2:4" x14ac:dyDescent="0.25">
      <c r="B190" s="141" t="s">
        <v>601</v>
      </c>
      <c r="C190" s="141" t="s">
        <v>602</v>
      </c>
      <c r="D190" s="29" t="str">
        <f>IF(Intro!$G$29="English",B190,C190)</f>
        <v>Italy</v>
      </c>
    </row>
    <row r="191" spans="2:4" x14ac:dyDescent="0.25">
      <c r="B191" s="141" t="s">
        <v>603</v>
      </c>
      <c r="C191" s="141" t="s">
        <v>604</v>
      </c>
      <c r="D191" s="29" t="str">
        <f>IF(Intro!$G$29="English",B191,C191)</f>
        <v>Ivory Coast</v>
      </c>
    </row>
    <row r="192" spans="2:4" x14ac:dyDescent="0.25">
      <c r="B192" s="141" t="s">
        <v>605</v>
      </c>
      <c r="C192" s="141" t="s">
        <v>606</v>
      </c>
      <c r="D192" s="29" t="str">
        <f>IF(Intro!$G$29="English",B192,C192)</f>
        <v>Jamaica</v>
      </c>
    </row>
    <row r="193" spans="2:4" x14ac:dyDescent="0.25">
      <c r="B193" s="141" t="s">
        <v>607</v>
      </c>
      <c r="C193" s="141" t="s">
        <v>608</v>
      </c>
      <c r="D193" s="29" t="str">
        <f>IF(Intro!$G$29="English",B193,C193)</f>
        <v>Japan</v>
      </c>
    </row>
    <row r="194" spans="2:4" x14ac:dyDescent="0.25">
      <c r="B194" s="141" t="s">
        <v>609</v>
      </c>
      <c r="C194" s="141" t="s">
        <v>609</v>
      </c>
      <c r="D194" s="29" t="str">
        <f>IF(Intro!$G$29="English",B194,C194)</f>
        <v>Jersey</v>
      </c>
    </row>
    <row r="195" spans="2:4" x14ac:dyDescent="0.25">
      <c r="B195" s="141" t="s">
        <v>610</v>
      </c>
      <c r="C195" s="141" t="s">
        <v>611</v>
      </c>
      <c r="D195" s="29" t="str">
        <f>IF(Intro!$G$29="English",B195,C195)</f>
        <v>Jordan</v>
      </c>
    </row>
    <row r="196" spans="2:4" x14ac:dyDescent="0.25">
      <c r="B196" s="141" t="s">
        <v>612</v>
      </c>
      <c r="C196" s="141" t="s">
        <v>612</v>
      </c>
      <c r="D196" s="29" t="str">
        <f>IF(Intro!$G$29="English",B196,C196)</f>
        <v>Kazakhstan</v>
      </c>
    </row>
    <row r="197" spans="2:4" x14ac:dyDescent="0.25">
      <c r="B197" s="141" t="s">
        <v>390</v>
      </c>
      <c r="C197" s="141" t="s">
        <v>390</v>
      </c>
      <c r="D197" s="29" t="str">
        <f>IF(Intro!$G$29="English",B197,C197)</f>
        <v>Kenya</v>
      </c>
    </row>
    <row r="198" spans="2:4" x14ac:dyDescent="0.25">
      <c r="B198" s="141" t="s">
        <v>391</v>
      </c>
      <c r="C198" s="141" t="s">
        <v>391</v>
      </c>
      <c r="D198" s="29" t="str">
        <f>IF(Intro!$G$29="English",B198,C198)</f>
        <v>Kiribati</v>
      </c>
    </row>
    <row r="199" spans="2:4" x14ac:dyDescent="0.25">
      <c r="B199" s="141" t="s">
        <v>613</v>
      </c>
      <c r="C199" s="141" t="s">
        <v>614</v>
      </c>
      <c r="D199" s="29" t="str">
        <f>IF(Intro!$G$29="English",B199,C199)</f>
        <v>Korea</v>
      </c>
    </row>
    <row r="200" spans="2:4" x14ac:dyDescent="0.25">
      <c r="B200" s="141" t="s">
        <v>615</v>
      </c>
      <c r="C200" s="141" t="s">
        <v>616</v>
      </c>
      <c r="D200" s="29" t="str">
        <f>IF(Intro!$G$29="English",B200,C200)</f>
        <v>Korea, Democratic People's Republic of</v>
      </c>
    </row>
    <row r="201" spans="2:4" x14ac:dyDescent="0.25">
      <c r="B201" s="141" t="s">
        <v>392</v>
      </c>
      <c r="C201" s="141" t="s">
        <v>392</v>
      </c>
      <c r="D201" s="29" t="str">
        <f>IF(Intro!$G$29="English",B201,C201)</f>
        <v>Kosovo</v>
      </c>
    </row>
    <row r="202" spans="2:4" x14ac:dyDescent="0.25">
      <c r="B202" s="141" t="s">
        <v>617</v>
      </c>
      <c r="C202" s="141" t="s">
        <v>618</v>
      </c>
      <c r="D202" s="29" t="str">
        <f>IF(Intro!$G$29="English",B202,C202)</f>
        <v>Kuwait</v>
      </c>
    </row>
    <row r="203" spans="2:4" x14ac:dyDescent="0.25">
      <c r="B203" s="141" t="s">
        <v>619</v>
      </c>
      <c r="C203" s="141" t="s">
        <v>620</v>
      </c>
      <c r="D203" s="29" t="str">
        <f>IF(Intro!$G$29="English",B203,C203)</f>
        <v>Kyrgyzstan</v>
      </c>
    </row>
    <row r="204" spans="2:4" x14ac:dyDescent="0.25">
      <c r="B204" s="141" t="s">
        <v>621</v>
      </c>
      <c r="C204" s="141" t="s">
        <v>622</v>
      </c>
      <c r="D204" s="29" t="str">
        <f>IF(Intro!$G$29="English",B204,C204)</f>
        <v>Lao, People's Democratic Republic</v>
      </c>
    </row>
    <row r="205" spans="2:4" x14ac:dyDescent="0.25">
      <c r="B205" s="141" t="s">
        <v>623</v>
      </c>
      <c r="C205" s="141" t="s">
        <v>624</v>
      </c>
      <c r="D205" s="29" t="str">
        <f>IF(Intro!$G$29="English",B205,C205)</f>
        <v>Latvia</v>
      </c>
    </row>
    <row r="206" spans="2:4" x14ac:dyDescent="0.25">
      <c r="B206" s="141" t="s">
        <v>625</v>
      </c>
      <c r="C206" s="141" t="s">
        <v>626</v>
      </c>
      <c r="D206" s="29" t="str">
        <f>IF(Intro!$G$29="English",B206,C206)</f>
        <v>Lebanon</v>
      </c>
    </row>
    <row r="207" spans="2:4" x14ac:dyDescent="0.25">
      <c r="B207" s="141" t="s">
        <v>393</v>
      </c>
      <c r="C207" s="141" t="s">
        <v>393</v>
      </c>
      <c r="D207" s="29" t="str">
        <f>IF(Intro!$G$29="English",B207,C207)</f>
        <v>Lesotho</v>
      </c>
    </row>
    <row r="208" spans="2:4" x14ac:dyDescent="0.25">
      <c r="B208" s="141" t="s">
        <v>627</v>
      </c>
      <c r="C208" s="141" t="s">
        <v>628</v>
      </c>
      <c r="D208" s="29" t="str">
        <f>IF(Intro!$G$29="English",B208,C208)</f>
        <v>Liberia</v>
      </c>
    </row>
    <row r="209" spans="2:4" x14ac:dyDescent="0.25">
      <c r="B209" s="141" t="s">
        <v>629</v>
      </c>
      <c r="C209" s="141" t="s">
        <v>630</v>
      </c>
      <c r="D209" s="29" t="str">
        <f>IF(Intro!$G$29="English",B209,C209)</f>
        <v>Libyan, Arab Jamahiriya</v>
      </c>
    </row>
    <row r="210" spans="2:4" x14ac:dyDescent="0.25">
      <c r="B210" s="141" t="s">
        <v>631</v>
      </c>
      <c r="C210" s="141" t="s">
        <v>631</v>
      </c>
      <c r="D210" s="29" t="str">
        <f>IF(Intro!$G$29="English",B210,C210)</f>
        <v>Liechtenstein</v>
      </c>
    </row>
    <row r="211" spans="2:4" x14ac:dyDescent="0.25">
      <c r="B211" s="141" t="s">
        <v>632</v>
      </c>
      <c r="C211" s="141" t="s">
        <v>633</v>
      </c>
      <c r="D211" s="29" t="str">
        <f>IF(Intro!$G$29="English",B211,C211)</f>
        <v>Lithuania</v>
      </c>
    </row>
    <row r="212" spans="2:4" x14ac:dyDescent="0.25">
      <c r="B212" s="141" t="s">
        <v>394</v>
      </c>
      <c r="C212" s="141" t="s">
        <v>394</v>
      </c>
      <c r="D212" s="29" t="str">
        <f>IF(Intro!$G$29="English",B212,C212)</f>
        <v>Luxembourg</v>
      </c>
    </row>
    <row r="213" spans="2:4" x14ac:dyDescent="0.25">
      <c r="B213" s="141" t="s">
        <v>634</v>
      </c>
      <c r="C213" s="141" t="s">
        <v>635</v>
      </c>
      <c r="D213" s="29" t="str">
        <f>IF(Intro!$G$29="English",B213,C213)</f>
        <v>Macau</v>
      </c>
    </row>
    <row r="214" spans="2:4" x14ac:dyDescent="0.25">
      <c r="B214" s="141" t="s">
        <v>636</v>
      </c>
      <c r="C214" s="141" t="s">
        <v>637</v>
      </c>
      <c r="D214" s="29" t="str">
        <f>IF(Intro!$G$29="English",B214,C214)</f>
        <v>Macedonia, Republic of</v>
      </c>
    </row>
    <row r="215" spans="2:4" x14ac:dyDescent="0.25">
      <c r="B215" s="141" t="s">
        <v>395</v>
      </c>
      <c r="C215" s="141" t="s">
        <v>395</v>
      </c>
      <c r="D215" s="29" t="str">
        <f>IF(Intro!$G$29="English",B215,C215)</f>
        <v>Madagascar</v>
      </c>
    </row>
    <row r="216" spans="2:4" x14ac:dyDescent="0.25">
      <c r="B216" s="141" t="s">
        <v>396</v>
      </c>
      <c r="C216" s="141" t="s">
        <v>396</v>
      </c>
      <c r="D216" s="29" t="str">
        <f>IF(Intro!$G$29="English",B216,C216)</f>
        <v>Malawi</v>
      </c>
    </row>
    <row r="217" spans="2:4" x14ac:dyDescent="0.25">
      <c r="B217" s="141" t="s">
        <v>638</v>
      </c>
      <c r="C217" s="141" t="s">
        <v>639</v>
      </c>
      <c r="D217" s="29" t="str">
        <f>IF(Intro!$G$29="English",B217,C217)</f>
        <v>Malaysia</v>
      </c>
    </row>
    <row r="218" spans="2:4" x14ac:dyDescent="0.25">
      <c r="B218" s="141" t="s">
        <v>397</v>
      </c>
      <c r="C218" s="141" t="s">
        <v>397</v>
      </c>
      <c r="D218" s="29" t="str">
        <f>IF(Intro!$G$29="English",B218,C218)</f>
        <v>Maldives</v>
      </c>
    </row>
    <row r="219" spans="2:4" x14ac:dyDescent="0.25">
      <c r="B219" s="141" t="s">
        <v>640</v>
      </c>
      <c r="C219" s="141" t="s">
        <v>640</v>
      </c>
      <c r="D219" s="29" t="str">
        <f>IF(Intro!$G$29="English",B219,C219)</f>
        <v>Mali</v>
      </c>
    </row>
    <row r="220" spans="2:4" x14ac:dyDescent="0.25">
      <c r="B220" s="141" t="s">
        <v>641</v>
      </c>
      <c r="C220" s="141" t="s">
        <v>642</v>
      </c>
      <c r="D220" s="29" t="str">
        <f>IF(Intro!$G$29="English",B220,C220)</f>
        <v>Malta</v>
      </c>
    </row>
    <row r="221" spans="2:4" x14ac:dyDescent="0.25">
      <c r="B221" s="141" t="s">
        <v>643</v>
      </c>
      <c r="C221" s="141" t="s">
        <v>644</v>
      </c>
      <c r="D221" s="29" t="str">
        <f>IF(Intro!$G$29="English",B221,C221)</f>
        <v>Marshall Islands</v>
      </c>
    </row>
    <row r="222" spans="2:4" x14ac:dyDescent="0.25">
      <c r="B222" s="141" t="s">
        <v>398</v>
      </c>
      <c r="C222" s="141" t="s">
        <v>398</v>
      </c>
      <c r="D222" s="29" t="str">
        <f>IF(Intro!$G$29="English",B222,C222)</f>
        <v>Martinique</v>
      </c>
    </row>
    <row r="223" spans="2:4" x14ac:dyDescent="0.25">
      <c r="B223" s="141" t="s">
        <v>645</v>
      </c>
      <c r="C223" s="141" t="s">
        <v>646</v>
      </c>
      <c r="D223" s="29" t="str">
        <f>IF(Intro!$G$29="English",B223,C223)</f>
        <v>Mauritania</v>
      </c>
    </row>
    <row r="224" spans="2:4" x14ac:dyDescent="0.25">
      <c r="B224" s="141" t="s">
        <v>647</v>
      </c>
      <c r="C224" s="141" t="s">
        <v>648</v>
      </c>
      <c r="D224" s="29" t="str">
        <f>IF(Intro!$G$29="English",B224,C224)</f>
        <v>Mauritius</v>
      </c>
    </row>
    <row r="225" spans="2:4" x14ac:dyDescent="0.25">
      <c r="B225" s="141" t="s">
        <v>399</v>
      </c>
      <c r="C225" s="141" t="s">
        <v>399</v>
      </c>
      <c r="D225" s="29" t="str">
        <f>IF(Intro!$G$29="English",B225,C225)</f>
        <v>Mayotte</v>
      </c>
    </row>
    <row r="226" spans="2:4" x14ac:dyDescent="0.25">
      <c r="B226" s="141" t="s">
        <v>649</v>
      </c>
      <c r="C226" s="141" t="s">
        <v>650</v>
      </c>
      <c r="D226" s="29" t="str">
        <f>IF(Intro!$G$29="English",B226,C226)</f>
        <v>Mexico</v>
      </c>
    </row>
    <row r="227" spans="2:4" x14ac:dyDescent="0.25">
      <c r="B227" s="141" t="s">
        <v>651</v>
      </c>
      <c r="C227" s="141" t="s">
        <v>652</v>
      </c>
      <c r="D227" s="29" t="str">
        <f>IF(Intro!$G$29="English",B227,C227)</f>
        <v>Micronesia, Federated States of</v>
      </c>
    </row>
    <row r="228" spans="2:4" x14ac:dyDescent="0.25">
      <c r="B228" s="141" t="s">
        <v>653</v>
      </c>
      <c r="C228" s="141" t="s">
        <v>654</v>
      </c>
      <c r="D228" s="29" t="str">
        <f>IF(Intro!$G$29="English",B228,C228)</f>
        <v>Moldova, Republic of </v>
      </c>
    </row>
    <row r="229" spans="2:4" x14ac:dyDescent="0.25">
      <c r="B229" s="141" t="s">
        <v>655</v>
      </c>
      <c r="C229" s="141" t="s">
        <v>655</v>
      </c>
      <c r="D229" s="29" t="str">
        <f>IF(Intro!$G$29="English",B229,C229)</f>
        <v>Monaco</v>
      </c>
    </row>
    <row r="230" spans="2:4" x14ac:dyDescent="0.25">
      <c r="B230" s="141" t="s">
        <v>656</v>
      </c>
      <c r="C230" s="141" t="s">
        <v>657</v>
      </c>
      <c r="D230" s="29" t="str">
        <f>IF(Intro!$G$29="English",B230,C230)</f>
        <v>Mongolia</v>
      </c>
    </row>
    <row r="231" spans="2:4" x14ac:dyDescent="0.25">
      <c r="B231" s="141" t="s">
        <v>658</v>
      </c>
      <c r="C231" s="141" t="s">
        <v>659</v>
      </c>
      <c r="D231" s="29" t="str">
        <f>IF(Intro!$G$29="English",B231,C231)</f>
        <v>Montenegro</v>
      </c>
    </row>
    <row r="232" spans="2:4" x14ac:dyDescent="0.25">
      <c r="B232" s="141" t="s">
        <v>400</v>
      </c>
      <c r="C232" s="141" t="s">
        <v>400</v>
      </c>
      <c r="D232" s="29" t="str">
        <f>IF(Intro!$G$29="English",B232,C232)</f>
        <v>Montserrat</v>
      </c>
    </row>
    <row r="233" spans="2:4" x14ac:dyDescent="0.25">
      <c r="B233" s="141" t="s">
        <v>660</v>
      </c>
      <c r="C233" s="141" t="s">
        <v>661</v>
      </c>
      <c r="D233" s="29" t="str">
        <f>IF(Intro!$G$29="English",B233,C233)</f>
        <v>Morocco</v>
      </c>
    </row>
    <row r="234" spans="2:4" x14ac:dyDescent="0.25">
      <c r="B234" s="141" t="s">
        <v>662</v>
      </c>
      <c r="C234" s="141" t="s">
        <v>662</v>
      </c>
      <c r="D234" s="29" t="str">
        <f>IF(Intro!$G$29="English",B234,C234)</f>
        <v>Mozambique</v>
      </c>
    </row>
    <row r="235" spans="2:4" x14ac:dyDescent="0.25">
      <c r="B235" s="141" t="s">
        <v>401</v>
      </c>
      <c r="C235" s="141" t="s">
        <v>401</v>
      </c>
      <c r="D235" s="29" t="str">
        <f>IF(Intro!$G$29="English",B235,C235)</f>
        <v>Myanmar</v>
      </c>
    </row>
    <row r="236" spans="2:4" x14ac:dyDescent="0.25">
      <c r="B236" s="141" t="s">
        <v>663</v>
      </c>
      <c r="C236" s="141" t="s">
        <v>664</v>
      </c>
      <c r="D236" s="29" t="str">
        <f>IF(Intro!$G$29="English",B236,C236)</f>
        <v>Namibia </v>
      </c>
    </row>
    <row r="237" spans="2:4" x14ac:dyDescent="0.25">
      <c r="B237" s="141" t="s">
        <v>402</v>
      </c>
      <c r="C237" s="141" t="s">
        <v>402</v>
      </c>
      <c r="D237" s="29" t="str">
        <f>IF(Intro!$G$29="English",B237,C237)</f>
        <v>Nauru</v>
      </c>
    </row>
    <row r="238" spans="2:4" x14ac:dyDescent="0.25">
      <c r="B238" s="141" t="s">
        <v>665</v>
      </c>
      <c r="C238" s="141" t="s">
        <v>666</v>
      </c>
      <c r="D238" s="29" t="str">
        <f>IF(Intro!$G$29="English",B238,C238)</f>
        <v>Nepal</v>
      </c>
    </row>
    <row r="239" spans="2:4" x14ac:dyDescent="0.25">
      <c r="B239" s="141" t="s">
        <v>667</v>
      </c>
      <c r="C239" s="141" t="s">
        <v>668</v>
      </c>
      <c r="D239" s="29" t="str">
        <f>IF(Intro!$G$29="English",B239,C239)</f>
        <v>Netherlands</v>
      </c>
    </row>
    <row r="240" spans="2:4" x14ac:dyDescent="0.25">
      <c r="B240" s="141" t="s">
        <v>669</v>
      </c>
      <c r="C240" s="141" t="s">
        <v>670</v>
      </c>
      <c r="D240" s="29" t="str">
        <f>IF(Intro!$G$29="English",B240,C240)</f>
        <v>Netherlands Antilles</v>
      </c>
    </row>
    <row r="241" spans="2:4" x14ac:dyDescent="0.25">
      <c r="B241" s="141" t="s">
        <v>671</v>
      </c>
      <c r="C241" s="141" t="s">
        <v>672</v>
      </c>
      <c r="D241" s="29" t="str">
        <f>IF(Intro!$G$29="English",B241,C241)</f>
        <v>New Caledonia</v>
      </c>
    </row>
    <row r="242" spans="2:4" x14ac:dyDescent="0.25">
      <c r="B242" s="141" t="s">
        <v>673</v>
      </c>
      <c r="C242" s="141" t="s">
        <v>674</v>
      </c>
      <c r="D242" s="29" t="str">
        <f>IF(Intro!$G$29="English",B242,C242)</f>
        <v>New Zealand</v>
      </c>
    </row>
    <row r="243" spans="2:4" x14ac:dyDescent="0.25">
      <c r="B243" s="141" t="s">
        <v>403</v>
      </c>
      <c r="C243" s="141" t="s">
        <v>403</v>
      </c>
      <c r="D243" s="29" t="str">
        <f>IF(Intro!$G$29="English",B243,C243)</f>
        <v>Nicaragua</v>
      </c>
    </row>
    <row r="244" spans="2:4" x14ac:dyDescent="0.25">
      <c r="B244" s="141" t="s">
        <v>404</v>
      </c>
      <c r="C244" s="141" t="s">
        <v>404</v>
      </c>
      <c r="D244" s="29" t="str">
        <f>IF(Intro!$G$29="English",B244,C244)</f>
        <v>Niger</v>
      </c>
    </row>
    <row r="245" spans="2:4" x14ac:dyDescent="0.25">
      <c r="B245" s="141" t="s">
        <v>675</v>
      </c>
      <c r="C245" s="141" t="s">
        <v>676</v>
      </c>
      <c r="D245" s="29" t="str">
        <f>IF(Intro!$G$29="English",B245,C245)</f>
        <v>Nigeria</v>
      </c>
    </row>
    <row r="246" spans="2:4" x14ac:dyDescent="0.25">
      <c r="B246" s="141" t="s">
        <v>677</v>
      </c>
      <c r="C246" s="141" t="s">
        <v>678</v>
      </c>
      <c r="D246" s="29" t="str">
        <f>IF(Intro!$G$29="English",B246,C246)</f>
        <v>Niue</v>
      </c>
    </row>
    <row r="247" spans="2:4" x14ac:dyDescent="0.25">
      <c r="B247" s="141" t="s">
        <v>679</v>
      </c>
      <c r="C247" s="141" t="s">
        <v>680</v>
      </c>
      <c r="D247" s="29" t="str">
        <f>IF(Intro!$G$29="English",B247,C247)</f>
        <v>Norfolk Island</v>
      </c>
    </row>
    <row r="248" spans="2:4" x14ac:dyDescent="0.25">
      <c r="B248" s="141" t="s">
        <v>681</v>
      </c>
      <c r="C248" s="141" t="s">
        <v>682</v>
      </c>
      <c r="D248" s="29" t="str">
        <f>IF(Intro!$G$29="English",B248,C248)</f>
        <v>Northern Mariana Islands</v>
      </c>
    </row>
    <row r="249" spans="2:4" x14ac:dyDescent="0.25">
      <c r="B249" s="141" t="s">
        <v>683</v>
      </c>
      <c r="C249" s="141" t="s">
        <v>684</v>
      </c>
      <c r="D249" s="29" t="str">
        <f>IF(Intro!$G$29="English",B249,C249)</f>
        <v>Norway</v>
      </c>
    </row>
    <row r="250" spans="2:4" x14ac:dyDescent="0.25">
      <c r="B250" s="141" t="s">
        <v>405</v>
      </c>
      <c r="C250" s="141" t="s">
        <v>405</v>
      </c>
      <c r="D250" s="29" t="str">
        <f>IF(Intro!$G$29="English",B250,C250)</f>
        <v>Oman</v>
      </c>
    </row>
    <row r="251" spans="2:4" x14ac:dyDescent="0.25">
      <c r="B251" s="141" t="s">
        <v>406</v>
      </c>
      <c r="C251" s="141" t="s">
        <v>406</v>
      </c>
      <c r="D251" s="29" t="str">
        <f>IF(Intro!$G$29="English",B251,C251)</f>
        <v>Pakistan</v>
      </c>
    </row>
    <row r="252" spans="2:4" x14ac:dyDescent="0.25">
      <c r="B252" s="141" t="s">
        <v>685</v>
      </c>
      <c r="C252" s="141" t="s">
        <v>686</v>
      </c>
      <c r="D252" s="29" t="str">
        <f>IF(Intro!$G$29="English",B252,C252)</f>
        <v>Palau</v>
      </c>
    </row>
    <row r="253" spans="2:4" x14ac:dyDescent="0.25">
      <c r="B253" s="141" t="s">
        <v>407</v>
      </c>
      <c r="C253" s="141" t="s">
        <v>407</v>
      </c>
      <c r="D253" s="29" t="str">
        <f>IF(Intro!$G$29="English",B253,C253)</f>
        <v>Panama</v>
      </c>
    </row>
    <row r="254" spans="2:4" x14ac:dyDescent="0.25">
      <c r="B254" s="141" t="s">
        <v>687</v>
      </c>
      <c r="C254" s="141" t="s">
        <v>688</v>
      </c>
      <c r="D254" s="29" t="str">
        <f>IF(Intro!$G$29="English",B254,C254)</f>
        <v>Papua New Guinea</v>
      </c>
    </row>
    <row r="255" spans="2:4" x14ac:dyDescent="0.25">
      <c r="B255" s="141" t="s">
        <v>408</v>
      </c>
      <c r="C255" s="141" t="s">
        <v>408</v>
      </c>
      <c r="D255" s="29" t="str">
        <f>IF(Intro!$G$29="English",B255,C255)</f>
        <v>Paraguay</v>
      </c>
    </row>
    <row r="256" spans="2:4" x14ac:dyDescent="0.25">
      <c r="B256" s="141" t="s">
        <v>689</v>
      </c>
      <c r="C256" s="141" t="s">
        <v>690</v>
      </c>
      <c r="D256" s="29" t="str">
        <f>IF(Intro!$G$29="English",B256,C256)</f>
        <v>Peru</v>
      </c>
    </row>
    <row r="257" spans="2:4" x14ac:dyDescent="0.25">
      <c r="B257" s="141" t="s">
        <v>409</v>
      </c>
      <c r="C257" s="141" t="s">
        <v>409</v>
      </c>
      <c r="D257" s="29" t="str">
        <f>IF(Intro!$G$29="English",B257,C257)</f>
        <v>Philippines</v>
      </c>
    </row>
    <row r="258" spans="2:4" x14ac:dyDescent="0.25">
      <c r="B258" s="141" t="s">
        <v>691</v>
      </c>
      <c r="C258" s="141" t="s">
        <v>691</v>
      </c>
      <c r="D258" s="29" t="str">
        <f>IF(Intro!$G$29="English",B258,C258)</f>
        <v>Pitcairn</v>
      </c>
    </row>
    <row r="259" spans="2:4" x14ac:dyDescent="0.25">
      <c r="B259" s="141" t="s">
        <v>692</v>
      </c>
      <c r="C259" s="141" t="s">
        <v>693</v>
      </c>
      <c r="D259" s="29" t="str">
        <f>IF(Intro!$G$29="English",B259,C259)</f>
        <v>Poland</v>
      </c>
    </row>
    <row r="260" spans="2:4" x14ac:dyDescent="0.25">
      <c r="B260" s="141" t="s">
        <v>410</v>
      </c>
      <c r="C260" s="141" t="s">
        <v>410</v>
      </c>
      <c r="D260" s="29" t="str">
        <f>IF(Intro!$G$29="English",B260,C260)</f>
        <v>Portugal</v>
      </c>
    </row>
    <row r="261" spans="2:4" x14ac:dyDescent="0.25">
      <c r="B261" s="141" t="s">
        <v>694</v>
      </c>
      <c r="C261" s="141" t="s">
        <v>695</v>
      </c>
      <c r="D261" s="29" t="str">
        <f>IF(Intro!$G$29="English",B261,C261)</f>
        <v>Puerto Rico</v>
      </c>
    </row>
    <row r="262" spans="2:4" x14ac:dyDescent="0.25">
      <c r="B262" s="141" t="s">
        <v>411</v>
      </c>
      <c r="C262" s="141" t="s">
        <v>411</v>
      </c>
      <c r="D262" s="29" t="str">
        <f>IF(Intro!$G$29="English",B262,C262)</f>
        <v>Qatar</v>
      </c>
    </row>
    <row r="263" spans="2:4" x14ac:dyDescent="0.25">
      <c r="B263" s="141" t="s">
        <v>696</v>
      </c>
      <c r="C263" s="141" t="s">
        <v>697</v>
      </c>
      <c r="D263" s="29" t="str">
        <f>IF(Intro!$G$29="English",B263,C263)</f>
        <v>Reunion Island</v>
      </c>
    </row>
    <row r="264" spans="2:4" x14ac:dyDescent="0.25">
      <c r="B264" s="141" t="s">
        <v>698</v>
      </c>
      <c r="C264" s="141" t="s">
        <v>699</v>
      </c>
      <c r="D264" s="29" t="str">
        <f>IF(Intro!$G$29="English",B264,C264)</f>
        <v>Romania</v>
      </c>
    </row>
    <row r="265" spans="2:4" x14ac:dyDescent="0.25">
      <c r="B265" s="141" t="s">
        <v>700</v>
      </c>
      <c r="C265" s="141" t="s">
        <v>701</v>
      </c>
      <c r="D265" s="29" t="str">
        <f>IF(Intro!$G$29="English",B265,C265)</f>
        <v>Russian Federation</v>
      </c>
    </row>
    <row r="266" spans="2:4" x14ac:dyDescent="0.25">
      <c r="B266" s="141" t="s">
        <v>412</v>
      </c>
      <c r="C266" s="141" t="s">
        <v>412</v>
      </c>
      <c r="D266" s="29" t="str">
        <f>IF(Intro!$G$29="English",B266,C266)</f>
        <v>Rwanda</v>
      </c>
    </row>
    <row r="267" spans="2:4" x14ac:dyDescent="0.25">
      <c r="B267" s="141" t="s">
        <v>702</v>
      </c>
      <c r="C267" s="141" t="s">
        <v>703</v>
      </c>
      <c r="D267" s="29" t="str">
        <f>IF(Intro!$G$29="English",B267,C267)</f>
        <v>Saint Helena</v>
      </c>
    </row>
    <row r="268" spans="2:4" x14ac:dyDescent="0.25">
      <c r="B268" s="141" t="s">
        <v>704</v>
      </c>
      <c r="C268" s="141" t="s">
        <v>705</v>
      </c>
      <c r="D268" s="29" t="str">
        <f>IF(Intro!$G$29="English",B268,C268)</f>
        <v>Saint Kitts and Nevis</v>
      </c>
    </row>
    <row r="269" spans="2:4" x14ac:dyDescent="0.25">
      <c r="B269" s="141" t="s">
        <v>706</v>
      </c>
      <c r="C269" s="141" t="s">
        <v>707</v>
      </c>
      <c r="D269" s="29" t="str">
        <f>IF(Intro!$G$29="English",B269,C269)</f>
        <v>Saint Lucia</v>
      </c>
    </row>
    <row r="270" spans="2:4" x14ac:dyDescent="0.25">
      <c r="B270" s="141" t="s">
        <v>708</v>
      </c>
      <c r="C270" s="141" t="s">
        <v>415</v>
      </c>
      <c r="D270" s="29" t="str">
        <f>IF(Intro!$G$29="English",B270,C270)</f>
        <v>Saint Pierre and Miquelon </v>
      </c>
    </row>
    <row r="271" spans="2:4" x14ac:dyDescent="0.25">
      <c r="B271" s="141" t="s">
        <v>709</v>
      </c>
      <c r="C271" s="141" t="s">
        <v>710</v>
      </c>
      <c r="D271" s="29" t="str">
        <f>IF(Intro!$G$29="English",B271,C271)</f>
        <v>Saint Vincent and the Grenadines</v>
      </c>
    </row>
    <row r="272" spans="2:4" x14ac:dyDescent="0.25">
      <c r="B272" s="141" t="s">
        <v>413</v>
      </c>
      <c r="C272" s="141" t="s">
        <v>413</v>
      </c>
      <c r="D272" s="29" t="str">
        <f>IF(Intro!$G$29="English",B272,C272)</f>
        <v>Samoa</v>
      </c>
    </row>
    <row r="273" spans="2:4" x14ac:dyDescent="0.25">
      <c r="B273" s="141" t="s">
        <v>711</v>
      </c>
      <c r="C273" s="141" t="s">
        <v>712</v>
      </c>
      <c r="D273" s="29" t="str">
        <f>IF(Intro!$G$29="English",B273,C273)</f>
        <v>San Marino</v>
      </c>
    </row>
    <row r="274" spans="2:4" x14ac:dyDescent="0.25">
      <c r="B274" s="141" t="s">
        <v>713</v>
      </c>
      <c r="C274" s="141" t="s">
        <v>714</v>
      </c>
      <c r="D274" s="29" t="str">
        <f>IF(Intro!$G$29="English",B274,C274)</f>
        <v>Sao Tome and Principe</v>
      </c>
    </row>
    <row r="275" spans="2:4" x14ac:dyDescent="0.25">
      <c r="B275" s="141" t="s">
        <v>715</v>
      </c>
      <c r="C275" s="141" t="s">
        <v>716</v>
      </c>
      <c r="D275" s="29" t="str">
        <f>IF(Intro!$G$29="English",B275,C275)</f>
        <v>Saudi Arabia</v>
      </c>
    </row>
    <row r="276" spans="2:4" x14ac:dyDescent="0.25">
      <c r="B276" s="141" t="s">
        <v>717</v>
      </c>
      <c r="C276" s="141" t="s">
        <v>718</v>
      </c>
      <c r="D276" s="29" t="str">
        <f>IF(Intro!$G$29="English",B276,C276)</f>
        <v>Senegal</v>
      </c>
    </row>
    <row r="277" spans="2:4" x14ac:dyDescent="0.25">
      <c r="B277" s="141" t="s">
        <v>719</v>
      </c>
      <c r="C277" s="141" t="s">
        <v>720</v>
      </c>
      <c r="D277" s="29" t="str">
        <f>IF(Intro!$G$29="English",B277,C277)</f>
        <v>Serbia</v>
      </c>
    </row>
    <row r="278" spans="2:4" x14ac:dyDescent="0.25">
      <c r="B278" s="141" t="s">
        <v>414</v>
      </c>
      <c r="C278" s="141" t="s">
        <v>414</v>
      </c>
      <c r="D278" s="29" t="str">
        <f>IF(Intro!$G$29="English",B278,C278)</f>
        <v>Seychelles</v>
      </c>
    </row>
    <row r="279" spans="2:4" x14ac:dyDescent="0.25">
      <c r="B279" s="141" t="s">
        <v>415</v>
      </c>
      <c r="C279" s="141" t="s">
        <v>415</v>
      </c>
      <c r="D279" s="29" t="str">
        <f>IF(Intro!$G$29="English",B279,C279)</f>
        <v>Sierra Leone</v>
      </c>
    </row>
    <row r="280" spans="2:4" x14ac:dyDescent="0.25">
      <c r="B280" s="141" t="s">
        <v>721</v>
      </c>
      <c r="C280" s="141" t="s">
        <v>722</v>
      </c>
      <c r="D280" s="29" t="str">
        <f>IF(Intro!$G$29="English",B280,C280)</f>
        <v>Singapore</v>
      </c>
    </row>
    <row r="281" spans="2:4" x14ac:dyDescent="0.25">
      <c r="B281" s="141" t="s">
        <v>723</v>
      </c>
      <c r="C281" s="141" t="s">
        <v>724</v>
      </c>
      <c r="D281" s="29" t="str">
        <f>IF(Intro!$G$29="English",B281,C281)</f>
        <v>Saint Maarten </v>
      </c>
    </row>
    <row r="282" spans="2:4" x14ac:dyDescent="0.25">
      <c r="B282" s="141" t="s">
        <v>725</v>
      </c>
      <c r="C282" s="141" t="s">
        <v>726</v>
      </c>
      <c r="D282" s="29" t="str">
        <f>IF(Intro!$G$29="English",B282,C282)</f>
        <v>Slovakia</v>
      </c>
    </row>
    <row r="283" spans="2:4" x14ac:dyDescent="0.25">
      <c r="B283" s="141" t="s">
        <v>727</v>
      </c>
      <c r="C283" s="141" t="s">
        <v>728</v>
      </c>
      <c r="D283" s="29" t="str">
        <f>IF(Intro!$G$29="English",B283,C283)</f>
        <v>Slovenia</v>
      </c>
    </row>
    <row r="284" spans="2:4" x14ac:dyDescent="0.25">
      <c r="B284" s="141" t="s">
        <v>729</v>
      </c>
      <c r="C284" s="141" t="s">
        <v>730</v>
      </c>
      <c r="D284" s="29" t="str">
        <f>IF(Intro!$G$29="English",B284,C284)</f>
        <v>Solomon Islands</v>
      </c>
    </row>
    <row r="285" spans="2:4" x14ac:dyDescent="0.25">
      <c r="B285" s="141" t="s">
        <v>731</v>
      </c>
      <c r="C285" s="141" t="s">
        <v>732</v>
      </c>
      <c r="D285" s="29" t="str">
        <f>IF(Intro!$G$29="English",B285,C285)</f>
        <v>Somalia</v>
      </c>
    </row>
    <row r="286" spans="2:4" x14ac:dyDescent="0.25">
      <c r="B286" s="141" t="s">
        <v>733</v>
      </c>
      <c r="C286" s="141" t="s">
        <v>734</v>
      </c>
      <c r="D286" s="29" t="str">
        <f>IF(Intro!$G$29="English",B286,C286)</f>
        <v>South Africa</v>
      </c>
    </row>
    <row r="287" spans="2:4" x14ac:dyDescent="0.25">
      <c r="B287" s="141" t="s">
        <v>735</v>
      </c>
      <c r="C287" s="141" t="s">
        <v>736</v>
      </c>
      <c r="D287" s="29" t="str">
        <f>IF(Intro!$G$29="English",B287,C287)</f>
        <v>South Georgia </v>
      </c>
    </row>
    <row r="288" spans="2:4" x14ac:dyDescent="0.25">
      <c r="B288" s="141" t="s">
        <v>737</v>
      </c>
      <c r="C288" s="141" t="s">
        <v>738</v>
      </c>
      <c r="D288" s="29" t="str">
        <f>IF(Intro!$G$29="English",B288,C288)</f>
        <v>South Sudan</v>
      </c>
    </row>
    <row r="289" spans="2:4" x14ac:dyDescent="0.25">
      <c r="B289" s="141" t="s">
        <v>739</v>
      </c>
      <c r="C289" s="141" t="s">
        <v>740</v>
      </c>
      <c r="D289" s="29" t="str">
        <f>IF(Intro!$G$29="English",B289,C289)</f>
        <v>Spain</v>
      </c>
    </row>
    <row r="290" spans="2:4" x14ac:dyDescent="0.25">
      <c r="B290" s="141" t="s">
        <v>741</v>
      </c>
      <c r="C290" s="141" t="s">
        <v>741</v>
      </c>
      <c r="D290" s="29" t="str">
        <f>IF(Intro!$G$29="English",B290,C290)</f>
        <v>Sri Lanka</v>
      </c>
    </row>
    <row r="291" spans="2:4" x14ac:dyDescent="0.25">
      <c r="B291" s="141" t="s">
        <v>742</v>
      </c>
      <c r="C291" s="141" t="s">
        <v>743</v>
      </c>
      <c r="D291" s="29" t="str">
        <f>IF(Intro!$G$29="English",B291,C291)</f>
        <v>Sudan</v>
      </c>
    </row>
    <row r="292" spans="2:4" x14ac:dyDescent="0.25">
      <c r="B292" s="141" t="s">
        <v>416</v>
      </c>
      <c r="C292" s="141" t="s">
        <v>416</v>
      </c>
      <c r="D292" s="29" t="str">
        <f>IF(Intro!$G$29="English",B292,C292)</f>
        <v>Suriname</v>
      </c>
    </row>
    <row r="293" spans="2:4" x14ac:dyDescent="0.25">
      <c r="B293" s="141" t="s">
        <v>744</v>
      </c>
      <c r="C293" s="141" t="s">
        <v>745</v>
      </c>
      <c r="D293" s="29" t="str">
        <f>IF(Intro!$G$29="English",B293,C293)</f>
        <v>Svalbard and Jan Mayen Islands</v>
      </c>
    </row>
    <row r="294" spans="2:4" x14ac:dyDescent="0.25">
      <c r="B294" s="141" t="s">
        <v>746</v>
      </c>
      <c r="C294" s="141" t="s">
        <v>746</v>
      </c>
      <c r="D294" s="29" t="str">
        <f>IF(Intro!$G$29="English",B294,C294)</f>
        <v>Swaziland</v>
      </c>
    </row>
    <row r="295" spans="2:4" x14ac:dyDescent="0.25">
      <c r="B295" s="141" t="s">
        <v>747</v>
      </c>
      <c r="C295" s="141" t="s">
        <v>748</v>
      </c>
      <c r="D295" s="29" t="str">
        <f>IF(Intro!$G$29="English",B295,C295)</f>
        <v>Sweden</v>
      </c>
    </row>
    <row r="296" spans="2:4" x14ac:dyDescent="0.25">
      <c r="B296" s="141" t="s">
        <v>749</v>
      </c>
      <c r="C296" s="141" t="s">
        <v>750</v>
      </c>
      <c r="D296" s="29" t="str">
        <f>IF(Intro!$G$29="English",B296,C296)</f>
        <v>Switzerland</v>
      </c>
    </row>
    <row r="297" spans="2:4" x14ac:dyDescent="0.25">
      <c r="B297" s="141" t="s">
        <v>751</v>
      </c>
      <c r="C297" s="141" t="s">
        <v>752</v>
      </c>
      <c r="D297" s="29" t="str">
        <f>IF(Intro!$G$29="English",B297,C297)</f>
        <v>Syria Arab Republic</v>
      </c>
    </row>
    <row r="298" spans="2:4" x14ac:dyDescent="0.25">
      <c r="B298" s="141" t="s">
        <v>753</v>
      </c>
      <c r="C298" s="141" t="s">
        <v>754</v>
      </c>
      <c r="D298" s="29" t="str">
        <f>IF(Intro!$G$29="English",B298,C298)</f>
        <v>Tajikistan</v>
      </c>
    </row>
    <row r="299" spans="2:4" x14ac:dyDescent="0.25">
      <c r="B299" s="141" t="s">
        <v>755</v>
      </c>
      <c r="C299" s="141" t="s">
        <v>756</v>
      </c>
      <c r="D299" s="29" t="str">
        <f>IF(Intro!$G$29="English",B299,C299)</f>
        <v>Tanzania, United Republic of</v>
      </c>
    </row>
    <row r="300" spans="2:4" x14ac:dyDescent="0.25">
      <c r="B300" s="141" t="s">
        <v>757</v>
      </c>
      <c r="C300" s="141" t="s">
        <v>758</v>
      </c>
      <c r="D300" s="29" t="str">
        <f>IF(Intro!$G$29="English",B300,C300)</f>
        <v>Thailand</v>
      </c>
    </row>
    <row r="301" spans="2:4" x14ac:dyDescent="0.25">
      <c r="B301" s="141" t="s">
        <v>417</v>
      </c>
      <c r="C301" s="141" t="s">
        <v>417</v>
      </c>
      <c r="D301" s="29" t="str">
        <f>IF(Intro!$G$29="English",B301,C301)</f>
        <v>Togo</v>
      </c>
    </row>
    <row r="302" spans="2:4" x14ac:dyDescent="0.25">
      <c r="B302" s="141" t="s">
        <v>418</v>
      </c>
      <c r="C302" s="141" t="s">
        <v>418</v>
      </c>
      <c r="D302" s="29" t="str">
        <f>IF(Intro!$G$29="English",B302,C302)</f>
        <v>Tokelau</v>
      </c>
    </row>
    <row r="303" spans="2:4" x14ac:dyDescent="0.25">
      <c r="B303" s="141" t="s">
        <v>419</v>
      </c>
      <c r="C303" s="141" t="s">
        <v>419</v>
      </c>
      <c r="D303" s="29" t="str">
        <f>IF(Intro!$G$29="English",B303,C303)</f>
        <v>Tonga</v>
      </c>
    </row>
    <row r="304" spans="2:4" x14ac:dyDescent="0.25">
      <c r="B304" s="141" t="s">
        <v>759</v>
      </c>
      <c r="C304" s="141" t="s">
        <v>760</v>
      </c>
      <c r="D304" s="29" t="str">
        <f>IF(Intro!$G$29="English",B304,C304)</f>
        <v>Trinidad and Tobago</v>
      </c>
    </row>
    <row r="305" spans="2:4" x14ac:dyDescent="0.25">
      <c r="B305" s="141" t="s">
        <v>761</v>
      </c>
      <c r="C305" s="141" t="s">
        <v>762</v>
      </c>
      <c r="D305" s="29" t="str">
        <f>IF(Intro!$G$29="English",B305,C305)</f>
        <v>Tunisia</v>
      </c>
    </row>
    <row r="306" spans="2:4" x14ac:dyDescent="0.25">
      <c r="B306" s="144" t="s">
        <v>804</v>
      </c>
      <c r="C306" s="144" t="s">
        <v>804</v>
      </c>
      <c r="D306" s="29" t="str">
        <f>IF(Intro!$G$29="English",B306,C306)</f>
        <v>Türkiye</v>
      </c>
    </row>
    <row r="307" spans="2:4" x14ac:dyDescent="0.25">
      <c r="B307" s="141" t="s">
        <v>763</v>
      </c>
      <c r="C307" s="141" t="s">
        <v>764</v>
      </c>
      <c r="D307" s="29" t="str">
        <f>IF(Intro!$G$29="English",B307,C307)</f>
        <v>Turkmenistan</v>
      </c>
    </row>
    <row r="308" spans="2:4" x14ac:dyDescent="0.25">
      <c r="B308" s="141" t="s">
        <v>765</v>
      </c>
      <c r="C308" s="141" t="s">
        <v>766</v>
      </c>
      <c r="D308" s="29" t="str">
        <f>IF(Intro!$G$29="English",B308,C308)</f>
        <v>Turks and Caicos Islands</v>
      </c>
    </row>
    <row r="309" spans="2:4" x14ac:dyDescent="0.25">
      <c r="B309" s="141" t="s">
        <v>420</v>
      </c>
      <c r="C309" s="141" t="s">
        <v>420</v>
      </c>
      <c r="D309" s="29" t="str">
        <f>IF(Intro!$G$29="English",B309,C309)</f>
        <v>Tuvalu</v>
      </c>
    </row>
    <row r="310" spans="2:4" x14ac:dyDescent="0.25">
      <c r="B310" s="141" t="s">
        <v>767</v>
      </c>
      <c r="C310" s="141" t="s">
        <v>768</v>
      </c>
      <c r="D310" s="29" t="str">
        <f>IF(Intro!$G$29="English",B310,C310)</f>
        <v>Uganda</v>
      </c>
    </row>
    <row r="311" spans="2:4" x14ac:dyDescent="0.25">
      <c r="B311" s="141" t="s">
        <v>421</v>
      </c>
      <c r="C311" s="141" t="s">
        <v>421</v>
      </c>
      <c r="D311" s="29" t="str">
        <f>IF(Intro!$G$29="English",B311,C311)</f>
        <v>Ukraine</v>
      </c>
    </row>
    <row r="312" spans="2:4" x14ac:dyDescent="0.25">
      <c r="B312" s="141" t="s">
        <v>769</v>
      </c>
      <c r="C312" s="141" t="s">
        <v>770</v>
      </c>
      <c r="D312" s="29" t="str">
        <f>IF(Intro!$G$29="English",B312,C312)</f>
        <v>United Arab Emirates</v>
      </c>
    </row>
    <row r="313" spans="2:4" x14ac:dyDescent="0.25">
      <c r="B313" s="141" t="s">
        <v>771</v>
      </c>
      <c r="C313" s="141" t="s">
        <v>772</v>
      </c>
      <c r="D313" s="29" t="str">
        <f>IF(Intro!$G$29="English",B313,C313)</f>
        <v>United Kingdom</v>
      </c>
    </row>
    <row r="314" spans="2:4" x14ac:dyDescent="0.25">
      <c r="B314" s="141" t="s">
        <v>773</v>
      </c>
      <c r="C314" s="141" t="s">
        <v>774</v>
      </c>
      <c r="D314" s="29" t="str">
        <f>IF(Intro!$G$29="English",B314,C314)</f>
        <v>United States</v>
      </c>
    </row>
    <row r="315" spans="2:4" x14ac:dyDescent="0.25">
      <c r="B315" s="141" t="s">
        <v>422</v>
      </c>
      <c r="C315" s="141" t="s">
        <v>422</v>
      </c>
      <c r="D315" s="29" t="str">
        <f>IF(Intro!$G$29="English",B315,C315)</f>
        <v>Uruguay</v>
      </c>
    </row>
    <row r="316" spans="2:4" x14ac:dyDescent="0.25">
      <c r="B316" s="141" t="s">
        <v>775</v>
      </c>
      <c r="C316" s="141" t="s">
        <v>776</v>
      </c>
      <c r="D316" s="29" t="str">
        <f>IF(Intro!$G$29="English",B316,C316)</f>
        <v>Uzbekistan</v>
      </c>
    </row>
    <row r="317" spans="2:4" x14ac:dyDescent="0.25">
      <c r="B317" s="141" t="s">
        <v>423</v>
      </c>
      <c r="C317" s="141" t="s">
        <v>423</v>
      </c>
      <c r="D317" s="29" t="str">
        <f>IF(Intro!$G$29="English",B317,C317)</f>
        <v>Vanuatu</v>
      </c>
    </row>
    <row r="318" spans="2:4" x14ac:dyDescent="0.25">
      <c r="B318" s="141" t="s">
        <v>777</v>
      </c>
      <c r="C318" s="141" t="s">
        <v>778</v>
      </c>
      <c r="D318" s="29" t="str">
        <f>IF(Intro!$G$29="English",B318,C318)</f>
        <v>Venezuela</v>
      </c>
    </row>
    <row r="319" spans="2:4" x14ac:dyDescent="0.25">
      <c r="B319" s="141" t="s">
        <v>779</v>
      </c>
      <c r="C319" s="141" t="s">
        <v>779</v>
      </c>
      <c r="D319" s="29" t="str">
        <f>IF(Intro!$G$29="English",B319,C319)</f>
        <v>Vietnam</v>
      </c>
    </row>
    <row r="320" spans="2:4" x14ac:dyDescent="0.25">
      <c r="B320" s="141" t="s">
        <v>780</v>
      </c>
      <c r="C320" s="141" t="s">
        <v>781</v>
      </c>
      <c r="D320" s="29" t="str">
        <f>IF(Intro!$G$29="English",B320,C320)</f>
        <v>Virgin Islands, British</v>
      </c>
    </row>
    <row r="321" spans="2:4" x14ac:dyDescent="0.25">
      <c r="B321" s="141" t="s">
        <v>782</v>
      </c>
      <c r="C321" s="141" t="s">
        <v>783</v>
      </c>
      <c r="D321" s="29" t="str">
        <f>IF(Intro!$G$29="English",B321,C321)</f>
        <v>Virgin Islands, U.S.</v>
      </c>
    </row>
    <row r="322" spans="2:4" x14ac:dyDescent="0.25">
      <c r="B322" s="141" t="s">
        <v>784</v>
      </c>
      <c r="C322" s="141" t="s">
        <v>785</v>
      </c>
      <c r="D322" s="29" t="str">
        <f>IF(Intro!$G$29="English",B322,C322)</f>
        <v>Wallis and Futuna </v>
      </c>
    </row>
    <row r="323" spans="2:4" x14ac:dyDescent="0.25">
      <c r="B323" s="141" t="s">
        <v>786</v>
      </c>
      <c r="C323" s="141" t="s">
        <v>787</v>
      </c>
      <c r="D323" s="29" t="str">
        <f>IF(Intro!$G$29="English",B323,C323)</f>
        <v>West Bank and Gaza Strip </v>
      </c>
    </row>
    <row r="324" spans="2:4" x14ac:dyDescent="0.25">
      <c r="B324" s="141" t="s">
        <v>788</v>
      </c>
      <c r="C324" s="141" t="s">
        <v>789</v>
      </c>
      <c r="D324" s="29" t="str">
        <f>IF(Intro!$G$29="English",B324,C324)</f>
        <v>Western Sahara</v>
      </c>
    </row>
    <row r="325" spans="2:4" x14ac:dyDescent="0.25">
      <c r="B325" s="141" t="s">
        <v>790</v>
      </c>
      <c r="C325" s="141" t="s">
        <v>791</v>
      </c>
      <c r="D325" s="29" t="str">
        <f>IF(Intro!$G$29="English",B325,C325)</f>
        <v>Yemen</v>
      </c>
    </row>
    <row r="326" spans="2:4" x14ac:dyDescent="0.25">
      <c r="B326" s="141" t="s">
        <v>792</v>
      </c>
      <c r="C326" s="141" t="s">
        <v>793</v>
      </c>
      <c r="D326" s="29" t="str">
        <f>IF(Intro!$G$29="English",B326,C326)</f>
        <v>Yugoslavia</v>
      </c>
    </row>
    <row r="327" spans="2:4" x14ac:dyDescent="0.25">
      <c r="B327" s="141" t="s">
        <v>794</v>
      </c>
      <c r="C327" s="141" t="s">
        <v>795</v>
      </c>
      <c r="D327" s="29" t="str">
        <f>IF(Intro!$G$29="English",B327,C327)</f>
        <v>Zambia</v>
      </c>
    </row>
    <row r="328" spans="2:4" x14ac:dyDescent="0.25">
      <c r="B328" s="141" t="s">
        <v>424</v>
      </c>
      <c r="C328" s="141" t="s">
        <v>424</v>
      </c>
      <c r="D328" s="29" t="str">
        <f>IF(Intro!$G$29="English",B328,C328)</f>
        <v>Zimbabwe</v>
      </c>
    </row>
  </sheetData>
  <sheetProtection algorithmName="SHA-512" hashValue="ZZYhin7ldBEBRM0E+vLqRkrvfcWCShlgsA6vuO0/WRCnMFUi4dAEGHEXSlBI0L69HDclO0Kpwtadhd+c53mjYA==" saltValue="G5X5oL5HvnkASVRVau1LqA==" spinCount="100000" sheet="1" objects="1" scenarios="1" selectLockedCells="1"/>
  <mergeCells count="3">
    <mergeCell ref="A54:D54"/>
    <mergeCell ref="A46:D46"/>
    <mergeCell ref="H13:I13"/>
  </mergeCells>
  <phoneticPr fontId="42" type="noConversion"/>
  <dataValidations disablePrompts="1" count="2">
    <dataValidation type="list" allowBlank="1" showInputMessage="1" showErrorMessage="1" sqref="C4" xr:uid="{BC647F3E-121C-4516-BA76-C43E155F6A2F}">
      <formula1>"le dumping, le dumping et le subventionnement"</formula1>
    </dataValidation>
    <dataValidation type="list" allowBlank="1" showInputMessage="1" showErrorMessage="1" sqref="B4" xr:uid="{839E3129-6ED5-4045-AA92-3D342FD19477}">
      <formula1>"dumping, dumping and the subsidizing"</formula1>
    </dataValidation>
  </dataValidation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3530A-B912-4366-9DBE-92F5AD3EFAE4}">
  <sheetPr>
    <tabColor rgb="FF92D050"/>
    <pageSetUpPr fitToPage="1"/>
  </sheetPr>
  <dimension ref="A1:P118"/>
  <sheetViews>
    <sheetView showGridLines="0" zoomScaleNormal="100" zoomScaleSheetLayoutView="55" workbookViewId="0"/>
  </sheetViews>
  <sheetFormatPr defaultColWidth="9.28515625" defaultRowHeight="14.25" x14ac:dyDescent="0.25"/>
  <cols>
    <col min="1" max="1" width="1.7109375" style="8" customWidth="1"/>
    <col min="2" max="12" width="14.5703125" style="1" customWidth="1"/>
    <col min="13" max="13" width="6.28515625" style="9" customWidth="1"/>
    <col min="14" max="14" width="9.28515625" style="10" customWidth="1"/>
    <col min="15" max="15" width="10.7109375" style="10" hidden="1" customWidth="1"/>
    <col min="16" max="16" width="8.7109375" style="10" hidden="1" customWidth="1"/>
    <col min="17" max="17" width="9.28515625" style="10" customWidth="1"/>
    <col min="18" max="16384" width="9.28515625" style="10"/>
  </cols>
  <sheetData>
    <row r="1" spans="1:16" x14ac:dyDescent="0.25">
      <c r="O1" s="10" t="s">
        <v>332</v>
      </c>
      <c r="P1" s="10" t="s">
        <v>332</v>
      </c>
    </row>
    <row r="2" spans="1:16" x14ac:dyDescent="0.25">
      <c r="B2" s="12" t="str">
        <f>Pro!B2</f>
        <v>PROTECTED</v>
      </c>
      <c r="C2" s="12"/>
      <c r="D2" s="12"/>
      <c r="O2" s="136" t="s">
        <v>55</v>
      </c>
      <c r="P2" s="136" t="s">
        <v>71</v>
      </c>
    </row>
    <row r="3" spans="1:16" x14ac:dyDescent="0.25">
      <c r="B3" s="13"/>
      <c r="C3" s="13"/>
      <c r="D3" s="13"/>
      <c r="O3" s="2"/>
      <c r="P3" s="2"/>
    </row>
    <row r="4" spans="1:16" s="2" customFormat="1" x14ac:dyDescent="0.25">
      <c r="A4" s="4"/>
      <c r="B4" s="341" t="str">
        <f>Info!B4</f>
        <v>IMPORTERS' QUESTIONNAIRE</v>
      </c>
      <c r="C4" s="342"/>
      <c r="D4" s="342"/>
      <c r="E4" s="342"/>
      <c r="F4" s="342"/>
      <c r="G4" s="342"/>
      <c r="H4" s="342"/>
      <c r="I4" s="342"/>
      <c r="J4" s="342"/>
      <c r="K4" s="342"/>
      <c r="L4" s="343"/>
      <c r="M4" s="21"/>
      <c r="N4" s="21"/>
      <c r="O4" s="19"/>
      <c r="P4" s="19"/>
    </row>
    <row r="5" spans="1:16" s="2" customFormat="1" x14ac:dyDescent="0.25">
      <c r="A5" s="4"/>
      <c r="B5" s="406" t="str">
        <f>Info!B5</f>
        <v>GC-2025-001</v>
      </c>
      <c r="C5" s="486"/>
      <c r="D5" s="486"/>
      <c r="E5" s="486"/>
      <c r="F5" s="486"/>
      <c r="G5" s="486"/>
      <c r="H5" s="486"/>
      <c r="I5" s="486"/>
      <c r="J5" s="486"/>
      <c r="K5" s="486"/>
      <c r="L5" s="408"/>
      <c r="M5" s="21"/>
      <c r="N5" s="21"/>
      <c r="O5" s="19"/>
      <c r="P5" s="19"/>
    </row>
    <row r="6" spans="1:16" s="6" customFormat="1" x14ac:dyDescent="0.25">
      <c r="A6" s="4"/>
      <c r="B6" s="406" t="str">
        <f>Info!B6</f>
        <v>VEGETABLE GOODS</v>
      </c>
      <c r="C6" s="486"/>
      <c r="D6" s="486"/>
      <c r="E6" s="486"/>
      <c r="F6" s="486"/>
      <c r="G6" s="486"/>
      <c r="H6" s="486"/>
      <c r="I6" s="486"/>
      <c r="J6" s="486"/>
      <c r="K6" s="486"/>
      <c r="L6" s="408"/>
      <c r="M6" s="19"/>
      <c r="N6" s="19"/>
      <c r="O6" s="15"/>
      <c r="P6" s="15"/>
    </row>
    <row r="7" spans="1:16" s="6" customFormat="1" x14ac:dyDescent="0.25">
      <c r="A7" s="4"/>
      <c r="B7" s="113"/>
      <c r="C7" s="155"/>
      <c r="D7" s="155"/>
      <c r="E7" s="155"/>
      <c r="F7" s="155"/>
      <c r="G7" s="155"/>
      <c r="H7" s="155"/>
      <c r="I7" s="155"/>
      <c r="J7" s="155"/>
      <c r="K7" s="155"/>
      <c r="L7" s="115"/>
      <c r="M7" s="19"/>
      <c r="N7" s="19"/>
      <c r="O7" s="20"/>
    </row>
    <row r="8" spans="1:16" s="6" customFormat="1" x14ac:dyDescent="0.25">
      <c r="A8" s="4"/>
      <c r="B8" s="412" t="str">
        <f>Public!B8</f>
        <v>The following questions refer to the goods as defined in the product description on the Intro tab.</v>
      </c>
      <c r="C8" s="487"/>
      <c r="D8" s="487"/>
      <c r="E8" s="487"/>
      <c r="F8" s="487"/>
      <c r="G8" s="487"/>
      <c r="H8" s="487"/>
      <c r="I8" s="487"/>
      <c r="J8" s="487"/>
      <c r="K8" s="487"/>
      <c r="L8" s="414"/>
      <c r="M8" s="19"/>
      <c r="N8" s="19"/>
      <c r="O8" s="15"/>
      <c r="P8" s="15"/>
    </row>
    <row r="9" spans="1:16" s="6" customFormat="1" x14ac:dyDescent="0.25">
      <c r="A9" s="4"/>
      <c r="B9" s="412" t="str">
        <f>Public!B9</f>
        <v xml:space="preserve">Product information and a glossary of terms can be found in the Info tab.
</v>
      </c>
      <c r="C9" s="487"/>
      <c r="D9" s="487"/>
      <c r="E9" s="487"/>
      <c r="F9" s="487"/>
      <c r="G9" s="487"/>
      <c r="H9" s="487"/>
      <c r="I9" s="487"/>
      <c r="J9" s="487"/>
      <c r="K9" s="487"/>
      <c r="L9" s="414"/>
      <c r="M9" s="19"/>
      <c r="N9" s="19"/>
      <c r="O9" s="15"/>
    </row>
    <row r="10" spans="1:16" s="6" customFormat="1" x14ac:dyDescent="0.25">
      <c r="A10" s="4"/>
      <c r="B10" s="412"/>
      <c r="C10" s="487"/>
      <c r="D10" s="487"/>
      <c r="E10" s="487"/>
      <c r="F10" s="487"/>
      <c r="G10" s="487"/>
      <c r="H10" s="487"/>
      <c r="I10" s="487"/>
      <c r="J10" s="487"/>
      <c r="K10" s="487"/>
      <c r="L10" s="414"/>
      <c r="M10" s="19"/>
      <c r="N10" s="19"/>
      <c r="O10" s="10" t="s">
        <v>236</v>
      </c>
      <c r="P10" s="10" t="s">
        <v>235</v>
      </c>
    </row>
    <row r="11" spans="1:16" s="6" customFormat="1" x14ac:dyDescent="0.25">
      <c r="A11" s="4"/>
      <c r="B11" s="412"/>
      <c r="C11" s="487"/>
      <c r="D11" s="487"/>
      <c r="E11" s="487"/>
      <c r="F11" s="487"/>
      <c r="G11" s="487"/>
      <c r="H11" s="487"/>
      <c r="I11" s="487"/>
      <c r="J11" s="487"/>
      <c r="K11" s="487"/>
      <c r="L11" s="414"/>
      <c r="M11" s="19"/>
      <c r="N11" s="19"/>
      <c r="O11" s="15"/>
      <c r="P11" s="15"/>
    </row>
    <row r="12" spans="1:16" s="6" customFormat="1" x14ac:dyDescent="0.25">
      <c r="A12" s="4"/>
      <c r="B12" s="412" t="str">
        <f>Pro!B12</f>
        <v>For the questions in this tab, note the following:</v>
      </c>
      <c r="C12" s="487"/>
      <c r="D12" s="487"/>
      <c r="E12" s="487"/>
      <c r="F12" s="487"/>
      <c r="G12" s="487"/>
      <c r="H12" s="487"/>
      <c r="I12" s="487"/>
      <c r="J12" s="487"/>
      <c r="K12" s="487"/>
      <c r="L12" s="414"/>
      <c r="M12" s="19"/>
      <c r="N12" s="19"/>
      <c r="O12" s="15"/>
      <c r="P12" s="15"/>
    </row>
    <row r="13" spans="1:16" s="6" customFormat="1" ht="26.25" customHeight="1" x14ac:dyDescent="0.25">
      <c r="A13" s="4"/>
      <c r="B13" s="483" t="str">
        <f>Pro!B13</f>
        <v>• Report only sales from your firm’s imports. Sales of goods purchased from Canadian producers must be excluded.</v>
      </c>
      <c r="C13" s="490"/>
      <c r="D13" s="490"/>
      <c r="E13" s="490"/>
      <c r="F13" s="490"/>
      <c r="G13" s="490"/>
      <c r="H13" s="490"/>
      <c r="I13" s="490"/>
      <c r="J13" s="490"/>
      <c r="K13" s="490"/>
      <c r="L13" s="485"/>
      <c r="M13" s="19"/>
      <c r="N13" s="19"/>
      <c r="O13" s="15"/>
      <c r="P13" s="15"/>
    </row>
    <row r="14" spans="1:16" s="6" customFormat="1" x14ac:dyDescent="0.25">
      <c r="A14" s="4"/>
      <c r="B14" s="412" t="str">
        <f>Pro!B14</f>
        <v>• Report all sales to Canadian and foreign associated firms.</v>
      </c>
      <c r="C14" s="487"/>
      <c r="D14" s="487"/>
      <c r="E14" s="487"/>
      <c r="F14" s="487"/>
      <c r="G14" s="487"/>
      <c r="H14" s="487"/>
      <c r="I14" s="487"/>
      <c r="J14" s="487"/>
      <c r="K14" s="487"/>
      <c r="L14" s="414"/>
      <c r="M14" s="19"/>
      <c r="N14" s="19"/>
      <c r="O14" s="15"/>
      <c r="P14" s="15"/>
    </row>
    <row r="15" spans="1:16" s="6" customFormat="1" x14ac:dyDescent="0.25">
      <c r="A15" s="4"/>
      <c r="B15" s="412" t="str">
        <f>Pro!B15</f>
        <v>• Report all sales as of the date of shipment to the customer or the customer’s warehouse.</v>
      </c>
      <c r="C15" s="487"/>
      <c r="D15" s="487"/>
      <c r="E15" s="487"/>
      <c r="F15" s="487"/>
      <c r="G15" s="487"/>
      <c r="H15" s="487"/>
      <c r="I15" s="487"/>
      <c r="J15" s="487"/>
      <c r="K15" s="487"/>
      <c r="L15" s="414"/>
      <c r="M15" s="19"/>
      <c r="N15" s="19"/>
      <c r="O15" s="15"/>
      <c r="P15" s="15"/>
    </row>
    <row r="16" spans="1:16" s="6" customFormat="1" x14ac:dyDescent="0.25">
      <c r="A16" s="4"/>
      <c r="B16" s="412" t="str">
        <f>Pro!B16</f>
        <v>• Report all values in Canadian dollars.</v>
      </c>
      <c r="C16" s="487"/>
      <c r="D16" s="487"/>
      <c r="E16" s="487"/>
      <c r="F16" s="487"/>
      <c r="G16" s="487"/>
      <c r="H16" s="487"/>
      <c r="I16" s="487"/>
      <c r="J16" s="487"/>
      <c r="K16" s="487"/>
      <c r="L16" s="414"/>
      <c r="M16" s="19"/>
      <c r="N16" s="19"/>
      <c r="O16" s="15"/>
      <c r="P16" s="15"/>
    </row>
    <row r="17" spans="1:16" s="6" customFormat="1" x14ac:dyDescent="0.25">
      <c r="A17" s="4"/>
      <c r="B17" s="415" t="str">
        <f>IF(Intro!$G$29="English",O17,P17)</f>
        <v>• If your firm is an end user or a retailer, your firm does not need to report sales of imports or inventories of imports.</v>
      </c>
      <c r="C17" s="416"/>
      <c r="D17" s="416"/>
      <c r="E17" s="416"/>
      <c r="F17" s="416"/>
      <c r="G17" s="416"/>
      <c r="H17" s="416"/>
      <c r="I17" s="416"/>
      <c r="J17" s="416"/>
      <c r="K17" s="416"/>
      <c r="L17" s="417"/>
      <c r="M17" s="19"/>
      <c r="N17" s="19"/>
      <c r="O17" s="15" t="s">
        <v>184</v>
      </c>
      <c r="P17" s="15" t="s">
        <v>185</v>
      </c>
    </row>
    <row r="18" spans="1:16" s="6" customFormat="1" x14ac:dyDescent="0.25">
      <c r="A18" s="4"/>
      <c r="B18" s="396" t="str">
        <f>IF(Intro!$G$29="English",O18,P18)</f>
        <v>Information in this questionnaire should be provided for FROZEN GOODS only</v>
      </c>
      <c r="C18" s="397"/>
      <c r="D18" s="397"/>
      <c r="E18" s="397"/>
      <c r="F18" s="397"/>
      <c r="G18" s="397"/>
      <c r="H18" s="397"/>
      <c r="I18" s="397"/>
      <c r="J18" s="397"/>
      <c r="K18" s="397"/>
      <c r="L18" s="398"/>
      <c r="M18" s="19"/>
      <c r="N18" s="19"/>
      <c r="O18" s="15" t="s">
        <v>968</v>
      </c>
      <c r="P18" s="15" t="s">
        <v>969</v>
      </c>
    </row>
    <row r="19" spans="1:16" s="6" customFormat="1" x14ac:dyDescent="0.25">
      <c r="A19" s="4"/>
      <c r="B19" s="14"/>
      <c r="C19" s="14"/>
      <c r="D19" s="14"/>
      <c r="E19" s="3"/>
      <c r="F19" s="3"/>
      <c r="G19" s="3"/>
      <c r="H19" s="3"/>
      <c r="I19" s="3"/>
      <c r="J19" s="3"/>
      <c r="K19" s="3"/>
      <c r="L19" s="3"/>
      <c r="O19" s="15"/>
      <c r="P19" s="15"/>
    </row>
    <row r="20" spans="1:16" x14ac:dyDescent="0.25">
      <c r="B20" s="283" t="str">
        <f>IF(Intro!$G$29="English",O20,P20)</f>
        <v>IMPORTS AND SALES</v>
      </c>
      <c r="C20" s="284"/>
      <c r="D20" s="284"/>
      <c r="E20" s="284"/>
      <c r="F20" s="284"/>
      <c r="G20" s="284"/>
      <c r="H20" s="284"/>
      <c r="I20" s="284"/>
      <c r="J20" s="284"/>
      <c r="K20" s="284"/>
      <c r="L20" s="285"/>
      <c r="M20" s="10"/>
      <c r="O20" s="84" t="s">
        <v>233</v>
      </c>
      <c r="P20" s="84" t="s">
        <v>234</v>
      </c>
    </row>
    <row r="21" spans="1:16" x14ac:dyDescent="0.25">
      <c r="B21" s="422" t="s">
        <v>12</v>
      </c>
      <c r="C21" s="488"/>
      <c r="D21" s="488"/>
      <c r="E21" s="488"/>
      <c r="F21" s="488"/>
      <c r="G21" s="488"/>
      <c r="H21" s="488"/>
      <c r="I21" s="488"/>
      <c r="J21" s="488"/>
      <c r="K21" s="488"/>
      <c r="L21" s="424"/>
      <c r="M21" s="10"/>
    </row>
    <row r="22" spans="1:16" ht="24" customHeight="1" x14ac:dyDescent="0.25">
      <c r="B22" s="362" t="str">
        <f>IF(Intro!$G$29="English",O22,P22)</f>
        <v xml:space="preserve">Provide your firm's imports and sales of imports of the goods, by country. </v>
      </c>
      <c r="C22" s="489"/>
      <c r="D22" s="489"/>
      <c r="E22" s="489"/>
      <c r="F22" s="489"/>
      <c r="G22" s="156"/>
      <c r="H22" s="156"/>
      <c r="I22" s="156"/>
      <c r="J22" s="156"/>
      <c r="K22" s="156"/>
      <c r="L22" s="162"/>
      <c r="M22" s="10"/>
      <c r="O22" s="10" t="s">
        <v>802</v>
      </c>
      <c r="P22" s="10" t="s">
        <v>803</v>
      </c>
    </row>
    <row r="23" spans="1:16" x14ac:dyDescent="0.25">
      <c r="B23" s="283" t="str">
        <f>IF(Intro!$G$29="English",O23,P23)</f>
        <v>COUNTRY 11</v>
      </c>
      <c r="C23" s="284"/>
      <c r="D23" s="284"/>
      <c r="E23" s="284"/>
      <c r="F23" s="284"/>
      <c r="G23" s="284"/>
      <c r="H23" s="284"/>
      <c r="I23" s="284"/>
      <c r="J23" s="284"/>
      <c r="K23" s="284"/>
      <c r="L23" s="285"/>
      <c r="M23" s="10"/>
      <c r="O23" s="84" t="s">
        <v>877</v>
      </c>
      <c r="P23" s="84" t="s">
        <v>878</v>
      </c>
    </row>
    <row r="24" spans="1:16" ht="15.75" customHeight="1" x14ac:dyDescent="0.25">
      <c r="B24" s="500" t="str">
        <f>IF(Intro!$G$29="English",O24,P24)</f>
        <v>Please specify the country of origin here:</v>
      </c>
      <c r="C24" s="501"/>
      <c r="D24" s="501"/>
      <c r="E24" s="497"/>
      <c r="F24" s="498"/>
      <c r="G24" s="498"/>
      <c r="H24" s="498"/>
      <c r="I24" s="499"/>
      <c r="J24" s="156"/>
      <c r="K24" s="156"/>
      <c r="L24" s="162"/>
      <c r="M24" s="10"/>
      <c r="O24" s="10" t="s">
        <v>855</v>
      </c>
      <c r="P24" s="10" t="s">
        <v>858</v>
      </c>
    </row>
    <row r="25" spans="1:16" x14ac:dyDescent="0.25">
      <c r="B25" s="99"/>
      <c r="C25" s="157"/>
      <c r="D25" s="157"/>
      <c r="E25" s="157"/>
      <c r="F25" s="157"/>
      <c r="G25" s="156"/>
      <c r="H25" s="156"/>
      <c r="I25" s="156"/>
      <c r="J25" s="156"/>
      <c r="K25" s="156"/>
      <c r="L25" s="17"/>
      <c r="M25" s="10"/>
    </row>
    <row r="26" spans="1:16" x14ac:dyDescent="0.25">
      <c r="B26" s="99"/>
      <c r="C26" s="157"/>
      <c r="D26" s="157"/>
      <c r="E26" s="157"/>
      <c r="F26" s="157"/>
      <c r="G26" s="164">
        <f>Variables!$B$6</f>
        <v>2023</v>
      </c>
      <c r="H26" s="164">
        <f>G26+1</f>
        <v>2024</v>
      </c>
      <c r="I26" s="164">
        <f>H26+1</f>
        <v>2025</v>
      </c>
      <c r="J26" s="156"/>
      <c r="K26" s="156"/>
      <c r="L26" s="53"/>
      <c r="M26" s="10"/>
      <c r="O26" s="18"/>
    </row>
    <row r="27" spans="1:16" s="136" customFormat="1" ht="14.25" customHeight="1" x14ac:dyDescent="0.25">
      <c r="A27" s="158"/>
      <c r="B27" s="491" t="str">
        <f>IF(Intro!$G$29="English",O27,P27)</f>
        <v>Imports in Canada</v>
      </c>
      <c r="C27" s="492"/>
      <c r="D27" s="492"/>
      <c r="E27" s="492"/>
      <c r="F27" s="492"/>
      <c r="G27" s="492"/>
      <c r="H27" s="492"/>
      <c r="I27" s="493"/>
      <c r="J27" s="156"/>
      <c r="K27" s="156"/>
      <c r="L27" s="53"/>
      <c r="O27" s="22" t="s">
        <v>151</v>
      </c>
      <c r="P27" s="136" t="s">
        <v>152</v>
      </c>
    </row>
    <row r="28" spans="1:16" ht="15" customHeight="1" x14ac:dyDescent="0.25">
      <c r="B28" s="317" t="str">
        <f>IF(Intro!$G$29="English",O28,P28)</f>
        <v>Imports</v>
      </c>
      <c r="C28" s="318"/>
      <c r="D28" s="504" t="str">
        <f>IF(Intro!$G$29="English",Variables!$B$23,Variables!$C$23)</f>
        <v>kg</v>
      </c>
      <c r="E28" s="504"/>
      <c r="F28" s="504"/>
      <c r="G28" s="101"/>
      <c r="H28" s="101"/>
      <c r="I28" s="101"/>
      <c r="J28" s="156"/>
      <c r="K28" s="156"/>
      <c r="L28" s="53"/>
      <c r="M28" s="10"/>
      <c r="O28" s="10" t="s">
        <v>53</v>
      </c>
      <c r="P28" s="10" t="s">
        <v>118</v>
      </c>
    </row>
    <row r="29" spans="1:16" ht="15" customHeight="1" x14ac:dyDescent="0.25">
      <c r="B29" s="317"/>
      <c r="C29" s="318"/>
      <c r="D29" s="504" t="str">
        <f>IF(Intro!G$29="English",O29,P29)</f>
        <v>net delivered purchase value (CAD)</v>
      </c>
      <c r="E29" s="504"/>
      <c r="F29" s="504"/>
      <c r="G29" s="101"/>
      <c r="H29" s="101"/>
      <c r="I29" s="101"/>
      <c r="J29" s="156"/>
      <c r="K29" s="156"/>
      <c r="L29" s="53"/>
      <c r="M29" s="10"/>
      <c r="O29" s="10" t="s">
        <v>238</v>
      </c>
      <c r="P29" s="10" t="s">
        <v>237</v>
      </c>
    </row>
    <row r="30" spans="1:16" ht="15" customHeight="1" x14ac:dyDescent="0.25">
      <c r="B30" s="317"/>
      <c r="C30" s="318"/>
      <c r="D30" s="504" t="str">
        <f>"$ / "&amp;IF(Intro!$G$29="English",Variables!$B$24,Variables!$C$24)</f>
        <v>$ / kg</v>
      </c>
      <c r="E30" s="504"/>
      <c r="F30" s="504"/>
      <c r="G30" s="111" t="str">
        <f>IF(G28=0,"-",G29/G28)</f>
        <v>-</v>
      </c>
      <c r="H30" s="111" t="str">
        <f>IF(H28=0,"-",H29/H28)</f>
        <v>-</v>
      </c>
      <c r="I30" s="111" t="str">
        <f t="shared" ref="I30" si="0">IF(I28=0,"-",I29/I28)</f>
        <v>-</v>
      </c>
      <c r="J30" s="156"/>
      <c r="K30" s="156"/>
      <c r="L30" s="53"/>
      <c r="M30" s="10"/>
    </row>
    <row r="31" spans="1:16" s="136" customFormat="1" x14ac:dyDescent="0.25">
      <c r="A31" s="158"/>
      <c r="B31" s="494" t="str">
        <f>IF(Intro!$G$29="English",O31,P31)</f>
        <v>Sales of imports in Canada</v>
      </c>
      <c r="C31" s="495"/>
      <c r="D31" s="495"/>
      <c r="E31" s="495"/>
      <c r="F31" s="495"/>
      <c r="G31" s="495"/>
      <c r="H31" s="495"/>
      <c r="I31" s="496"/>
      <c r="J31" s="156"/>
      <c r="K31" s="156"/>
      <c r="L31" s="53"/>
      <c r="O31" s="22" t="s">
        <v>364</v>
      </c>
      <c r="P31" s="136" t="s">
        <v>365</v>
      </c>
    </row>
    <row r="32" spans="1:16" ht="15" customHeight="1" x14ac:dyDescent="0.25">
      <c r="B32" s="317" t="str">
        <f>IF(Intro!$G$29="English",O32,P32)</f>
        <v>Sales to distributors in Canada</v>
      </c>
      <c r="C32" s="318"/>
      <c r="D32" s="504" t="str">
        <f>D28</f>
        <v>kg</v>
      </c>
      <c r="E32" s="504"/>
      <c r="F32" s="504"/>
      <c r="G32" s="101"/>
      <c r="H32" s="101"/>
      <c r="I32" s="101"/>
      <c r="J32" s="156"/>
      <c r="K32" s="156"/>
      <c r="L32" s="53"/>
      <c r="M32" s="10"/>
      <c r="O32" s="10" t="str">
        <f>"Sales to "&amp;Variables!$B$26&amp;" in Canada"</f>
        <v>Sales to distributors in Canada</v>
      </c>
      <c r="P32" s="10" t="str">
        <f>"Ventes aux "&amp;Variables!$C$26&amp;" au Canada"</f>
        <v>Ventes aux distributeurs au Canada</v>
      </c>
    </row>
    <row r="33" spans="1:16" ht="15" customHeight="1" x14ac:dyDescent="0.25">
      <c r="B33" s="317"/>
      <c r="C33" s="318"/>
      <c r="D33" s="504" t="str">
        <f>IF(Intro!G$29="English",O33,P33)</f>
        <v>net delivered selling value (CAD)</v>
      </c>
      <c r="E33" s="504"/>
      <c r="F33" s="504"/>
      <c r="G33" s="101"/>
      <c r="H33" s="101"/>
      <c r="I33" s="101"/>
      <c r="J33" s="156"/>
      <c r="K33" s="156"/>
      <c r="L33" s="53"/>
      <c r="M33" s="10"/>
      <c r="O33" s="10" t="s">
        <v>240</v>
      </c>
      <c r="P33" s="10" t="s">
        <v>239</v>
      </c>
    </row>
    <row r="34" spans="1:16" ht="15.75" customHeight="1" thickBot="1" x14ac:dyDescent="0.3">
      <c r="B34" s="502"/>
      <c r="C34" s="503"/>
      <c r="D34" s="505" t="str">
        <f>D30</f>
        <v>$ / kg</v>
      </c>
      <c r="E34" s="505"/>
      <c r="F34" s="505"/>
      <c r="G34" s="111" t="str">
        <f>IF(G32=0,"-",G33/G32)</f>
        <v>-</v>
      </c>
      <c r="H34" s="111" t="str">
        <f>IF(H32=0,"-",H33/H32)</f>
        <v>-</v>
      </c>
      <c r="I34" s="111" t="str">
        <f t="shared" ref="I34" si="1">IF(I32=0,"-",I33/I32)</f>
        <v>-</v>
      </c>
      <c r="J34" s="156"/>
      <c r="K34" s="156"/>
      <c r="L34" s="53"/>
      <c r="M34" s="10"/>
    </row>
    <row r="35" spans="1:16" ht="15" customHeight="1" x14ac:dyDescent="0.25">
      <c r="B35" s="506" t="str">
        <f>IF(Intro!$G$29="English",O35,P35)</f>
        <v>Sales to end users/retailers in Canada</v>
      </c>
      <c r="C35" s="507"/>
      <c r="D35" s="508" t="str">
        <f>D32</f>
        <v>kg</v>
      </c>
      <c r="E35" s="508"/>
      <c r="F35" s="508"/>
      <c r="G35" s="101"/>
      <c r="H35" s="101"/>
      <c r="I35" s="101"/>
      <c r="J35" s="156"/>
      <c r="K35" s="156"/>
      <c r="L35" s="53"/>
      <c r="M35" s="10"/>
      <c r="O35" s="10" t="str">
        <f>"Sales to "&amp;Variables!$B$27&amp;" in Canada"</f>
        <v>Sales to end users/retailers in Canada</v>
      </c>
      <c r="P35" s="10" t="str">
        <f>"Ventes aux "&amp;Variables!$C$27&amp;" au Canada"</f>
        <v>Ventes aux utilisateurs finals/détaillants au Canada</v>
      </c>
    </row>
    <row r="36" spans="1:16" ht="15" customHeight="1" x14ac:dyDescent="0.25">
      <c r="B36" s="317"/>
      <c r="C36" s="318"/>
      <c r="D36" s="504" t="str">
        <f>IF(Intro!G$29="English",O36,P36)</f>
        <v>net delivered selling value (CAD)</v>
      </c>
      <c r="E36" s="504"/>
      <c r="F36" s="504"/>
      <c r="G36" s="101"/>
      <c r="H36" s="101"/>
      <c r="I36" s="101"/>
      <c r="J36" s="156"/>
      <c r="K36" s="156"/>
      <c r="L36" s="53"/>
      <c r="M36" s="10"/>
      <c r="O36" s="10" t="s">
        <v>240</v>
      </c>
      <c r="P36" s="10" t="s">
        <v>239</v>
      </c>
    </row>
    <row r="37" spans="1:16" ht="15.75" customHeight="1" thickBot="1" x14ac:dyDescent="0.3">
      <c r="B37" s="502"/>
      <c r="C37" s="503"/>
      <c r="D37" s="505" t="str">
        <f>D34</f>
        <v>$ / kg</v>
      </c>
      <c r="E37" s="505"/>
      <c r="F37" s="505"/>
      <c r="G37" s="111" t="str">
        <f>IF(G35=0,"-",G36/G35)</f>
        <v>-</v>
      </c>
      <c r="H37" s="111" t="str">
        <f>IF(H35=0,"-",H36/H35)</f>
        <v>-</v>
      </c>
      <c r="I37" s="111" t="str">
        <f t="shared" ref="I37" si="2">IF(I35=0,"-",I36/I35)</f>
        <v>-</v>
      </c>
      <c r="J37" s="156"/>
      <c r="K37" s="156"/>
      <c r="L37" s="53"/>
      <c r="M37" s="10"/>
    </row>
    <row r="38" spans="1:16" ht="15" customHeight="1" x14ac:dyDescent="0.25">
      <c r="B38" s="381" t="str">
        <f>IF(Intro!$G$29="English",O38,P38)</f>
        <v>Total sales in Canada</v>
      </c>
      <c r="C38" s="382"/>
      <c r="D38" s="509" t="str">
        <f>D35</f>
        <v>kg</v>
      </c>
      <c r="E38" s="509"/>
      <c r="F38" s="509"/>
      <c r="G38" s="103">
        <f t="shared" ref="G38:I39" si="3">G32+G35</f>
        <v>0</v>
      </c>
      <c r="H38" s="103">
        <f t="shared" si="3"/>
        <v>0</v>
      </c>
      <c r="I38" s="103">
        <f t="shared" si="3"/>
        <v>0</v>
      </c>
      <c r="J38" s="156"/>
      <c r="K38" s="156"/>
      <c r="L38" s="53"/>
      <c r="M38" s="10"/>
      <c r="O38" s="10" t="s">
        <v>241</v>
      </c>
      <c r="P38" s="10" t="s">
        <v>242</v>
      </c>
    </row>
    <row r="39" spans="1:16" ht="15" customHeight="1" x14ac:dyDescent="0.25">
      <c r="B39" s="370"/>
      <c r="C39" s="371"/>
      <c r="D39" s="510" t="str">
        <f>IF(Intro!G$29="English",O39,P39)</f>
        <v>net delivered selling value (CAD)</v>
      </c>
      <c r="E39" s="510"/>
      <c r="F39" s="510"/>
      <c r="G39" s="102">
        <f t="shared" si="3"/>
        <v>0</v>
      </c>
      <c r="H39" s="102">
        <f t="shared" si="3"/>
        <v>0</v>
      </c>
      <c r="I39" s="102">
        <f t="shared" si="3"/>
        <v>0</v>
      </c>
      <c r="J39" s="156"/>
      <c r="K39" s="156"/>
      <c r="L39" s="53"/>
      <c r="M39" s="10"/>
      <c r="O39" s="10" t="s">
        <v>240</v>
      </c>
      <c r="P39" s="10" t="s">
        <v>239</v>
      </c>
    </row>
    <row r="40" spans="1:16" ht="15.75" customHeight="1" x14ac:dyDescent="0.25">
      <c r="B40" s="370"/>
      <c r="C40" s="371"/>
      <c r="D40" s="510" t="str">
        <f>D37</f>
        <v>$ / kg</v>
      </c>
      <c r="E40" s="510"/>
      <c r="F40" s="510"/>
      <c r="G40" s="177" t="str">
        <f>IF(G38=0,"-",G39/G38)</f>
        <v>-</v>
      </c>
      <c r="H40" s="177" t="str">
        <f>IF(H38=0,"-",H39/H38)</f>
        <v>-</v>
      </c>
      <c r="I40" s="177" t="str">
        <f>IF(I38=0,"-",I39/I38)</f>
        <v>-</v>
      </c>
      <c r="J40" s="156"/>
      <c r="K40" s="156"/>
      <c r="L40" s="53"/>
      <c r="M40" s="10"/>
    </row>
    <row r="41" spans="1:16" x14ac:dyDescent="0.25">
      <c r="B41" s="54"/>
      <c r="C41" s="64"/>
      <c r="D41" s="64"/>
      <c r="E41" s="64"/>
      <c r="F41" s="64"/>
      <c r="G41" s="64"/>
      <c r="H41" s="64"/>
      <c r="I41" s="64"/>
      <c r="J41" s="64"/>
      <c r="K41" s="64"/>
      <c r="L41" s="65"/>
      <c r="M41" s="10"/>
    </row>
    <row r="42" spans="1:16" x14ac:dyDescent="0.25">
      <c r="B42" s="283" t="str">
        <f>IF(Intro!$G$29="English",O42,P42)</f>
        <v>COUNTRY 12</v>
      </c>
      <c r="C42" s="284"/>
      <c r="D42" s="284"/>
      <c r="E42" s="284"/>
      <c r="F42" s="284"/>
      <c r="G42" s="284"/>
      <c r="H42" s="284"/>
      <c r="I42" s="284"/>
      <c r="J42" s="284"/>
      <c r="K42" s="284"/>
      <c r="L42" s="285"/>
      <c r="M42" s="10"/>
      <c r="O42" s="84" t="s">
        <v>879</v>
      </c>
      <c r="P42" s="84" t="s">
        <v>880</v>
      </c>
    </row>
    <row r="43" spans="1:16" ht="15.75" x14ac:dyDescent="0.25">
      <c r="B43" s="500" t="str">
        <f>IF(Intro!$G$29="English",O43,P43)</f>
        <v>Please specify the country of origin here:</v>
      </c>
      <c r="C43" s="501"/>
      <c r="D43" s="501"/>
      <c r="E43" s="497"/>
      <c r="F43" s="498"/>
      <c r="G43" s="498"/>
      <c r="H43" s="498"/>
      <c r="I43" s="499"/>
      <c r="J43" s="156"/>
      <c r="K43" s="156"/>
      <c r="L43" s="162"/>
      <c r="M43" s="10"/>
      <c r="O43" s="10" t="s">
        <v>855</v>
      </c>
      <c r="P43" s="10" t="s">
        <v>858</v>
      </c>
    </row>
    <row r="44" spans="1:16" x14ac:dyDescent="0.25">
      <c r="B44" s="99"/>
      <c r="C44" s="157"/>
      <c r="D44" s="157"/>
      <c r="E44" s="157"/>
      <c r="F44" s="157"/>
      <c r="G44" s="156"/>
      <c r="H44" s="156"/>
      <c r="I44" s="156"/>
      <c r="J44" s="156"/>
      <c r="K44" s="156"/>
      <c r="L44" s="17"/>
      <c r="M44" s="10"/>
    </row>
    <row r="45" spans="1:16" x14ac:dyDescent="0.25">
      <c r="B45" s="99"/>
      <c r="C45" s="157"/>
      <c r="D45" s="157"/>
      <c r="E45" s="157"/>
      <c r="F45" s="157"/>
      <c r="G45" s="164">
        <f>Variables!$B$6</f>
        <v>2023</v>
      </c>
      <c r="H45" s="164">
        <f>G45+1</f>
        <v>2024</v>
      </c>
      <c r="I45" s="164">
        <f>H45+1</f>
        <v>2025</v>
      </c>
      <c r="J45" s="156"/>
      <c r="K45" s="156"/>
      <c r="L45" s="53"/>
      <c r="M45" s="10"/>
      <c r="O45" s="18"/>
    </row>
    <row r="46" spans="1:16" s="136" customFormat="1" ht="14.25" customHeight="1" x14ac:dyDescent="0.25">
      <c r="A46" s="158"/>
      <c r="B46" s="491" t="str">
        <f>IF(Intro!$G$29="English",O46,P46)</f>
        <v>Imports in Canada</v>
      </c>
      <c r="C46" s="492"/>
      <c r="D46" s="492"/>
      <c r="E46" s="492"/>
      <c r="F46" s="492"/>
      <c r="G46" s="492"/>
      <c r="H46" s="492"/>
      <c r="I46" s="493"/>
      <c r="J46" s="156"/>
      <c r="K46" s="156"/>
      <c r="L46" s="53"/>
      <c r="O46" s="22" t="s">
        <v>151</v>
      </c>
      <c r="P46" s="136" t="s">
        <v>152</v>
      </c>
    </row>
    <row r="47" spans="1:16" ht="15" customHeight="1" x14ac:dyDescent="0.25">
      <c r="B47" s="317" t="str">
        <f>IF(Intro!$G$29="English",O47,P47)</f>
        <v>Imports</v>
      </c>
      <c r="C47" s="318"/>
      <c r="D47" s="504" t="str">
        <f>IF(Intro!$G$29="English",Variables!$B$23,Variables!$C$23)</f>
        <v>kg</v>
      </c>
      <c r="E47" s="504"/>
      <c r="F47" s="504"/>
      <c r="G47" s="101"/>
      <c r="H47" s="101"/>
      <c r="I47" s="101"/>
      <c r="J47" s="156"/>
      <c r="K47" s="156"/>
      <c r="L47" s="53"/>
      <c r="M47" s="10"/>
      <c r="O47" s="10" t="s">
        <v>53</v>
      </c>
      <c r="P47" s="10" t="s">
        <v>118</v>
      </c>
    </row>
    <row r="48" spans="1:16" ht="15" customHeight="1" x14ac:dyDescent="0.25">
      <c r="B48" s="317"/>
      <c r="C48" s="318"/>
      <c r="D48" s="504" t="str">
        <f>IF(Intro!G$29="English",O48,P48)</f>
        <v>net delivered purchase value (CAD)</v>
      </c>
      <c r="E48" s="504"/>
      <c r="F48" s="504"/>
      <c r="G48" s="101"/>
      <c r="H48" s="101"/>
      <c r="I48" s="101"/>
      <c r="J48" s="156"/>
      <c r="K48" s="156"/>
      <c r="L48" s="53"/>
      <c r="M48" s="10"/>
      <c r="O48" s="10" t="s">
        <v>238</v>
      </c>
      <c r="P48" s="10" t="s">
        <v>237</v>
      </c>
    </row>
    <row r="49" spans="1:16" ht="15" customHeight="1" x14ac:dyDescent="0.25">
      <c r="B49" s="317"/>
      <c r="C49" s="318"/>
      <c r="D49" s="504" t="str">
        <f>"$ / "&amp;IF(Intro!$G$29="English",Variables!$B$24,Variables!$C$24)</f>
        <v>$ / kg</v>
      </c>
      <c r="E49" s="504"/>
      <c r="F49" s="504"/>
      <c r="G49" s="111" t="str">
        <f>IF(G47=0,"-",G48/G47)</f>
        <v>-</v>
      </c>
      <c r="H49" s="111" t="str">
        <f>IF(H47=0,"-",H48/H47)</f>
        <v>-</v>
      </c>
      <c r="I49" s="111" t="str">
        <f t="shared" ref="I49" si="4">IF(I47=0,"-",I48/I47)</f>
        <v>-</v>
      </c>
      <c r="J49" s="156"/>
      <c r="K49" s="156"/>
      <c r="L49" s="53"/>
      <c r="M49" s="10"/>
    </row>
    <row r="50" spans="1:16" s="136" customFormat="1" x14ac:dyDescent="0.25">
      <c r="A50" s="158"/>
      <c r="B50" s="494" t="str">
        <f>IF(Intro!$G$29="English",O50,P50)</f>
        <v>Sales of imports in Canada</v>
      </c>
      <c r="C50" s="495"/>
      <c r="D50" s="495"/>
      <c r="E50" s="495"/>
      <c r="F50" s="495"/>
      <c r="G50" s="495"/>
      <c r="H50" s="495"/>
      <c r="I50" s="496"/>
      <c r="J50" s="156"/>
      <c r="K50" s="156"/>
      <c r="L50" s="53"/>
      <c r="O50" s="22" t="s">
        <v>364</v>
      </c>
      <c r="P50" s="136" t="s">
        <v>365</v>
      </c>
    </row>
    <row r="51" spans="1:16" ht="15" customHeight="1" x14ac:dyDescent="0.25">
      <c r="B51" s="317" t="str">
        <f>IF(Intro!$G$29="English",O51,P51)</f>
        <v>Sales to distributors in Canada</v>
      </c>
      <c r="C51" s="318"/>
      <c r="D51" s="504" t="str">
        <f>D47</f>
        <v>kg</v>
      </c>
      <c r="E51" s="504"/>
      <c r="F51" s="504"/>
      <c r="G51" s="101"/>
      <c r="H51" s="101"/>
      <c r="I51" s="101"/>
      <c r="J51" s="156"/>
      <c r="K51" s="156"/>
      <c r="L51" s="53"/>
      <c r="M51" s="10"/>
      <c r="O51" s="10" t="str">
        <f>"Sales to "&amp;Variables!$B$26&amp;" in Canada"</f>
        <v>Sales to distributors in Canada</v>
      </c>
      <c r="P51" s="10" t="str">
        <f>"Ventes aux "&amp;Variables!$C$26&amp;" au Canada"</f>
        <v>Ventes aux distributeurs au Canada</v>
      </c>
    </row>
    <row r="52" spans="1:16" ht="15" customHeight="1" x14ac:dyDescent="0.25">
      <c r="B52" s="317"/>
      <c r="C52" s="318"/>
      <c r="D52" s="504" t="str">
        <f>IF(Intro!G$29="English",O52,P52)</f>
        <v>net delivered selling value (CAD)</v>
      </c>
      <c r="E52" s="504"/>
      <c r="F52" s="504"/>
      <c r="G52" s="101"/>
      <c r="H52" s="101"/>
      <c r="I52" s="101"/>
      <c r="J52" s="156"/>
      <c r="K52" s="156"/>
      <c r="L52" s="53"/>
      <c r="M52" s="10"/>
      <c r="O52" s="10" t="s">
        <v>240</v>
      </c>
      <c r="P52" s="10" t="s">
        <v>239</v>
      </c>
    </row>
    <row r="53" spans="1:16" ht="15.75" customHeight="1" thickBot="1" x14ac:dyDescent="0.3">
      <c r="B53" s="502"/>
      <c r="C53" s="503"/>
      <c r="D53" s="505" t="str">
        <f>D49</f>
        <v>$ / kg</v>
      </c>
      <c r="E53" s="505"/>
      <c r="F53" s="505"/>
      <c r="G53" s="111" t="str">
        <f>IF(G51=0,"-",G52/G51)</f>
        <v>-</v>
      </c>
      <c r="H53" s="111" t="str">
        <f>IF(H51=0,"-",H52/H51)</f>
        <v>-</v>
      </c>
      <c r="I53" s="111" t="str">
        <f t="shared" ref="I53" si="5">IF(I51=0,"-",I52/I51)</f>
        <v>-</v>
      </c>
      <c r="J53" s="156"/>
      <c r="K53" s="156"/>
      <c r="L53" s="53"/>
      <c r="M53" s="10"/>
    </row>
    <row r="54" spans="1:16" ht="15" customHeight="1" x14ac:dyDescent="0.25">
      <c r="B54" s="506" t="str">
        <f>IF(Intro!$G$29="English",O54,P54)</f>
        <v>Sales to end users/retailers in Canada</v>
      </c>
      <c r="C54" s="507"/>
      <c r="D54" s="508" t="str">
        <f>D51</f>
        <v>kg</v>
      </c>
      <c r="E54" s="508"/>
      <c r="F54" s="508"/>
      <c r="G54" s="101"/>
      <c r="H54" s="101"/>
      <c r="I54" s="101"/>
      <c r="J54" s="156"/>
      <c r="K54" s="156"/>
      <c r="L54" s="53"/>
      <c r="M54" s="10"/>
      <c r="O54" s="10" t="str">
        <f>"Sales to "&amp;Variables!$B$27&amp;" in Canada"</f>
        <v>Sales to end users/retailers in Canada</v>
      </c>
      <c r="P54" s="10" t="str">
        <f>"Ventes aux "&amp;Variables!$C$27&amp;" au Canada"</f>
        <v>Ventes aux utilisateurs finals/détaillants au Canada</v>
      </c>
    </row>
    <row r="55" spans="1:16" ht="15" customHeight="1" x14ac:dyDescent="0.25">
      <c r="B55" s="317"/>
      <c r="C55" s="318"/>
      <c r="D55" s="504" t="str">
        <f>IF(Intro!G$29="English",O55,P55)</f>
        <v>net delivered selling value (CAD)</v>
      </c>
      <c r="E55" s="504"/>
      <c r="F55" s="504"/>
      <c r="G55" s="101"/>
      <c r="H55" s="101"/>
      <c r="I55" s="101"/>
      <c r="J55" s="156"/>
      <c r="K55" s="156"/>
      <c r="L55" s="53"/>
      <c r="M55" s="10"/>
      <c r="O55" s="10" t="s">
        <v>240</v>
      </c>
      <c r="P55" s="10" t="s">
        <v>239</v>
      </c>
    </row>
    <row r="56" spans="1:16" ht="15.75" customHeight="1" thickBot="1" x14ac:dyDescent="0.3">
      <c r="B56" s="502"/>
      <c r="C56" s="503"/>
      <c r="D56" s="505" t="str">
        <f>D53</f>
        <v>$ / kg</v>
      </c>
      <c r="E56" s="505"/>
      <c r="F56" s="505"/>
      <c r="G56" s="111" t="str">
        <f>IF(G54=0,"-",G55/G54)</f>
        <v>-</v>
      </c>
      <c r="H56" s="111" t="str">
        <f>IF(H54=0,"-",H55/H54)</f>
        <v>-</v>
      </c>
      <c r="I56" s="111" t="str">
        <f t="shared" ref="I56" si="6">IF(I54=0,"-",I55/I54)</f>
        <v>-</v>
      </c>
      <c r="J56" s="156"/>
      <c r="K56" s="156"/>
      <c r="L56" s="53"/>
      <c r="M56" s="10"/>
    </row>
    <row r="57" spans="1:16" ht="15" customHeight="1" x14ac:dyDescent="0.25">
      <c r="B57" s="381" t="str">
        <f>IF(Intro!$G$29="English",O57,P57)</f>
        <v>Total sales in Canada</v>
      </c>
      <c r="C57" s="382"/>
      <c r="D57" s="509" t="str">
        <f>D54</f>
        <v>kg</v>
      </c>
      <c r="E57" s="509"/>
      <c r="F57" s="509"/>
      <c r="G57" s="103">
        <f t="shared" ref="G57:I58" si="7">G51+G54</f>
        <v>0</v>
      </c>
      <c r="H57" s="103">
        <f t="shared" si="7"/>
        <v>0</v>
      </c>
      <c r="I57" s="103">
        <f t="shared" si="7"/>
        <v>0</v>
      </c>
      <c r="J57" s="156"/>
      <c r="K57" s="156"/>
      <c r="L57" s="53"/>
      <c r="M57" s="10"/>
      <c r="O57" s="10" t="s">
        <v>241</v>
      </c>
      <c r="P57" s="10" t="s">
        <v>242</v>
      </c>
    </row>
    <row r="58" spans="1:16" ht="15" customHeight="1" x14ac:dyDescent="0.25">
      <c r="B58" s="370"/>
      <c r="C58" s="371"/>
      <c r="D58" s="510" t="str">
        <f>IF(Intro!G$29="English",O58,P58)</f>
        <v>net delivered selling value (CAD)</v>
      </c>
      <c r="E58" s="510"/>
      <c r="F58" s="510"/>
      <c r="G58" s="102">
        <f t="shared" si="7"/>
        <v>0</v>
      </c>
      <c r="H58" s="102">
        <f t="shared" si="7"/>
        <v>0</v>
      </c>
      <c r="I58" s="102">
        <f t="shared" si="7"/>
        <v>0</v>
      </c>
      <c r="J58" s="156"/>
      <c r="K58" s="156"/>
      <c r="L58" s="53"/>
      <c r="M58" s="10"/>
      <c r="O58" s="10" t="s">
        <v>240</v>
      </c>
      <c r="P58" s="10" t="s">
        <v>239</v>
      </c>
    </row>
    <row r="59" spans="1:16" ht="15.75" customHeight="1" x14ac:dyDescent="0.25">
      <c r="B59" s="370"/>
      <c r="C59" s="371"/>
      <c r="D59" s="510" t="str">
        <f>D56</f>
        <v>$ / kg</v>
      </c>
      <c r="E59" s="510"/>
      <c r="F59" s="510"/>
      <c r="G59" s="177" t="str">
        <f>IF(G57=0,"-",G58/G57)</f>
        <v>-</v>
      </c>
      <c r="H59" s="177" t="str">
        <f>IF(H57=0,"-",H58/H57)</f>
        <v>-</v>
      </c>
      <c r="I59" s="177" t="str">
        <f>IF(I57=0,"-",I58/I57)</f>
        <v>-</v>
      </c>
      <c r="J59" s="156"/>
      <c r="K59" s="156"/>
      <c r="L59" s="53"/>
      <c r="M59" s="10"/>
    </row>
    <row r="60" spans="1:16" x14ac:dyDescent="0.25">
      <c r="B60" s="54"/>
      <c r="C60" s="64"/>
      <c r="D60" s="64"/>
      <c r="E60" s="64"/>
      <c r="F60" s="64"/>
      <c r="G60" s="64"/>
      <c r="H60" s="64"/>
      <c r="I60" s="64"/>
      <c r="J60" s="64"/>
      <c r="K60" s="64"/>
      <c r="L60" s="65"/>
      <c r="M60" s="10"/>
    </row>
    <row r="61" spans="1:16" x14ac:dyDescent="0.25">
      <c r="B61" s="283" t="str">
        <f>IF(Intro!$G$29="English",O61,P61)</f>
        <v>COUNTRY 13</v>
      </c>
      <c r="C61" s="284"/>
      <c r="D61" s="284"/>
      <c r="E61" s="284"/>
      <c r="F61" s="284"/>
      <c r="G61" s="284"/>
      <c r="H61" s="284"/>
      <c r="I61" s="284"/>
      <c r="J61" s="284"/>
      <c r="K61" s="284"/>
      <c r="L61" s="285"/>
      <c r="M61" s="10"/>
      <c r="O61" s="84" t="s">
        <v>881</v>
      </c>
      <c r="P61" s="84" t="s">
        <v>882</v>
      </c>
    </row>
    <row r="62" spans="1:16" ht="15.75" x14ac:dyDescent="0.25">
      <c r="B62" s="500" t="str">
        <f>IF(Intro!$G$29="English",O62,P62)</f>
        <v>Please specify the country of origin here:</v>
      </c>
      <c r="C62" s="501"/>
      <c r="D62" s="501"/>
      <c r="E62" s="497"/>
      <c r="F62" s="498"/>
      <c r="G62" s="498"/>
      <c r="H62" s="498"/>
      <c r="I62" s="499"/>
      <c r="J62" s="156"/>
      <c r="K62" s="156"/>
      <c r="L62" s="162"/>
      <c r="M62" s="10"/>
      <c r="O62" s="10" t="s">
        <v>855</v>
      </c>
      <c r="P62" s="10" t="s">
        <v>858</v>
      </c>
    </row>
    <row r="63" spans="1:16" x14ac:dyDescent="0.25">
      <c r="B63" s="99"/>
      <c r="C63" s="157"/>
      <c r="D63" s="157"/>
      <c r="E63" s="157"/>
      <c r="F63" s="157"/>
      <c r="G63" s="156"/>
      <c r="H63" s="156"/>
      <c r="I63" s="156"/>
      <c r="J63" s="156"/>
      <c r="K63" s="156"/>
      <c r="L63" s="17"/>
      <c r="M63" s="10"/>
    </row>
    <row r="64" spans="1:16" x14ac:dyDescent="0.25">
      <c r="B64" s="99"/>
      <c r="C64" s="157"/>
      <c r="D64" s="157"/>
      <c r="E64" s="157"/>
      <c r="F64" s="157"/>
      <c r="G64" s="164">
        <f>Variables!$B$6</f>
        <v>2023</v>
      </c>
      <c r="H64" s="164">
        <f>G64+1</f>
        <v>2024</v>
      </c>
      <c r="I64" s="164">
        <f>H64+1</f>
        <v>2025</v>
      </c>
      <c r="J64" s="156"/>
      <c r="K64" s="156"/>
      <c r="L64" s="53"/>
      <c r="M64" s="10"/>
      <c r="O64" s="18"/>
    </row>
    <row r="65" spans="1:16" s="136" customFormat="1" ht="14.25" customHeight="1" x14ac:dyDescent="0.25">
      <c r="A65" s="158"/>
      <c r="B65" s="491" t="str">
        <f>IF(Intro!$G$29="English",O65,P65)</f>
        <v>Imports in Canada</v>
      </c>
      <c r="C65" s="492"/>
      <c r="D65" s="492"/>
      <c r="E65" s="492"/>
      <c r="F65" s="492"/>
      <c r="G65" s="492"/>
      <c r="H65" s="492"/>
      <c r="I65" s="493"/>
      <c r="J65" s="156"/>
      <c r="K65" s="156"/>
      <c r="L65" s="53"/>
      <c r="O65" s="22" t="s">
        <v>151</v>
      </c>
      <c r="P65" s="136" t="s">
        <v>152</v>
      </c>
    </row>
    <row r="66" spans="1:16" ht="15" customHeight="1" x14ac:dyDescent="0.25">
      <c r="B66" s="317" t="str">
        <f>IF(Intro!$G$29="English",O66,P66)</f>
        <v>Imports</v>
      </c>
      <c r="C66" s="318"/>
      <c r="D66" s="504" t="str">
        <f>IF(Intro!$G$29="English",Variables!$B$23,Variables!$C$23)</f>
        <v>kg</v>
      </c>
      <c r="E66" s="504"/>
      <c r="F66" s="504"/>
      <c r="G66" s="101"/>
      <c r="H66" s="101"/>
      <c r="I66" s="101"/>
      <c r="J66" s="156"/>
      <c r="K66" s="156"/>
      <c r="L66" s="53"/>
      <c r="M66" s="10"/>
      <c r="O66" s="10" t="s">
        <v>53</v>
      </c>
      <c r="P66" s="10" t="s">
        <v>118</v>
      </c>
    </row>
    <row r="67" spans="1:16" ht="15" customHeight="1" x14ac:dyDescent="0.25">
      <c r="B67" s="317"/>
      <c r="C67" s="318"/>
      <c r="D67" s="504" t="str">
        <f>IF(Intro!G$29="English",O67,P67)</f>
        <v>net delivered purchase value (CAD)</v>
      </c>
      <c r="E67" s="504"/>
      <c r="F67" s="504"/>
      <c r="G67" s="101"/>
      <c r="H67" s="101"/>
      <c r="I67" s="101"/>
      <c r="J67" s="156"/>
      <c r="K67" s="156"/>
      <c r="L67" s="53"/>
      <c r="M67" s="10"/>
      <c r="O67" s="10" t="s">
        <v>238</v>
      </c>
      <c r="P67" s="10" t="s">
        <v>237</v>
      </c>
    </row>
    <row r="68" spans="1:16" ht="15" customHeight="1" x14ac:dyDescent="0.25">
      <c r="B68" s="317"/>
      <c r="C68" s="318"/>
      <c r="D68" s="504" t="str">
        <f>"$ / "&amp;IF(Intro!$G$29="English",Variables!$B$24,Variables!$C$24)</f>
        <v>$ / kg</v>
      </c>
      <c r="E68" s="504"/>
      <c r="F68" s="504"/>
      <c r="G68" s="111" t="str">
        <f>IF(G66=0,"-",G67/G66)</f>
        <v>-</v>
      </c>
      <c r="H68" s="111" t="str">
        <f>IF(H66=0,"-",H67/H66)</f>
        <v>-</v>
      </c>
      <c r="I68" s="111" t="str">
        <f t="shared" ref="I68" si="8">IF(I66=0,"-",I67/I66)</f>
        <v>-</v>
      </c>
      <c r="J68" s="156"/>
      <c r="K68" s="156"/>
      <c r="L68" s="53"/>
      <c r="M68" s="10"/>
    </row>
    <row r="69" spans="1:16" s="136" customFormat="1" x14ac:dyDescent="0.25">
      <c r="A69" s="158"/>
      <c r="B69" s="494" t="str">
        <f>IF(Intro!$G$29="English",O69,P69)</f>
        <v>Sales of imports in Canada</v>
      </c>
      <c r="C69" s="495"/>
      <c r="D69" s="495"/>
      <c r="E69" s="495"/>
      <c r="F69" s="495"/>
      <c r="G69" s="495"/>
      <c r="H69" s="495"/>
      <c r="I69" s="496"/>
      <c r="J69" s="156"/>
      <c r="K69" s="156"/>
      <c r="L69" s="53"/>
      <c r="O69" s="22" t="s">
        <v>364</v>
      </c>
      <c r="P69" s="136" t="s">
        <v>365</v>
      </c>
    </row>
    <row r="70" spans="1:16" ht="15" customHeight="1" x14ac:dyDescent="0.25">
      <c r="B70" s="317" t="str">
        <f>IF(Intro!$G$29="English",O70,P70)</f>
        <v>Sales to distributors in Canada</v>
      </c>
      <c r="C70" s="318"/>
      <c r="D70" s="504" t="str">
        <f>D66</f>
        <v>kg</v>
      </c>
      <c r="E70" s="504"/>
      <c r="F70" s="504"/>
      <c r="G70" s="101"/>
      <c r="H70" s="101"/>
      <c r="I70" s="101"/>
      <c r="J70" s="156"/>
      <c r="K70" s="156"/>
      <c r="L70" s="53"/>
      <c r="M70" s="10"/>
      <c r="O70" s="10" t="str">
        <f>"Sales to "&amp;Variables!$B$26&amp;" in Canada"</f>
        <v>Sales to distributors in Canada</v>
      </c>
      <c r="P70" s="10" t="str">
        <f>"Ventes aux "&amp;Variables!$C$26&amp;" au Canada"</f>
        <v>Ventes aux distributeurs au Canada</v>
      </c>
    </row>
    <row r="71" spans="1:16" ht="15" customHeight="1" x14ac:dyDescent="0.25">
      <c r="B71" s="317"/>
      <c r="C71" s="318"/>
      <c r="D71" s="504" t="str">
        <f>IF(Intro!G$29="English",O71,P71)</f>
        <v>net delivered selling value (CAD)</v>
      </c>
      <c r="E71" s="504"/>
      <c r="F71" s="504"/>
      <c r="G71" s="101"/>
      <c r="H71" s="101"/>
      <c r="I71" s="101"/>
      <c r="J71" s="156"/>
      <c r="K71" s="156"/>
      <c r="L71" s="53"/>
      <c r="M71" s="10"/>
      <c r="O71" s="10" t="s">
        <v>240</v>
      </c>
      <c r="P71" s="10" t="s">
        <v>239</v>
      </c>
    </row>
    <row r="72" spans="1:16" ht="15.75" customHeight="1" thickBot="1" x14ac:dyDescent="0.3">
      <c r="B72" s="502"/>
      <c r="C72" s="503"/>
      <c r="D72" s="505" t="str">
        <f>D68</f>
        <v>$ / kg</v>
      </c>
      <c r="E72" s="505"/>
      <c r="F72" s="505"/>
      <c r="G72" s="111" t="str">
        <f>IF(G70=0,"-",G71/G70)</f>
        <v>-</v>
      </c>
      <c r="H72" s="111" t="str">
        <f>IF(H70=0,"-",H71/H70)</f>
        <v>-</v>
      </c>
      <c r="I72" s="111" t="str">
        <f t="shared" ref="I72" si="9">IF(I70=0,"-",I71/I70)</f>
        <v>-</v>
      </c>
      <c r="J72" s="156"/>
      <c r="K72" s="156"/>
      <c r="L72" s="53"/>
      <c r="M72" s="10"/>
    </row>
    <row r="73" spans="1:16" ht="15" customHeight="1" x14ac:dyDescent="0.25">
      <c r="B73" s="506" t="str">
        <f>IF(Intro!$G$29="English",O73,P73)</f>
        <v>Sales to end users/retailers in Canada</v>
      </c>
      <c r="C73" s="507"/>
      <c r="D73" s="508" t="str">
        <f>D70</f>
        <v>kg</v>
      </c>
      <c r="E73" s="508"/>
      <c r="F73" s="508"/>
      <c r="G73" s="101"/>
      <c r="H73" s="101"/>
      <c r="I73" s="101"/>
      <c r="J73" s="156"/>
      <c r="K73" s="156"/>
      <c r="L73" s="53"/>
      <c r="M73" s="10"/>
      <c r="O73" s="10" t="str">
        <f>"Sales to "&amp;Variables!$B$27&amp;" in Canada"</f>
        <v>Sales to end users/retailers in Canada</v>
      </c>
      <c r="P73" s="10" t="str">
        <f>"Ventes aux "&amp;Variables!$C$27&amp;" au Canada"</f>
        <v>Ventes aux utilisateurs finals/détaillants au Canada</v>
      </c>
    </row>
    <row r="74" spans="1:16" ht="15" customHeight="1" x14ac:dyDescent="0.25">
      <c r="B74" s="317"/>
      <c r="C74" s="318"/>
      <c r="D74" s="504" t="str">
        <f>IF(Intro!G$29="English",O74,P74)</f>
        <v>net delivered selling value (CAD)</v>
      </c>
      <c r="E74" s="504"/>
      <c r="F74" s="504"/>
      <c r="G74" s="101"/>
      <c r="H74" s="101"/>
      <c r="I74" s="101"/>
      <c r="J74" s="156"/>
      <c r="K74" s="156"/>
      <c r="L74" s="53"/>
      <c r="M74" s="10"/>
      <c r="O74" s="10" t="s">
        <v>240</v>
      </c>
      <c r="P74" s="10" t="s">
        <v>239</v>
      </c>
    </row>
    <row r="75" spans="1:16" ht="15.75" customHeight="1" thickBot="1" x14ac:dyDescent="0.3">
      <c r="B75" s="502"/>
      <c r="C75" s="503"/>
      <c r="D75" s="505" t="str">
        <f>D72</f>
        <v>$ / kg</v>
      </c>
      <c r="E75" s="505"/>
      <c r="F75" s="505"/>
      <c r="G75" s="111" t="str">
        <f>IF(G73=0,"-",G74/G73)</f>
        <v>-</v>
      </c>
      <c r="H75" s="111" t="str">
        <f>IF(H73=0,"-",H74/H73)</f>
        <v>-</v>
      </c>
      <c r="I75" s="111" t="str">
        <f t="shared" ref="I75" si="10">IF(I73=0,"-",I74/I73)</f>
        <v>-</v>
      </c>
      <c r="J75" s="156"/>
      <c r="K75" s="156"/>
      <c r="L75" s="53"/>
      <c r="M75" s="10"/>
    </row>
    <row r="76" spans="1:16" ht="15" customHeight="1" x14ac:dyDescent="0.25">
      <c r="B76" s="381" t="str">
        <f>IF(Intro!$G$29="English",O76,P76)</f>
        <v>Total sales in Canada</v>
      </c>
      <c r="C76" s="382"/>
      <c r="D76" s="509" t="str">
        <f>D73</f>
        <v>kg</v>
      </c>
      <c r="E76" s="509"/>
      <c r="F76" s="509"/>
      <c r="G76" s="103">
        <f t="shared" ref="G76:I77" si="11">G70+G73</f>
        <v>0</v>
      </c>
      <c r="H76" s="103">
        <f t="shared" si="11"/>
        <v>0</v>
      </c>
      <c r="I76" s="103">
        <f t="shared" si="11"/>
        <v>0</v>
      </c>
      <c r="J76" s="156"/>
      <c r="K76" s="156"/>
      <c r="L76" s="53"/>
      <c r="M76" s="10"/>
      <c r="O76" s="10" t="s">
        <v>241</v>
      </c>
      <c r="P76" s="10" t="s">
        <v>242</v>
      </c>
    </row>
    <row r="77" spans="1:16" ht="15" customHeight="1" x14ac:dyDescent="0.25">
      <c r="B77" s="370"/>
      <c r="C77" s="371"/>
      <c r="D77" s="510" t="str">
        <f>IF(Intro!G$29="English",O77,P77)</f>
        <v>net delivered selling value (CAD)</v>
      </c>
      <c r="E77" s="510"/>
      <c r="F77" s="510"/>
      <c r="G77" s="102">
        <f t="shared" si="11"/>
        <v>0</v>
      </c>
      <c r="H77" s="102">
        <f t="shared" si="11"/>
        <v>0</v>
      </c>
      <c r="I77" s="102">
        <f t="shared" si="11"/>
        <v>0</v>
      </c>
      <c r="J77" s="156"/>
      <c r="K77" s="156"/>
      <c r="L77" s="53"/>
      <c r="M77" s="10"/>
      <c r="O77" s="10" t="s">
        <v>240</v>
      </c>
      <c r="P77" s="10" t="s">
        <v>239</v>
      </c>
    </row>
    <row r="78" spans="1:16" ht="15.75" customHeight="1" x14ac:dyDescent="0.25">
      <c r="B78" s="370"/>
      <c r="C78" s="371"/>
      <c r="D78" s="510" t="str">
        <f>D75</f>
        <v>$ / kg</v>
      </c>
      <c r="E78" s="510"/>
      <c r="F78" s="510"/>
      <c r="G78" s="177" t="str">
        <f>IF(G76=0,"-",G77/G76)</f>
        <v>-</v>
      </c>
      <c r="H78" s="177" t="str">
        <f>IF(H76=0,"-",H77/H76)</f>
        <v>-</v>
      </c>
      <c r="I78" s="177" t="str">
        <f>IF(I76=0,"-",I77/I76)</f>
        <v>-</v>
      </c>
      <c r="J78" s="156"/>
      <c r="K78" s="156"/>
      <c r="L78" s="53"/>
      <c r="M78" s="10"/>
    </row>
    <row r="79" spans="1:16" x14ac:dyDescent="0.25">
      <c r="B79" s="54"/>
      <c r="C79" s="64"/>
      <c r="D79" s="64"/>
      <c r="E79" s="64"/>
      <c r="F79" s="64"/>
      <c r="G79" s="64"/>
      <c r="H79" s="64"/>
      <c r="I79" s="64"/>
      <c r="J79" s="64"/>
      <c r="K79" s="64"/>
      <c r="L79" s="65"/>
      <c r="M79" s="10"/>
    </row>
    <row r="80" spans="1:16" x14ac:dyDescent="0.25">
      <c r="B80" s="283" t="str">
        <f>IF(Intro!$G$29="English",O80,P80)</f>
        <v>COUNTRY 14</v>
      </c>
      <c r="C80" s="284"/>
      <c r="D80" s="284"/>
      <c r="E80" s="284"/>
      <c r="F80" s="284"/>
      <c r="G80" s="284"/>
      <c r="H80" s="284"/>
      <c r="I80" s="284"/>
      <c r="J80" s="284"/>
      <c r="K80" s="284"/>
      <c r="L80" s="285"/>
      <c r="M80" s="10"/>
      <c r="O80" s="84" t="s">
        <v>883</v>
      </c>
      <c r="P80" s="84" t="s">
        <v>884</v>
      </c>
    </row>
    <row r="81" spans="1:16" ht="15.75" x14ac:dyDescent="0.25">
      <c r="B81" s="500" t="str">
        <f>IF(Intro!$G$29="English",O81,P81)</f>
        <v>Please specify the country of origin here:</v>
      </c>
      <c r="C81" s="501"/>
      <c r="D81" s="501"/>
      <c r="E81" s="497"/>
      <c r="F81" s="498"/>
      <c r="G81" s="498"/>
      <c r="H81" s="498"/>
      <c r="I81" s="499"/>
      <c r="J81" s="156"/>
      <c r="K81" s="156"/>
      <c r="L81" s="162"/>
      <c r="M81" s="10"/>
      <c r="O81" s="10" t="s">
        <v>855</v>
      </c>
      <c r="P81" s="10" t="s">
        <v>858</v>
      </c>
    </row>
    <row r="82" spans="1:16" x14ac:dyDescent="0.25">
      <c r="B82" s="99"/>
      <c r="C82" s="157"/>
      <c r="D82" s="157"/>
      <c r="E82" s="157"/>
      <c r="F82" s="157"/>
      <c r="G82" s="156"/>
      <c r="H82" s="156"/>
      <c r="I82" s="156"/>
      <c r="J82" s="156"/>
      <c r="K82" s="156"/>
      <c r="L82" s="17"/>
      <c r="M82" s="10"/>
    </row>
    <row r="83" spans="1:16" x14ac:dyDescent="0.25">
      <c r="B83" s="99"/>
      <c r="C83" s="157"/>
      <c r="D83" s="157"/>
      <c r="E83" s="157"/>
      <c r="F83" s="157"/>
      <c r="G83" s="164">
        <f>Variables!$B$6</f>
        <v>2023</v>
      </c>
      <c r="H83" s="164">
        <f>G83+1</f>
        <v>2024</v>
      </c>
      <c r="I83" s="164">
        <f>H83+1</f>
        <v>2025</v>
      </c>
      <c r="J83" s="156"/>
      <c r="K83" s="156"/>
      <c r="L83" s="53"/>
      <c r="M83" s="10"/>
      <c r="O83" s="18"/>
    </row>
    <row r="84" spans="1:16" s="136" customFormat="1" ht="14.25" customHeight="1" x14ac:dyDescent="0.25">
      <c r="A84" s="158"/>
      <c r="B84" s="491" t="str">
        <f>IF(Intro!$G$29="English",O84,P84)</f>
        <v>Imports in Canada</v>
      </c>
      <c r="C84" s="492"/>
      <c r="D84" s="492"/>
      <c r="E84" s="492"/>
      <c r="F84" s="492"/>
      <c r="G84" s="492"/>
      <c r="H84" s="492"/>
      <c r="I84" s="493"/>
      <c r="J84" s="156"/>
      <c r="K84" s="156"/>
      <c r="L84" s="53"/>
      <c r="O84" s="22" t="s">
        <v>151</v>
      </c>
      <c r="P84" s="136" t="s">
        <v>152</v>
      </c>
    </row>
    <row r="85" spans="1:16" ht="15" customHeight="1" x14ac:dyDescent="0.25">
      <c r="B85" s="317" t="str">
        <f>IF(Intro!$G$29="English",O85,P85)</f>
        <v>Imports</v>
      </c>
      <c r="C85" s="318"/>
      <c r="D85" s="504" t="str">
        <f>IF(Intro!$G$29="English",Variables!$B$23,Variables!$C$23)</f>
        <v>kg</v>
      </c>
      <c r="E85" s="504"/>
      <c r="F85" s="504"/>
      <c r="G85" s="101"/>
      <c r="H85" s="101"/>
      <c r="I85" s="101"/>
      <c r="J85" s="156"/>
      <c r="K85" s="156"/>
      <c r="L85" s="53"/>
      <c r="M85" s="10"/>
      <c r="O85" s="10" t="s">
        <v>53</v>
      </c>
      <c r="P85" s="10" t="s">
        <v>118</v>
      </c>
    </row>
    <row r="86" spans="1:16" ht="15" customHeight="1" x14ac:dyDescent="0.25">
      <c r="B86" s="317"/>
      <c r="C86" s="318"/>
      <c r="D86" s="504" t="str">
        <f>IF(Intro!G$29="English",O86,P86)</f>
        <v>net delivered purchase value (CAD)</v>
      </c>
      <c r="E86" s="504"/>
      <c r="F86" s="504"/>
      <c r="G86" s="101"/>
      <c r="H86" s="101"/>
      <c r="I86" s="101"/>
      <c r="J86" s="156"/>
      <c r="K86" s="156"/>
      <c r="L86" s="53"/>
      <c r="M86" s="10"/>
      <c r="O86" s="10" t="s">
        <v>238</v>
      </c>
      <c r="P86" s="10" t="s">
        <v>237</v>
      </c>
    </row>
    <row r="87" spans="1:16" ht="15" customHeight="1" x14ac:dyDescent="0.25">
      <c r="B87" s="317"/>
      <c r="C87" s="318"/>
      <c r="D87" s="504" t="str">
        <f>"$ / "&amp;IF(Intro!$G$29="English",Variables!$B$24,Variables!$C$24)</f>
        <v>$ / kg</v>
      </c>
      <c r="E87" s="504"/>
      <c r="F87" s="504"/>
      <c r="G87" s="111" t="str">
        <f>IF(G85=0,"-",G86/G85)</f>
        <v>-</v>
      </c>
      <c r="H87" s="111" t="str">
        <f>IF(H85=0,"-",H86/H85)</f>
        <v>-</v>
      </c>
      <c r="I87" s="111" t="str">
        <f t="shared" ref="I87" si="12">IF(I85=0,"-",I86/I85)</f>
        <v>-</v>
      </c>
      <c r="J87" s="156"/>
      <c r="K87" s="156"/>
      <c r="L87" s="53"/>
      <c r="M87" s="10"/>
    </row>
    <row r="88" spans="1:16" s="136" customFormat="1" x14ac:dyDescent="0.25">
      <c r="A88" s="158"/>
      <c r="B88" s="494" t="str">
        <f>IF(Intro!$G$29="English",O88,P88)</f>
        <v>Sales of imports in Canada</v>
      </c>
      <c r="C88" s="495"/>
      <c r="D88" s="495"/>
      <c r="E88" s="495"/>
      <c r="F88" s="495"/>
      <c r="G88" s="495"/>
      <c r="H88" s="495"/>
      <c r="I88" s="496"/>
      <c r="J88" s="156"/>
      <c r="K88" s="156"/>
      <c r="L88" s="53"/>
      <c r="O88" s="22" t="s">
        <v>364</v>
      </c>
      <c r="P88" s="136" t="s">
        <v>365</v>
      </c>
    </row>
    <row r="89" spans="1:16" ht="15" customHeight="1" x14ac:dyDescent="0.25">
      <c r="B89" s="317" t="str">
        <f>IF(Intro!$G$29="English",O89,P89)</f>
        <v>Sales to distributors in Canada</v>
      </c>
      <c r="C89" s="318"/>
      <c r="D89" s="504" t="str">
        <f>D85</f>
        <v>kg</v>
      </c>
      <c r="E89" s="504"/>
      <c r="F89" s="504"/>
      <c r="G89" s="101"/>
      <c r="H89" s="101"/>
      <c r="I89" s="101"/>
      <c r="J89" s="156"/>
      <c r="K89" s="156"/>
      <c r="L89" s="53"/>
      <c r="M89" s="10"/>
      <c r="O89" s="10" t="str">
        <f>"Sales to "&amp;Variables!$B$26&amp;" in Canada"</f>
        <v>Sales to distributors in Canada</v>
      </c>
      <c r="P89" s="10" t="str">
        <f>"Ventes aux "&amp;Variables!$C$26&amp;" au Canada"</f>
        <v>Ventes aux distributeurs au Canada</v>
      </c>
    </row>
    <row r="90" spans="1:16" ht="15" customHeight="1" x14ac:dyDescent="0.25">
      <c r="B90" s="317"/>
      <c r="C90" s="318"/>
      <c r="D90" s="504" t="str">
        <f>IF(Intro!G$29="English",O90,P90)</f>
        <v>net delivered selling value (CAD)</v>
      </c>
      <c r="E90" s="504"/>
      <c r="F90" s="504"/>
      <c r="G90" s="101"/>
      <c r="H90" s="101"/>
      <c r="I90" s="101"/>
      <c r="J90" s="156"/>
      <c r="K90" s="156"/>
      <c r="L90" s="53"/>
      <c r="M90" s="10"/>
      <c r="O90" s="10" t="s">
        <v>240</v>
      </c>
      <c r="P90" s="10" t="s">
        <v>239</v>
      </c>
    </row>
    <row r="91" spans="1:16" ht="15.75" customHeight="1" thickBot="1" x14ac:dyDescent="0.3">
      <c r="B91" s="502"/>
      <c r="C91" s="503"/>
      <c r="D91" s="505" t="str">
        <f>D87</f>
        <v>$ / kg</v>
      </c>
      <c r="E91" s="505"/>
      <c r="F91" s="505"/>
      <c r="G91" s="111" t="str">
        <f>IF(G89=0,"-",G90/G89)</f>
        <v>-</v>
      </c>
      <c r="H91" s="111" t="str">
        <f>IF(H89=0,"-",H90/H89)</f>
        <v>-</v>
      </c>
      <c r="I91" s="111" t="str">
        <f t="shared" ref="I91" si="13">IF(I89=0,"-",I90/I89)</f>
        <v>-</v>
      </c>
      <c r="J91" s="156"/>
      <c r="K91" s="156"/>
      <c r="L91" s="53"/>
      <c r="M91" s="10"/>
    </row>
    <row r="92" spans="1:16" ht="15" customHeight="1" x14ac:dyDescent="0.25">
      <c r="B92" s="506" t="str">
        <f>IF(Intro!$G$29="English",O92,P92)</f>
        <v>Sales to end users/retailers in Canada</v>
      </c>
      <c r="C92" s="507"/>
      <c r="D92" s="508" t="str">
        <f>D89</f>
        <v>kg</v>
      </c>
      <c r="E92" s="508"/>
      <c r="F92" s="508"/>
      <c r="G92" s="101"/>
      <c r="H92" s="101"/>
      <c r="I92" s="101"/>
      <c r="J92" s="156"/>
      <c r="K92" s="156"/>
      <c r="L92" s="53"/>
      <c r="M92" s="10"/>
      <c r="O92" s="10" t="str">
        <f>"Sales to "&amp;Variables!$B$27&amp;" in Canada"</f>
        <v>Sales to end users/retailers in Canada</v>
      </c>
      <c r="P92" s="10" t="str">
        <f>"Ventes aux "&amp;Variables!$C$27&amp;" au Canada"</f>
        <v>Ventes aux utilisateurs finals/détaillants au Canada</v>
      </c>
    </row>
    <row r="93" spans="1:16" ht="15" customHeight="1" x14ac:dyDescent="0.25">
      <c r="B93" s="317"/>
      <c r="C93" s="318"/>
      <c r="D93" s="504" t="str">
        <f>IF(Intro!G$29="English",O93,P93)</f>
        <v>net delivered selling value (CAD)</v>
      </c>
      <c r="E93" s="504"/>
      <c r="F93" s="504"/>
      <c r="G93" s="101"/>
      <c r="H93" s="101"/>
      <c r="I93" s="101"/>
      <c r="J93" s="156"/>
      <c r="K93" s="156"/>
      <c r="L93" s="53"/>
      <c r="M93" s="10"/>
      <c r="O93" s="10" t="s">
        <v>240</v>
      </c>
      <c r="P93" s="10" t="s">
        <v>239</v>
      </c>
    </row>
    <row r="94" spans="1:16" ht="15.75" customHeight="1" thickBot="1" x14ac:dyDescent="0.3">
      <c r="B94" s="502"/>
      <c r="C94" s="503"/>
      <c r="D94" s="505" t="str">
        <f>D91</f>
        <v>$ / kg</v>
      </c>
      <c r="E94" s="505"/>
      <c r="F94" s="505"/>
      <c r="G94" s="111" t="str">
        <f>IF(G92=0,"-",G93/G92)</f>
        <v>-</v>
      </c>
      <c r="H94" s="111" t="str">
        <f>IF(H92=0,"-",H93/H92)</f>
        <v>-</v>
      </c>
      <c r="I94" s="111" t="str">
        <f t="shared" ref="I94" si="14">IF(I92=0,"-",I93/I92)</f>
        <v>-</v>
      </c>
      <c r="J94" s="156"/>
      <c r="K94" s="156"/>
      <c r="L94" s="53"/>
      <c r="M94" s="10"/>
    </row>
    <row r="95" spans="1:16" ht="15" customHeight="1" x14ac:dyDescent="0.25">
      <c r="B95" s="381" t="str">
        <f>IF(Intro!$G$29="English",O95,P95)</f>
        <v>Total sales in Canada</v>
      </c>
      <c r="C95" s="382"/>
      <c r="D95" s="509" t="str">
        <f>D92</f>
        <v>kg</v>
      </c>
      <c r="E95" s="509"/>
      <c r="F95" s="509"/>
      <c r="G95" s="103">
        <f t="shared" ref="G95:I96" si="15">G89+G92</f>
        <v>0</v>
      </c>
      <c r="H95" s="103">
        <f t="shared" si="15"/>
        <v>0</v>
      </c>
      <c r="I95" s="103">
        <f t="shared" si="15"/>
        <v>0</v>
      </c>
      <c r="J95" s="156"/>
      <c r="K95" s="156"/>
      <c r="L95" s="53"/>
      <c r="M95" s="10"/>
      <c r="O95" s="10" t="s">
        <v>241</v>
      </c>
      <c r="P95" s="10" t="s">
        <v>242</v>
      </c>
    </row>
    <row r="96" spans="1:16" ht="15" customHeight="1" x14ac:dyDescent="0.25">
      <c r="B96" s="370"/>
      <c r="C96" s="371"/>
      <c r="D96" s="510" t="str">
        <f>IF(Intro!G$29="English",O96,P96)</f>
        <v>net delivered selling value (CAD)</v>
      </c>
      <c r="E96" s="510"/>
      <c r="F96" s="510"/>
      <c r="G96" s="102">
        <f t="shared" si="15"/>
        <v>0</v>
      </c>
      <c r="H96" s="102">
        <f t="shared" si="15"/>
        <v>0</v>
      </c>
      <c r="I96" s="102">
        <f t="shared" si="15"/>
        <v>0</v>
      </c>
      <c r="J96" s="156"/>
      <c r="K96" s="156"/>
      <c r="L96" s="53"/>
      <c r="M96" s="10"/>
      <c r="O96" s="10" t="s">
        <v>240</v>
      </c>
      <c r="P96" s="10" t="s">
        <v>239</v>
      </c>
    </row>
    <row r="97" spans="1:16" ht="15.75" customHeight="1" x14ac:dyDescent="0.25">
      <c r="B97" s="370"/>
      <c r="C97" s="371"/>
      <c r="D97" s="510" t="str">
        <f>D94</f>
        <v>$ / kg</v>
      </c>
      <c r="E97" s="510"/>
      <c r="F97" s="510"/>
      <c r="G97" s="177" t="str">
        <f>IF(G95=0,"-",G96/G95)</f>
        <v>-</v>
      </c>
      <c r="H97" s="177" t="str">
        <f>IF(H95=0,"-",H96/H95)</f>
        <v>-</v>
      </c>
      <c r="I97" s="177" t="str">
        <f>IF(I95=0,"-",I96/I95)</f>
        <v>-</v>
      </c>
      <c r="J97" s="156"/>
      <c r="K97" s="156"/>
      <c r="L97" s="53"/>
      <c r="M97" s="10"/>
    </row>
    <row r="98" spans="1:16" x14ac:dyDescent="0.25">
      <c r="B98" s="54"/>
      <c r="C98" s="64"/>
      <c r="D98" s="64"/>
      <c r="E98" s="64"/>
      <c r="F98" s="64"/>
      <c r="G98" s="64"/>
      <c r="H98" s="64"/>
      <c r="I98" s="64"/>
      <c r="J98" s="64"/>
      <c r="K98" s="64"/>
      <c r="L98" s="65"/>
      <c r="M98" s="10"/>
    </row>
    <row r="99" spans="1:16" x14ac:dyDescent="0.25">
      <c r="B99" s="283" t="str">
        <f>IF(Intro!$G$29="English",O99,P99)</f>
        <v>COUNTRY 15</v>
      </c>
      <c r="C99" s="284"/>
      <c r="D99" s="284"/>
      <c r="E99" s="284"/>
      <c r="F99" s="284"/>
      <c r="G99" s="284"/>
      <c r="H99" s="284"/>
      <c r="I99" s="284"/>
      <c r="J99" s="284"/>
      <c r="K99" s="284"/>
      <c r="L99" s="285"/>
      <c r="M99" s="10"/>
      <c r="O99" s="84" t="s">
        <v>885</v>
      </c>
      <c r="P99" s="84" t="s">
        <v>886</v>
      </c>
    </row>
    <row r="100" spans="1:16" ht="15.75" x14ac:dyDescent="0.25">
      <c r="B100" s="500" t="str">
        <f>IF(Intro!$G$29="English",O100,P100)</f>
        <v>Please specify the country of origin here:</v>
      </c>
      <c r="C100" s="501"/>
      <c r="D100" s="501"/>
      <c r="E100" s="497"/>
      <c r="F100" s="498"/>
      <c r="G100" s="498"/>
      <c r="H100" s="498"/>
      <c r="I100" s="499"/>
      <c r="J100" s="156"/>
      <c r="K100" s="156"/>
      <c r="L100" s="162"/>
      <c r="M100" s="10"/>
      <c r="O100" s="10" t="s">
        <v>855</v>
      </c>
      <c r="P100" s="10" t="s">
        <v>858</v>
      </c>
    </row>
    <row r="101" spans="1:16" x14ac:dyDescent="0.25">
      <c r="B101" s="99"/>
      <c r="C101" s="157"/>
      <c r="D101" s="157"/>
      <c r="E101" s="157"/>
      <c r="F101" s="157"/>
      <c r="G101" s="156"/>
      <c r="H101" s="156"/>
      <c r="I101" s="156"/>
      <c r="J101" s="156"/>
      <c r="K101" s="156"/>
      <c r="L101" s="17"/>
      <c r="M101" s="10"/>
    </row>
    <row r="102" spans="1:16" x14ac:dyDescent="0.25">
      <c r="B102" s="99"/>
      <c r="C102" s="157"/>
      <c r="D102" s="157"/>
      <c r="E102" s="157"/>
      <c r="F102" s="157"/>
      <c r="G102" s="164">
        <f>Variables!$B$6</f>
        <v>2023</v>
      </c>
      <c r="H102" s="164">
        <f>G102+1</f>
        <v>2024</v>
      </c>
      <c r="I102" s="164">
        <f>H102+1</f>
        <v>2025</v>
      </c>
      <c r="J102" s="156"/>
      <c r="K102" s="156"/>
      <c r="L102" s="53"/>
      <c r="M102" s="10"/>
      <c r="O102" s="18"/>
    </row>
    <row r="103" spans="1:16" s="136" customFormat="1" ht="14.25" customHeight="1" x14ac:dyDescent="0.25">
      <c r="A103" s="158"/>
      <c r="B103" s="491" t="str">
        <f>IF(Intro!$G$29="English",O103,P103)</f>
        <v>Imports in Canada</v>
      </c>
      <c r="C103" s="492"/>
      <c r="D103" s="492"/>
      <c r="E103" s="492"/>
      <c r="F103" s="492"/>
      <c r="G103" s="492"/>
      <c r="H103" s="492"/>
      <c r="I103" s="493"/>
      <c r="J103" s="156"/>
      <c r="K103" s="156"/>
      <c r="L103" s="53"/>
      <c r="O103" s="22" t="s">
        <v>151</v>
      </c>
      <c r="P103" s="136" t="s">
        <v>152</v>
      </c>
    </row>
    <row r="104" spans="1:16" ht="15" customHeight="1" x14ac:dyDescent="0.25">
      <c r="B104" s="317" t="str">
        <f>IF(Intro!$G$29="English",O104,P104)</f>
        <v>Imports</v>
      </c>
      <c r="C104" s="318"/>
      <c r="D104" s="504" t="str">
        <f>IF(Intro!$G$29="English",Variables!$B$23,Variables!$C$23)</f>
        <v>kg</v>
      </c>
      <c r="E104" s="504"/>
      <c r="F104" s="504"/>
      <c r="G104" s="101"/>
      <c r="H104" s="101"/>
      <c r="I104" s="101"/>
      <c r="J104" s="156"/>
      <c r="K104" s="156"/>
      <c r="L104" s="53"/>
      <c r="M104" s="10"/>
      <c r="O104" s="10" t="s">
        <v>53</v>
      </c>
      <c r="P104" s="10" t="s">
        <v>118</v>
      </c>
    </row>
    <row r="105" spans="1:16" ht="15" customHeight="1" x14ac:dyDescent="0.25">
      <c r="B105" s="317"/>
      <c r="C105" s="318"/>
      <c r="D105" s="504" t="str">
        <f>IF(Intro!G$29="English",O105,P105)</f>
        <v>net delivered purchase value (CAD)</v>
      </c>
      <c r="E105" s="504"/>
      <c r="F105" s="504"/>
      <c r="G105" s="101"/>
      <c r="H105" s="101"/>
      <c r="I105" s="101"/>
      <c r="J105" s="156"/>
      <c r="K105" s="156"/>
      <c r="L105" s="53"/>
      <c r="M105" s="10"/>
      <c r="O105" s="10" t="s">
        <v>238</v>
      </c>
      <c r="P105" s="10" t="s">
        <v>237</v>
      </c>
    </row>
    <row r="106" spans="1:16" ht="15" customHeight="1" x14ac:dyDescent="0.25">
      <c r="B106" s="317"/>
      <c r="C106" s="318"/>
      <c r="D106" s="504" t="str">
        <f>"$ / "&amp;IF(Intro!$G$29="English",Variables!$B$24,Variables!$C$24)</f>
        <v>$ / kg</v>
      </c>
      <c r="E106" s="504"/>
      <c r="F106" s="504"/>
      <c r="G106" s="111" t="str">
        <f>IF(G104=0,"-",G105/G104)</f>
        <v>-</v>
      </c>
      <c r="H106" s="111" t="str">
        <f>IF(H104=0,"-",H105/H104)</f>
        <v>-</v>
      </c>
      <c r="I106" s="111" t="str">
        <f t="shared" ref="I106" si="16">IF(I104=0,"-",I105/I104)</f>
        <v>-</v>
      </c>
      <c r="J106" s="156"/>
      <c r="K106" s="156"/>
      <c r="L106" s="53"/>
      <c r="M106" s="10"/>
    </row>
    <row r="107" spans="1:16" s="136" customFormat="1" x14ac:dyDescent="0.25">
      <c r="A107" s="158"/>
      <c r="B107" s="494" t="str">
        <f>IF(Intro!$G$29="English",O107,P107)</f>
        <v>Sales of imports in Canada</v>
      </c>
      <c r="C107" s="495"/>
      <c r="D107" s="495"/>
      <c r="E107" s="495"/>
      <c r="F107" s="495"/>
      <c r="G107" s="495"/>
      <c r="H107" s="495"/>
      <c r="I107" s="496"/>
      <c r="J107" s="156"/>
      <c r="K107" s="156"/>
      <c r="L107" s="53"/>
      <c r="O107" s="22" t="s">
        <v>364</v>
      </c>
      <c r="P107" s="136" t="s">
        <v>365</v>
      </c>
    </row>
    <row r="108" spans="1:16" ht="15" customHeight="1" x14ac:dyDescent="0.25">
      <c r="B108" s="317" t="str">
        <f>IF(Intro!$G$29="English",O108,P108)</f>
        <v>Sales to distributors in Canada</v>
      </c>
      <c r="C108" s="318"/>
      <c r="D108" s="504" t="str">
        <f>D104</f>
        <v>kg</v>
      </c>
      <c r="E108" s="504"/>
      <c r="F108" s="504"/>
      <c r="G108" s="101"/>
      <c r="H108" s="101"/>
      <c r="I108" s="101"/>
      <c r="J108" s="156"/>
      <c r="K108" s="156"/>
      <c r="L108" s="53"/>
      <c r="M108" s="10"/>
      <c r="O108" s="10" t="str">
        <f>"Sales to "&amp;Variables!$B$26&amp;" in Canada"</f>
        <v>Sales to distributors in Canada</v>
      </c>
      <c r="P108" s="10" t="str">
        <f>"Ventes aux "&amp;Variables!$C$26&amp;" au Canada"</f>
        <v>Ventes aux distributeurs au Canada</v>
      </c>
    </row>
    <row r="109" spans="1:16" ht="15" customHeight="1" x14ac:dyDescent="0.25">
      <c r="B109" s="317"/>
      <c r="C109" s="318"/>
      <c r="D109" s="504" t="str">
        <f>IF(Intro!G$29="English",O109,P109)</f>
        <v>net delivered selling value (CAD)</v>
      </c>
      <c r="E109" s="504"/>
      <c r="F109" s="504"/>
      <c r="G109" s="101"/>
      <c r="H109" s="101"/>
      <c r="I109" s="101"/>
      <c r="J109" s="156"/>
      <c r="K109" s="156"/>
      <c r="L109" s="53"/>
      <c r="M109" s="10"/>
      <c r="O109" s="10" t="s">
        <v>240</v>
      </c>
      <c r="P109" s="10" t="s">
        <v>239</v>
      </c>
    </row>
    <row r="110" spans="1:16" ht="15.75" customHeight="1" thickBot="1" x14ac:dyDescent="0.3">
      <c r="B110" s="502"/>
      <c r="C110" s="503"/>
      <c r="D110" s="505" t="str">
        <f>D106</f>
        <v>$ / kg</v>
      </c>
      <c r="E110" s="505"/>
      <c r="F110" s="505"/>
      <c r="G110" s="111" t="str">
        <f>IF(G108=0,"-",G109/G108)</f>
        <v>-</v>
      </c>
      <c r="H110" s="111" t="str">
        <f>IF(H108=0,"-",H109/H108)</f>
        <v>-</v>
      </c>
      <c r="I110" s="111" t="str">
        <f t="shared" ref="I110" si="17">IF(I108=0,"-",I109/I108)</f>
        <v>-</v>
      </c>
      <c r="J110" s="156"/>
      <c r="K110" s="156"/>
      <c r="L110" s="53"/>
      <c r="M110" s="10"/>
    </row>
    <row r="111" spans="1:16" ht="15" customHeight="1" x14ac:dyDescent="0.25">
      <c r="B111" s="506" t="str">
        <f>IF(Intro!$G$29="English",O111,P111)</f>
        <v>Sales to end users/retailers in Canada</v>
      </c>
      <c r="C111" s="507"/>
      <c r="D111" s="508" t="str">
        <f>D108</f>
        <v>kg</v>
      </c>
      <c r="E111" s="508"/>
      <c r="F111" s="508"/>
      <c r="G111" s="101"/>
      <c r="H111" s="101"/>
      <c r="I111" s="101"/>
      <c r="J111" s="156"/>
      <c r="K111" s="156"/>
      <c r="L111" s="53"/>
      <c r="M111" s="10"/>
      <c r="O111" s="10" t="str">
        <f>"Sales to "&amp;Variables!$B$27&amp;" in Canada"</f>
        <v>Sales to end users/retailers in Canada</v>
      </c>
      <c r="P111" s="10" t="str">
        <f>"Ventes aux "&amp;Variables!$C$27&amp;" au Canada"</f>
        <v>Ventes aux utilisateurs finals/détaillants au Canada</v>
      </c>
    </row>
    <row r="112" spans="1:16" ht="15" customHeight="1" x14ac:dyDescent="0.25">
      <c r="B112" s="317"/>
      <c r="C112" s="318"/>
      <c r="D112" s="504" t="str">
        <f>IF(Intro!G$29="English",O112,P112)</f>
        <v>net delivered selling value (CAD)</v>
      </c>
      <c r="E112" s="504"/>
      <c r="F112" s="504"/>
      <c r="G112" s="101"/>
      <c r="H112" s="101"/>
      <c r="I112" s="101"/>
      <c r="J112" s="156"/>
      <c r="K112" s="156"/>
      <c r="L112" s="53"/>
      <c r="M112" s="10"/>
      <c r="O112" s="10" t="s">
        <v>240</v>
      </c>
      <c r="P112" s="10" t="s">
        <v>239</v>
      </c>
    </row>
    <row r="113" spans="1:16" ht="15.75" customHeight="1" thickBot="1" x14ac:dyDescent="0.3">
      <c r="B113" s="502"/>
      <c r="C113" s="503"/>
      <c r="D113" s="505" t="str">
        <f>D110</f>
        <v>$ / kg</v>
      </c>
      <c r="E113" s="505"/>
      <c r="F113" s="505"/>
      <c r="G113" s="111" t="str">
        <f>IF(G111=0,"-",G112/G111)</f>
        <v>-</v>
      </c>
      <c r="H113" s="111" t="str">
        <f>IF(H111=0,"-",H112/H111)</f>
        <v>-</v>
      </c>
      <c r="I113" s="111" t="str">
        <f t="shared" ref="I113" si="18">IF(I111=0,"-",I112/I111)</f>
        <v>-</v>
      </c>
      <c r="J113" s="156"/>
      <c r="K113" s="156"/>
      <c r="L113" s="53"/>
      <c r="M113" s="10"/>
    </row>
    <row r="114" spans="1:16" ht="15" customHeight="1" x14ac:dyDescent="0.25">
      <c r="B114" s="381" t="str">
        <f>IF(Intro!$G$29="English",O114,P114)</f>
        <v>Total sales in Canada</v>
      </c>
      <c r="C114" s="382"/>
      <c r="D114" s="509" t="str">
        <f>D111</f>
        <v>kg</v>
      </c>
      <c r="E114" s="509"/>
      <c r="F114" s="509"/>
      <c r="G114" s="103">
        <f t="shared" ref="G114:I115" si="19">G108+G111</f>
        <v>0</v>
      </c>
      <c r="H114" s="103">
        <f t="shared" si="19"/>
        <v>0</v>
      </c>
      <c r="I114" s="103">
        <f t="shared" si="19"/>
        <v>0</v>
      </c>
      <c r="J114" s="156"/>
      <c r="K114" s="156"/>
      <c r="L114" s="53"/>
      <c r="M114" s="10"/>
      <c r="O114" s="10" t="s">
        <v>241</v>
      </c>
      <c r="P114" s="10" t="s">
        <v>242</v>
      </c>
    </row>
    <row r="115" spans="1:16" ht="15" customHeight="1" x14ac:dyDescent="0.25">
      <c r="B115" s="370"/>
      <c r="C115" s="371"/>
      <c r="D115" s="510" t="str">
        <f>IF(Intro!G$29="English",O115,P115)</f>
        <v>net delivered selling value (CAD)</v>
      </c>
      <c r="E115" s="510"/>
      <c r="F115" s="510"/>
      <c r="G115" s="102">
        <f t="shared" si="19"/>
        <v>0</v>
      </c>
      <c r="H115" s="102">
        <f t="shared" si="19"/>
        <v>0</v>
      </c>
      <c r="I115" s="102">
        <f t="shared" si="19"/>
        <v>0</v>
      </c>
      <c r="J115" s="156"/>
      <c r="K115" s="156"/>
      <c r="L115" s="53"/>
      <c r="M115" s="10"/>
      <c r="O115" s="10" t="s">
        <v>240</v>
      </c>
      <c r="P115" s="10" t="s">
        <v>239</v>
      </c>
    </row>
    <row r="116" spans="1:16" ht="15.75" customHeight="1" x14ac:dyDescent="0.25">
      <c r="B116" s="370"/>
      <c r="C116" s="371"/>
      <c r="D116" s="510" t="str">
        <f>D113</f>
        <v>$ / kg</v>
      </c>
      <c r="E116" s="510"/>
      <c r="F116" s="510"/>
      <c r="G116" s="177" t="str">
        <f>IF(G114=0,"-",G115/G114)</f>
        <v>-</v>
      </c>
      <c r="H116" s="177" t="str">
        <f>IF(H114=0,"-",H115/H114)</f>
        <v>-</v>
      </c>
      <c r="I116" s="177" t="str">
        <f>IF(I114=0,"-",I115/I114)</f>
        <v>-</v>
      </c>
      <c r="J116" s="156"/>
      <c r="K116" s="156"/>
      <c r="L116" s="53"/>
      <c r="M116" s="10"/>
    </row>
    <row r="117" spans="1:16" x14ac:dyDescent="0.25">
      <c r="B117" s="54"/>
      <c r="C117" s="64"/>
      <c r="D117" s="64"/>
      <c r="E117" s="64"/>
      <c r="F117" s="64"/>
      <c r="G117" s="64"/>
      <c r="H117" s="64"/>
      <c r="I117" s="64"/>
      <c r="J117" s="64"/>
      <c r="K117" s="64"/>
      <c r="L117" s="65"/>
      <c r="M117" s="10"/>
    </row>
    <row r="118" spans="1:16" s="136" customFormat="1" x14ac:dyDescent="0.25">
      <c r="A118" s="8"/>
      <c r="B118" s="137"/>
      <c r="C118" s="137"/>
      <c r="D118" s="70"/>
      <c r="E118" s="163"/>
      <c r="F118" s="163"/>
      <c r="G118" s="163"/>
      <c r="H118" s="163"/>
      <c r="I118" s="163"/>
      <c r="J118" s="163"/>
      <c r="K118" s="163"/>
      <c r="L118" s="163"/>
      <c r="M118" s="55"/>
    </row>
  </sheetData>
  <sheetProtection algorithmName="SHA-512" hashValue="jVeuOTUzKesabrag39sihfTtiwtlGdVpsJOm6Rr6K2XzuJq4Dczwl0n5oUDLQksSJziyhq2J5Sy94Ygtpoz3TA==" saltValue="8o10xv1lhDLvHYteqJqVuw==" spinCount="100000" sheet="1" objects="1" scenarios="1" selectLockedCells="1"/>
  <mergeCells count="121">
    <mergeCell ref="B4:L4"/>
    <mergeCell ref="B5:L5"/>
    <mergeCell ref="B6:L6"/>
    <mergeCell ref="B8:L8"/>
    <mergeCell ref="B9:L9"/>
    <mergeCell ref="B10:L11"/>
    <mergeCell ref="B27:I27"/>
    <mergeCell ref="B28:C30"/>
    <mergeCell ref="D28:F28"/>
    <mergeCell ref="D29:F29"/>
    <mergeCell ref="D30:F30"/>
    <mergeCell ref="B20:L20"/>
    <mergeCell ref="B21:L21"/>
    <mergeCell ref="B22:F22"/>
    <mergeCell ref="B12:L12"/>
    <mergeCell ref="B13:L13"/>
    <mergeCell ref="B14:L14"/>
    <mergeCell ref="B15:L15"/>
    <mergeCell ref="B16:L16"/>
    <mergeCell ref="B17:L17"/>
    <mergeCell ref="B18:L18"/>
    <mergeCell ref="B31:I31"/>
    <mergeCell ref="B23:L23"/>
    <mergeCell ref="B24:D24"/>
    <mergeCell ref="E24:I24"/>
    <mergeCell ref="B38:C40"/>
    <mergeCell ref="D38:F38"/>
    <mergeCell ref="D39:F39"/>
    <mergeCell ref="D40:F40"/>
    <mergeCell ref="B42:L42"/>
    <mergeCell ref="B43:D43"/>
    <mergeCell ref="E43:I43"/>
    <mergeCell ref="B32:C34"/>
    <mergeCell ref="D32:F32"/>
    <mergeCell ref="D33:F33"/>
    <mergeCell ref="D34:F34"/>
    <mergeCell ref="B35:C37"/>
    <mergeCell ref="D35:F35"/>
    <mergeCell ref="D36:F36"/>
    <mergeCell ref="D37:F37"/>
    <mergeCell ref="B51:C53"/>
    <mergeCell ref="D51:F51"/>
    <mergeCell ref="D52:F52"/>
    <mergeCell ref="D53:F53"/>
    <mergeCell ref="B54:C56"/>
    <mergeCell ref="D54:F54"/>
    <mergeCell ref="D55:F55"/>
    <mergeCell ref="D56:F56"/>
    <mergeCell ref="B46:I46"/>
    <mergeCell ref="B47:C49"/>
    <mergeCell ref="D47:F47"/>
    <mergeCell ref="D48:F48"/>
    <mergeCell ref="D49:F49"/>
    <mergeCell ref="B50:I50"/>
    <mergeCell ref="B65:I65"/>
    <mergeCell ref="B66:C68"/>
    <mergeCell ref="D66:F66"/>
    <mergeCell ref="D67:F67"/>
    <mergeCell ref="D68:F68"/>
    <mergeCell ref="B69:I69"/>
    <mergeCell ref="B57:C59"/>
    <mergeCell ref="D57:F57"/>
    <mergeCell ref="D58:F58"/>
    <mergeCell ref="D59:F59"/>
    <mergeCell ref="B61:L61"/>
    <mergeCell ref="B62:D62"/>
    <mergeCell ref="E62:I62"/>
    <mergeCell ref="B76:C78"/>
    <mergeCell ref="D76:F76"/>
    <mergeCell ref="D77:F77"/>
    <mergeCell ref="D78:F78"/>
    <mergeCell ref="B80:L80"/>
    <mergeCell ref="B81:D81"/>
    <mergeCell ref="E81:I81"/>
    <mergeCell ref="B70:C72"/>
    <mergeCell ref="D70:F70"/>
    <mergeCell ref="D71:F71"/>
    <mergeCell ref="D72:F72"/>
    <mergeCell ref="B73:C75"/>
    <mergeCell ref="D73:F73"/>
    <mergeCell ref="D74:F74"/>
    <mergeCell ref="D75:F75"/>
    <mergeCell ref="B89:C91"/>
    <mergeCell ref="D89:F89"/>
    <mergeCell ref="D90:F90"/>
    <mergeCell ref="D91:F91"/>
    <mergeCell ref="B92:C94"/>
    <mergeCell ref="D92:F92"/>
    <mergeCell ref="D93:F93"/>
    <mergeCell ref="D94:F94"/>
    <mergeCell ref="B84:I84"/>
    <mergeCell ref="B85:C87"/>
    <mergeCell ref="D85:F85"/>
    <mergeCell ref="D86:F86"/>
    <mergeCell ref="D87:F87"/>
    <mergeCell ref="B88:I88"/>
    <mergeCell ref="B114:C116"/>
    <mergeCell ref="D114:F114"/>
    <mergeCell ref="D115:F115"/>
    <mergeCell ref="D116:F116"/>
    <mergeCell ref="B108:C110"/>
    <mergeCell ref="D108:F108"/>
    <mergeCell ref="D109:F109"/>
    <mergeCell ref="D110:F110"/>
    <mergeCell ref="B111:C113"/>
    <mergeCell ref="D111:F111"/>
    <mergeCell ref="D112:F112"/>
    <mergeCell ref="D113:F113"/>
    <mergeCell ref="B103:I103"/>
    <mergeCell ref="B104:C106"/>
    <mergeCell ref="D104:F104"/>
    <mergeCell ref="D105:F105"/>
    <mergeCell ref="D106:F106"/>
    <mergeCell ref="B107:I107"/>
    <mergeCell ref="B95:C97"/>
    <mergeCell ref="D95:F95"/>
    <mergeCell ref="D96:F96"/>
    <mergeCell ref="D97:F97"/>
    <mergeCell ref="B99:L99"/>
    <mergeCell ref="B100:D100"/>
    <mergeCell ref="E100:I100"/>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8:I29 G32:I33 G35:I36 G47:I48 G51:I52 G54:I55 G66:I67 G70:I71 G73:I74 G85:I86 G89:I90 G92:I93 G104:I105 G108:I109 G111:I112" xr:uid="{DD01E1C2-D8EB-40CF-A4FD-0118E0FD8479}">
      <formula1>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4:I34 G30:I30 G37:I40 G53:I53 G49:I49 G56:I59 G72:I72 G68:I68 G75:I78 G91:I91 G87:I87 G94:I97 G110:I110 G106:I106 G113:I116" xr:uid="{BEAB20F5-4D2B-46CD-AFE0-ACE22FECA6B8}">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22" xr:uid="{D8BA52A7-913B-4C7C-BA62-E565B38D94BD}">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117"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76B1AAC-722E-4DC5-A4BC-AD30CBC850DA}">
          <x14:formula1>
            <xm:f>Variables!$D$80:$D$328</xm:f>
          </x14:formula1>
          <xm:sqref>E81 E24 E43 E62 E100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138B8-F6D2-41F7-9DE8-A76707D91E90}">
  <sheetPr>
    <tabColor rgb="FF92D050"/>
    <pageSetUpPr fitToPage="1"/>
  </sheetPr>
  <dimension ref="A1:P118"/>
  <sheetViews>
    <sheetView showGridLines="0" zoomScaleNormal="100" zoomScaleSheetLayoutView="55" workbookViewId="0"/>
  </sheetViews>
  <sheetFormatPr defaultColWidth="9.28515625" defaultRowHeight="14.25" x14ac:dyDescent="0.25"/>
  <cols>
    <col min="1" max="1" width="1.7109375" style="8" customWidth="1"/>
    <col min="2" max="12" width="14.5703125" style="1" customWidth="1"/>
    <col min="13" max="13" width="6.28515625" style="9" customWidth="1"/>
    <col min="14" max="14" width="9.28515625" style="10" customWidth="1"/>
    <col min="15" max="15" width="10.7109375" style="10" hidden="1" customWidth="1"/>
    <col min="16" max="16" width="8.7109375" style="10" hidden="1" customWidth="1"/>
    <col min="17" max="17" width="9.28515625" style="10" customWidth="1"/>
    <col min="18" max="16384" width="9.28515625" style="10"/>
  </cols>
  <sheetData>
    <row r="1" spans="1:16" x14ac:dyDescent="0.25">
      <c r="O1" s="10" t="s">
        <v>332</v>
      </c>
      <c r="P1" s="10" t="s">
        <v>332</v>
      </c>
    </row>
    <row r="2" spans="1:16" x14ac:dyDescent="0.25">
      <c r="B2" s="12" t="str">
        <f>Pro!B2</f>
        <v>PROTECTED</v>
      </c>
      <c r="C2" s="12"/>
      <c r="D2" s="12"/>
      <c r="O2" s="136" t="s">
        <v>55</v>
      </c>
      <c r="P2" s="136" t="s">
        <v>71</v>
      </c>
    </row>
    <row r="3" spans="1:16" x14ac:dyDescent="0.25">
      <c r="B3" s="13"/>
      <c r="C3" s="13"/>
      <c r="D3" s="13"/>
      <c r="O3" s="2"/>
      <c r="P3" s="2"/>
    </row>
    <row r="4" spans="1:16" s="2" customFormat="1" x14ac:dyDescent="0.25">
      <c r="A4" s="4"/>
      <c r="B4" s="341" t="str">
        <f>Info!B4</f>
        <v>IMPORTERS' QUESTIONNAIRE</v>
      </c>
      <c r="C4" s="342"/>
      <c r="D4" s="342"/>
      <c r="E4" s="342"/>
      <c r="F4" s="342"/>
      <c r="G4" s="342"/>
      <c r="H4" s="342"/>
      <c r="I4" s="342"/>
      <c r="J4" s="342"/>
      <c r="K4" s="342"/>
      <c r="L4" s="343"/>
      <c r="M4" s="21"/>
      <c r="N4" s="21"/>
      <c r="O4" s="19"/>
      <c r="P4" s="19"/>
    </row>
    <row r="5" spans="1:16" s="2" customFormat="1" x14ac:dyDescent="0.25">
      <c r="A5" s="4"/>
      <c r="B5" s="406" t="str">
        <f>Info!B5</f>
        <v>GC-2025-001</v>
      </c>
      <c r="C5" s="486"/>
      <c r="D5" s="486"/>
      <c r="E5" s="486"/>
      <c r="F5" s="486"/>
      <c r="G5" s="486"/>
      <c r="H5" s="486"/>
      <c r="I5" s="486"/>
      <c r="J5" s="486"/>
      <c r="K5" s="486"/>
      <c r="L5" s="408"/>
      <c r="M5" s="21"/>
      <c r="N5" s="21"/>
      <c r="O5" s="19"/>
      <c r="P5" s="19"/>
    </row>
    <row r="6" spans="1:16" s="6" customFormat="1" x14ac:dyDescent="0.25">
      <c r="A6" s="4"/>
      <c r="B6" s="406" t="str">
        <f>Info!B6</f>
        <v>VEGETABLE GOODS</v>
      </c>
      <c r="C6" s="486"/>
      <c r="D6" s="486"/>
      <c r="E6" s="486"/>
      <c r="F6" s="486"/>
      <c r="G6" s="486"/>
      <c r="H6" s="486"/>
      <c r="I6" s="486"/>
      <c r="J6" s="486"/>
      <c r="K6" s="486"/>
      <c r="L6" s="408"/>
      <c r="M6" s="19"/>
      <c r="N6" s="19"/>
      <c r="O6" s="15"/>
      <c r="P6" s="15"/>
    </row>
    <row r="7" spans="1:16" s="6" customFormat="1" x14ac:dyDescent="0.25">
      <c r="A7" s="4"/>
      <c r="B7" s="113"/>
      <c r="C7" s="155"/>
      <c r="D7" s="155"/>
      <c r="E7" s="155"/>
      <c r="F7" s="155"/>
      <c r="G7" s="155"/>
      <c r="H7" s="155"/>
      <c r="I7" s="155"/>
      <c r="J7" s="155"/>
      <c r="K7" s="155"/>
      <c r="L7" s="115"/>
      <c r="M7" s="19"/>
      <c r="N7" s="19"/>
      <c r="O7" s="20"/>
    </row>
    <row r="8" spans="1:16" s="6" customFormat="1" x14ac:dyDescent="0.25">
      <c r="A8" s="4"/>
      <c r="B8" s="412" t="str">
        <f>Public!B8</f>
        <v>The following questions refer to the goods as defined in the product description on the Intro tab.</v>
      </c>
      <c r="C8" s="487"/>
      <c r="D8" s="487"/>
      <c r="E8" s="487"/>
      <c r="F8" s="487"/>
      <c r="G8" s="487"/>
      <c r="H8" s="487"/>
      <c r="I8" s="487"/>
      <c r="J8" s="487"/>
      <c r="K8" s="487"/>
      <c r="L8" s="414"/>
      <c r="M8" s="19"/>
      <c r="N8" s="19"/>
      <c r="O8" s="15"/>
      <c r="P8" s="15"/>
    </row>
    <row r="9" spans="1:16" s="6" customFormat="1" x14ac:dyDescent="0.25">
      <c r="A9" s="4"/>
      <c r="B9" s="412" t="str">
        <f>Public!B9</f>
        <v xml:space="preserve">Product information and a glossary of terms can be found in the Info tab.
</v>
      </c>
      <c r="C9" s="487"/>
      <c r="D9" s="487"/>
      <c r="E9" s="487"/>
      <c r="F9" s="487"/>
      <c r="G9" s="487"/>
      <c r="H9" s="487"/>
      <c r="I9" s="487"/>
      <c r="J9" s="487"/>
      <c r="K9" s="487"/>
      <c r="L9" s="414"/>
      <c r="M9" s="19"/>
      <c r="N9" s="19"/>
      <c r="O9" s="15"/>
    </row>
    <row r="10" spans="1:16" s="6" customFormat="1" x14ac:dyDescent="0.25">
      <c r="A10" s="4"/>
      <c r="B10" s="412"/>
      <c r="C10" s="487"/>
      <c r="D10" s="487"/>
      <c r="E10" s="487"/>
      <c r="F10" s="487"/>
      <c r="G10" s="487"/>
      <c r="H10" s="487"/>
      <c r="I10" s="487"/>
      <c r="J10" s="487"/>
      <c r="K10" s="487"/>
      <c r="L10" s="414"/>
      <c r="M10" s="19"/>
      <c r="N10" s="19"/>
      <c r="O10" s="10" t="s">
        <v>236</v>
      </c>
      <c r="P10" s="10" t="s">
        <v>235</v>
      </c>
    </row>
    <row r="11" spans="1:16" s="6" customFormat="1" x14ac:dyDescent="0.25">
      <c r="A11" s="4"/>
      <c r="B11" s="412"/>
      <c r="C11" s="487"/>
      <c r="D11" s="487"/>
      <c r="E11" s="487"/>
      <c r="F11" s="487"/>
      <c r="G11" s="487"/>
      <c r="H11" s="487"/>
      <c r="I11" s="487"/>
      <c r="J11" s="487"/>
      <c r="K11" s="487"/>
      <c r="L11" s="414"/>
      <c r="M11" s="19"/>
      <c r="N11" s="19"/>
      <c r="O11" s="15"/>
      <c r="P11" s="15"/>
    </row>
    <row r="12" spans="1:16" s="6" customFormat="1" x14ac:dyDescent="0.25">
      <c r="A12" s="4"/>
      <c r="B12" s="412" t="str">
        <f>Pro!B12</f>
        <v>For the questions in this tab, note the following:</v>
      </c>
      <c r="C12" s="487"/>
      <c r="D12" s="487"/>
      <c r="E12" s="487"/>
      <c r="F12" s="487"/>
      <c r="G12" s="487"/>
      <c r="H12" s="487"/>
      <c r="I12" s="487"/>
      <c r="J12" s="487"/>
      <c r="K12" s="487"/>
      <c r="L12" s="414"/>
      <c r="M12" s="19"/>
      <c r="N12" s="19"/>
      <c r="O12" s="15"/>
      <c r="P12" s="15"/>
    </row>
    <row r="13" spans="1:16" s="6" customFormat="1" ht="26.25" customHeight="1" x14ac:dyDescent="0.25">
      <c r="A13" s="4"/>
      <c r="B13" s="483" t="str">
        <f>Pro!B13</f>
        <v>• Report only sales from your firm’s imports. Sales of goods purchased from Canadian producers must be excluded.</v>
      </c>
      <c r="C13" s="490"/>
      <c r="D13" s="490"/>
      <c r="E13" s="490"/>
      <c r="F13" s="490"/>
      <c r="G13" s="490"/>
      <c r="H13" s="490"/>
      <c r="I13" s="490"/>
      <c r="J13" s="490"/>
      <c r="K13" s="490"/>
      <c r="L13" s="485"/>
      <c r="M13" s="19"/>
      <c r="N13" s="19"/>
      <c r="O13" s="15"/>
      <c r="P13" s="15"/>
    </row>
    <row r="14" spans="1:16" s="6" customFormat="1" x14ac:dyDescent="0.25">
      <c r="A14" s="4"/>
      <c r="B14" s="412" t="str">
        <f>Pro!B14</f>
        <v>• Report all sales to Canadian and foreign associated firms.</v>
      </c>
      <c r="C14" s="487"/>
      <c r="D14" s="487"/>
      <c r="E14" s="487"/>
      <c r="F14" s="487"/>
      <c r="G14" s="487"/>
      <c r="H14" s="487"/>
      <c r="I14" s="487"/>
      <c r="J14" s="487"/>
      <c r="K14" s="487"/>
      <c r="L14" s="414"/>
      <c r="M14" s="19"/>
      <c r="N14" s="19"/>
      <c r="O14" s="15"/>
      <c r="P14" s="15"/>
    </row>
    <row r="15" spans="1:16" s="6" customFormat="1" x14ac:dyDescent="0.25">
      <c r="A15" s="4"/>
      <c r="B15" s="412" t="str">
        <f>Pro!B15</f>
        <v>• Report all sales as of the date of shipment to the customer or the customer’s warehouse.</v>
      </c>
      <c r="C15" s="487"/>
      <c r="D15" s="487"/>
      <c r="E15" s="487"/>
      <c r="F15" s="487"/>
      <c r="G15" s="487"/>
      <c r="H15" s="487"/>
      <c r="I15" s="487"/>
      <c r="J15" s="487"/>
      <c r="K15" s="487"/>
      <c r="L15" s="414"/>
      <c r="M15" s="19"/>
      <c r="N15" s="19"/>
      <c r="O15" s="15"/>
      <c r="P15" s="15"/>
    </row>
    <row r="16" spans="1:16" s="6" customFormat="1" x14ac:dyDescent="0.25">
      <c r="A16" s="4"/>
      <c r="B16" s="412" t="str">
        <f>Pro!B16</f>
        <v>• Report all values in Canadian dollars.</v>
      </c>
      <c r="C16" s="487"/>
      <c r="D16" s="487"/>
      <c r="E16" s="487"/>
      <c r="F16" s="487"/>
      <c r="G16" s="487"/>
      <c r="H16" s="487"/>
      <c r="I16" s="487"/>
      <c r="J16" s="487"/>
      <c r="K16" s="487"/>
      <c r="L16" s="414"/>
      <c r="M16" s="19"/>
      <c r="N16" s="19"/>
      <c r="O16" s="15"/>
      <c r="P16" s="15"/>
    </row>
    <row r="17" spans="1:16" s="6" customFormat="1" x14ac:dyDescent="0.25">
      <c r="A17" s="4"/>
      <c r="B17" s="415" t="str">
        <f>IF(Intro!$G$29="English",O17,P17)</f>
        <v>• If your firm is an end user or a retailer, your firm does not need to report sales of imports or inventories of imports.</v>
      </c>
      <c r="C17" s="416"/>
      <c r="D17" s="416"/>
      <c r="E17" s="416"/>
      <c r="F17" s="416"/>
      <c r="G17" s="416"/>
      <c r="H17" s="416"/>
      <c r="I17" s="416"/>
      <c r="J17" s="416"/>
      <c r="K17" s="416"/>
      <c r="L17" s="417"/>
      <c r="M17" s="19"/>
      <c r="N17" s="19"/>
      <c r="O17" s="15" t="s">
        <v>184</v>
      </c>
      <c r="P17" s="15" t="s">
        <v>185</v>
      </c>
    </row>
    <row r="18" spans="1:16" s="6" customFormat="1" x14ac:dyDescent="0.25">
      <c r="A18" s="4"/>
      <c r="B18" s="396" t="str">
        <f>IF(Intro!$G$29="English",O18,P18)</f>
        <v>Information in this questionnaire should be provided for FROZEN GOODS only</v>
      </c>
      <c r="C18" s="397"/>
      <c r="D18" s="397"/>
      <c r="E18" s="397"/>
      <c r="F18" s="397"/>
      <c r="G18" s="397"/>
      <c r="H18" s="397"/>
      <c r="I18" s="397"/>
      <c r="J18" s="397"/>
      <c r="K18" s="397"/>
      <c r="L18" s="398"/>
      <c r="M18" s="19"/>
      <c r="N18" s="19"/>
      <c r="O18" s="15" t="s">
        <v>968</v>
      </c>
      <c r="P18" s="15" t="s">
        <v>969</v>
      </c>
    </row>
    <row r="19" spans="1:16" s="6" customFormat="1" x14ac:dyDescent="0.25">
      <c r="A19" s="4"/>
      <c r="B19" s="14"/>
      <c r="C19" s="14"/>
      <c r="D19" s="14"/>
      <c r="E19" s="3"/>
      <c r="F19" s="3"/>
      <c r="G19" s="3"/>
      <c r="H19" s="3"/>
      <c r="I19" s="3"/>
      <c r="J19" s="3"/>
      <c r="K19" s="3"/>
      <c r="L19" s="3"/>
      <c r="O19" s="15"/>
      <c r="P19" s="15"/>
    </row>
    <row r="20" spans="1:16" x14ac:dyDescent="0.25">
      <c r="B20" s="283" t="str">
        <f>IF(Intro!$G$29="English",O20,P20)</f>
        <v>IMPORTS AND SALES</v>
      </c>
      <c r="C20" s="284"/>
      <c r="D20" s="284"/>
      <c r="E20" s="284"/>
      <c r="F20" s="284"/>
      <c r="G20" s="284"/>
      <c r="H20" s="284"/>
      <c r="I20" s="284"/>
      <c r="J20" s="284"/>
      <c r="K20" s="284"/>
      <c r="L20" s="285"/>
      <c r="M20" s="10"/>
      <c r="O20" s="84" t="s">
        <v>233</v>
      </c>
      <c r="P20" s="84" t="s">
        <v>234</v>
      </c>
    </row>
    <row r="21" spans="1:16" x14ac:dyDescent="0.25">
      <c r="B21" s="422" t="s">
        <v>12</v>
      </c>
      <c r="C21" s="488"/>
      <c r="D21" s="488"/>
      <c r="E21" s="488"/>
      <c r="F21" s="488"/>
      <c r="G21" s="488"/>
      <c r="H21" s="488"/>
      <c r="I21" s="488"/>
      <c r="J21" s="488"/>
      <c r="K21" s="488"/>
      <c r="L21" s="424"/>
      <c r="M21" s="10"/>
    </row>
    <row r="22" spans="1:16" ht="24" customHeight="1" x14ac:dyDescent="0.25">
      <c r="B22" s="362" t="str">
        <f>IF(Intro!$G$29="English",O22,P22)</f>
        <v xml:space="preserve">Provide your firm's imports and sales of imports of the goods, by country. </v>
      </c>
      <c r="C22" s="489"/>
      <c r="D22" s="489"/>
      <c r="E22" s="489"/>
      <c r="F22" s="489"/>
      <c r="G22" s="156"/>
      <c r="H22" s="156"/>
      <c r="I22" s="156"/>
      <c r="J22" s="156"/>
      <c r="K22" s="156"/>
      <c r="L22" s="162"/>
      <c r="M22" s="10"/>
      <c r="O22" s="10" t="s">
        <v>802</v>
      </c>
      <c r="P22" s="10" t="s">
        <v>803</v>
      </c>
    </row>
    <row r="23" spans="1:16" x14ac:dyDescent="0.25">
      <c r="B23" s="283" t="str">
        <f>IF(Intro!$G$29="English",O23,P23)</f>
        <v>COUNTRY 16</v>
      </c>
      <c r="C23" s="284"/>
      <c r="D23" s="284"/>
      <c r="E23" s="284"/>
      <c r="F23" s="284"/>
      <c r="G23" s="284"/>
      <c r="H23" s="284"/>
      <c r="I23" s="284"/>
      <c r="J23" s="284"/>
      <c r="K23" s="284"/>
      <c r="L23" s="285"/>
      <c r="M23" s="10"/>
      <c r="O23" s="84" t="s">
        <v>887</v>
      </c>
      <c r="P23" s="84" t="s">
        <v>888</v>
      </c>
    </row>
    <row r="24" spans="1:16" ht="15.75" customHeight="1" x14ac:dyDescent="0.25">
      <c r="B24" s="500" t="str">
        <f>IF(Intro!$G$29="English",O24,P24)</f>
        <v>Please specify the country of origin here:</v>
      </c>
      <c r="C24" s="501"/>
      <c r="D24" s="501"/>
      <c r="E24" s="497"/>
      <c r="F24" s="498"/>
      <c r="G24" s="498"/>
      <c r="H24" s="498"/>
      <c r="I24" s="499"/>
      <c r="J24" s="156"/>
      <c r="K24" s="156"/>
      <c r="L24" s="162"/>
      <c r="M24" s="10"/>
      <c r="O24" s="10" t="s">
        <v>855</v>
      </c>
      <c r="P24" s="10" t="s">
        <v>858</v>
      </c>
    </row>
    <row r="25" spans="1:16" x14ac:dyDescent="0.25">
      <c r="B25" s="99"/>
      <c r="C25" s="157"/>
      <c r="D25" s="157"/>
      <c r="E25" s="157"/>
      <c r="F25" s="157"/>
      <c r="G25" s="156"/>
      <c r="H25" s="156"/>
      <c r="I25" s="156"/>
      <c r="J25" s="156"/>
      <c r="K25" s="156"/>
      <c r="L25" s="17"/>
      <c r="M25" s="10"/>
    </row>
    <row r="26" spans="1:16" x14ac:dyDescent="0.25">
      <c r="B26" s="99"/>
      <c r="C26" s="157"/>
      <c r="D26" s="157"/>
      <c r="E26" s="157"/>
      <c r="F26" s="157"/>
      <c r="G26" s="164">
        <f>Variables!$B$6</f>
        <v>2023</v>
      </c>
      <c r="H26" s="164">
        <f>G26+1</f>
        <v>2024</v>
      </c>
      <c r="I26" s="164">
        <f>H26+1</f>
        <v>2025</v>
      </c>
      <c r="J26" s="156"/>
      <c r="K26" s="156"/>
      <c r="L26" s="53"/>
      <c r="M26" s="10"/>
      <c r="O26" s="18"/>
    </row>
    <row r="27" spans="1:16" s="136" customFormat="1" ht="14.25" customHeight="1" x14ac:dyDescent="0.25">
      <c r="A27" s="158"/>
      <c r="B27" s="491" t="str">
        <f>IF(Intro!$G$29="English",O27,P27)</f>
        <v>Imports in Canada</v>
      </c>
      <c r="C27" s="492"/>
      <c r="D27" s="492"/>
      <c r="E27" s="492"/>
      <c r="F27" s="492"/>
      <c r="G27" s="492"/>
      <c r="H27" s="492"/>
      <c r="I27" s="493"/>
      <c r="J27" s="156"/>
      <c r="K27" s="156"/>
      <c r="L27" s="53"/>
      <c r="O27" s="22" t="s">
        <v>151</v>
      </c>
      <c r="P27" s="136" t="s">
        <v>152</v>
      </c>
    </row>
    <row r="28" spans="1:16" ht="15" customHeight="1" x14ac:dyDescent="0.25">
      <c r="B28" s="317" t="str">
        <f>IF(Intro!$G$29="English",O28,P28)</f>
        <v>Imports</v>
      </c>
      <c r="C28" s="318"/>
      <c r="D28" s="504" t="str">
        <f>IF(Intro!$G$29="English",Variables!$B$23,Variables!$C$23)</f>
        <v>kg</v>
      </c>
      <c r="E28" s="504"/>
      <c r="F28" s="504"/>
      <c r="G28" s="101"/>
      <c r="H28" s="101"/>
      <c r="I28" s="101"/>
      <c r="J28" s="156"/>
      <c r="K28" s="156"/>
      <c r="L28" s="53"/>
      <c r="M28" s="10"/>
      <c r="O28" s="10" t="s">
        <v>53</v>
      </c>
      <c r="P28" s="10" t="s">
        <v>118</v>
      </c>
    </row>
    <row r="29" spans="1:16" ht="15" customHeight="1" x14ac:dyDescent="0.25">
      <c r="B29" s="317"/>
      <c r="C29" s="318"/>
      <c r="D29" s="504" t="str">
        <f>IF(Intro!G$29="English",O29,P29)</f>
        <v>net delivered purchase value (CAD)</v>
      </c>
      <c r="E29" s="504"/>
      <c r="F29" s="504"/>
      <c r="G29" s="101"/>
      <c r="H29" s="101"/>
      <c r="I29" s="101"/>
      <c r="J29" s="156"/>
      <c r="K29" s="156"/>
      <c r="L29" s="53"/>
      <c r="M29" s="10"/>
      <c r="O29" s="10" t="s">
        <v>238</v>
      </c>
      <c r="P29" s="10" t="s">
        <v>237</v>
      </c>
    </row>
    <row r="30" spans="1:16" ht="15" customHeight="1" x14ac:dyDescent="0.25">
      <c r="B30" s="317"/>
      <c r="C30" s="318"/>
      <c r="D30" s="504" t="str">
        <f>"$ / "&amp;IF(Intro!$G$29="English",Variables!$B$24,Variables!$C$24)</f>
        <v>$ / kg</v>
      </c>
      <c r="E30" s="504"/>
      <c r="F30" s="504"/>
      <c r="G30" s="111" t="str">
        <f>IF(G28=0,"-",G29/G28)</f>
        <v>-</v>
      </c>
      <c r="H30" s="111" t="str">
        <f>IF(H28=0,"-",H29/H28)</f>
        <v>-</v>
      </c>
      <c r="I30" s="111" t="str">
        <f t="shared" ref="I30" si="0">IF(I28=0,"-",I29/I28)</f>
        <v>-</v>
      </c>
      <c r="J30" s="156"/>
      <c r="K30" s="156"/>
      <c r="L30" s="53"/>
      <c r="M30" s="10"/>
    </row>
    <row r="31" spans="1:16" s="136" customFormat="1" x14ac:dyDescent="0.25">
      <c r="A31" s="158"/>
      <c r="B31" s="494" t="str">
        <f>IF(Intro!$G$29="English",O31,P31)</f>
        <v>Sales of imports in Canada</v>
      </c>
      <c r="C31" s="495"/>
      <c r="D31" s="495"/>
      <c r="E31" s="495"/>
      <c r="F31" s="495"/>
      <c r="G31" s="495"/>
      <c r="H31" s="495"/>
      <c r="I31" s="496"/>
      <c r="J31" s="156"/>
      <c r="K31" s="156"/>
      <c r="L31" s="53"/>
      <c r="O31" s="22" t="s">
        <v>364</v>
      </c>
      <c r="P31" s="136" t="s">
        <v>365</v>
      </c>
    </row>
    <row r="32" spans="1:16" ht="15" customHeight="1" x14ac:dyDescent="0.25">
      <c r="B32" s="317" t="str">
        <f>IF(Intro!$G$29="English",O32,P32)</f>
        <v>Sales to distributors in Canada</v>
      </c>
      <c r="C32" s="318"/>
      <c r="D32" s="504" t="str">
        <f>D28</f>
        <v>kg</v>
      </c>
      <c r="E32" s="504"/>
      <c r="F32" s="504"/>
      <c r="G32" s="101"/>
      <c r="H32" s="101"/>
      <c r="I32" s="101"/>
      <c r="J32" s="156"/>
      <c r="K32" s="156"/>
      <c r="L32" s="53"/>
      <c r="M32" s="10"/>
      <c r="O32" s="10" t="str">
        <f>"Sales to "&amp;Variables!$B$26&amp;" in Canada"</f>
        <v>Sales to distributors in Canada</v>
      </c>
      <c r="P32" s="10" t="str">
        <f>"Ventes aux "&amp;Variables!$C$26&amp;" au Canada"</f>
        <v>Ventes aux distributeurs au Canada</v>
      </c>
    </row>
    <row r="33" spans="1:16" ht="15" customHeight="1" x14ac:dyDescent="0.25">
      <c r="B33" s="317"/>
      <c r="C33" s="318"/>
      <c r="D33" s="504" t="str">
        <f>IF(Intro!G$29="English",O33,P33)</f>
        <v>net delivered selling value (CAD)</v>
      </c>
      <c r="E33" s="504"/>
      <c r="F33" s="504"/>
      <c r="G33" s="101"/>
      <c r="H33" s="101"/>
      <c r="I33" s="101"/>
      <c r="J33" s="156"/>
      <c r="K33" s="156"/>
      <c r="L33" s="53"/>
      <c r="M33" s="10"/>
      <c r="O33" s="10" t="s">
        <v>240</v>
      </c>
      <c r="P33" s="10" t="s">
        <v>239</v>
      </c>
    </row>
    <row r="34" spans="1:16" ht="15.75" customHeight="1" thickBot="1" x14ac:dyDescent="0.3">
      <c r="B34" s="502"/>
      <c r="C34" s="503"/>
      <c r="D34" s="505" t="str">
        <f>D30</f>
        <v>$ / kg</v>
      </c>
      <c r="E34" s="505"/>
      <c r="F34" s="505"/>
      <c r="G34" s="111" t="str">
        <f>IF(G32=0,"-",G33/G32)</f>
        <v>-</v>
      </c>
      <c r="H34" s="111" t="str">
        <f>IF(H32=0,"-",H33/H32)</f>
        <v>-</v>
      </c>
      <c r="I34" s="111" t="str">
        <f t="shared" ref="I34" si="1">IF(I32=0,"-",I33/I32)</f>
        <v>-</v>
      </c>
      <c r="J34" s="156"/>
      <c r="K34" s="156"/>
      <c r="L34" s="53"/>
      <c r="M34" s="10"/>
    </row>
    <row r="35" spans="1:16" ht="15" customHeight="1" x14ac:dyDescent="0.25">
      <c r="B35" s="506" t="str">
        <f>IF(Intro!$G$29="English",O35,P35)</f>
        <v>Sales to end users/retailers in Canada</v>
      </c>
      <c r="C35" s="507"/>
      <c r="D35" s="508" t="str">
        <f>D32</f>
        <v>kg</v>
      </c>
      <c r="E35" s="508"/>
      <c r="F35" s="508"/>
      <c r="G35" s="101"/>
      <c r="H35" s="101"/>
      <c r="I35" s="101"/>
      <c r="J35" s="156"/>
      <c r="K35" s="156"/>
      <c r="L35" s="53"/>
      <c r="M35" s="10"/>
      <c r="O35" s="10" t="str">
        <f>"Sales to "&amp;Variables!$B$27&amp;" in Canada"</f>
        <v>Sales to end users/retailers in Canada</v>
      </c>
      <c r="P35" s="10" t="str">
        <f>"Ventes aux "&amp;Variables!$C$27&amp;" au Canada"</f>
        <v>Ventes aux utilisateurs finals/détaillants au Canada</v>
      </c>
    </row>
    <row r="36" spans="1:16" ht="15" customHeight="1" x14ac:dyDescent="0.25">
      <c r="B36" s="317"/>
      <c r="C36" s="318"/>
      <c r="D36" s="504" t="str">
        <f>IF(Intro!G$29="English",O36,P36)</f>
        <v>net delivered selling value (CAD)</v>
      </c>
      <c r="E36" s="504"/>
      <c r="F36" s="504"/>
      <c r="G36" s="101"/>
      <c r="H36" s="101"/>
      <c r="I36" s="101"/>
      <c r="J36" s="156"/>
      <c r="K36" s="156"/>
      <c r="L36" s="53"/>
      <c r="M36" s="10"/>
      <c r="O36" s="10" t="s">
        <v>240</v>
      </c>
      <c r="P36" s="10" t="s">
        <v>239</v>
      </c>
    </row>
    <row r="37" spans="1:16" ht="15.75" customHeight="1" thickBot="1" x14ac:dyDescent="0.3">
      <c r="B37" s="502"/>
      <c r="C37" s="503"/>
      <c r="D37" s="505" t="str">
        <f>D34</f>
        <v>$ / kg</v>
      </c>
      <c r="E37" s="505"/>
      <c r="F37" s="505"/>
      <c r="G37" s="111" t="str">
        <f>IF(G35=0,"-",G36/G35)</f>
        <v>-</v>
      </c>
      <c r="H37" s="111" t="str">
        <f>IF(H35=0,"-",H36/H35)</f>
        <v>-</v>
      </c>
      <c r="I37" s="111" t="str">
        <f t="shared" ref="I37" si="2">IF(I35=0,"-",I36/I35)</f>
        <v>-</v>
      </c>
      <c r="J37" s="156"/>
      <c r="K37" s="156"/>
      <c r="L37" s="53"/>
      <c r="M37" s="10"/>
    </row>
    <row r="38" spans="1:16" ht="15" customHeight="1" x14ac:dyDescent="0.25">
      <c r="B38" s="381" t="str">
        <f>IF(Intro!$G$29="English",O38,P38)</f>
        <v>Total sales in Canada</v>
      </c>
      <c r="C38" s="382"/>
      <c r="D38" s="509" t="str">
        <f>D35</f>
        <v>kg</v>
      </c>
      <c r="E38" s="509"/>
      <c r="F38" s="509"/>
      <c r="G38" s="103">
        <f t="shared" ref="G38:I39" si="3">G32+G35</f>
        <v>0</v>
      </c>
      <c r="H38" s="103">
        <f t="shared" si="3"/>
        <v>0</v>
      </c>
      <c r="I38" s="103">
        <f t="shared" si="3"/>
        <v>0</v>
      </c>
      <c r="J38" s="156"/>
      <c r="K38" s="156"/>
      <c r="L38" s="53"/>
      <c r="M38" s="10"/>
      <c r="O38" s="10" t="s">
        <v>241</v>
      </c>
      <c r="P38" s="10" t="s">
        <v>242</v>
      </c>
    </row>
    <row r="39" spans="1:16" ht="15" customHeight="1" x14ac:dyDescent="0.25">
      <c r="B39" s="370"/>
      <c r="C39" s="371"/>
      <c r="D39" s="510" t="str">
        <f>IF(Intro!G$29="English",O39,P39)</f>
        <v>net delivered selling value (CAD)</v>
      </c>
      <c r="E39" s="510"/>
      <c r="F39" s="510"/>
      <c r="G39" s="102">
        <f t="shared" si="3"/>
        <v>0</v>
      </c>
      <c r="H39" s="102">
        <f t="shared" si="3"/>
        <v>0</v>
      </c>
      <c r="I39" s="102">
        <f t="shared" si="3"/>
        <v>0</v>
      </c>
      <c r="J39" s="156"/>
      <c r="K39" s="156"/>
      <c r="L39" s="53"/>
      <c r="M39" s="10"/>
      <c r="O39" s="10" t="s">
        <v>240</v>
      </c>
      <c r="P39" s="10" t="s">
        <v>239</v>
      </c>
    </row>
    <row r="40" spans="1:16" ht="15.75" customHeight="1" x14ac:dyDescent="0.25">
      <c r="B40" s="370"/>
      <c r="C40" s="371"/>
      <c r="D40" s="510" t="str">
        <f>D37</f>
        <v>$ / kg</v>
      </c>
      <c r="E40" s="510"/>
      <c r="F40" s="510"/>
      <c r="G40" s="177" t="str">
        <f>IF(G38=0,"-",G39/G38)</f>
        <v>-</v>
      </c>
      <c r="H40" s="177" t="str">
        <f>IF(H38=0,"-",H39/H38)</f>
        <v>-</v>
      </c>
      <c r="I40" s="177" t="str">
        <f>IF(I38=0,"-",I39/I38)</f>
        <v>-</v>
      </c>
      <c r="J40" s="156"/>
      <c r="K40" s="156"/>
      <c r="L40" s="53"/>
      <c r="M40" s="10"/>
    </row>
    <row r="41" spans="1:16" x14ac:dyDescent="0.25">
      <c r="B41" s="54"/>
      <c r="C41" s="64"/>
      <c r="D41" s="64"/>
      <c r="E41" s="64"/>
      <c r="F41" s="64"/>
      <c r="G41" s="64"/>
      <c r="H41" s="64"/>
      <c r="I41" s="64"/>
      <c r="J41" s="64"/>
      <c r="K41" s="64"/>
      <c r="L41" s="65"/>
      <c r="M41" s="10"/>
    </row>
    <row r="42" spans="1:16" x14ac:dyDescent="0.25">
      <c r="B42" s="283" t="str">
        <f>IF(Intro!$G$29="English",O42,P42)</f>
        <v>COUNTRY 17</v>
      </c>
      <c r="C42" s="284"/>
      <c r="D42" s="284"/>
      <c r="E42" s="284"/>
      <c r="F42" s="284"/>
      <c r="G42" s="284"/>
      <c r="H42" s="284"/>
      <c r="I42" s="284"/>
      <c r="J42" s="284"/>
      <c r="K42" s="284"/>
      <c r="L42" s="285"/>
      <c r="M42" s="10"/>
      <c r="O42" s="84" t="s">
        <v>889</v>
      </c>
      <c r="P42" s="84" t="s">
        <v>890</v>
      </c>
    </row>
    <row r="43" spans="1:16" ht="15.75" x14ac:dyDescent="0.25">
      <c r="B43" s="500" t="str">
        <f>IF(Intro!$G$29="English",O43,P43)</f>
        <v>Please specify the country of origin here:</v>
      </c>
      <c r="C43" s="501"/>
      <c r="D43" s="501"/>
      <c r="E43" s="497"/>
      <c r="F43" s="498"/>
      <c r="G43" s="498"/>
      <c r="H43" s="498"/>
      <c r="I43" s="499"/>
      <c r="J43" s="156"/>
      <c r="K43" s="156"/>
      <c r="L43" s="162"/>
      <c r="M43" s="10"/>
      <c r="O43" s="10" t="s">
        <v>855</v>
      </c>
      <c r="P43" s="10" t="s">
        <v>858</v>
      </c>
    </row>
    <row r="44" spans="1:16" x14ac:dyDescent="0.25">
      <c r="B44" s="99"/>
      <c r="C44" s="157"/>
      <c r="D44" s="157"/>
      <c r="E44" s="157"/>
      <c r="F44" s="157"/>
      <c r="G44" s="156"/>
      <c r="H44" s="156"/>
      <c r="I44" s="156"/>
      <c r="J44" s="156"/>
      <c r="K44" s="156"/>
      <c r="L44" s="17"/>
      <c r="M44" s="10"/>
    </row>
    <row r="45" spans="1:16" x14ac:dyDescent="0.25">
      <c r="B45" s="99"/>
      <c r="C45" s="157"/>
      <c r="D45" s="157"/>
      <c r="E45" s="157"/>
      <c r="F45" s="157"/>
      <c r="G45" s="164">
        <f>Variables!$B$6</f>
        <v>2023</v>
      </c>
      <c r="H45" s="164">
        <f>G45+1</f>
        <v>2024</v>
      </c>
      <c r="I45" s="164">
        <f>H45+1</f>
        <v>2025</v>
      </c>
      <c r="J45" s="156"/>
      <c r="K45" s="156"/>
      <c r="L45" s="53"/>
      <c r="M45" s="10"/>
      <c r="O45" s="18"/>
    </row>
    <row r="46" spans="1:16" s="136" customFormat="1" ht="14.25" customHeight="1" x14ac:dyDescent="0.25">
      <c r="A46" s="158"/>
      <c r="B46" s="491" t="str">
        <f>IF(Intro!$G$29="English",O46,P46)</f>
        <v>Imports in Canada</v>
      </c>
      <c r="C46" s="492"/>
      <c r="D46" s="492"/>
      <c r="E46" s="492"/>
      <c r="F46" s="492"/>
      <c r="G46" s="492"/>
      <c r="H46" s="492"/>
      <c r="I46" s="493"/>
      <c r="J46" s="156"/>
      <c r="K46" s="156"/>
      <c r="L46" s="53"/>
      <c r="O46" s="22" t="s">
        <v>151</v>
      </c>
      <c r="P46" s="136" t="s">
        <v>152</v>
      </c>
    </row>
    <row r="47" spans="1:16" ht="15" customHeight="1" x14ac:dyDescent="0.25">
      <c r="B47" s="317" t="str">
        <f>IF(Intro!$G$29="English",O47,P47)</f>
        <v>Imports</v>
      </c>
      <c r="C47" s="318"/>
      <c r="D47" s="504" t="str">
        <f>IF(Intro!$G$29="English",Variables!$B$23,Variables!$C$23)</f>
        <v>kg</v>
      </c>
      <c r="E47" s="504"/>
      <c r="F47" s="504"/>
      <c r="G47" s="101"/>
      <c r="H47" s="101"/>
      <c r="I47" s="101"/>
      <c r="J47" s="156"/>
      <c r="K47" s="156"/>
      <c r="L47" s="53"/>
      <c r="M47" s="10"/>
      <c r="O47" s="10" t="s">
        <v>53</v>
      </c>
      <c r="P47" s="10" t="s">
        <v>118</v>
      </c>
    </row>
    <row r="48" spans="1:16" ht="15" customHeight="1" x14ac:dyDescent="0.25">
      <c r="B48" s="317"/>
      <c r="C48" s="318"/>
      <c r="D48" s="504" t="str">
        <f>IF(Intro!G$29="English",O48,P48)</f>
        <v>net delivered purchase value (CAD)</v>
      </c>
      <c r="E48" s="504"/>
      <c r="F48" s="504"/>
      <c r="G48" s="101"/>
      <c r="H48" s="101"/>
      <c r="I48" s="101"/>
      <c r="J48" s="156"/>
      <c r="K48" s="156"/>
      <c r="L48" s="53"/>
      <c r="M48" s="10"/>
      <c r="O48" s="10" t="s">
        <v>238</v>
      </c>
      <c r="P48" s="10" t="s">
        <v>237</v>
      </c>
    </row>
    <row r="49" spans="1:16" ht="15" customHeight="1" x14ac:dyDescent="0.25">
      <c r="B49" s="317"/>
      <c r="C49" s="318"/>
      <c r="D49" s="504" t="str">
        <f>"$ / "&amp;IF(Intro!$G$29="English",Variables!$B$24,Variables!$C$24)</f>
        <v>$ / kg</v>
      </c>
      <c r="E49" s="504"/>
      <c r="F49" s="504"/>
      <c r="G49" s="111" t="str">
        <f>IF(G47=0,"-",G48/G47)</f>
        <v>-</v>
      </c>
      <c r="H49" s="111" t="str">
        <f>IF(H47=0,"-",H48/H47)</f>
        <v>-</v>
      </c>
      <c r="I49" s="111" t="str">
        <f t="shared" ref="I49" si="4">IF(I47=0,"-",I48/I47)</f>
        <v>-</v>
      </c>
      <c r="J49" s="156"/>
      <c r="K49" s="156"/>
      <c r="L49" s="53"/>
      <c r="M49" s="10"/>
    </row>
    <row r="50" spans="1:16" s="136" customFormat="1" x14ac:dyDescent="0.25">
      <c r="A50" s="158"/>
      <c r="B50" s="494" t="str">
        <f>IF(Intro!$G$29="English",O50,P50)</f>
        <v>Sales of imports in Canada</v>
      </c>
      <c r="C50" s="495"/>
      <c r="D50" s="495"/>
      <c r="E50" s="495"/>
      <c r="F50" s="495"/>
      <c r="G50" s="495"/>
      <c r="H50" s="495"/>
      <c r="I50" s="496"/>
      <c r="J50" s="156"/>
      <c r="K50" s="156"/>
      <c r="L50" s="53"/>
      <c r="O50" s="22" t="s">
        <v>364</v>
      </c>
      <c r="P50" s="136" t="s">
        <v>365</v>
      </c>
    </row>
    <row r="51" spans="1:16" ht="15" customHeight="1" x14ac:dyDescent="0.25">
      <c r="B51" s="317" t="str">
        <f>IF(Intro!$G$29="English",O51,P51)</f>
        <v>Sales to distributors in Canada</v>
      </c>
      <c r="C51" s="318"/>
      <c r="D51" s="504" t="str">
        <f>D47</f>
        <v>kg</v>
      </c>
      <c r="E51" s="504"/>
      <c r="F51" s="504"/>
      <c r="G51" s="101"/>
      <c r="H51" s="101"/>
      <c r="I51" s="101"/>
      <c r="J51" s="156"/>
      <c r="K51" s="156"/>
      <c r="L51" s="53"/>
      <c r="M51" s="10"/>
      <c r="O51" s="10" t="str">
        <f>"Sales to "&amp;Variables!$B$26&amp;" in Canada"</f>
        <v>Sales to distributors in Canada</v>
      </c>
      <c r="P51" s="10" t="str">
        <f>"Ventes aux "&amp;Variables!$C$26&amp;" au Canada"</f>
        <v>Ventes aux distributeurs au Canada</v>
      </c>
    </row>
    <row r="52" spans="1:16" ht="15" customHeight="1" x14ac:dyDescent="0.25">
      <c r="B52" s="317"/>
      <c r="C52" s="318"/>
      <c r="D52" s="504" t="str">
        <f>IF(Intro!G$29="English",O52,P52)</f>
        <v>net delivered selling value (CAD)</v>
      </c>
      <c r="E52" s="504"/>
      <c r="F52" s="504"/>
      <c r="G52" s="101"/>
      <c r="H52" s="101"/>
      <c r="I52" s="101"/>
      <c r="J52" s="156"/>
      <c r="K52" s="156"/>
      <c r="L52" s="53"/>
      <c r="M52" s="10"/>
      <c r="O52" s="10" t="s">
        <v>240</v>
      </c>
      <c r="P52" s="10" t="s">
        <v>239</v>
      </c>
    </row>
    <row r="53" spans="1:16" ht="15.75" customHeight="1" thickBot="1" x14ac:dyDescent="0.3">
      <c r="B53" s="502"/>
      <c r="C53" s="503"/>
      <c r="D53" s="505" t="str">
        <f>D49</f>
        <v>$ / kg</v>
      </c>
      <c r="E53" s="505"/>
      <c r="F53" s="505"/>
      <c r="G53" s="111" t="str">
        <f>IF(G51=0,"-",G52/G51)</f>
        <v>-</v>
      </c>
      <c r="H53" s="111" t="str">
        <f>IF(H51=0,"-",H52/H51)</f>
        <v>-</v>
      </c>
      <c r="I53" s="111" t="str">
        <f t="shared" ref="I53" si="5">IF(I51=0,"-",I52/I51)</f>
        <v>-</v>
      </c>
      <c r="J53" s="156"/>
      <c r="K53" s="156"/>
      <c r="L53" s="53"/>
      <c r="M53" s="10"/>
    </row>
    <row r="54" spans="1:16" ht="15" customHeight="1" x14ac:dyDescent="0.25">
      <c r="B54" s="506" t="str">
        <f>IF(Intro!$G$29="English",O54,P54)</f>
        <v>Sales to end users/retailers in Canada</v>
      </c>
      <c r="C54" s="507"/>
      <c r="D54" s="508" t="str">
        <f>D51</f>
        <v>kg</v>
      </c>
      <c r="E54" s="508"/>
      <c r="F54" s="508"/>
      <c r="G54" s="101"/>
      <c r="H54" s="101"/>
      <c r="I54" s="101"/>
      <c r="J54" s="156"/>
      <c r="K54" s="156"/>
      <c r="L54" s="53"/>
      <c r="M54" s="10"/>
      <c r="O54" s="10" t="str">
        <f>"Sales to "&amp;Variables!$B$27&amp;" in Canada"</f>
        <v>Sales to end users/retailers in Canada</v>
      </c>
      <c r="P54" s="10" t="str">
        <f>"Ventes aux "&amp;Variables!$C$27&amp;" au Canada"</f>
        <v>Ventes aux utilisateurs finals/détaillants au Canada</v>
      </c>
    </row>
    <row r="55" spans="1:16" ht="15" customHeight="1" x14ac:dyDescent="0.25">
      <c r="B55" s="317"/>
      <c r="C55" s="318"/>
      <c r="D55" s="504" t="str">
        <f>IF(Intro!G$29="English",O55,P55)</f>
        <v>net delivered selling value (CAD)</v>
      </c>
      <c r="E55" s="504"/>
      <c r="F55" s="504"/>
      <c r="G55" s="101"/>
      <c r="H55" s="101"/>
      <c r="I55" s="101"/>
      <c r="J55" s="156"/>
      <c r="K55" s="156"/>
      <c r="L55" s="53"/>
      <c r="M55" s="10"/>
      <c r="O55" s="10" t="s">
        <v>240</v>
      </c>
      <c r="P55" s="10" t="s">
        <v>239</v>
      </c>
    </row>
    <row r="56" spans="1:16" ht="15.75" customHeight="1" thickBot="1" x14ac:dyDescent="0.3">
      <c r="B56" s="502"/>
      <c r="C56" s="503"/>
      <c r="D56" s="505" t="str">
        <f>D53</f>
        <v>$ / kg</v>
      </c>
      <c r="E56" s="505"/>
      <c r="F56" s="505"/>
      <c r="G56" s="111" t="str">
        <f>IF(G54=0,"-",G55/G54)</f>
        <v>-</v>
      </c>
      <c r="H56" s="111" t="str">
        <f>IF(H54=0,"-",H55/H54)</f>
        <v>-</v>
      </c>
      <c r="I56" s="111" t="str">
        <f t="shared" ref="I56" si="6">IF(I54=0,"-",I55/I54)</f>
        <v>-</v>
      </c>
      <c r="J56" s="156"/>
      <c r="K56" s="156"/>
      <c r="L56" s="53"/>
      <c r="M56" s="10"/>
    </row>
    <row r="57" spans="1:16" ht="15" customHeight="1" x14ac:dyDescent="0.25">
      <c r="B57" s="381" t="str">
        <f>IF(Intro!$G$29="English",O57,P57)</f>
        <v>Total sales in Canada</v>
      </c>
      <c r="C57" s="382"/>
      <c r="D57" s="509" t="str">
        <f>D54</f>
        <v>kg</v>
      </c>
      <c r="E57" s="509"/>
      <c r="F57" s="509"/>
      <c r="G57" s="103">
        <f t="shared" ref="G57:I58" si="7">G51+G54</f>
        <v>0</v>
      </c>
      <c r="H57" s="103">
        <f t="shared" si="7"/>
        <v>0</v>
      </c>
      <c r="I57" s="103">
        <f t="shared" si="7"/>
        <v>0</v>
      </c>
      <c r="J57" s="156"/>
      <c r="K57" s="156"/>
      <c r="L57" s="53"/>
      <c r="M57" s="10"/>
      <c r="O57" s="10" t="s">
        <v>241</v>
      </c>
      <c r="P57" s="10" t="s">
        <v>242</v>
      </c>
    </row>
    <row r="58" spans="1:16" ht="15" customHeight="1" x14ac:dyDescent="0.25">
      <c r="B58" s="370"/>
      <c r="C58" s="371"/>
      <c r="D58" s="510" t="str">
        <f>IF(Intro!G$29="English",O58,P58)</f>
        <v>net delivered selling value (CAD)</v>
      </c>
      <c r="E58" s="510"/>
      <c r="F58" s="510"/>
      <c r="G58" s="102">
        <f t="shared" si="7"/>
        <v>0</v>
      </c>
      <c r="H58" s="102">
        <f t="shared" si="7"/>
        <v>0</v>
      </c>
      <c r="I58" s="102">
        <f t="shared" si="7"/>
        <v>0</v>
      </c>
      <c r="J58" s="156"/>
      <c r="K58" s="156"/>
      <c r="L58" s="53"/>
      <c r="M58" s="10"/>
      <c r="O58" s="10" t="s">
        <v>240</v>
      </c>
      <c r="P58" s="10" t="s">
        <v>239</v>
      </c>
    </row>
    <row r="59" spans="1:16" ht="15.75" customHeight="1" x14ac:dyDescent="0.25">
      <c r="B59" s="370"/>
      <c r="C59" s="371"/>
      <c r="D59" s="510" t="str">
        <f>D56</f>
        <v>$ / kg</v>
      </c>
      <c r="E59" s="510"/>
      <c r="F59" s="510"/>
      <c r="G59" s="177" t="str">
        <f>IF(G57=0,"-",G58/G57)</f>
        <v>-</v>
      </c>
      <c r="H59" s="177" t="str">
        <f>IF(H57=0,"-",H58/H57)</f>
        <v>-</v>
      </c>
      <c r="I59" s="177" t="str">
        <f>IF(I57=0,"-",I58/I57)</f>
        <v>-</v>
      </c>
      <c r="J59" s="156"/>
      <c r="K59" s="156"/>
      <c r="L59" s="53"/>
      <c r="M59" s="10"/>
    </row>
    <row r="60" spans="1:16" x14ac:dyDescent="0.25">
      <c r="B60" s="54"/>
      <c r="C60" s="64"/>
      <c r="D60" s="64"/>
      <c r="E60" s="64"/>
      <c r="F60" s="64"/>
      <c r="G60" s="64"/>
      <c r="H60" s="64"/>
      <c r="I60" s="64"/>
      <c r="J60" s="64"/>
      <c r="K60" s="64"/>
      <c r="L60" s="65"/>
      <c r="M60" s="10"/>
    </row>
    <row r="61" spans="1:16" x14ac:dyDescent="0.25">
      <c r="B61" s="283" t="str">
        <f>IF(Intro!$G$29="English",O61,P61)</f>
        <v>COUNTRY 18</v>
      </c>
      <c r="C61" s="284"/>
      <c r="D61" s="284"/>
      <c r="E61" s="284"/>
      <c r="F61" s="284"/>
      <c r="G61" s="284"/>
      <c r="H61" s="284"/>
      <c r="I61" s="284"/>
      <c r="J61" s="284"/>
      <c r="K61" s="284"/>
      <c r="L61" s="285"/>
      <c r="M61" s="10"/>
      <c r="O61" s="84" t="s">
        <v>891</v>
      </c>
      <c r="P61" s="84" t="s">
        <v>892</v>
      </c>
    </row>
    <row r="62" spans="1:16" ht="15.75" x14ac:dyDescent="0.25">
      <c r="B62" s="500" t="str">
        <f>IF(Intro!$G$29="English",O62,P62)</f>
        <v>Please specify the country of origin here:</v>
      </c>
      <c r="C62" s="501"/>
      <c r="D62" s="501"/>
      <c r="E62" s="497"/>
      <c r="F62" s="498"/>
      <c r="G62" s="498"/>
      <c r="H62" s="498"/>
      <c r="I62" s="499"/>
      <c r="J62" s="156"/>
      <c r="K62" s="156"/>
      <c r="L62" s="162"/>
      <c r="M62" s="10"/>
      <c r="O62" s="10" t="s">
        <v>855</v>
      </c>
      <c r="P62" s="10" t="s">
        <v>858</v>
      </c>
    </row>
    <row r="63" spans="1:16" x14ac:dyDescent="0.25">
      <c r="B63" s="99"/>
      <c r="C63" s="157"/>
      <c r="D63" s="157"/>
      <c r="E63" s="157"/>
      <c r="F63" s="157"/>
      <c r="G63" s="156"/>
      <c r="H63" s="156"/>
      <c r="I63" s="156"/>
      <c r="J63" s="156"/>
      <c r="K63" s="156"/>
      <c r="L63" s="17"/>
      <c r="M63" s="10"/>
    </row>
    <row r="64" spans="1:16" x14ac:dyDescent="0.25">
      <c r="B64" s="99"/>
      <c r="C64" s="157"/>
      <c r="D64" s="157"/>
      <c r="E64" s="157"/>
      <c r="F64" s="157"/>
      <c r="G64" s="164">
        <f>Variables!$B$6</f>
        <v>2023</v>
      </c>
      <c r="H64" s="164">
        <f>G64+1</f>
        <v>2024</v>
      </c>
      <c r="I64" s="164">
        <f>H64+1</f>
        <v>2025</v>
      </c>
      <c r="J64" s="156"/>
      <c r="K64" s="156"/>
      <c r="L64" s="53"/>
      <c r="M64" s="10"/>
      <c r="O64" s="18"/>
    </row>
    <row r="65" spans="1:16" s="136" customFormat="1" ht="14.25" customHeight="1" x14ac:dyDescent="0.25">
      <c r="A65" s="158"/>
      <c r="B65" s="491" t="str">
        <f>IF(Intro!$G$29="English",O65,P65)</f>
        <v>Imports in Canada</v>
      </c>
      <c r="C65" s="492"/>
      <c r="D65" s="492"/>
      <c r="E65" s="492"/>
      <c r="F65" s="492"/>
      <c r="G65" s="492"/>
      <c r="H65" s="492"/>
      <c r="I65" s="493"/>
      <c r="J65" s="156"/>
      <c r="K65" s="156"/>
      <c r="L65" s="53"/>
      <c r="O65" s="22" t="s">
        <v>151</v>
      </c>
      <c r="P65" s="136" t="s">
        <v>152</v>
      </c>
    </row>
    <row r="66" spans="1:16" ht="15" customHeight="1" x14ac:dyDescent="0.25">
      <c r="B66" s="317" t="str">
        <f>IF(Intro!$G$29="English",O66,P66)</f>
        <v>Imports</v>
      </c>
      <c r="C66" s="318"/>
      <c r="D66" s="504" t="str">
        <f>IF(Intro!$G$29="English",Variables!$B$23,Variables!$C$23)</f>
        <v>kg</v>
      </c>
      <c r="E66" s="504"/>
      <c r="F66" s="504"/>
      <c r="G66" s="101"/>
      <c r="H66" s="101"/>
      <c r="I66" s="101"/>
      <c r="J66" s="156"/>
      <c r="K66" s="156"/>
      <c r="L66" s="53"/>
      <c r="M66" s="10"/>
      <c r="O66" s="10" t="s">
        <v>53</v>
      </c>
      <c r="P66" s="10" t="s">
        <v>118</v>
      </c>
    </row>
    <row r="67" spans="1:16" ht="15" customHeight="1" x14ac:dyDescent="0.25">
      <c r="B67" s="317"/>
      <c r="C67" s="318"/>
      <c r="D67" s="504" t="str">
        <f>IF(Intro!G$29="English",O67,P67)</f>
        <v>net delivered purchase value (CAD)</v>
      </c>
      <c r="E67" s="504"/>
      <c r="F67" s="504"/>
      <c r="G67" s="101"/>
      <c r="H67" s="101"/>
      <c r="I67" s="101"/>
      <c r="J67" s="156"/>
      <c r="K67" s="156"/>
      <c r="L67" s="53"/>
      <c r="M67" s="10"/>
      <c r="O67" s="10" t="s">
        <v>238</v>
      </c>
      <c r="P67" s="10" t="s">
        <v>237</v>
      </c>
    </row>
    <row r="68" spans="1:16" ht="15" customHeight="1" x14ac:dyDescent="0.25">
      <c r="B68" s="317"/>
      <c r="C68" s="318"/>
      <c r="D68" s="504" t="str">
        <f>"$ / "&amp;IF(Intro!$G$29="English",Variables!$B$24,Variables!$C$24)</f>
        <v>$ / kg</v>
      </c>
      <c r="E68" s="504"/>
      <c r="F68" s="504"/>
      <c r="G68" s="111" t="str">
        <f>IF(G66=0,"-",G67/G66)</f>
        <v>-</v>
      </c>
      <c r="H68" s="111" t="str">
        <f>IF(H66=0,"-",H67/H66)</f>
        <v>-</v>
      </c>
      <c r="I68" s="111" t="str">
        <f t="shared" ref="I68" si="8">IF(I66=0,"-",I67/I66)</f>
        <v>-</v>
      </c>
      <c r="J68" s="156"/>
      <c r="K68" s="156"/>
      <c r="L68" s="53"/>
      <c r="M68" s="10"/>
    </row>
    <row r="69" spans="1:16" s="136" customFormat="1" x14ac:dyDescent="0.25">
      <c r="A69" s="158"/>
      <c r="B69" s="494" t="str">
        <f>IF(Intro!$G$29="English",O69,P69)</f>
        <v>Sales of imports in Canada</v>
      </c>
      <c r="C69" s="495"/>
      <c r="D69" s="495"/>
      <c r="E69" s="495"/>
      <c r="F69" s="495"/>
      <c r="G69" s="495"/>
      <c r="H69" s="495"/>
      <c r="I69" s="496"/>
      <c r="J69" s="156"/>
      <c r="K69" s="156"/>
      <c r="L69" s="53"/>
      <c r="O69" s="22" t="s">
        <v>364</v>
      </c>
      <c r="P69" s="136" t="s">
        <v>365</v>
      </c>
    </row>
    <row r="70" spans="1:16" ht="15" customHeight="1" x14ac:dyDescent="0.25">
      <c r="B70" s="317" t="str">
        <f>IF(Intro!$G$29="English",O70,P70)</f>
        <v>Sales to distributors in Canada</v>
      </c>
      <c r="C70" s="318"/>
      <c r="D70" s="504" t="str">
        <f>D66</f>
        <v>kg</v>
      </c>
      <c r="E70" s="504"/>
      <c r="F70" s="504"/>
      <c r="G70" s="101"/>
      <c r="H70" s="101"/>
      <c r="I70" s="101"/>
      <c r="J70" s="156"/>
      <c r="K70" s="156"/>
      <c r="L70" s="53"/>
      <c r="M70" s="10"/>
      <c r="O70" s="10" t="str">
        <f>"Sales to "&amp;Variables!$B$26&amp;" in Canada"</f>
        <v>Sales to distributors in Canada</v>
      </c>
      <c r="P70" s="10" t="str">
        <f>"Ventes aux "&amp;Variables!$C$26&amp;" au Canada"</f>
        <v>Ventes aux distributeurs au Canada</v>
      </c>
    </row>
    <row r="71" spans="1:16" ht="15" customHeight="1" x14ac:dyDescent="0.25">
      <c r="B71" s="317"/>
      <c r="C71" s="318"/>
      <c r="D71" s="504" t="str">
        <f>IF(Intro!G$29="English",O71,P71)</f>
        <v>net delivered selling value (CAD)</v>
      </c>
      <c r="E71" s="504"/>
      <c r="F71" s="504"/>
      <c r="G71" s="101"/>
      <c r="H71" s="101"/>
      <c r="I71" s="101"/>
      <c r="J71" s="156"/>
      <c r="K71" s="156"/>
      <c r="L71" s="53"/>
      <c r="M71" s="10"/>
      <c r="O71" s="10" t="s">
        <v>240</v>
      </c>
      <c r="P71" s="10" t="s">
        <v>239</v>
      </c>
    </row>
    <row r="72" spans="1:16" ht="15.75" customHeight="1" thickBot="1" x14ac:dyDescent="0.3">
      <c r="B72" s="502"/>
      <c r="C72" s="503"/>
      <c r="D72" s="505" t="str">
        <f>D68</f>
        <v>$ / kg</v>
      </c>
      <c r="E72" s="505"/>
      <c r="F72" s="505"/>
      <c r="G72" s="111" t="str">
        <f>IF(G70=0,"-",G71/G70)</f>
        <v>-</v>
      </c>
      <c r="H72" s="111" t="str">
        <f>IF(H70=0,"-",H71/H70)</f>
        <v>-</v>
      </c>
      <c r="I72" s="111" t="str">
        <f t="shared" ref="I72" si="9">IF(I70=0,"-",I71/I70)</f>
        <v>-</v>
      </c>
      <c r="J72" s="156"/>
      <c r="K72" s="156"/>
      <c r="L72" s="53"/>
      <c r="M72" s="10"/>
    </row>
    <row r="73" spans="1:16" ht="15" customHeight="1" x14ac:dyDescent="0.25">
      <c r="B73" s="506" t="str">
        <f>IF(Intro!$G$29="English",O73,P73)</f>
        <v>Sales to end users/retailers in Canada</v>
      </c>
      <c r="C73" s="507"/>
      <c r="D73" s="508" t="str">
        <f>D70</f>
        <v>kg</v>
      </c>
      <c r="E73" s="508"/>
      <c r="F73" s="508"/>
      <c r="G73" s="101"/>
      <c r="H73" s="101"/>
      <c r="I73" s="101"/>
      <c r="J73" s="156"/>
      <c r="K73" s="156"/>
      <c r="L73" s="53"/>
      <c r="M73" s="10"/>
      <c r="O73" s="10" t="str">
        <f>"Sales to "&amp;Variables!$B$27&amp;" in Canada"</f>
        <v>Sales to end users/retailers in Canada</v>
      </c>
      <c r="P73" s="10" t="str">
        <f>"Ventes aux "&amp;Variables!$C$27&amp;" au Canada"</f>
        <v>Ventes aux utilisateurs finals/détaillants au Canada</v>
      </c>
    </row>
    <row r="74" spans="1:16" ht="15" customHeight="1" x14ac:dyDescent="0.25">
      <c r="B74" s="317"/>
      <c r="C74" s="318"/>
      <c r="D74" s="504" t="str">
        <f>IF(Intro!G$29="English",O74,P74)</f>
        <v>net delivered selling value (CAD)</v>
      </c>
      <c r="E74" s="504"/>
      <c r="F74" s="504"/>
      <c r="G74" s="101"/>
      <c r="H74" s="101"/>
      <c r="I74" s="101"/>
      <c r="J74" s="156"/>
      <c r="K74" s="156"/>
      <c r="L74" s="53"/>
      <c r="M74" s="10"/>
      <c r="O74" s="10" t="s">
        <v>240</v>
      </c>
      <c r="P74" s="10" t="s">
        <v>239</v>
      </c>
    </row>
    <row r="75" spans="1:16" ht="15.75" customHeight="1" thickBot="1" x14ac:dyDescent="0.3">
      <c r="B75" s="502"/>
      <c r="C75" s="503"/>
      <c r="D75" s="505" t="str">
        <f>D72</f>
        <v>$ / kg</v>
      </c>
      <c r="E75" s="505"/>
      <c r="F75" s="505"/>
      <c r="G75" s="111" t="str">
        <f>IF(G73=0,"-",G74/G73)</f>
        <v>-</v>
      </c>
      <c r="H75" s="111" t="str">
        <f>IF(H73=0,"-",H74/H73)</f>
        <v>-</v>
      </c>
      <c r="I75" s="111" t="str">
        <f t="shared" ref="I75" si="10">IF(I73=0,"-",I74/I73)</f>
        <v>-</v>
      </c>
      <c r="J75" s="156"/>
      <c r="K75" s="156"/>
      <c r="L75" s="53"/>
      <c r="M75" s="10"/>
    </row>
    <row r="76" spans="1:16" ht="15" customHeight="1" x14ac:dyDescent="0.25">
      <c r="B76" s="381" t="str">
        <f>IF(Intro!$G$29="English",O76,P76)</f>
        <v>Total sales in Canada</v>
      </c>
      <c r="C76" s="382"/>
      <c r="D76" s="509" t="str">
        <f>D73</f>
        <v>kg</v>
      </c>
      <c r="E76" s="509"/>
      <c r="F76" s="509"/>
      <c r="G76" s="103">
        <f t="shared" ref="G76:I77" si="11">G70+G73</f>
        <v>0</v>
      </c>
      <c r="H76" s="103">
        <f t="shared" si="11"/>
        <v>0</v>
      </c>
      <c r="I76" s="103">
        <f t="shared" si="11"/>
        <v>0</v>
      </c>
      <c r="J76" s="156"/>
      <c r="K76" s="156"/>
      <c r="L76" s="53"/>
      <c r="M76" s="10"/>
      <c r="O76" s="10" t="s">
        <v>241</v>
      </c>
      <c r="P76" s="10" t="s">
        <v>242</v>
      </c>
    </row>
    <row r="77" spans="1:16" ht="15" customHeight="1" x14ac:dyDescent="0.25">
      <c r="B77" s="370"/>
      <c r="C77" s="371"/>
      <c r="D77" s="510" t="str">
        <f>IF(Intro!G$29="English",O77,P77)</f>
        <v>net delivered selling value (CAD)</v>
      </c>
      <c r="E77" s="510"/>
      <c r="F77" s="510"/>
      <c r="G77" s="102">
        <f t="shared" si="11"/>
        <v>0</v>
      </c>
      <c r="H77" s="102">
        <f t="shared" si="11"/>
        <v>0</v>
      </c>
      <c r="I77" s="102">
        <f t="shared" si="11"/>
        <v>0</v>
      </c>
      <c r="J77" s="156"/>
      <c r="K77" s="156"/>
      <c r="L77" s="53"/>
      <c r="M77" s="10"/>
      <c r="O77" s="10" t="s">
        <v>240</v>
      </c>
      <c r="P77" s="10" t="s">
        <v>239</v>
      </c>
    </row>
    <row r="78" spans="1:16" ht="15.75" customHeight="1" x14ac:dyDescent="0.25">
      <c r="B78" s="370"/>
      <c r="C78" s="371"/>
      <c r="D78" s="510" t="str">
        <f>D75</f>
        <v>$ / kg</v>
      </c>
      <c r="E78" s="510"/>
      <c r="F78" s="510"/>
      <c r="G78" s="177" t="str">
        <f>IF(G76=0,"-",G77/G76)</f>
        <v>-</v>
      </c>
      <c r="H78" s="177" t="str">
        <f>IF(H76=0,"-",H77/H76)</f>
        <v>-</v>
      </c>
      <c r="I78" s="177" t="str">
        <f>IF(I76=0,"-",I77/I76)</f>
        <v>-</v>
      </c>
      <c r="J78" s="156"/>
      <c r="K78" s="156"/>
      <c r="L78" s="53"/>
      <c r="M78" s="10"/>
    </row>
    <row r="79" spans="1:16" x14ac:dyDescent="0.25">
      <c r="B79" s="54"/>
      <c r="C79" s="64"/>
      <c r="D79" s="64"/>
      <c r="E79" s="64"/>
      <c r="F79" s="64"/>
      <c r="G79" s="64"/>
      <c r="H79" s="64"/>
      <c r="I79" s="64"/>
      <c r="J79" s="64"/>
      <c r="K79" s="64"/>
      <c r="L79" s="65"/>
      <c r="M79" s="10"/>
    </row>
    <row r="80" spans="1:16" x14ac:dyDescent="0.25">
      <c r="B80" s="283" t="str">
        <f>IF(Intro!$G$29="English",O80,P80)</f>
        <v>COUNTRY 19</v>
      </c>
      <c r="C80" s="284"/>
      <c r="D80" s="284"/>
      <c r="E80" s="284"/>
      <c r="F80" s="284"/>
      <c r="G80" s="284"/>
      <c r="H80" s="284"/>
      <c r="I80" s="284"/>
      <c r="J80" s="284"/>
      <c r="K80" s="284"/>
      <c r="L80" s="285"/>
      <c r="M80" s="10"/>
      <c r="O80" s="84" t="s">
        <v>893</v>
      </c>
      <c r="P80" s="84" t="s">
        <v>894</v>
      </c>
    </row>
    <row r="81" spans="1:16" ht="15.75" x14ac:dyDescent="0.25">
      <c r="B81" s="500" t="str">
        <f>IF(Intro!$G$29="English",O81,P81)</f>
        <v>Please specify the country of origin here:</v>
      </c>
      <c r="C81" s="501"/>
      <c r="D81" s="501"/>
      <c r="E81" s="497"/>
      <c r="F81" s="498"/>
      <c r="G81" s="498"/>
      <c r="H81" s="498"/>
      <c r="I81" s="499"/>
      <c r="J81" s="156"/>
      <c r="K81" s="156"/>
      <c r="L81" s="162"/>
      <c r="M81" s="10"/>
      <c r="O81" s="10" t="s">
        <v>855</v>
      </c>
      <c r="P81" s="10" t="s">
        <v>858</v>
      </c>
    </row>
    <row r="82" spans="1:16" x14ac:dyDescent="0.25">
      <c r="B82" s="99"/>
      <c r="C82" s="157"/>
      <c r="D82" s="157"/>
      <c r="E82" s="157"/>
      <c r="F82" s="157"/>
      <c r="G82" s="156"/>
      <c r="H82" s="156"/>
      <c r="I82" s="156"/>
      <c r="J82" s="156"/>
      <c r="K82" s="156"/>
      <c r="L82" s="17"/>
      <c r="M82" s="10"/>
    </row>
    <row r="83" spans="1:16" x14ac:dyDescent="0.25">
      <c r="B83" s="99"/>
      <c r="C83" s="157"/>
      <c r="D83" s="157"/>
      <c r="E83" s="157"/>
      <c r="F83" s="157"/>
      <c r="G83" s="164">
        <f>Variables!$B$6</f>
        <v>2023</v>
      </c>
      <c r="H83" s="164">
        <f>G83+1</f>
        <v>2024</v>
      </c>
      <c r="I83" s="164">
        <f>H83+1</f>
        <v>2025</v>
      </c>
      <c r="J83" s="156"/>
      <c r="K83" s="156"/>
      <c r="L83" s="53"/>
      <c r="M83" s="10"/>
      <c r="O83" s="18"/>
    </row>
    <row r="84" spans="1:16" s="136" customFormat="1" ht="14.25" customHeight="1" x14ac:dyDescent="0.25">
      <c r="A84" s="158"/>
      <c r="B84" s="491" t="str">
        <f>IF(Intro!$G$29="English",O84,P84)</f>
        <v>Imports in Canada</v>
      </c>
      <c r="C84" s="492"/>
      <c r="D84" s="492"/>
      <c r="E84" s="492"/>
      <c r="F84" s="492"/>
      <c r="G84" s="492"/>
      <c r="H84" s="492"/>
      <c r="I84" s="493"/>
      <c r="J84" s="156"/>
      <c r="K84" s="156"/>
      <c r="L84" s="53"/>
      <c r="O84" s="22" t="s">
        <v>151</v>
      </c>
      <c r="P84" s="136" t="s">
        <v>152</v>
      </c>
    </row>
    <row r="85" spans="1:16" ht="15" customHeight="1" x14ac:dyDescent="0.25">
      <c r="B85" s="317" t="str">
        <f>IF(Intro!$G$29="English",O85,P85)</f>
        <v>Imports</v>
      </c>
      <c r="C85" s="318"/>
      <c r="D85" s="504" t="str">
        <f>IF(Intro!$G$29="English",Variables!$B$23,Variables!$C$23)</f>
        <v>kg</v>
      </c>
      <c r="E85" s="504"/>
      <c r="F85" s="504"/>
      <c r="G85" s="101"/>
      <c r="H85" s="101"/>
      <c r="I85" s="101"/>
      <c r="J85" s="156"/>
      <c r="K85" s="156"/>
      <c r="L85" s="53"/>
      <c r="M85" s="10"/>
      <c r="O85" s="10" t="s">
        <v>53</v>
      </c>
      <c r="P85" s="10" t="s">
        <v>118</v>
      </c>
    </row>
    <row r="86" spans="1:16" ht="15" customHeight="1" x14ac:dyDescent="0.25">
      <c r="B86" s="317"/>
      <c r="C86" s="318"/>
      <c r="D86" s="504" t="str">
        <f>IF(Intro!G$29="English",O86,P86)</f>
        <v>net delivered purchase value (CAD)</v>
      </c>
      <c r="E86" s="504"/>
      <c r="F86" s="504"/>
      <c r="G86" s="101"/>
      <c r="H86" s="101"/>
      <c r="I86" s="101"/>
      <c r="J86" s="156"/>
      <c r="K86" s="156"/>
      <c r="L86" s="53"/>
      <c r="M86" s="10"/>
      <c r="O86" s="10" t="s">
        <v>238</v>
      </c>
      <c r="P86" s="10" t="s">
        <v>237</v>
      </c>
    </row>
    <row r="87" spans="1:16" ht="15" customHeight="1" x14ac:dyDescent="0.25">
      <c r="B87" s="317"/>
      <c r="C87" s="318"/>
      <c r="D87" s="504" t="str">
        <f>"$ / "&amp;IF(Intro!$G$29="English",Variables!$B$24,Variables!$C$24)</f>
        <v>$ / kg</v>
      </c>
      <c r="E87" s="504"/>
      <c r="F87" s="504"/>
      <c r="G87" s="111" t="str">
        <f>IF(G85=0,"-",G86/G85)</f>
        <v>-</v>
      </c>
      <c r="H87" s="111" t="str">
        <f>IF(H85=0,"-",H86/H85)</f>
        <v>-</v>
      </c>
      <c r="I87" s="111" t="str">
        <f t="shared" ref="I87" si="12">IF(I85=0,"-",I86/I85)</f>
        <v>-</v>
      </c>
      <c r="J87" s="156"/>
      <c r="K87" s="156"/>
      <c r="L87" s="53"/>
      <c r="M87" s="10"/>
    </row>
    <row r="88" spans="1:16" s="136" customFormat="1" x14ac:dyDescent="0.25">
      <c r="A88" s="158"/>
      <c r="B88" s="494" t="str">
        <f>IF(Intro!$G$29="English",O88,P88)</f>
        <v>Sales of imports in Canada</v>
      </c>
      <c r="C88" s="495"/>
      <c r="D88" s="495"/>
      <c r="E88" s="495"/>
      <c r="F88" s="495"/>
      <c r="G88" s="495"/>
      <c r="H88" s="495"/>
      <c r="I88" s="496"/>
      <c r="J88" s="156"/>
      <c r="K88" s="156"/>
      <c r="L88" s="53"/>
      <c r="O88" s="22" t="s">
        <v>364</v>
      </c>
      <c r="P88" s="136" t="s">
        <v>365</v>
      </c>
    </row>
    <row r="89" spans="1:16" ht="15" customHeight="1" x14ac:dyDescent="0.25">
      <c r="B89" s="317" t="str">
        <f>IF(Intro!$G$29="English",O89,P89)</f>
        <v>Sales to distributors in Canada</v>
      </c>
      <c r="C89" s="318"/>
      <c r="D89" s="504" t="str">
        <f>D85</f>
        <v>kg</v>
      </c>
      <c r="E89" s="504"/>
      <c r="F89" s="504"/>
      <c r="G89" s="101"/>
      <c r="H89" s="101"/>
      <c r="I89" s="101"/>
      <c r="J89" s="156"/>
      <c r="K89" s="156"/>
      <c r="L89" s="53"/>
      <c r="M89" s="10"/>
      <c r="O89" s="10" t="str">
        <f>"Sales to "&amp;Variables!$B$26&amp;" in Canada"</f>
        <v>Sales to distributors in Canada</v>
      </c>
      <c r="P89" s="10" t="str">
        <f>"Ventes aux "&amp;Variables!$C$26&amp;" au Canada"</f>
        <v>Ventes aux distributeurs au Canada</v>
      </c>
    </row>
    <row r="90" spans="1:16" ht="15" customHeight="1" x14ac:dyDescent="0.25">
      <c r="B90" s="317"/>
      <c r="C90" s="318"/>
      <c r="D90" s="504" t="str">
        <f>IF(Intro!G$29="English",O90,P90)</f>
        <v>net delivered selling value (CAD)</v>
      </c>
      <c r="E90" s="504"/>
      <c r="F90" s="504"/>
      <c r="G90" s="101"/>
      <c r="H90" s="101"/>
      <c r="I90" s="101"/>
      <c r="J90" s="156"/>
      <c r="K90" s="156"/>
      <c r="L90" s="53"/>
      <c r="M90" s="10"/>
      <c r="O90" s="10" t="s">
        <v>240</v>
      </c>
      <c r="P90" s="10" t="s">
        <v>239</v>
      </c>
    </row>
    <row r="91" spans="1:16" ht="15.75" customHeight="1" thickBot="1" x14ac:dyDescent="0.3">
      <c r="B91" s="502"/>
      <c r="C91" s="503"/>
      <c r="D91" s="505" t="str">
        <f>D87</f>
        <v>$ / kg</v>
      </c>
      <c r="E91" s="505"/>
      <c r="F91" s="505"/>
      <c r="G91" s="111" t="str">
        <f>IF(G89=0,"-",G90/G89)</f>
        <v>-</v>
      </c>
      <c r="H91" s="111" t="str">
        <f>IF(H89=0,"-",H90/H89)</f>
        <v>-</v>
      </c>
      <c r="I91" s="111" t="str">
        <f t="shared" ref="I91" si="13">IF(I89=0,"-",I90/I89)</f>
        <v>-</v>
      </c>
      <c r="J91" s="156"/>
      <c r="K91" s="156"/>
      <c r="L91" s="53"/>
      <c r="M91" s="10"/>
    </row>
    <row r="92" spans="1:16" ht="15" customHeight="1" x14ac:dyDescent="0.25">
      <c r="B92" s="506" t="str">
        <f>IF(Intro!$G$29="English",O92,P92)</f>
        <v>Sales to end users/retailers in Canada</v>
      </c>
      <c r="C92" s="507"/>
      <c r="D92" s="508" t="str">
        <f>D89</f>
        <v>kg</v>
      </c>
      <c r="E92" s="508"/>
      <c r="F92" s="508"/>
      <c r="G92" s="101"/>
      <c r="H92" s="101"/>
      <c r="I92" s="101"/>
      <c r="J92" s="156"/>
      <c r="K92" s="156"/>
      <c r="L92" s="53"/>
      <c r="M92" s="10"/>
      <c r="O92" s="10" t="str">
        <f>"Sales to "&amp;Variables!$B$27&amp;" in Canada"</f>
        <v>Sales to end users/retailers in Canada</v>
      </c>
      <c r="P92" s="10" t="str">
        <f>"Ventes aux "&amp;Variables!$C$27&amp;" au Canada"</f>
        <v>Ventes aux utilisateurs finals/détaillants au Canada</v>
      </c>
    </row>
    <row r="93" spans="1:16" ht="15" customHeight="1" x14ac:dyDescent="0.25">
      <c r="B93" s="317"/>
      <c r="C93" s="318"/>
      <c r="D93" s="504" t="str">
        <f>IF(Intro!G$29="English",O93,P93)</f>
        <v>net delivered selling value (CAD)</v>
      </c>
      <c r="E93" s="504"/>
      <c r="F93" s="504"/>
      <c r="G93" s="101"/>
      <c r="H93" s="101"/>
      <c r="I93" s="101"/>
      <c r="J93" s="156"/>
      <c r="K93" s="156"/>
      <c r="L93" s="53"/>
      <c r="M93" s="10"/>
      <c r="O93" s="10" t="s">
        <v>240</v>
      </c>
      <c r="P93" s="10" t="s">
        <v>239</v>
      </c>
    </row>
    <row r="94" spans="1:16" ht="15.75" customHeight="1" thickBot="1" x14ac:dyDescent="0.3">
      <c r="B94" s="502"/>
      <c r="C94" s="503"/>
      <c r="D94" s="505" t="str">
        <f>D91</f>
        <v>$ / kg</v>
      </c>
      <c r="E94" s="505"/>
      <c r="F94" s="505"/>
      <c r="G94" s="111" t="str">
        <f>IF(G92=0,"-",G93/G92)</f>
        <v>-</v>
      </c>
      <c r="H94" s="111" t="str">
        <f>IF(H92=0,"-",H93/H92)</f>
        <v>-</v>
      </c>
      <c r="I94" s="111" t="str">
        <f t="shared" ref="I94" si="14">IF(I92=0,"-",I93/I92)</f>
        <v>-</v>
      </c>
      <c r="J94" s="156"/>
      <c r="K94" s="156"/>
      <c r="L94" s="53"/>
      <c r="M94" s="10"/>
    </row>
    <row r="95" spans="1:16" ht="15" customHeight="1" x14ac:dyDescent="0.25">
      <c r="B95" s="381" t="str">
        <f>IF(Intro!$G$29="English",O95,P95)</f>
        <v>Total sales in Canada</v>
      </c>
      <c r="C95" s="382"/>
      <c r="D95" s="509" t="str">
        <f>D92</f>
        <v>kg</v>
      </c>
      <c r="E95" s="509"/>
      <c r="F95" s="509"/>
      <c r="G95" s="103">
        <f t="shared" ref="G95:I96" si="15">G89+G92</f>
        <v>0</v>
      </c>
      <c r="H95" s="103">
        <f t="shared" si="15"/>
        <v>0</v>
      </c>
      <c r="I95" s="103">
        <f t="shared" si="15"/>
        <v>0</v>
      </c>
      <c r="J95" s="156"/>
      <c r="K95" s="156"/>
      <c r="L95" s="53"/>
      <c r="M95" s="10"/>
      <c r="O95" s="10" t="s">
        <v>241</v>
      </c>
      <c r="P95" s="10" t="s">
        <v>242</v>
      </c>
    </row>
    <row r="96" spans="1:16" ht="15" customHeight="1" x14ac:dyDescent="0.25">
      <c r="B96" s="370"/>
      <c r="C96" s="371"/>
      <c r="D96" s="510" t="str">
        <f>IF(Intro!G$29="English",O96,P96)</f>
        <v>net delivered selling value (CAD)</v>
      </c>
      <c r="E96" s="510"/>
      <c r="F96" s="510"/>
      <c r="G96" s="102">
        <f t="shared" si="15"/>
        <v>0</v>
      </c>
      <c r="H96" s="102">
        <f t="shared" si="15"/>
        <v>0</v>
      </c>
      <c r="I96" s="102">
        <f t="shared" si="15"/>
        <v>0</v>
      </c>
      <c r="J96" s="156"/>
      <c r="K96" s="156"/>
      <c r="L96" s="53"/>
      <c r="M96" s="10"/>
      <c r="O96" s="10" t="s">
        <v>240</v>
      </c>
      <c r="P96" s="10" t="s">
        <v>239</v>
      </c>
    </row>
    <row r="97" spans="1:16" ht="15.75" customHeight="1" x14ac:dyDescent="0.25">
      <c r="B97" s="370"/>
      <c r="C97" s="371"/>
      <c r="D97" s="510" t="str">
        <f>D94</f>
        <v>$ / kg</v>
      </c>
      <c r="E97" s="510"/>
      <c r="F97" s="510"/>
      <c r="G97" s="177" t="str">
        <f>IF(G95=0,"-",G96/G95)</f>
        <v>-</v>
      </c>
      <c r="H97" s="177" t="str">
        <f>IF(H95=0,"-",H96/H95)</f>
        <v>-</v>
      </c>
      <c r="I97" s="177" t="str">
        <f>IF(I95=0,"-",I96/I95)</f>
        <v>-</v>
      </c>
      <c r="J97" s="156"/>
      <c r="K97" s="156"/>
      <c r="L97" s="53"/>
      <c r="M97" s="10"/>
    </row>
    <row r="98" spans="1:16" x14ac:dyDescent="0.25">
      <c r="B98" s="54"/>
      <c r="C98" s="64"/>
      <c r="D98" s="64"/>
      <c r="E98" s="64"/>
      <c r="F98" s="64"/>
      <c r="G98" s="64"/>
      <c r="H98" s="64"/>
      <c r="I98" s="64"/>
      <c r="J98" s="64"/>
      <c r="K98" s="64"/>
      <c r="L98" s="65"/>
      <c r="M98" s="10"/>
    </row>
    <row r="99" spans="1:16" x14ac:dyDescent="0.25">
      <c r="B99" s="283" t="str">
        <f>IF(Intro!$G$29="English",O99,P99)</f>
        <v>COUNTRY 20</v>
      </c>
      <c r="C99" s="284"/>
      <c r="D99" s="284"/>
      <c r="E99" s="284"/>
      <c r="F99" s="284"/>
      <c r="G99" s="284"/>
      <c r="H99" s="284"/>
      <c r="I99" s="284"/>
      <c r="J99" s="284"/>
      <c r="K99" s="284"/>
      <c r="L99" s="285"/>
      <c r="M99" s="10"/>
      <c r="O99" s="84" t="s">
        <v>895</v>
      </c>
      <c r="P99" s="84" t="s">
        <v>896</v>
      </c>
    </row>
    <row r="100" spans="1:16" ht="15.75" x14ac:dyDescent="0.25">
      <c r="B100" s="500" t="str">
        <f>IF(Intro!$G$29="English",O100,P100)</f>
        <v>Please specify the country of origin here:</v>
      </c>
      <c r="C100" s="501"/>
      <c r="D100" s="501"/>
      <c r="E100" s="497"/>
      <c r="F100" s="498"/>
      <c r="G100" s="498"/>
      <c r="H100" s="498"/>
      <c r="I100" s="499"/>
      <c r="J100" s="156"/>
      <c r="K100" s="156"/>
      <c r="L100" s="162"/>
      <c r="M100" s="10"/>
      <c r="O100" s="10" t="s">
        <v>855</v>
      </c>
      <c r="P100" s="10" t="s">
        <v>858</v>
      </c>
    </row>
    <row r="101" spans="1:16" x14ac:dyDescent="0.25">
      <c r="B101" s="99"/>
      <c r="C101" s="157"/>
      <c r="D101" s="157"/>
      <c r="E101" s="157"/>
      <c r="F101" s="157"/>
      <c r="G101" s="156"/>
      <c r="H101" s="156"/>
      <c r="I101" s="156"/>
      <c r="J101" s="156"/>
      <c r="K101" s="156"/>
      <c r="L101" s="17"/>
      <c r="M101" s="10"/>
    </row>
    <row r="102" spans="1:16" x14ac:dyDescent="0.25">
      <c r="B102" s="99"/>
      <c r="C102" s="157"/>
      <c r="D102" s="157"/>
      <c r="E102" s="157"/>
      <c r="F102" s="157"/>
      <c r="G102" s="164">
        <f>Variables!$B$6</f>
        <v>2023</v>
      </c>
      <c r="H102" s="164">
        <f>G102+1</f>
        <v>2024</v>
      </c>
      <c r="I102" s="164">
        <f>H102+1</f>
        <v>2025</v>
      </c>
      <c r="J102" s="156"/>
      <c r="K102" s="156"/>
      <c r="L102" s="53"/>
      <c r="M102" s="10"/>
      <c r="O102" s="18"/>
    </row>
    <row r="103" spans="1:16" s="136" customFormat="1" ht="14.25" customHeight="1" x14ac:dyDescent="0.25">
      <c r="A103" s="158"/>
      <c r="B103" s="491" t="str">
        <f>IF(Intro!$G$29="English",O103,P103)</f>
        <v>Imports in Canada</v>
      </c>
      <c r="C103" s="492"/>
      <c r="D103" s="492"/>
      <c r="E103" s="492"/>
      <c r="F103" s="492"/>
      <c r="G103" s="492"/>
      <c r="H103" s="492"/>
      <c r="I103" s="493"/>
      <c r="J103" s="156"/>
      <c r="K103" s="156"/>
      <c r="L103" s="53"/>
      <c r="O103" s="22" t="s">
        <v>151</v>
      </c>
      <c r="P103" s="136" t="s">
        <v>152</v>
      </c>
    </row>
    <row r="104" spans="1:16" ht="15" customHeight="1" x14ac:dyDescent="0.25">
      <c r="B104" s="317" t="str">
        <f>IF(Intro!$G$29="English",O104,P104)</f>
        <v>Imports</v>
      </c>
      <c r="C104" s="318"/>
      <c r="D104" s="504" t="str">
        <f>IF(Intro!$G$29="English",Variables!$B$23,Variables!$C$23)</f>
        <v>kg</v>
      </c>
      <c r="E104" s="504"/>
      <c r="F104" s="504"/>
      <c r="G104" s="101"/>
      <c r="H104" s="101"/>
      <c r="I104" s="101"/>
      <c r="J104" s="156"/>
      <c r="K104" s="156"/>
      <c r="L104" s="53"/>
      <c r="M104" s="10"/>
      <c r="O104" s="10" t="s">
        <v>53</v>
      </c>
      <c r="P104" s="10" t="s">
        <v>118</v>
      </c>
    </row>
    <row r="105" spans="1:16" ht="15" customHeight="1" x14ac:dyDescent="0.25">
      <c r="B105" s="317"/>
      <c r="C105" s="318"/>
      <c r="D105" s="504" t="str">
        <f>IF(Intro!G$29="English",O105,P105)</f>
        <v>net delivered purchase value (CAD)</v>
      </c>
      <c r="E105" s="504"/>
      <c r="F105" s="504"/>
      <c r="G105" s="101"/>
      <c r="H105" s="101"/>
      <c r="I105" s="101"/>
      <c r="J105" s="156"/>
      <c r="K105" s="156"/>
      <c r="L105" s="53"/>
      <c r="M105" s="10"/>
      <c r="O105" s="10" t="s">
        <v>238</v>
      </c>
      <c r="P105" s="10" t="s">
        <v>237</v>
      </c>
    </row>
    <row r="106" spans="1:16" ht="15" customHeight="1" x14ac:dyDescent="0.25">
      <c r="B106" s="317"/>
      <c r="C106" s="318"/>
      <c r="D106" s="504" t="str">
        <f>"$ / "&amp;IF(Intro!$G$29="English",Variables!$B$24,Variables!$C$24)</f>
        <v>$ / kg</v>
      </c>
      <c r="E106" s="504"/>
      <c r="F106" s="504"/>
      <c r="G106" s="111" t="str">
        <f>IF(G104=0,"-",G105/G104)</f>
        <v>-</v>
      </c>
      <c r="H106" s="111" t="str">
        <f>IF(H104=0,"-",H105/H104)</f>
        <v>-</v>
      </c>
      <c r="I106" s="111" t="str">
        <f t="shared" ref="I106" si="16">IF(I104=0,"-",I105/I104)</f>
        <v>-</v>
      </c>
      <c r="J106" s="156"/>
      <c r="K106" s="156"/>
      <c r="L106" s="53"/>
      <c r="M106" s="10"/>
    </row>
    <row r="107" spans="1:16" s="136" customFormat="1" x14ac:dyDescent="0.25">
      <c r="A107" s="158"/>
      <c r="B107" s="494" t="str">
        <f>IF(Intro!$G$29="English",O107,P107)</f>
        <v>Sales of imports in Canada</v>
      </c>
      <c r="C107" s="495"/>
      <c r="D107" s="495"/>
      <c r="E107" s="495"/>
      <c r="F107" s="495"/>
      <c r="G107" s="495"/>
      <c r="H107" s="495"/>
      <c r="I107" s="496"/>
      <c r="J107" s="156"/>
      <c r="K107" s="156"/>
      <c r="L107" s="53"/>
      <c r="O107" s="22" t="s">
        <v>364</v>
      </c>
      <c r="P107" s="136" t="s">
        <v>365</v>
      </c>
    </row>
    <row r="108" spans="1:16" ht="15" customHeight="1" x14ac:dyDescent="0.25">
      <c r="B108" s="317" t="str">
        <f>IF(Intro!$G$29="English",O108,P108)</f>
        <v>Sales to distributors in Canada</v>
      </c>
      <c r="C108" s="318"/>
      <c r="D108" s="504" t="str">
        <f>D104</f>
        <v>kg</v>
      </c>
      <c r="E108" s="504"/>
      <c r="F108" s="504"/>
      <c r="G108" s="101"/>
      <c r="H108" s="101"/>
      <c r="I108" s="101"/>
      <c r="J108" s="156"/>
      <c r="K108" s="156"/>
      <c r="L108" s="53"/>
      <c r="M108" s="10"/>
      <c r="O108" s="10" t="str">
        <f>"Sales to "&amp;Variables!$B$26&amp;" in Canada"</f>
        <v>Sales to distributors in Canada</v>
      </c>
      <c r="P108" s="10" t="str">
        <f>"Ventes aux "&amp;Variables!$C$26&amp;" au Canada"</f>
        <v>Ventes aux distributeurs au Canada</v>
      </c>
    </row>
    <row r="109" spans="1:16" ht="15" customHeight="1" x14ac:dyDescent="0.25">
      <c r="B109" s="317"/>
      <c r="C109" s="318"/>
      <c r="D109" s="504" t="str">
        <f>IF(Intro!G$29="English",O109,P109)</f>
        <v>net delivered selling value (CAD)</v>
      </c>
      <c r="E109" s="504"/>
      <c r="F109" s="504"/>
      <c r="G109" s="101"/>
      <c r="H109" s="101"/>
      <c r="I109" s="101"/>
      <c r="J109" s="156"/>
      <c r="K109" s="156"/>
      <c r="L109" s="53"/>
      <c r="M109" s="10"/>
      <c r="O109" s="10" t="s">
        <v>240</v>
      </c>
      <c r="P109" s="10" t="s">
        <v>239</v>
      </c>
    </row>
    <row r="110" spans="1:16" ht="15.75" customHeight="1" thickBot="1" x14ac:dyDescent="0.3">
      <c r="B110" s="502"/>
      <c r="C110" s="503"/>
      <c r="D110" s="505" t="str">
        <f>D106</f>
        <v>$ / kg</v>
      </c>
      <c r="E110" s="505"/>
      <c r="F110" s="505"/>
      <c r="G110" s="111" t="str">
        <f>IF(G108=0,"-",G109/G108)</f>
        <v>-</v>
      </c>
      <c r="H110" s="111" t="str">
        <f>IF(H108=0,"-",H109/H108)</f>
        <v>-</v>
      </c>
      <c r="I110" s="111" t="str">
        <f t="shared" ref="I110" si="17">IF(I108=0,"-",I109/I108)</f>
        <v>-</v>
      </c>
      <c r="J110" s="156"/>
      <c r="K110" s="156"/>
      <c r="L110" s="53"/>
      <c r="M110" s="10"/>
    </row>
    <row r="111" spans="1:16" ht="15" customHeight="1" x14ac:dyDescent="0.25">
      <c r="B111" s="506" t="str">
        <f>IF(Intro!$G$29="English",O111,P111)</f>
        <v>Sales to end users/retailers in Canada</v>
      </c>
      <c r="C111" s="507"/>
      <c r="D111" s="508" t="str">
        <f>D108</f>
        <v>kg</v>
      </c>
      <c r="E111" s="508"/>
      <c r="F111" s="508"/>
      <c r="G111" s="101"/>
      <c r="H111" s="101"/>
      <c r="I111" s="101"/>
      <c r="J111" s="156"/>
      <c r="K111" s="156"/>
      <c r="L111" s="53"/>
      <c r="M111" s="10"/>
      <c r="O111" s="10" t="str">
        <f>"Sales to "&amp;Variables!$B$27&amp;" in Canada"</f>
        <v>Sales to end users/retailers in Canada</v>
      </c>
      <c r="P111" s="10" t="str">
        <f>"Ventes aux "&amp;Variables!$C$27&amp;" au Canada"</f>
        <v>Ventes aux utilisateurs finals/détaillants au Canada</v>
      </c>
    </row>
    <row r="112" spans="1:16" ht="15" customHeight="1" x14ac:dyDescent="0.25">
      <c r="B112" s="317"/>
      <c r="C112" s="318"/>
      <c r="D112" s="504" t="str">
        <f>IF(Intro!G$29="English",O112,P112)</f>
        <v>net delivered selling value (CAD)</v>
      </c>
      <c r="E112" s="504"/>
      <c r="F112" s="504"/>
      <c r="G112" s="101"/>
      <c r="H112" s="101"/>
      <c r="I112" s="101"/>
      <c r="J112" s="156"/>
      <c r="K112" s="156"/>
      <c r="L112" s="53"/>
      <c r="M112" s="10"/>
      <c r="O112" s="10" t="s">
        <v>240</v>
      </c>
      <c r="P112" s="10" t="s">
        <v>239</v>
      </c>
    </row>
    <row r="113" spans="1:16" ht="15.75" customHeight="1" thickBot="1" x14ac:dyDescent="0.3">
      <c r="B113" s="502"/>
      <c r="C113" s="503"/>
      <c r="D113" s="505" t="str">
        <f>D110</f>
        <v>$ / kg</v>
      </c>
      <c r="E113" s="505"/>
      <c r="F113" s="505"/>
      <c r="G113" s="111" t="str">
        <f>IF(G111=0,"-",G112/G111)</f>
        <v>-</v>
      </c>
      <c r="H113" s="111" t="str">
        <f>IF(H111=0,"-",H112/H111)</f>
        <v>-</v>
      </c>
      <c r="I113" s="111" t="str">
        <f t="shared" ref="I113" si="18">IF(I111=0,"-",I112/I111)</f>
        <v>-</v>
      </c>
      <c r="J113" s="156"/>
      <c r="K113" s="156"/>
      <c r="L113" s="53"/>
      <c r="M113" s="10"/>
    </row>
    <row r="114" spans="1:16" ht="15" customHeight="1" x14ac:dyDescent="0.25">
      <c r="B114" s="381" t="str">
        <f>IF(Intro!$G$29="English",O114,P114)</f>
        <v>Total sales in Canada</v>
      </c>
      <c r="C114" s="382"/>
      <c r="D114" s="509" t="str">
        <f>D111</f>
        <v>kg</v>
      </c>
      <c r="E114" s="509"/>
      <c r="F114" s="509"/>
      <c r="G114" s="103">
        <f t="shared" ref="G114:I115" si="19">G108+G111</f>
        <v>0</v>
      </c>
      <c r="H114" s="103">
        <f t="shared" si="19"/>
        <v>0</v>
      </c>
      <c r="I114" s="103">
        <f t="shared" si="19"/>
        <v>0</v>
      </c>
      <c r="J114" s="156"/>
      <c r="K114" s="156"/>
      <c r="L114" s="53"/>
      <c r="M114" s="10"/>
      <c r="O114" s="10" t="s">
        <v>241</v>
      </c>
      <c r="P114" s="10" t="s">
        <v>242</v>
      </c>
    </row>
    <row r="115" spans="1:16" ht="15" customHeight="1" x14ac:dyDescent="0.25">
      <c r="B115" s="370"/>
      <c r="C115" s="371"/>
      <c r="D115" s="510" t="str">
        <f>IF(Intro!G$29="English",O115,P115)</f>
        <v>net delivered selling value (CAD)</v>
      </c>
      <c r="E115" s="510"/>
      <c r="F115" s="510"/>
      <c r="G115" s="102">
        <f t="shared" si="19"/>
        <v>0</v>
      </c>
      <c r="H115" s="102">
        <f t="shared" si="19"/>
        <v>0</v>
      </c>
      <c r="I115" s="102">
        <f t="shared" si="19"/>
        <v>0</v>
      </c>
      <c r="J115" s="156"/>
      <c r="K115" s="156"/>
      <c r="L115" s="53"/>
      <c r="M115" s="10"/>
      <c r="O115" s="10" t="s">
        <v>240</v>
      </c>
      <c r="P115" s="10" t="s">
        <v>239</v>
      </c>
    </row>
    <row r="116" spans="1:16" ht="15.75" customHeight="1" x14ac:dyDescent="0.25">
      <c r="B116" s="370"/>
      <c r="C116" s="371"/>
      <c r="D116" s="510" t="str">
        <f>D113</f>
        <v>$ / kg</v>
      </c>
      <c r="E116" s="510"/>
      <c r="F116" s="510"/>
      <c r="G116" s="177" t="str">
        <f>IF(G114=0,"-",G115/G114)</f>
        <v>-</v>
      </c>
      <c r="H116" s="177" t="str">
        <f>IF(H114=0,"-",H115/H114)</f>
        <v>-</v>
      </c>
      <c r="I116" s="177" t="str">
        <f>IF(I114=0,"-",I115/I114)</f>
        <v>-</v>
      </c>
      <c r="J116" s="156"/>
      <c r="K116" s="156"/>
      <c r="L116" s="53"/>
      <c r="M116" s="10"/>
    </row>
    <row r="117" spans="1:16" x14ac:dyDescent="0.25">
      <c r="B117" s="54"/>
      <c r="C117" s="64"/>
      <c r="D117" s="64"/>
      <c r="E117" s="64"/>
      <c r="F117" s="64"/>
      <c r="G117" s="64"/>
      <c r="H117" s="64"/>
      <c r="I117" s="64"/>
      <c r="J117" s="64"/>
      <c r="K117" s="64"/>
      <c r="L117" s="65"/>
      <c r="M117" s="10"/>
    </row>
    <row r="118" spans="1:16" s="136" customFormat="1" x14ac:dyDescent="0.25">
      <c r="A118" s="8"/>
      <c r="B118" s="137"/>
      <c r="C118" s="137"/>
      <c r="D118" s="70"/>
      <c r="E118" s="163"/>
      <c r="F118" s="163"/>
      <c r="G118" s="163"/>
      <c r="H118" s="163"/>
      <c r="I118" s="163"/>
      <c r="J118" s="163"/>
      <c r="K118" s="163"/>
      <c r="L118" s="163"/>
      <c r="M118" s="55"/>
    </row>
  </sheetData>
  <sheetProtection algorithmName="SHA-512" hashValue="WHS24lPSWmvuJmyq8+u/By7Q6uwakobsI8A9IUbyk7/r21N64+6NnW/F2K6EyWMGfGFB5nZLlEa7+jGwSnbFJg==" saltValue="8CwOrlJUd+UR5zH5aoWK6w==" spinCount="100000" sheet="1" objects="1" scenarios="1" selectLockedCells="1"/>
  <mergeCells count="121">
    <mergeCell ref="B4:L4"/>
    <mergeCell ref="B5:L5"/>
    <mergeCell ref="B6:L6"/>
    <mergeCell ref="B8:L8"/>
    <mergeCell ref="B9:L9"/>
    <mergeCell ref="B10:L11"/>
    <mergeCell ref="B27:I27"/>
    <mergeCell ref="B28:C30"/>
    <mergeCell ref="D28:F28"/>
    <mergeCell ref="D29:F29"/>
    <mergeCell ref="D30:F30"/>
    <mergeCell ref="B20:L20"/>
    <mergeCell ref="B21:L21"/>
    <mergeCell ref="B22:F22"/>
    <mergeCell ref="B12:L12"/>
    <mergeCell ref="B13:L13"/>
    <mergeCell ref="B14:L14"/>
    <mergeCell ref="B15:L15"/>
    <mergeCell ref="B16:L16"/>
    <mergeCell ref="B17:L17"/>
    <mergeCell ref="B18:L18"/>
    <mergeCell ref="B31:I31"/>
    <mergeCell ref="B23:L23"/>
    <mergeCell ref="B24:D24"/>
    <mergeCell ref="E24:I24"/>
    <mergeCell ref="B38:C40"/>
    <mergeCell ref="D38:F38"/>
    <mergeCell ref="D39:F39"/>
    <mergeCell ref="D40:F40"/>
    <mergeCell ref="B42:L42"/>
    <mergeCell ref="B43:D43"/>
    <mergeCell ref="E43:I43"/>
    <mergeCell ref="B32:C34"/>
    <mergeCell ref="D32:F32"/>
    <mergeCell ref="D33:F33"/>
    <mergeCell ref="D34:F34"/>
    <mergeCell ref="B35:C37"/>
    <mergeCell ref="D35:F35"/>
    <mergeCell ref="D36:F36"/>
    <mergeCell ref="D37:F37"/>
    <mergeCell ref="B51:C53"/>
    <mergeCell ref="D51:F51"/>
    <mergeCell ref="D52:F52"/>
    <mergeCell ref="D53:F53"/>
    <mergeCell ref="B54:C56"/>
    <mergeCell ref="D54:F54"/>
    <mergeCell ref="D55:F55"/>
    <mergeCell ref="D56:F56"/>
    <mergeCell ref="B46:I46"/>
    <mergeCell ref="B47:C49"/>
    <mergeCell ref="D47:F47"/>
    <mergeCell ref="D48:F48"/>
    <mergeCell ref="D49:F49"/>
    <mergeCell ref="B50:I50"/>
    <mergeCell ref="B65:I65"/>
    <mergeCell ref="B66:C68"/>
    <mergeCell ref="D66:F66"/>
    <mergeCell ref="D67:F67"/>
    <mergeCell ref="D68:F68"/>
    <mergeCell ref="B69:I69"/>
    <mergeCell ref="B57:C59"/>
    <mergeCell ref="D57:F57"/>
    <mergeCell ref="D58:F58"/>
    <mergeCell ref="D59:F59"/>
    <mergeCell ref="B61:L61"/>
    <mergeCell ref="B62:D62"/>
    <mergeCell ref="E62:I62"/>
    <mergeCell ref="B76:C78"/>
    <mergeCell ref="D76:F76"/>
    <mergeCell ref="D77:F77"/>
    <mergeCell ref="D78:F78"/>
    <mergeCell ref="B80:L80"/>
    <mergeCell ref="B81:D81"/>
    <mergeCell ref="E81:I81"/>
    <mergeCell ref="B70:C72"/>
    <mergeCell ref="D70:F70"/>
    <mergeCell ref="D71:F71"/>
    <mergeCell ref="D72:F72"/>
    <mergeCell ref="B73:C75"/>
    <mergeCell ref="D73:F73"/>
    <mergeCell ref="D74:F74"/>
    <mergeCell ref="D75:F75"/>
    <mergeCell ref="B89:C91"/>
    <mergeCell ref="D89:F89"/>
    <mergeCell ref="D90:F90"/>
    <mergeCell ref="D91:F91"/>
    <mergeCell ref="B92:C94"/>
    <mergeCell ref="D92:F92"/>
    <mergeCell ref="D93:F93"/>
    <mergeCell ref="D94:F94"/>
    <mergeCell ref="B84:I84"/>
    <mergeCell ref="B85:C87"/>
    <mergeCell ref="D85:F85"/>
    <mergeCell ref="D86:F86"/>
    <mergeCell ref="D87:F87"/>
    <mergeCell ref="B88:I88"/>
    <mergeCell ref="B114:C116"/>
    <mergeCell ref="D114:F114"/>
    <mergeCell ref="D115:F115"/>
    <mergeCell ref="D116:F116"/>
    <mergeCell ref="B108:C110"/>
    <mergeCell ref="D108:F108"/>
    <mergeCell ref="D109:F109"/>
    <mergeCell ref="D110:F110"/>
    <mergeCell ref="B111:C113"/>
    <mergeCell ref="D111:F111"/>
    <mergeCell ref="D112:F112"/>
    <mergeCell ref="D113:F113"/>
    <mergeCell ref="B103:I103"/>
    <mergeCell ref="B104:C106"/>
    <mergeCell ref="D104:F104"/>
    <mergeCell ref="D105:F105"/>
    <mergeCell ref="D106:F106"/>
    <mergeCell ref="B107:I107"/>
    <mergeCell ref="B95:C97"/>
    <mergeCell ref="D95:F95"/>
    <mergeCell ref="D96:F96"/>
    <mergeCell ref="D97:F97"/>
    <mergeCell ref="B99:L99"/>
    <mergeCell ref="B100:D100"/>
    <mergeCell ref="E100:I100"/>
  </mergeCells>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22" xr:uid="{7B1F824D-EED7-49B9-A553-9C30FA3A7BED}">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4:I34 G30:I30 G37:I40 G53:I53 G49:I49 G56:I59 G72:I72 G68:I68 G75:I78 G91:I91 G87:I87 G94:I97 G110:I110 G106:I106 G113:I116" xr:uid="{BD5F9554-7C8F-4658-9509-0AF60328FE5D}">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8:I29 G32:I33 G35:I36 G47:I48 G51:I52 G54:I55 G66:I67 G70:I71 G73:I74 G85:I86 G89:I90 G92:I93 G104:I105 G108:I109 G111:I112" xr:uid="{2D9C7D09-8AE3-4B47-8582-DB344D94EB39}">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117"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45E3C0-DFF8-469B-887A-BF8D94566315}">
          <x14:formula1>
            <xm:f>Variables!$D$80:$D$328</xm:f>
          </x14:formula1>
          <xm:sqref>E81 E24 E43 E62 E100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09FF-D587-43BE-B93D-ACFDCC367CB9}">
  <sheetPr>
    <tabColor rgb="FF92D050"/>
    <pageSetUpPr fitToPage="1"/>
  </sheetPr>
  <dimension ref="A1:P118"/>
  <sheetViews>
    <sheetView showGridLines="0" zoomScaleNormal="100" zoomScaleSheetLayoutView="55" workbookViewId="0"/>
  </sheetViews>
  <sheetFormatPr defaultColWidth="9.28515625" defaultRowHeight="14.25" x14ac:dyDescent="0.25"/>
  <cols>
    <col min="1" max="1" width="1.7109375" style="8" customWidth="1"/>
    <col min="2" max="12" width="14.5703125" style="1" customWidth="1"/>
    <col min="13" max="13" width="6.28515625" style="9" customWidth="1"/>
    <col min="14" max="14" width="9.28515625" style="10" customWidth="1"/>
    <col min="15" max="15" width="10.7109375" style="10" hidden="1" customWidth="1"/>
    <col min="16" max="16" width="8.7109375" style="10" hidden="1" customWidth="1"/>
    <col min="17" max="17" width="9.28515625" style="10" customWidth="1"/>
    <col min="18" max="16384" width="9.28515625" style="10"/>
  </cols>
  <sheetData>
    <row r="1" spans="1:16" x14ac:dyDescent="0.25">
      <c r="O1" s="10" t="s">
        <v>332</v>
      </c>
      <c r="P1" s="10" t="s">
        <v>332</v>
      </c>
    </row>
    <row r="2" spans="1:16" x14ac:dyDescent="0.25">
      <c r="B2" s="12" t="str">
        <f>Pro!B2</f>
        <v>PROTECTED</v>
      </c>
      <c r="C2" s="12"/>
      <c r="D2" s="12"/>
      <c r="O2" s="136" t="s">
        <v>55</v>
      </c>
      <c r="P2" s="136" t="s">
        <v>71</v>
      </c>
    </row>
    <row r="3" spans="1:16" x14ac:dyDescent="0.25">
      <c r="B3" s="13"/>
      <c r="C3" s="13"/>
      <c r="D3" s="13"/>
      <c r="O3" s="2"/>
      <c r="P3" s="2"/>
    </row>
    <row r="4" spans="1:16" s="2" customFormat="1" x14ac:dyDescent="0.25">
      <c r="A4" s="4"/>
      <c r="B4" s="341" t="str">
        <f>Info!B4</f>
        <v>IMPORTERS' QUESTIONNAIRE</v>
      </c>
      <c r="C4" s="342"/>
      <c r="D4" s="342"/>
      <c r="E4" s="342"/>
      <c r="F4" s="342"/>
      <c r="G4" s="342"/>
      <c r="H4" s="342"/>
      <c r="I4" s="342"/>
      <c r="J4" s="342"/>
      <c r="K4" s="342"/>
      <c r="L4" s="343"/>
      <c r="M4" s="21"/>
      <c r="N4" s="21"/>
      <c r="O4" s="19"/>
      <c r="P4" s="19"/>
    </row>
    <row r="5" spans="1:16" s="2" customFormat="1" x14ac:dyDescent="0.25">
      <c r="A5" s="4"/>
      <c r="B5" s="406" t="str">
        <f>Info!B5</f>
        <v>GC-2025-001</v>
      </c>
      <c r="C5" s="486"/>
      <c r="D5" s="486"/>
      <c r="E5" s="486"/>
      <c r="F5" s="486"/>
      <c r="G5" s="486"/>
      <c r="H5" s="486"/>
      <c r="I5" s="486"/>
      <c r="J5" s="486"/>
      <c r="K5" s="486"/>
      <c r="L5" s="408"/>
      <c r="M5" s="21"/>
      <c r="N5" s="21"/>
      <c r="O5" s="19"/>
      <c r="P5" s="19"/>
    </row>
    <row r="6" spans="1:16" s="6" customFormat="1" x14ac:dyDescent="0.25">
      <c r="A6" s="4"/>
      <c r="B6" s="406" t="str">
        <f>Info!B6</f>
        <v>VEGETABLE GOODS</v>
      </c>
      <c r="C6" s="486"/>
      <c r="D6" s="486"/>
      <c r="E6" s="486"/>
      <c r="F6" s="486"/>
      <c r="G6" s="486"/>
      <c r="H6" s="486"/>
      <c r="I6" s="486"/>
      <c r="J6" s="486"/>
      <c r="K6" s="486"/>
      <c r="L6" s="408"/>
      <c r="M6" s="19"/>
      <c r="N6" s="19"/>
      <c r="O6" s="15"/>
      <c r="P6" s="15"/>
    </row>
    <row r="7" spans="1:16" s="6" customFormat="1" x14ac:dyDescent="0.25">
      <c r="A7" s="4"/>
      <c r="B7" s="113"/>
      <c r="C7" s="155"/>
      <c r="D7" s="155"/>
      <c r="E7" s="155"/>
      <c r="F7" s="155"/>
      <c r="G7" s="155"/>
      <c r="H7" s="155"/>
      <c r="I7" s="155"/>
      <c r="J7" s="155"/>
      <c r="K7" s="155"/>
      <c r="L7" s="115"/>
      <c r="M7" s="19"/>
      <c r="N7" s="19"/>
      <c r="O7" s="20"/>
    </row>
    <row r="8" spans="1:16" s="6" customFormat="1" x14ac:dyDescent="0.25">
      <c r="A8" s="4"/>
      <c r="B8" s="412" t="str">
        <f>Public!B8</f>
        <v>The following questions refer to the goods as defined in the product description on the Intro tab.</v>
      </c>
      <c r="C8" s="487"/>
      <c r="D8" s="487"/>
      <c r="E8" s="487"/>
      <c r="F8" s="487"/>
      <c r="G8" s="487"/>
      <c r="H8" s="487"/>
      <c r="I8" s="487"/>
      <c r="J8" s="487"/>
      <c r="K8" s="487"/>
      <c r="L8" s="414"/>
      <c r="M8" s="19"/>
      <c r="N8" s="19"/>
      <c r="O8" s="15"/>
      <c r="P8" s="15"/>
    </row>
    <row r="9" spans="1:16" s="6" customFormat="1" x14ac:dyDescent="0.25">
      <c r="A9" s="4"/>
      <c r="B9" s="412" t="str">
        <f>Public!B9</f>
        <v xml:space="preserve">Product information and a glossary of terms can be found in the Info tab.
</v>
      </c>
      <c r="C9" s="487"/>
      <c r="D9" s="487"/>
      <c r="E9" s="487"/>
      <c r="F9" s="487"/>
      <c r="G9" s="487"/>
      <c r="H9" s="487"/>
      <c r="I9" s="487"/>
      <c r="J9" s="487"/>
      <c r="K9" s="487"/>
      <c r="L9" s="414"/>
      <c r="M9" s="19"/>
      <c r="N9" s="19"/>
      <c r="O9" s="15"/>
    </row>
    <row r="10" spans="1:16" s="6" customFormat="1" x14ac:dyDescent="0.25">
      <c r="A10" s="4"/>
      <c r="B10" s="412"/>
      <c r="C10" s="487"/>
      <c r="D10" s="487"/>
      <c r="E10" s="487"/>
      <c r="F10" s="487"/>
      <c r="G10" s="487"/>
      <c r="H10" s="487"/>
      <c r="I10" s="487"/>
      <c r="J10" s="487"/>
      <c r="K10" s="487"/>
      <c r="L10" s="414"/>
      <c r="M10" s="19"/>
      <c r="N10" s="19"/>
      <c r="O10" s="10" t="s">
        <v>236</v>
      </c>
      <c r="P10" s="10" t="s">
        <v>235</v>
      </c>
    </row>
    <row r="11" spans="1:16" s="6" customFormat="1" x14ac:dyDescent="0.25">
      <c r="A11" s="4"/>
      <c r="B11" s="412"/>
      <c r="C11" s="487"/>
      <c r="D11" s="487"/>
      <c r="E11" s="487"/>
      <c r="F11" s="487"/>
      <c r="G11" s="487"/>
      <c r="H11" s="487"/>
      <c r="I11" s="487"/>
      <c r="J11" s="487"/>
      <c r="K11" s="487"/>
      <c r="L11" s="414"/>
      <c r="M11" s="19"/>
      <c r="N11" s="19"/>
      <c r="O11" s="15"/>
      <c r="P11" s="15"/>
    </row>
    <row r="12" spans="1:16" s="6" customFormat="1" x14ac:dyDescent="0.25">
      <c r="A12" s="4"/>
      <c r="B12" s="412" t="str">
        <f>Pro!B12</f>
        <v>For the questions in this tab, note the following:</v>
      </c>
      <c r="C12" s="487"/>
      <c r="D12" s="487"/>
      <c r="E12" s="487"/>
      <c r="F12" s="487"/>
      <c r="G12" s="487"/>
      <c r="H12" s="487"/>
      <c r="I12" s="487"/>
      <c r="J12" s="487"/>
      <c r="K12" s="487"/>
      <c r="L12" s="414"/>
      <c r="M12" s="19"/>
      <c r="N12" s="19"/>
      <c r="O12" s="15"/>
      <c r="P12" s="15"/>
    </row>
    <row r="13" spans="1:16" s="6" customFormat="1" ht="27.75" customHeight="1" x14ac:dyDescent="0.25">
      <c r="A13" s="4"/>
      <c r="B13" s="483" t="str">
        <f>Pro!B13</f>
        <v>• Report only sales from your firm’s imports. Sales of goods purchased from Canadian producers must be excluded.</v>
      </c>
      <c r="C13" s="490"/>
      <c r="D13" s="490"/>
      <c r="E13" s="490"/>
      <c r="F13" s="490"/>
      <c r="G13" s="490"/>
      <c r="H13" s="490"/>
      <c r="I13" s="490"/>
      <c r="J13" s="490"/>
      <c r="K13" s="490"/>
      <c r="L13" s="485"/>
      <c r="M13" s="19"/>
      <c r="N13" s="19"/>
      <c r="O13" s="15"/>
      <c r="P13" s="15"/>
    </row>
    <row r="14" spans="1:16" s="6" customFormat="1" x14ac:dyDescent="0.25">
      <c r="A14" s="4"/>
      <c r="B14" s="412" t="str">
        <f>Pro!B14</f>
        <v>• Report all sales to Canadian and foreign associated firms.</v>
      </c>
      <c r="C14" s="487"/>
      <c r="D14" s="487"/>
      <c r="E14" s="487"/>
      <c r="F14" s="487"/>
      <c r="G14" s="487"/>
      <c r="H14" s="487"/>
      <c r="I14" s="487"/>
      <c r="J14" s="487"/>
      <c r="K14" s="487"/>
      <c r="L14" s="414"/>
      <c r="M14" s="19"/>
      <c r="N14" s="19"/>
      <c r="O14" s="15"/>
      <c r="P14" s="15"/>
    </row>
    <row r="15" spans="1:16" s="6" customFormat="1" x14ac:dyDescent="0.25">
      <c r="A15" s="4"/>
      <c r="B15" s="412" t="str">
        <f>Pro!B15</f>
        <v>• Report all sales as of the date of shipment to the customer or the customer’s warehouse.</v>
      </c>
      <c r="C15" s="487"/>
      <c r="D15" s="487"/>
      <c r="E15" s="487"/>
      <c r="F15" s="487"/>
      <c r="G15" s="487"/>
      <c r="H15" s="487"/>
      <c r="I15" s="487"/>
      <c r="J15" s="487"/>
      <c r="K15" s="487"/>
      <c r="L15" s="414"/>
      <c r="M15" s="19"/>
      <c r="N15" s="19"/>
      <c r="O15" s="15"/>
      <c r="P15" s="15"/>
    </row>
    <row r="16" spans="1:16" s="6" customFormat="1" x14ac:dyDescent="0.25">
      <c r="A16" s="4"/>
      <c r="B16" s="412" t="str">
        <f>Pro!B16</f>
        <v>• Report all values in Canadian dollars.</v>
      </c>
      <c r="C16" s="487"/>
      <c r="D16" s="487"/>
      <c r="E16" s="487"/>
      <c r="F16" s="487"/>
      <c r="G16" s="487"/>
      <c r="H16" s="487"/>
      <c r="I16" s="487"/>
      <c r="J16" s="487"/>
      <c r="K16" s="487"/>
      <c r="L16" s="414"/>
      <c r="M16" s="19"/>
      <c r="N16" s="19"/>
      <c r="O16" s="15"/>
      <c r="P16" s="15"/>
    </row>
    <row r="17" spans="1:16" s="6" customFormat="1" x14ac:dyDescent="0.25">
      <c r="A17" s="4"/>
      <c r="B17" s="415" t="str">
        <f>IF(Intro!$G$29="English",O17,P17)</f>
        <v>• If your firm is an end user or a retailer, your firm does not need to report sales of imports or inventories of imports.</v>
      </c>
      <c r="C17" s="416"/>
      <c r="D17" s="416"/>
      <c r="E17" s="416"/>
      <c r="F17" s="416"/>
      <c r="G17" s="416"/>
      <c r="H17" s="416"/>
      <c r="I17" s="416"/>
      <c r="J17" s="416"/>
      <c r="K17" s="416"/>
      <c r="L17" s="417"/>
      <c r="M17" s="19"/>
      <c r="N17" s="19"/>
      <c r="O17" s="15" t="s">
        <v>184</v>
      </c>
      <c r="P17" s="15" t="s">
        <v>185</v>
      </c>
    </row>
    <row r="18" spans="1:16" s="6" customFormat="1" x14ac:dyDescent="0.25">
      <c r="A18" s="4"/>
      <c r="B18" s="396" t="str">
        <f>IF(Intro!$G$29="English",O18,P18)</f>
        <v>Information in this questionnaire should be provided for FROZEN GOODS only</v>
      </c>
      <c r="C18" s="397"/>
      <c r="D18" s="397"/>
      <c r="E18" s="397"/>
      <c r="F18" s="397"/>
      <c r="G18" s="397"/>
      <c r="H18" s="397"/>
      <c r="I18" s="397"/>
      <c r="J18" s="397"/>
      <c r="K18" s="397"/>
      <c r="L18" s="398"/>
      <c r="M18" s="19"/>
      <c r="N18" s="19"/>
      <c r="O18" s="15" t="s">
        <v>968</v>
      </c>
      <c r="P18" s="15" t="s">
        <v>969</v>
      </c>
    </row>
    <row r="19" spans="1:16" s="6" customFormat="1" x14ac:dyDescent="0.25">
      <c r="A19" s="4"/>
      <c r="B19" s="14"/>
      <c r="C19" s="14"/>
      <c r="D19" s="14"/>
      <c r="E19" s="3"/>
      <c r="F19" s="3"/>
      <c r="G19" s="3"/>
      <c r="H19" s="3"/>
      <c r="I19" s="3"/>
      <c r="J19" s="3"/>
      <c r="K19" s="3"/>
      <c r="L19" s="3"/>
      <c r="O19" s="15"/>
      <c r="P19" s="15"/>
    </row>
    <row r="20" spans="1:16" x14ac:dyDescent="0.25">
      <c r="B20" s="283" t="str">
        <f>IF(Intro!$G$29="English",O20,P20)</f>
        <v>IMPORTS AND SALES</v>
      </c>
      <c r="C20" s="284"/>
      <c r="D20" s="284"/>
      <c r="E20" s="284"/>
      <c r="F20" s="284"/>
      <c r="G20" s="284"/>
      <c r="H20" s="284"/>
      <c r="I20" s="284"/>
      <c r="J20" s="284"/>
      <c r="K20" s="284"/>
      <c r="L20" s="285"/>
      <c r="M20" s="10"/>
      <c r="O20" s="84" t="s">
        <v>233</v>
      </c>
      <c r="P20" s="84" t="s">
        <v>234</v>
      </c>
    </row>
    <row r="21" spans="1:16" x14ac:dyDescent="0.25">
      <c r="B21" s="422" t="s">
        <v>12</v>
      </c>
      <c r="C21" s="488"/>
      <c r="D21" s="488"/>
      <c r="E21" s="488"/>
      <c r="F21" s="488"/>
      <c r="G21" s="488"/>
      <c r="H21" s="488"/>
      <c r="I21" s="488"/>
      <c r="J21" s="488"/>
      <c r="K21" s="488"/>
      <c r="L21" s="424"/>
      <c r="M21" s="10"/>
    </row>
    <row r="22" spans="1:16" ht="24" customHeight="1" x14ac:dyDescent="0.25">
      <c r="B22" s="362" t="str">
        <f>IF(Intro!$G$29="English",O22,P22)</f>
        <v xml:space="preserve">Provide your firm's imports and sales of imports of the goods, by country. </v>
      </c>
      <c r="C22" s="489"/>
      <c r="D22" s="489"/>
      <c r="E22" s="489"/>
      <c r="F22" s="489"/>
      <c r="G22" s="156"/>
      <c r="H22" s="156"/>
      <c r="I22" s="156"/>
      <c r="J22" s="156"/>
      <c r="K22" s="156"/>
      <c r="L22" s="162"/>
      <c r="M22" s="10"/>
      <c r="O22" s="10" t="s">
        <v>802</v>
      </c>
      <c r="P22" s="10" t="s">
        <v>803</v>
      </c>
    </row>
    <row r="23" spans="1:16" x14ac:dyDescent="0.25">
      <c r="B23" s="283" t="str">
        <f>IF(Intro!$G$29="English",O23,P23)</f>
        <v>COUNTRY 21</v>
      </c>
      <c r="C23" s="284"/>
      <c r="D23" s="284"/>
      <c r="E23" s="284"/>
      <c r="F23" s="284"/>
      <c r="G23" s="284"/>
      <c r="H23" s="284"/>
      <c r="I23" s="284"/>
      <c r="J23" s="284"/>
      <c r="K23" s="284"/>
      <c r="L23" s="285"/>
      <c r="M23" s="10"/>
      <c r="O23" s="84" t="s">
        <v>897</v>
      </c>
      <c r="P23" s="84" t="s">
        <v>898</v>
      </c>
    </row>
    <row r="24" spans="1:16" ht="15.75" customHeight="1" x14ac:dyDescent="0.25">
      <c r="B24" s="500" t="str">
        <f>IF(Intro!$G$29="English",O24,P24)</f>
        <v>Please specify the country of origin here:</v>
      </c>
      <c r="C24" s="501"/>
      <c r="D24" s="501"/>
      <c r="E24" s="497"/>
      <c r="F24" s="498"/>
      <c r="G24" s="498"/>
      <c r="H24" s="498"/>
      <c r="I24" s="499"/>
      <c r="J24" s="156"/>
      <c r="K24" s="156"/>
      <c r="L24" s="162"/>
      <c r="M24" s="10"/>
      <c r="O24" s="10" t="s">
        <v>855</v>
      </c>
      <c r="P24" s="10" t="s">
        <v>858</v>
      </c>
    </row>
    <row r="25" spans="1:16" x14ac:dyDescent="0.25">
      <c r="B25" s="99"/>
      <c r="C25" s="157"/>
      <c r="D25" s="157"/>
      <c r="E25" s="157"/>
      <c r="F25" s="157"/>
      <c r="G25" s="156"/>
      <c r="H25" s="156"/>
      <c r="I25" s="156"/>
      <c r="J25" s="156"/>
      <c r="K25" s="156"/>
      <c r="L25" s="17"/>
      <c r="M25" s="10"/>
    </row>
    <row r="26" spans="1:16" x14ac:dyDescent="0.25">
      <c r="B26" s="99"/>
      <c r="C26" s="157"/>
      <c r="D26" s="157"/>
      <c r="E26" s="157"/>
      <c r="F26" s="157"/>
      <c r="G26" s="164">
        <f>Variables!$B$6</f>
        <v>2023</v>
      </c>
      <c r="H26" s="164">
        <f>G26+1</f>
        <v>2024</v>
      </c>
      <c r="I26" s="164">
        <f>H26+1</f>
        <v>2025</v>
      </c>
      <c r="J26" s="156"/>
      <c r="K26" s="156"/>
      <c r="L26" s="53"/>
      <c r="M26" s="10"/>
      <c r="O26" s="18"/>
    </row>
    <row r="27" spans="1:16" s="136" customFormat="1" ht="14.25" customHeight="1" x14ac:dyDescent="0.25">
      <c r="A27" s="158"/>
      <c r="B27" s="491" t="str">
        <f>IF(Intro!$G$29="English",O27,P27)</f>
        <v>Imports in Canada</v>
      </c>
      <c r="C27" s="492"/>
      <c r="D27" s="492"/>
      <c r="E27" s="492"/>
      <c r="F27" s="492"/>
      <c r="G27" s="492"/>
      <c r="H27" s="492"/>
      <c r="I27" s="493"/>
      <c r="J27" s="156"/>
      <c r="K27" s="156"/>
      <c r="L27" s="53"/>
      <c r="O27" s="22" t="s">
        <v>151</v>
      </c>
      <c r="P27" s="136" t="s">
        <v>152</v>
      </c>
    </row>
    <row r="28" spans="1:16" ht="15" customHeight="1" x14ac:dyDescent="0.25">
      <c r="B28" s="317" t="str">
        <f>IF(Intro!$G$29="English",O28,P28)</f>
        <v>Imports</v>
      </c>
      <c r="C28" s="318"/>
      <c r="D28" s="504" t="str">
        <f>IF(Intro!$G$29="English",Variables!$B$23,Variables!$C$23)</f>
        <v>kg</v>
      </c>
      <c r="E28" s="504"/>
      <c r="F28" s="504"/>
      <c r="G28" s="101"/>
      <c r="H28" s="101"/>
      <c r="I28" s="101"/>
      <c r="J28" s="156"/>
      <c r="K28" s="156"/>
      <c r="L28" s="53"/>
      <c r="M28" s="10"/>
      <c r="O28" s="10" t="s">
        <v>53</v>
      </c>
      <c r="P28" s="10" t="s">
        <v>118</v>
      </c>
    </row>
    <row r="29" spans="1:16" ht="15" customHeight="1" x14ac:dyDescent="0.25">
      <c r="B29" s="317"/>
      <c r="C29" s="318"/>
      <c r="D29" s="504" t="str">
        <f>IF(Intro!G$29="English",O29,P29)</f>
        <v>net delivered purchase value (CAD)</v>
      </c>
      <c r="E29" s="504"/>
      <c r="F29" s="504"/>
      <c r="G29" s="101"/>
      <c r="H29" s="101"/>
      <c r="I29" s="101"/>
      <c r="J29" s="156"/>
      <c r="K29" s="156"/>
      <c r="L29" s="53"/>
      <c r="M29" s="10"/>
      <c r="O29" s="10" t="s">
        <v>238</v>
      </c>
      <c r="P29" s="10" t="s">
        <v>237</v>
      </c>
    </row>
    <row r="30" spans="1:16" ht="15" customHeight="1" x14ac:dyDescent="0.25">
      <c r="B30" s="317"/>
      <c r="C30" s="318"/>
      <c r="D30" s="504" t="str">
        <f>"$ / "&amp;IF(Intro!$G$29="English",Variables!$B$24,Variables!$C$24)</f>
        <v>$ / kg</v>
      </c>
      <c r="E30" s="504"/>
      <c r="F30" s="504"/>
      <c r="G30" s="111" t="str">
        <f>IF(G28=0,"-",G29/G28)</f>
        <v>-</v>
      </c>
      <c r="H30" s="111" t="str">
        <f>IF(H28=0,"-",H29/H28)</f>
        <v>-</v>
      </c>
      <c r="I30" s="111" t="str">
        <f t="shared" ref="I30" si="0">IF(I28=0,"-",I29/I28)</f>
        <v>-</v>
      </c>
      <c r="J30" s="156"/>
      <c r="K30" s="156"/>
      <c r="L30" s="53"/>
      <c r="M30" s="10"/>
    </row>
    <row r="31" spans="1:16" s="136" customFormat="1" x14ac:dyDescent="0.25">
      <c r="A31" s="158"/>
      <c r="B31" s="494" t="str">
        <f>IF(Intro!$G$29="English",O31,P31)</f>
        <v>Sales of imports in Canada</v>
      </c>
      <c r="C31" s="495"/>
      <c r="D31" s="495"/>
      <c r="E31" s="495"/>
      <c r="F31" s="495"/>
      <c r="G31" s="495"/>
      <c r="H31" s="495"/>
      <c r="I31" s="496"/>
      <c r="J31" s="156"/>
      <c r="K31" s="156"/>
      <c r="L31" s="53"/>
      <c r="O31" s="22" t="s">
        <v>364</v>
      </c>
      <c r="P31" s="136" t="s">
        <v>365</v>
      </c>
    </row>
    <row r="32" spans="1:16" ht="15" customHeight="1" x14ac:dyDescent="0.25">
      <c r="B32" s="317" t="str">
        <f>IF(Intro!$G$29="English",O32,P32)</f>
        <v>Sales to distributors in Canada</v>
      </c>
      <c r="C32" s="318"/>
      <c r="D32" s="504" t="str">
        <f>D28</f>
        <v>kg</v>
      </c>
      <c r="E32" s="504"/>
      <c r="F32" s="504"/>
      <c r="G32" s="101"/>
      <c r="H32" s="101"/>
      <c r="I32" s="101"/>
      <c r="J32" s="156"/>
      <c r="K32" s="156"/>
      <c r="L32" s="53"/>
      <c r="M32" s="10"/>
      <c r="O32" s="10" t="str">
        <f>"Sales to "&amp;Variables!$B$26&amp;" in Canada"</f>
        <v>Sales to distributors in Canada</v>
      </c>
      <c r="P32" s="10" t="str">
        <f>"Ventes aux "&amp;Variables!$C$26&amp;" au Canada"</f>
        <v>Ventes aux distributeurs au Canada</v>
      </c>
    </row>
    <row r="33" spans="1:16" ht="15" customHeight="1" x14ac:dyDescent="0.25">
      <c r="B33" s="317"/>
      <c r="C33" s="318"/>
      <c r="D33" s="504" t="str">
        <f>IF(Intro!G$29="English",O33,P33)</f>
        <v>net delivered selling value (CAD)</v>
      </c>
      <c r="E33" s="504"/>
      <c r="F33" s="504"/>
      <c r="G33" s="101"/>
      <c r="H33" s="101"/>
      <c r="I33" s="101"/>
      <c r="J33" s="156"/>
      <c r="K33" s="156"/>
      <c r="L33" s="53"/>
      <c r="M33" s="10"/>
      <c r="O33" s="10" t="s">
        <v>240</v>
      </c>
      <c r="P33" s="10" t="s">
        <v>239</v>
      </c>
    </row>
    <row r="34" spans="1:16" ht="15.75" customHeight="1" thickBot="1" x14ac:dyDescent="0.3">
      <c r="B34" s="502"/>
      <c r="C34" s="503"/>
      <c r="D34" s="505" t="str">
        <f>D30</f>
        <v>$ / kg</v>
      </c>
      <c r="E34" s="505"/>
      <c r="F34" s="505"/>
      <c r="G34" s="111" t="str">
        <f>IF(G32=0,"-",G33/G32)</f>
        <v>-</v>
      </c>
      <c r="H34" s="111" t="str">
        <f>IF(H32=0,"-",H33/H32)</f>
        <v>-</v>
      </c>
      <c r="I34" s="111" t="str">
        <f t="shared" ref="I34" si="1">IF(I32=0,"-",I33/I32)</f>
        <v>-</v>
      </c>
      <c r="J34" s="156"/>
      <c r="K34" s="156"/>
      <c r="L34" s="53"/>
      <c r="M34" s="10"/>
    </row>
    <row r="35" spans="1:16" ht="15" customHeight="1" x14ac:dyDescent="0.25">
      <c r="B35" s="506" t="str">
        <f>IF(Intro!$G$29="English",O35,P35)</f>
        <v>Sales to end users/retailers in Canada</v>
      </c>
      <c r="C35" s="507"/>
      <c r="D35" s="508" t="str">
        <f>D32</f>
        <v>kg</v>
      </c>
      <c r="E35" s="508"/>
      <c r="F35" s="508"/>
      <c r="G35" s="101"/>
      <c r="H35" s="101"/>
      <c r="I35" s="101"/>
      <c r="J35" s="156"/>
      <c r="K35" s="156"/>
      <c r="L35" s="53"/>
      <c r="M35" s="10"/>
      <c r="O35" s="10" t="str">
        <f>"Sales to "&amp;Variables!$B$27&amp;" in Canada"</f>
        <v>Sales to end users/retailers in Canada</v>
      </c>
      <c r="P35" s="10" t="str">
        <f>"Ventes aux "&amp;Variables!$C$27&amp;" au Canada"</f>
        <v>Ventes aux utilisateurs finals/détaillants au Canada</v>
      </c>
    </row>
    <row r="36" spans="1:16" ht="15" customHeight="1" x14ac:dyDescent="0.25">
      <c r="B36" s="317"/>
      <c r="C36" s="318"/>
      <c r="D36" s="504" t="str">
        <f>IF(Intro!G$29="English",O36,P36)</f>
        <v>net delivered selling value (CAD)</v>
      </c>
      <c r="E36" s="504"/>
      <c r="F36" s="504"/>
      <c r="G36" s="101"/>
      <c r="H36" s="101"/>
      <c r="I36" s="101"/>
      <c r="J36" s="156"/>
      <c r="K36" s="156"/>
      <c r="L36" s="53"/>
      <c r="M36" s="10"/>
      <c r="O36" s="10" t="s">
        <v>240</v>
      </c>
      <c r="P36" s="10" t="s">
        <v>239</v>
      </c>
    </row>
    <row r="37" spans="1:16" ht="15.75" customHeight="1" thickBot="1" x14ac:dyDescent="0.3">
      <c r="B37" s="502"/>
      <c r="C37" s="503"/>
      <c r="D37" s="505" t="str">
        <f>D34</f>
        <v>$ / kg</v>
      </c>
      <c r="E37" s="505"/>
      <c r="F37" s="505"/>
      <c r="G37" s="111" t="str">
        <f>IF(G35=0,"-",G36/G35)</f>
        <v>-</v>
      </c>
      <c r="H37" s="111" t="str">
        <f>IF(H35=0,"-",H36/H35)</f>
        <v>-</v>
      </c>
      <c r="I37" s="111" t="str">
        <f t="shared" ref="I37" si="2">IF(I35=0,"-",I36/I35)</f>
        <v>-</v>
      </c>
      <c r="J37" s="156"/>
      <c r="K37" s="156"/>
      <c r="L37" s="53"/>
      <c r="M37" s="10"/>
    </row>
    <row r="38" spans="1:16" ht="15" customHeight="1" x14ac:dyDescent="0.25">
      <c r="B38" s="381" t="str">
        <f>IF(Intro!$G$29="English",O38,P38)</f>
        <v>Total sales in Canada</v>
      </c>
      <c r="C38" s="382"/>
      <c r="D38" s="509" t="str">
        <f>D35</f>
        <v>kg</v>
      </c>
      <c r="E38" s="509"/>
      <c r="F38" s="509"/>
      <c r="G38" s="103">
        <f t="shared" ref="G38:I39" si="3">G32+G35</f>
        <v>0</v>
      </c>
      <c r="H38" s="103">
        <f t="shared" si="3"/>
        <v>0</v>
      </c>
      <c r="I38" s="103">
        <f t="shared" si="3"/>
        <v>0</v>
      </c>
      <c r="J38" s="156"/>
      <c r="K38" s="156"/>
      <c r="L38" s="53"/>
      <c r="M38" s="10"/>
      <c r="O38" s="10" t="s">
        <v>241</v>
      </c>
      <c r="P38" s="10" t="s">
        <v>242</v>
      </c>
    </row>
    <row r="39" spans="1:16" ht="15" customHeight="1" x14ac:dyDescent="0.25">
      <c r="B39" s="370"/>
      <c r="C39" s="371"/>
      <c r="D39" s="510" t="str">
        <f>IF(Intro!G$29="English",O39,P39)</f>
        <v>net delivered selling value (CAD)</v>
      </c>
      <c r="E39" s="510"/>
      <c r="F39" s="510"/>
      <c r="G39" s="102">
        <f t="shared" si="3"/>
        <v>0</v>
      </c>
      <c r="H39" s="102">
        <f t="shared" si="3"/>
        <v>0</v>
      </c>
      <c r="I39" s="102">
        <f t="shared" si="3"/>
        <v>0</v>
      </c>
      <c r="J39" s="156"/>
      <c r="K39" s="156"/>
      <c r="L39" s="53"/>
      <c r="M39" s="10"/>
      <c r="O39" s="10" t="s">
        <v>240</v>
      </c>
      <c r="P39" s="10" t="s">
        <v>239</v>
      </c>
    </row>
    <row r="40" spans="1:16" ht="15.75" customHeight="1" x14ac:dyDescent="0.25">
      <c r="B40" s="370"/>
      <c r="C40" s="371"/>
      <c r="D40" s="510" t="str">
        <f>D37</f>
        <v>$ / kg</v>
      </c>
      <c r="E40" s="510"/>
      <c r="F40" s="510"/>
      <c r="G40" s="177" t="str">
        <f>IF(G38=0,"-",G39/G38)</f>
        <v>-</v>
      </c>
      <c r="H40" s="177" t="str">
        <f>IF(H38=0,"-",H39/H38)</f>
        <v>-</v>
      </c>
      <c r="I40" s="177" t="str">
        <f>IF(I38=0,"-",I39/I38)</f>
        <v>-</v>
      </c>
      <c r="J40" s="156"/>
      <c r="K40" s="156"/>
      <c r="L40" s="53"/>
      <c r="M40" s="10"/>
    </row>
    <row r="41" spans="1:16" x14ac:dyDescent="0.25">
      <c r="B41" s="54"/>
      <c r="C41" s="64"/>
      <c r="D41" s="64"/>
      <c r="E41" s="64"/>
      <c r="F41" s="64"/>
      <c r="G41" s="64"/>
      <c r="H41" s="64"/>
      <c r="I41" s="64"/>
      <c r="J41" s="64"/>
      <c r="K41" s="64"/>
      <c r="L41" s="65"/>
      <c r="M41" s="10"/>
    </row>
    <row r="42" spans="1:16" x14ac:dyDescent="0.25">
      <c r="B42" s="283" t="str">
        <f>IF(Intro!$G$29="English",O42,P42)</f>
        <v>COUNTRY 22</v>
      </c>
      <c r="C42" s="284"/>
      <c r="D42" s="284"/>
      <c r="E42" s="284"/>
      <c r="F42" s="284"/>
      <c r="G42" s="284"/>
      <c r="H42" s="284"/>
      <c r="I42" s="284"/>
      <c r="J42" s="284"/>
      <c r="K42" s="284"/>
      <c r="L42" s="285"/>
      <c r="M42" s="10"/>
      <c r="O42" s="84" t="s">
        <v>899</v>
      </c>
      <c r="P42" s="84" t="s">
        <v>900</v>
      </c>
    </row>
    <row r="43" spans="1:16" ht="15.75" x14ac:dyDescent="0.25">
      <c r="B43" s="500" t="str">
        <f>IF(Intro!$G$29="English",O43,P43)</f>
        <v>Please specify the country of origin here:</v>
      </c>
      <c r="C43" s="501"/>
      <c r="D43" s="501"/>
      <c r="E43" s="497"/>
      <c r="F43" s="498"/>
      <c r="G43" s="498"/>
      <c r="H43" s="498"/>
      <c r="I43" s="499"/>
      <c r="J43" s="156"/>
      <c r="K43" s="156"/>
      <c r="L43" s="162"/>
      <c r="M43" s="10"/>
      <c r="O43" s="10" t="s">
        <v>855</v>
      </c>
      <c r="P43" s="10" t="s">
        <v>858</v>
      </c>
    </row>
    <row r="44" spans="1:16" x14ac:dyDescent="0.25">
      <c r="B44" s="99"/>
      <c r="C44" s="157"/>
      <c r="D44" s="157"/>
      <c r="E44" s="157"/>
      <c r="F44" s="157"/>
      <c r="G44" s="156"/>
      <c r="H44" s="156"/>
      <c r="I44" s="156"/>
      <c r="J44" s="156"/>
      <c r="K44" s="156"/>
      <c r="L44" s="17"/>
      <c r="M44" s="10"/>
    </row>
    <row r="45" spans="1:16" x14ac:dyDescent="0.25">
      <c r="B45" s="99"/>
      <c r="C45" s="157"/>
      <c r="D45" s="157"/>
      <c r="E45" s="157"/>
      <c r="F45" s="157"/>
      <c r="G45" s="164">
        <f>Variables!$B$6</f>
        <v>2023</v>
      </c>
      <c r="H45" s="164">
        <f>G45+1</f>
        <v>2024</v>
      </c>
      <c r="I45" s="164">
        <f>H45+1</f>
        <v>2025</v>
      </c>
      <c r="J45" s="156"/>
      <c r="K45" s="156"/>
      <c r="L45" s="53"/>
      <c r="M45" s="10"/>
      <c r="O45" s="18"/>
    </row>
    <row r="46" spans="1:16" s="136" customFormat="1" ht="14.25" customHeight="1" x14ac:dyDescent="0.25">
      <c r="A46" s="158"/>
      <c r="B46" s="491" t="str">
        <f>IF(Intro!$G$29="English",O46,P46)</f>
        <v>Imports in Canada</v>
      </c>
      <c r="C46" s="492"/>
      <c r="D46" s="492"/>
      <c r="E46" s="492"/>
      <c r="F46" s="492"/>
      <c r="G46" s="492"/>
      <c r="H46" s="492"/>
      <c r="I46" s="493"/>
      <c r="J46" s="156"/>
      <c r="K46" s="156"/>
      <c r="L46" s="53"/>
      <c r="O46" s="22" t="s">
        <v>151</v>
      </c>
      <c r="P46" s="136" t="s">
        <v>152</v>
      </c>
    </row>
    <row r="47" spans="1:16" ht="15" customHeight="1" x14ac:dyDescent="0.25">
      <c r="B47" s="317" t="str">
        <f>IF(Intro!$G$29="English",O47,P47)</f>
        <v>Imports</v>
      </c>
      <c r="C47" s="318"/>
      <c r="D47" s="504" t="str">
        <f>IF(Intro!$G$29="English",Variables!$B$23,Variables!$C$23)</f>
        <v>kg</v>
      </c>
      <c r="E47" s="504"/>
      <c r="F47" s="504"/>
      <c r="G47" s="101"/>
      <c r="H47" s="101"/>
      <c r="I47" s="101"/>
      <c r="J47" s="156"/>
      <c r="K47" s="156"/>
      <c r="L47" s="53"/>
      <c r="M47" s="10"/>
      <c r="O47" s="10" t="s">
        <v>53</v>
      </c>
      <c r="P47" s="10" t="s">
        <v>118</v>
      </c>
    </row>
    <row r="48" spans="1:16" ht="15" customHeight="1" x14ac:dyDescent="0.25">
      <c r="B48" s="317"/>
      <c r="C48" s="318"/>
      <c r="D48" s="504" t="str">
        <f>IF(Intro!G$29="English",O48,P48)</f>
        <v>net delivered purchase value (CAD)</v>
      </c>
      <c r="E48" s="504"/>
      <c r="F48" s="504"/>
      <c r="G48" s="101"/>
      <c r="H48" s="101"/>
      <c r="I48" s="101"/>
      <c r="J48" s="156"/>
      <c r="K48" s="156"/>
      <c r="L48" s="53"/>
      <c r="M48" s="10"/>
      <c r="O48" s="10" t="s">
        <v>238</v>
      </c>
      <c r="P48" s="10" t="s">
        <v>237</v>
      </c>
    </row>
    <row r="49" spans="1:16" ht="15" customHeight="1" x14ac:dyDescent="0.25">
      <c r="B49" s="317"/>
      <c r="C49" s="318"/>
      <c r="D49" s="504" t="str">
        <f>"$ / "&amp;IF(Intro!$G$29="English",Variables!$B$24,Variables!$C$24)</f>
        <v>$ / kg</v>
      </c>
      <c r="E49" s="504"/>
      <c r="F49" s="504"/>
      <c r="G49" s="111" t="str">
        <f>IF(G47=0,"-",G48/G47)</f>
        <v>-</v>
      </c>
      <c r="H49" s="111" t="str">
        <f>IF(H47=0,"-",H48/H47)</f>
        <v>-</v>
      </c>
      <c r="I49" s="111" t="str">
        <f t="shared" ref="I49" si="4">IF(I47=0,"-",I48/I47)</f>
        <v>-</v>
      </c>
      <c r="J49" s="156"/>
      <c r="K49" s="156"/>
      <c r="L49" s="53"/>
      <c r="M49" s="10"/>
    </row>
    <row r="50" spans="1:16" s="136" customFormat="1" x14ac:dyDescent="0.25">
      <c r="A50" s="158"/>
      <c r="B50" s="494" t="str">
        <f>IF(Intro!$G$29="English",O50,P50)</f>
        <v>Sales of imports in Canada</v>
      </c>
      <c r="C50" s="495"/>
      <c r="D50" s="495"/>
      <c r="E50" s="495"/>
      <c r="F50" s="495"/>
      <c r="G50" s="495"/>
      <c r="H50" s="495"/>
      <c r="I50" s="496"/>
      <c r="J50" s="156"/>
      <c r="K50" s="156"/>
      <c r="L50" s="53"/>
      <c r="O50" s="22" t="s">
        <v>364</v>
      </c>
      <c r="P50" s="136" t="s">
        <v>365</v>
      </c>
    </row>
    <row r="51" spans="1:16" ht="15" customHeight="1" x14ac:dyDescent="0.25">
      <c r="B51" s="317" t="str">
        <f>IF(Intro!$G$29="English",O51,P51)</f>
        <v>Sales to distributors in Canada</v>
      </c>
      <c r="C51" s="318"/>
      <c r="D51" s="504" t="str">
        <f>D47</f>
        <v>kg</v>
      </c>
      <c r="E51" s="504"/>
      <c r="F51" s="504"/>
      <c r="G51" s="101"/>
      <c r="H51" s="101"/>
      <c r="I51" s="101"/>
      <c r="J51" s="156"/>
      <c r="K51" s="156"/>
      <c r="L51" s="53"/>
      <c r="M51" s="10"/>
      <c r="O51" s="10" t="str">
        <f>"Sales to "&amp;Variables!$B$26&amp;" in Canada"</f>
        <v>Sales to distributors in Canada</v>
      </c>
      <c r="P51" s="10" t="str">
        <f>"Ventes aux "&amp;Variables!$C$26&amp;" au Canada"</f>
        <v>Ventes aux distributeurs au Canada</v>
      </c>
    </row>
    <row r="52" spans="1:16" ht="15" customHeight="1" x14ac:dyDescent="0.25">
      <c r="B52" s="317"/>
      <c r="C52" s="318"/>
      <c r="D52" s="504" t="str">
        <f>IF(Intro!G$29="English",O52,P52)</f>
        <v>net delivered selling value (CAD)</v>
      </c>
      <c r="E52" s="504"/>
      <c r="F52" s="504"/>
      <c r="G52" s="101"/>
      <c r="H52" s="101"/>
      <c r="I52" s="101"/>
      <c r="J52" s="156"/>
      <c r="K52" s="156"/>
      <c r="L52" s="53"/>
      <c r="M52" s="10"/>
      <c r="O52" s="10" t="s">
        <v>240</v>
      </c>
      <c r="P52" s="10" t="s">
        <v>239</v>
      </c>
    </row>
    <row r="53" spans="1:16" ht="15.75" customHeight="1" thickBot="1" x14ac:dyDescent="0.3">
      <c r="B53" s="502"/>
      <c r="C53" s="503"/>
      <c r="D53" s="505" t="str">
        <f>D49</f>
        <v>$ / kg</v>
      </c>
      <c r="E53" s="505"/>
      <c r="F53" s="505"/>
      <c r="G53" s="111" t="str">
        <f>IF(G51=0,"-",G52/G51)</f>
        <v>-</v>
      </c>
      <c r="H53" s="111" t="str">
        <f>IF(H51=0,"-",H52/H51)</f>
        <v>-</v>
      </c>
      <c r="I53" s="111" t="str">
        <f t="shared" ref="I53" si="5">IF(I51=0,"-",I52/I51)</f>
        <v>-</v>
      </c>
      <c r="J53" s="156"/>
      <c r="K53" s="156"/>
      <c r="L53" s="53"/>
      <c r="M53" s="10"/>
    </row>
    <row r="54" spans="1:16" ht="15" customHeight="1" x14ac:dyDescent="0.25">
      <c r="B54" s="506" t="str">
        <f>IF(Intro!$G$29="English",O54,P54)</f>
        <v>Sales to end users/retailers in Canada</v>
      </c>
      <c r="C54" s="507"/>
      <c r="D54" s="508" t="str">
        <f>D51</f>
        <v>kg</v>
      </c>
      <c r="E54" s="508"/>
      <c r="F54" s="508"/>
      <c r="G54" s="101"/>
      <c r="H54" s="101"/>
      <c r="I54" s="101"/>
      <c r="J54" s="156"/>
      <c r="K54" s="156"/>
      <c r="L54" s="53"/>
      <c r="M54" s="10"/>
      <c r="O54" s="10" t="str">
        <f>"Sales to "&amp;Variables!$B$27&amp;" in Canada"</f>
        <v>Sales to end users/retailers in Canada</v>
      </c>
      <c r="P54" s="10" t="str">
        <f>"Ventes aux "&amp;Variables!$C$27&amp;" au Canada"</f>
        <v>Ventes aux utilisateurs finals/détaillants au Canada</v>
      </c>
    </row>
    <row r="55" spans="1:16" ht="15" customHeight="1" x14ac:dyDescent="0.25">
      <c r="B55" s="317"/>
      <c r="C55" s="318"/>
      <c r="D55" s="504" t="str">
        <f>IF(Intro!G$29="English",O55,P55)</f>
        <v>net delivered selling value (CAD)</v>
      </c>
      <c r="E55" s="504"/>
      <c r="F55" s="504"/>
      <c r="G55" s="101"/>
      <c r="H55" s="101"/>
      <c r="I55" s="101"/>
      <c r="J55" s="156"/>
      <c r="K55" s="156"/>
      <c r="L55" s="53"/>
      <c r="M55" s="10"/>
      <c r="O55" s="10" t="s">
        <v>240</v>
      </c>
      <c r="P55" s="10" t="s">
        <v>239</v>
      </c>
    </row>
    <row r="56" spans="1:16" ht="15.75" customHeight="1" thickBot="1" x14ac:dyDescent="0.3">
      <c r="B56" s="502"/>
      <c r="C56" s="503"/>
      <c r="D56" s="505" t="str">
        <f>D53</f>
        <v>$ / kg</v>
      </c>
      <c r="E56" s="505"/>
      <c r="F56" s="505"/>
      <c r="G56" s="111" t="str">
        <f>IF(G54=0,"-",G55/G54)</f>
        <v>-</v>
      </c>
      <c r="H56" s="111" t="str">
        <f>IF(H54=0,"-",H55/H54)</f>
        <v>-</v>
      </c>
      <c r="I56" s="111" t="str">
        <f t="shared" ref="I56" si="6">IF(I54=0,"-",I55/I54)</f>
        <v>-</v>
      </c>
      <c r="J56" s="156"/>
      <c r="K56" s="156"/>
      <c r="L56" s="53"/>
      <c r="M56" s="10"/>
    </row>
    <row r="57" spans="1:16" ht="15" customHeight="1" x14ac:dyDescent="0.25">
      <c r="B57" s="381" t="str">
        <f>IF(Intro!$G$29="English",O57,P57)</f>
        <v>Total sales in Canada</v>
      </c>
      <c r="C57" s="382"/>
      <c r="D57" s="509" t="str">
        <f>D54</f>
        <v>kg</v>
      </c>
      <c r="E57" s="509"/>
      <c r="F57" s="509"/>
      <c r="G57" s="103">
        <f t="shared" ref="G57:I58" si="7">G51+G54</f>
        <v>0</v>
      </c>
      <c r="H57" s="103">
        <f t="shared" si="7"/>
        <v>0</v>
      </c>
      <c r="I57" s="103">
        <f t="shared" si="7"/>
        <v>0</v>
      </c>
      <c r="J57" s="156"/>
      <c r="K57" s="156"/>
      <c r="L57" s="53"/>
      <c r="M57" s="10"/>
      <c r="O57" s="10" t="s">
        <v>241</v>
      </c>
      <c r="P57" s="10" t="s">
        <v>242</v>
      </c>
    </row>
    <row r="58" spans="1:16" ht="15" customHeight="1" x14ac:dyDescent="0.25">
      <c r="B58" s="370"/>
      <c r="C58" s="371"/>
      <c r="D58" s="510" t="str">
        <f>IF(Intro!G$29="English",O58,P58)</f>
        <v>net delivered selling value (CAD)</v>
      </c>
      <c r="E58" s="510"/>
      <c r="F58" s="510"/>
      <c r="G58" s="102">
        <f t="shared" si="7"/>
        <v>0</v>
      </c>
      <c r="H58" s="102">
        <f t="shared" si="7"/>
        <v>0</v>
      </c>
      <c r="I58" s="102">
        <f t="shared" si="7"/>
        <v>0</v>
      </c>
      <c r="J58" s="156"/>
      <c r="K58" s="156"/>
      <c r="L58" s="53"/>
      <c r="M58" s="10"/>
      <c r="O58" s="10" t="s">
        <v>240</v>
      </c>
      <c r="P58" s="10" t="s">
        <v>239</v>
      </c>
    </row>
    <row r="59" spans="1:16" ht="15.75" customHeight="1" x14ac:dyDescent="0.25">
      <c r="B59" s="370"/>
      <c r="C59" s="371"/>
      <c r="D59" s="510" t="str">
        <f>D56</f>
        <v>$ / kg</v>
      </c>
      <c r="E59" s="510"/>
      <c r="F59" s="510"/>
      <c r="G59" s="177" t="str">
        <f>IF(G57=0,"-",G58/G57)</f>
        <v>-</v>
      </c>
      <c r="H59" s="177" t="str">
        <f>IF(H57=0,"-",H58/H57)</f>
        <v>-</v>
      </c>
      <c r="I59" s="177" t="str">
        <f>IF(I57=0,"-",I58/I57)</f>
        <v>-</v>
      </c>
      <c r="J59" s="156"/>
      <c r="K59" s="156"/>
      <c r="L59" s="53"/>
      <c r="M59" s="10"/>
    </row>
    <row r="60" spans="1:16" x14ac:dyDescent="0.25">
      <c r="B60" s="54"/>
      <c r="C60" s="64"/>
      <c r="D60" s="64"/>
      <c r="E60" s="64"/>
      <c r="F60" s="64"/>
      <c r="G60" s="64"/>
      <c r="H60" s="64"/>
      <c r="I60" s="64"/>
      <c r="J60" s="64"/>
      <c r="K60" s="64"/>
      <c r="L60" s="65"/>
      <c r="M60" s="10"/>
    </row>
    <row r="61" spans="1:16" x14ac:dyDescent="0.25">
      <c r="B61" s="283" t="str">
        <f>IF(Intro!$G$29="English",O61,P61)</f>
        <v>COUNTRY 23</v>
      </c>
      <c r="C61" s="284"/>
      <c r="D61" s="284"/>
      <c r="E61" s="284"/>
      <c r="F61" s="284"/>
      <c r="G61" s="284"/>
      <c r="H61" s="284"/>
      <c r="I61" s="284"/>
      <c r="J61" s="284"/>
      <c r="K61" s="284"/>
      <c r="L61" s="285"/>
      <c r="M61" s="10"/>
      <c r="O61" s="84" t="s">
        <v>901</v>
      </c>
      <c r="P61" s="84" t="s">
        <v>902</v>
      </c>
    </row>
    <row r="62" spans="1:16" ht="15.75" x14ac:dyDescent="0.25">
      <c r="B62" s="500" t="str">
        <f>IF(Intro!$G$29="English",O62,P62)</f>
        <v>Please specify the country of origin here:</v>
      </c>
      <c r="C62" s="501"/>
      <c r="D62" s="501"/>
      <c r="E62" s="497"/>
      <c r="F62" s="498"/>
      <c r="G62" s="498"/>
      <c r="H62" s="498"/>
      <c r="I62" s="499"/>
      <c r="J62" s="156"/>
      <c r="K62" s="156"/>
      <c r="L62" s="162"/>
      <c r="M62" s="10"/>
      <c r="O62" s="10" t="s">
        <v>855</v>
      </c>
      <c r="P62" s="10" t="s">
        <v>858</v>
      </c>
    </row>
    <row r="63" spans="1:16" x14ac:dyDescent="0.25">
      <c r="B63" s="99"/>
      <c r="C63" s="157"/>
      <c r="D63" s="157"/>
      <c r="E63" s="157"/>
      <c r="F63" s="157"/>
      <c r="G63" s="156"/>
      <c r="H63" s="156"/>
      <c r="I63" s="156"/>
      <c r="J63" s="156"/>
      <c r="K63" s="156"/>
      <c r="L63" s="17"/>
      <c r="M63" s="10"/>
    </row>
    <row r="64" spans="1:16" x14ac:dyDescent="0.25">
      <c r="B64" s="99"/>
      <c r="C64" s="157"/>
      <c r="D64" s="157"/>
      <c r="E64" s="157"/>
      <c r="F64" s="157"/>
      <c r="G64" s="164">
        <f>Variables!$B$6</f>
        <v>2023</v>
      </c>
      <c r="H64" s="164">
        <f>G64+1</f>
        <v>2024</v>
      </c>
      <c r="I64" s="164">
        <f>H64+1</f>
        <v>2025</v>
      </c>
      <c r="J64" s="156"/>
      <c r="K64" s="156"/>
      <c r="L64" s="53"/>
      <c r="M64" s="10"/>
      <c r="O64" s="18"/>
    </row>
    <row r="65" spans="1:16" s="136" customFormat="1" ht="14.25" customHeight="1" x14ac:dyDescent="0.25">
      <c r="A65" s="158"/>
      <c r="B65" s="491" t="str">
        <f>IF(Intro!$G$29="English",O65,P65)</f>
        <v>Imports in Canada</v>
      </c>
      <c r="C65" s="492"/>
      <c r="D65" s="492"/>
      <c r="E65" s="492"/>
      <c r="F65" s="492"/>
      <c r="G65" s="492"/>
      <c r="H65" s="492"/>
      <c r="I65" s="493"/>
      <c r="J65" s="156"/>
      <c r="K65" s="156"/>
      <c r="L65" s="53"/>
      <c r="O65" s="22" t="s">
        <v>151</v>
      </c>
      <c r="P65" s="136" t="s">
        <v>152</v>
      </c>
    </row>
    <row r="66" spans="1:16" ht="15" customHeight="1" x14ac:dyDescent="0.25">
      <c r="B66" s="317" t="str">
        <f>IF(Intro!$G$29="English",O66,P66)</f>
        <v>Imports</v>
      </c>
      <c r="C66" s="318"/>
      <c r="D66" s="504" t="str">
        <f>IF(Intro!$G$29="English",Variables!$B$23,Variables!$C$23)</f>
        <v>kg</v>
      </c>
      <c r="E66" s="504"/>
      <c r="F66" s="504"/>
      <c r="G66" s="101"/>
      <c r="H66" s="101"/>
      <c r="I66" s="101"/>
      <c r="J66" s="156"/>
      <c r="K66" s="156"/>
      <c r="L66" s="53"/>
      <c r="M66" s="10"/>
      <c r="O66" s="10" t="s">
        <v>53</v>
      </c>
      <c r="P66" s="10" t="s">
        <v>118</v>
      </c>
    </row>
    <row r="67" spans="1:16" ht="15" customHeight="1" x14ac:dyDescent="0.25">
      <c r="B67" s="317"/>
      <c r="C67" s="318"/>
      <c r="D67" s="504" t="str">
        <f>IF(Intro!G$29="English",O67,P67)</f>
        <v>net delivered purchase value (CAD)</v>
      </c>
      <c r="E67" s="504"/>
      <c r="F67" s="504"/>
      <c r="G67" s="101"/>
      <c r="H67" s="101"/>
      <c r="I67" s="101"/>
      <c r="J67" s="156"/>
      <c r="K67" s="156"/>
      <c r="L67" s="53"/>
      <c r="M67" s="10"/>
      <c r="O67" s="10" t="s">
        <v>238</v>
      </c>
      <c r="P67" s="10" t="s">
        <v>237</v>
      </c>
    </row>
    <row r="68" spans="1:16" ht="15" customHeight="1" x14ac:dyDescent="0.25">
      <c r="B68" s="317"/>
      <c r="C68" s="318"/>
      <c r="D68" s="504" t="str">
        <f>"$ / "&amp;IF(Intro!$G$29="English",Variables!$B$24,Variables!$C$24)</f>
        <v>$ / kg</v>
      </c>
      <c r="E68" s="504"/>
      <c r="F68" s="504"/>
      <c r="G68" s="111" t="str">
        <f>IF(G66=0,"-",G67/G66)</f>
        <v>-</v>
      </c>
      <c r="H68" s="111" t="str">
        <f>IF(H66=0,"-",H67/H66)</f>
        <v>-</v>
      </c>
      <c r="I68" s="111" t="str">
        <f t="shared" ref="I68" si="8">IF(I66=0,"-",I67/I66)</f>
        <v>-</v>
      </c>
      <c r="J68" s="156"/>
      <c r="K68" s="156"/>
      <c r="L68" s="53"/>
      <c r="M68" s="10"/>
    </row>
    <row r="69" spans="1:16" s="136" customFormat="1" x14ac:dyDescent="0.25">
      <c r="A69" s="158"/>
      <c r="B69" s="494" t="str">
        <f>IF(Intro!$G$29="English",O69,P69)</f>
        <v>Sales of imports in Canada</v>
      </c>
      <c r="C69" s="495"/>
      <c r="D69" s="495"/>
      <c r="E69" s="495"/>
      <c r="F69" s="495"/>
      <c r="G69" s="495"/>
      <c r="H69" s="495"/>
      <c r="I69" s="496"/>
      <c r="J69" s="156"/>
      <c r="K69" s="156"/>
      <c r="L69" s="53"/>
      <c r="O69" s="22" t="s">
        <v>364</v>
      </c>
      <c r="P69" s="136" t="s">
        <v>365</v>
      </c>
    </row>
    <row r="70" spans="1:16" ht="15" customHeight="1" x14ac:dyDescent="0.25">
      <c r="B70" s="317" t="str">
        <f>IF(Intro!$G$29="English",O70,P70)</f>
        <v>Sales to distributors in Canada</v>
      </c>
      <c r="C70" s="318"/>
      <c r="D70" s="504" t="str">
        <f>D66</f>
        <v>kg</v>
      </c>
      <c r="E70" s="504"/>
      <c r="F70" s="504"/>
      <c r="G70" s="101"/>
      <c r="H70" s="101"/>
      <c r="I70" s="101"/>
      <c r="J70" s="156"/>
      <c r="K70" s="156"/>
      <c r="L70" s="53"/>
      <c r="M70" s="10"/>
      <c r="O70" s="10" t="str">
        <f>"Sales to "&amp;Variables!$B$26&amp;" in Canada"</f>
        <v>Sales to distributors in Canada</v>
      </c>
      <c r="P70" s="10" t="str">
        <f>"Ventes aux "&amp;Variables!$C$26&amp;" au Canada"</f>
        <v>Ventes aux distributeurs au Canada</v>
      </c>
    </row>
    <row r="71" spans="1:16" ht="15" customHeight="1" x14ac:dyDescent="0.25">
      <c r="B71" s="317"/>
      <c r="C71" s="318"/>
      <c r="D71" s="504" t="str">
        <f>IF(Intro!G$29="English",O71,P71)</f>
        <v>net delivered selling value (CAD)</v>
      </c>
      <c r="E71" s="504"/>
      <c r="F71" s="504"/>
      <c r="G71" s="101"/>
      <c r="H71" s="101"/>
      <c r="I71" s="101"/>
      <c r="J71" s="156"/>
      <c r="K71" s="156"/>
      <c r="L71" s="53"/>
      <c r="M71" s="10"/>
      <c r="O71" s="10" t="s">
        <v>240</v>
      </c>
      <c r="P71" s="10" t="s">
        <v>239</v>
      </c>
    </row>
    <row r="72" spans="1:16" ht="15.75" customHeight="1" thickBot="1" x14ac:dyDescent="0.3">
      <c r="B72" s="502"/>
      <c r="C72" s="503"/>
      <c r="D72" s="505" t="str">
        <f>D68</f>
        <v>$ / kg</v>
      </c>
      <c r="E72" s="505"/>
      <c r="F72" s="505"/>
      <c r="G72" s="111" t="str">
        <f>IF(G70=0,"-",G71/G70)</f>
        <v>-</v>
      </c>
      <c r="H72" s="111" t="str">
        <f>IF(H70=0,"-",H71/H70)</f>
        <v>-</v>
      </c>
      <c r="I72" s="111" t="str">
        <f t="shared" ref="I72" si="9">IF(I70=0,"-",I71/I70)</f>
        <v>-</v>
      </c>
      <c r="J72" s="156"/>
      <c r="K72" s="156"/>
      <c r="L72" s="53"/>
      <c r="M72" s="10"/>
    </row>
    <row r="73" spans="1:16" ht="15" customHeight="1" x14ac:dyDescent="0.25">
      <c r="B73" s="506" t="str">
        <f>IF(Intro!$G$29="English",O73,P73)</f>
        <v>Sales to end users/retailers in Canada</v>
      </c>
      <c r="C73" s="507"/>
      <c r="D73" s="508" t="str">
        <f>D70</f>
        <v>kg</v>
      </c>
      <c r="E73" s="508"/>
      <c r="F73" s="508"/>
      <c r="G73" s="101"/>
      <c r="H73" s="101"/>
      <c r="I73" s="101"/>
      <c r="J73" s="156"/>
      <c r="K73" s="156"/>
      <c r="L73" s="53"/>
      <c r="M73" s="10"/>
      <c r="O73" s="10" t="str">
        <f>"Sales to "&amp;Variables!$B$27&amp;" in Canada"</f>
        <v>Sales to end users/retailers in Canada</v>
      </c>
      <c r="P73" s="10" t="str">
        <f>"Ventes aux "&amp;Variables!$C$27&amp;" au Canada"</f>
        <v>Ventes aux utilisateurs finals/détaillants au Canada</v>
      </c>
    </row>
    <row r="74" spans="1:16" ht="15" customHeight="1" x14ac:dyDescent="0.25">
      <c r="B74" s="317"/>
      <c r="C74" s="318"/>
      <c r="D74" s="504" t="str">
        <f>IF(Intro!G$29="English",O74,P74)</f>
        <v>net delivered selling value (CAD)</v>
      </c>
      <c r="E74" s="504"/>
      <c r="F74" s="504"/>
      <c r="G74" s="101"/>
      <c r="H74" s="101"/>
      <c r="I74" s="101"/>
      <c r="J74" s="156"/>
      <c r="K74" s="156"/>
      <c r="L74" s="53"/>
      <c r="M74" s="10"/>
      <c r="O74" s="10" t="s">
        <v>240</v>
      </c>
      <c r="P74" s="10" t="s">
        <v>239</v>
      </c>
    </row>
    <row r="75" spans="1:16" ht="15.75" customHeight="1" thickBot="1" x14ac:dyDescent="0.3">
      <c r="B75" s="502"/>
      <c r="C75" s="503"/>
      <c r="D75" s="505" t="str">
        <f>D72</f>
        <v>$ / kg</v>
      </c>
      <c r="E75" s="505"/>
      <c r="F75" s="505"/>
      <c r="G75" s="111" t="str">
        <f>IF(G73=0,"-",G74/G73)</f>
        <v>-</v>
      </c>
      <c r="H75" s="111" t="str">
        <f>IF(H73=0,"-",H74/H73)</f>
        <v>-</v>
      </c>
      <c r="I75" s="111" t="str">
        <f t="shared" ref="I75" si="10">IF(I73=0,"-",I74/I73)</f>
        <v>-</v>
      </c>
      <c r="J75" s="156"/>
      <c r="K75" s="156"/>
      <c r="L75" s="53"/>
      <c r="M75" s="10"/>
    </row>
    <row r="76" spans="1:16" ht="15" customHeight="1" x14ac:dyDescent="0.25">
      <c r="B76" s="381" t="str">
        <f>IF(Intro!$G$29="English",O76,P76)</f>
        <v>Total sales in Canada</v>
      </c>
      <c r="C76" s="382"/>
      <c r="D76" s="509" t="str">
        <f>D73</f>
        <v>kg</v>
      </c>
      <c r="E76" s="509"/>
      <c r="F76" s="509"/>
      <c r="G76" s="103">
        <f t="shared" ref="G76:I77" si="11">G70+G73</f>
        <v>0</v>
      </c>
      <c r="H76" s="103">
        <f t="shared" si="11"/>
        <v>0</v>
      </c>
      <c r="I76" s="103">
        <f t="shared" si="11"/>
        <v>0</v>
      </c>
      <c r="J76" s="156"/>
      <c r="K76" s="156"/>
      <c r="L76" s="53"/>
      <c r="M76" s="10"/>
      <c r="O76" s="10" t="s">
        <v>241</v>
      </c>
      <c r="P76" s="10" t="s">
        <v>242</v>
      </c>
    </row>
    <row r="77" spans="1:16" ht="15" customHeight="1" x14ac:dyDescent="0.25">
      <c r="B77" s="370"/>
      <c r="C77" s="371"/>
      <c r="D77" s="510" t="str">
        <f>IF(Intro!G$29="English",O77,P77)</f>
        <v>net delivered selling value (CAD)</v>
      </c>
      <c r="E77" s="510"/>
      <c r="F77" s="510"/>
      <c r="G77" s="102">
        <f t="shared" si="11"/>
        <v>0</v>
      </c>
      <c r="H77" s="102">
        <f t="shared" si="11"/>
        <v>0</v>
      </c>
      <c r="I77" s="102">
        <f t="shared" si="11"/>
        <v>0</v>
      </c>
      <c r="J77" s="156"/>
      <c r="K77" s="156"/>
      <c r="L77" s="53"/>
      <c r="M77" s="10"/>
      <c r="O77" s="10" t="s">
        <v>240</v>
      </c>
      <c r="P77" s="10" t="s">
        <v>239</v>
      </c>
    </row>
    <row r="78" spans="1:16" ht="15.75" customHeight="1" x14ac:dyDescent="0.25">
      <c r="B78" s="370"/>
      <c r="C78" s="371"/>
      <c r="D78" s="510" t="str">
        <f>D75</f>
        <v>$ / kg</v>
      </c>
      <c r="E78" s="510"/>
      <c r="F78" s="510"/>
      <c r="G78" s="177" t="str">
        <f>IF(G76=0,"-",G77/G76)</f>
        <v>-</v>
      </c>
      <c r="H78" s="177" t="str">
        <f>IF(H76=0,"-",H77/H76)</f>
        <v>-</v>
      </c>
      <c r="I78" s="177" t="str">
        <f>IF(I76=0,"-",I77/I76)</f>
        <v>-</v>
      </c>
      <c r="J78" s="156"/>
      <c r="K78" s="156"/>
      <c r="L78" s="53"/>
      <c r="M78" s="10"/>
    </row>
    <row r="79" spans="1:16" x14ac:dyDescent="0.25">
      <c r="B79" s="54"/>
      <c r="C79" s="64"/>
      <c r="D79" s="64"/>
      <c r="E79" s="64"/>
      <c r="F79" s="64"/>
      <c r="G79" s="64"/>
      <c r="H79" s="64"/>
      <c r="I79" s="64"/>
      <c r="J79" s="64"/>
      <c r="K79" s="64"/>
      <c r="L79" s="65"/>
      <c r="M79" s="10"/>
    </row>
    <row r="80" spans="1:16" x14ac:dyDescent="0.25">
      <c r="B80" s="283" t="str">
        <f>IF(Intro!$G$29="English",O80,P80)</f>
        <v>COUNTRY 24</v>
      </c>
      <c r="C80" s="284"/>
      <c r="D80" s="284"/>
      <c r="E80" s="284"/>
      <c r="F80" s="284"/>
      <c r="G80" s="284"/>
      <c r="H80" s="284"/>
      <c r="I80" s="284"/>
      <c r="J80" s="284"/>
      <c r="K80" s="284"/>
      <c r="L80" s="285"/>
      <c r="M80" s="10"/>
      <c r="O80" s="84" t="s">
        <v>903</v>
      </c>
      <c r="P80" s="84" t="s">
        <v>904</v>
      </c>
    </row>
    <row r="81" spans="1:16" ht="15.75" x14ac:dyDescent="0.25">
      <c r="B81" s="500" t="str">
        <f>IF(Intro!$G$29="English",O81,P81)</f>
        <v>Please specify the country of origin here:</v>
      </c>
      <c r="C81" s="501"/>
      <c r="D81" s="501"/>
      <c r="E81" s="497"/>
      <c r="F81" s="498"/>
      <c r="G81" s="498"/>
      <c r="H81" s="498"/>
      <c r="I81" s="499"/>
      <c r="J81" s="156"/>
      <c r="K81" s="156"/>
      <c r="L81" s="162"/>
      <c r="M81" s="10"/>
      <c r="O81" s="10" t="s">
        <v>855</v>
      </c>
      <c r="P81" s="10" t="s">
        <v>858</v>
      </c>
    </row>
    <row r="82" spans="1:16" x14ac:dyDescent="0.25">
      <c r="B82" s="99"/>
      <c r="C82" s="157"/>
      <c r="D82" s="157"/>
      <c r="E82" s="157"/>
      <c r="F82" s="157"/>
      <c r="G82" s="156"/>
      <c r="H82" s="156"/>
      <c r="I82" s="156"/>
      <c r="J82" s="156"/>
      <c r="K82" s="156"/>
      <c r="L82" s="17"/>
      <c r="M82" s="10"/>
    </row>
    <row r="83" spans="1:16" x14ac:dyDescent="0.25">
      <c r="B83" s="99"/>
      <c r="C83" s="157"/>
      <c r="D83" s="157"/>
      <c r="E83" s="157"/>
      <c r="F83" s="157"/>
      <c r="G83" s="164">
        <f>Variables!$B$6</f>
        <v>2023</v>
      </c>
      <c r="H83" s="164">
        <f>G83+1</f>
        <v>2024</v>
      </c>
      <c r="I83" s="164">
        <f>H83+1</f>
        <v>2025</v>
      </c>
      <c r="J83" s="156"/>
      <c r="K83" s="156"/>
      <c r="L83" s="53"/>
      <c r="M83" s="10"/>
      <c r="O83" s="18"/>
    </row>
    <row r="84" spans="1:16" s="136" customFormat="1" ht="14.25" customHeight="1" x14ac:dyDescent="0.25">
      <c r="A84" s="158"/>
      <c r="B84" s="491" t="str">
        <f>IF(Intro!$G$29="English",O84,P84)</f>
        <v>Imports in Canada</v>
      </c>
      <c r="C84" s="492"/>
      <c r="D84" s="492"/>
      <c r="E84" s="492"/>
      <c r="F84" s="492"/>
      <c r="G84" s="492"/>
      <c r="H84" s="492"/>
      <c r="I84" s="493"/>
      <c r="J84" s="156"/>
      <c r="K84" s="156"/>
      <c r="L84" s="53"/>
      <c r="O84" s="22" t="s">
        <v>151</v>
      </c>
      <c r="P84" s="136" t="s">
        <v>152</v>
      </c>
    </row>
    <row r="85" spans="1:16" ht="15" customHeight="1" x14ac:dyDescent="0.25">
      <c r="B85" s="317" t="str">
        <f>IF(Intro!$G$29="English",O85,P85)</f>
        <v>Imports</v>
      </c>
      <c r="C85" s="318"/>
      <c r="D85" s="504" t="str">
        <f>IF(Intro!$G$29="English",Variables!$B$23,Variables!$C$23)</f>
        <v>kg</v>
      </c>
      <c r="E85" s="504"/>
      <c r="F85" s="504"/>
      <c r="G85" s="101"/>
      <c r="H85" s="101"/>
      <c r="I85" s="101"/>
      <c r="J85" s="156"/>
      <c r="K85" s="156"/>
      <c r="L85" s="53"/>
      <c r="M85" s="10"/>
      <c r="O85" s="10" t="s">
        <v>53</v>
      </c>
      <c r="P85" s="10" t="s">
        <v>118</v>
      </c>
    </row>
    <row r="86" spans="1:16" ht="15" customHeight="1" x14ac:dyDescent="0.25">
      <c r="B86" s="317"/>
      <c r="C86" s="318"/>
      <c r="D86" s="504" t="str">
        <f>IF(Intro!G$29="English",O86,P86)</f>
        <v>net delivered purchase value (CAD)</v>
      </c>
      <c r="E86" s="504"/>
      <c r="F86" s="504"/>
      <c r="G86" s="101"/>
      <c r="H86" s="101"/>
      <c r="I86" s="101"/>
      <c r="J86" s="156"/>
      <c r="K86" s="156"/>
      <c r="L86" s="53"/>
      <c r="M86" s="10"/>
      <c r="O86" s="10" t="s">
        <v>238</v>
      </c>
      <c r="P86" s="10" t="s">
        <v>237</v>
      </c>
    </row>
    <row r="87" spans="1:16" ht="15" customHeight="1" x14ac:dyDescent="0.25">
      <c r="B87" s="317"/>
      <c r="C87" s="318"/>
      <c r="D87" s="504" t="str">
        <f>"$ / "&amp;IF(Intro!$G$29="English",Variables!$B$24,Variables!$C$24)</f>
        <v>$ / kg</v>
      </c>
      <c r="E87" s="504"/>
      <c r="F87" s="504"/>
      <c r="G87" s="111" t="str">
        <f>IF(G85=0,"-",G86/G85)</f>
        <v>-</v>
      </c>
      <c r="H87" s="111" t="str">
        <f>IF(H85=0,"-",H86/H85)</f>
        <v>-</v>
      </c>
      <c r="I87" s="111" t="str">
        <f t="shared" ref="I87" si="12">IF(I85=0,"-",I86/I85)</f>
        <v>-</v>
      </c>
      <c r="J87" s="156"/>
      <c r="K87" s="156"/>
      <c r="L87" s="53"/>
      <c r="M87" s="10"/>
    </row>
    <row r="88" spans="1:16" s="136" customFormat="1" x14ac:dyDescent="0.25">
      <c r="A88" s="158"/>
      <c r="B88" s="494" t="str">
        <f>IF(Intro!$G$29="English",O88,P88)</f>
        <v>Sales of imports in Canada</v>
      </c>
      <c r="C88" s="495"/>
      <c r="D88" s="495"/>
      <c r="E88" s="495"/>
      <c r="F88" s="495"/>
      <c r="G88" s="495"/>
      <c r="H88" s="495"/>
      <c r="I88" s="496"/>
      <c r="J88" s="156"/>
      <c r="K88" s="156"/>
      <c r="L88" s="53"/>
      <c r="O88" s="22" t="s">
        <v>364</v>
      </c>
      <c r="P88" s="136" t="s">
        <v>365</v>
      </c>
    </row>
    <row r="89" spans="1:16" ht="15" customHeight="1" x14ac:dyDescent="0.25">
      <c r="B89" s="317" t="str">
        <f>IF(Intro!$G$29="English",O89,P89)</f>
        <v>Sales to distributors in Canada</v>
      </c>
      <c r="C89" s="318"/>
      <c r="D89" s="504" t="str">
        <f>D85</f>
        <v>kg</v>
      </c>
      <c r="E89" s="504"/>
      <c r="F89" s="504"/>
      <c r="G89" s="101"/>
      <c r="H89" s="101"/>
      <c r="I89" s="101"/>
      <c r="J89" s="156"/>
      <c r="K89" s="156"/>
      <c r="L89" s="53"/>
      <c r="M89" s="10"/>
      <c r="O89" s="10" t="str">
        <f>"Sales to "&amp;Variables!$B$26&amp;" in Canada"</f>
        <v>Sales to distributors in Canada</v>
      </c>
      <c r="P89" s="10" t="str">
        <f>"Ventes aux "&amp;Variables!$C$26&amp;" au Canada"</f>
        <v>Ventes aux distributeurs au Canada</v>
      </c>
    </row>
    <row r="90" spans="1:16" ht="15" customHeight="1" x14ac:dyDescent="0.25">
      <c r="B90" s="317"/>
      <c r="C90" s="318"/>
      <c r="D90" s="504" t="str">
        <f>IF(Intro!G$29="English",O90,P90)</f>
        <v>net delivered selling value (CAD)</v>
      </c>
      <c r="E90" s="504"/>
      <c r="F90" s="504"/>
      <c r="G90" s="101"/>
      <c r="H90" s="101"/>
      <c r="I90" s="101"/>
      <c r="J90" s="156"/>
      <c r="K90" s="156"/>
      <c r="L90" s="53"/>
      <c r="M90" s="10"/>
      <c r="O90" s="10" t="s">
        <v>240</v>
      </c>
      <c r="P90" s="10" t="s">
        <v>239</v>
      </c>
    </row>
    <row r="91" spans="1:16" ht="15.75" customHeight="1" thickBot="1" x14ac:dyDescent="0.3">
      <c r="B91" s="502"/>
      <c r="C91" s="503"/>
      <c r="D91" s="505" t="str">
        <f>D87</f>
        <v>$ / kg</v>
      </c>
      <c r="E91" s="505"/>
      <c r="F91" s="505"/>
      <c r="G91" s="111" t="str">
        <f>IF(G89=0,"-",G90/G89)</f>
        <v>-</v>
      </c>
      <c r="H91" s="111" t="str">
        <f>IF(H89=0,"-",H90/H89)</f>
        <v>-</v>
      </c>
      <c r="I91" s="111" t="str">
        <f t="shared" ref="I91" si="13">IF(I89=0,"-",I90/I89)</f>
        <v>-</v>
      </c>
      <c r="J91" s="156"/>
      <c r="K91" s="156"/>
      <c r="L91" s="53"/>
      <c r="M91" s="10"/>
    </row>
    <row r="92" spans="1:16" ht="15" customHeight="1" x14ac:dyDescent="0.25">
      <c r="B92" s="506" t="str">
        <f>IF(Intro!$G$29="English",O92,P92)</f>
        <v>Sales to end users/retailers in Canada</v>
      </c>
      <c r="C92" s="507"/>
      <c r="D92" s="508" t="str">
        <f>D89</f>
        <v>kg</v>
      </c>
      <c r="E92" s="508"/>
      <c r="F92" s="508"/>
      <c r="G92" s="101"/>
      <c r="H92" s="101"/>
      <c r="I92" s="101"/>
      <c r="J92" s="156"/>
      <c r="K92" s="156"/>
      <c r="L92" s="53"/>
      <c r="M92" s="10"/>
      <c r="O92" s="10" t="str">
        <f>"Sales to "&amp;Variables!$B$27&amp;" in Canada"</f>
        <v>Sales to end users/retailers in Canada</v>
      </c>
      <c r="P92" s="10" t="str">
        <f>"Ventes aux "&amp;Variables!$C$27&amp;" au Canada"</f>
        <v>Ventes aux utilisateurs finals/détaillants au Canada</v>
      </c>
    </row>
    <row r="93" spans="1:16" ht="15" customHeight="1" x14ac:dyDescent="0.25">
      <c r="B93" s="317"/>
      <c r="C93" s="318"/>
      <c r="D93" s="504" t="str">
        <f>IF(Intro!G$29="English",O93,P93)</f>
        <v>net delivered selling value (CAD)</v>
      </c>
      <c r="E93" s="504"/>
      <c r="F93" s="504"/>
      <c r="G93" s="101"/>
      <c r="H93" s="101"/>
      <c r="I93" s="101"/>
      <c r="J93" s="156"/>
      <c r="K93" s="156"/>
      <c r="L93" s="53"/>
      <c r="M93" s="10"/>
      <c r="O93" s="10" t="s">
        <v>240</v>
      </c>
      <c r="P93" s="10" t="s">
        <v>239</v>
      </c>
    </row>
    <row r="94" spans="1:16" ht="15.75" customHeight="1" thickBot="1" x14ac:dyDescent="0.3">
      <c r="B94" s="502"/>
      <c r="C94" s="503"/>
      <c r="D94" s="505" t="str">
        <f>D91</f>
        <v>$ / kg</v>
      </c>
      <c r="E94" s="505"/>
      <c r="F94" s="505"/>
      <c r="G94" s="111" t="str">
        <f>IF(G92=0,"-",G93/G92)</f>
        <v>-</v>
      </c>
      <c r="H94" s="111" t="str">
        <f>IF(H92=0,"-",H93/H92)</f>
        <v>-</v>
      </c>
      <c r="I94" s="111" t="str">
        <f t="shared" ref="I94" si="14">IF(I92=0,"-",I93/I92)</f>
        <v>-</v>
      </c>
      <c r="J94" s="156"/>
      <c r="K94" s="156"/>
      <c r="L94" s="53"/>
      <c r="M94" s="10"/>
    </row>
    <row r="95" spans="1:16" ht="15" customHeight="1" x14ac:dyDescent="0.25">
      <c r="B95" s="381" t="str">
        <f>IF(Intro!$G$29="English",O95,P95)</f>
        <v>Total sales in Canada</v>
      </c>
      <c r="C95" s="382"/>
      <c r="D95" s="509" t="str">
        <f>D92</f>
        <v>kg</v>
      </c>
      <c r="E95" s="509"/>
      <c r="F95" s="509"/>
      <c r="G95" s="103">
        <f t="shared" ref="G95:I96" si="15">G89+G92</f>
        <v>0</v>
      </c>
      <c r="H95" s="103">
        <f t="shared" si="15"/>
        <v>0</v>
      </c>
      <c r="I95" s="103">
        <f t="shared" si="15"/>
        <v>0</v>
      </c>
      <c r="J95" s="156"/>
      <c r="K95" s="156"/>
      <c r="L95" s="53"/>
      <c r="M95" s="10"/>
      <c r="O95" s="10" t="s">
        <v>241</v>
      </c>
      <c r="P95" s="10" t="s">
        <v>242</v>
      </c>
    </row>
    <row r="96" spans="1:16" ht="15" customHeight="1" x14ac:dyDescent="0.25">
      <c r="B96" s="370"/>
      <c r="C96" s="371"/>
      <c r="D96" s="510" t="str">
        <f>IF(Intro!G$29="English",O96,P96)</f>
        <v>net delivered selling value (CAD)</v>
      </c>
      <c r="E96" s="510"/>
      <c r="F96" s="510"/>
      <c r="G96" s="102">
        <f t="shared" si="15"/>
        <v>0</v>
      </c>
      <c r="H96" s="102">
        <f t="shared" si="15"/>
        <v>0</v>
      </c>
      <c r="I96" s="102">
        <f t="shared" si="15"/>
        <v>0</v>
      </c>
      <c r="J96" s="156"/>
      <c r="K96" s="156"/>
      <c r="L96" s="53"/>
      <c r="M96" s="10"/>
      <c r="O96" s="10" t="s">
        <v>240</v>
      </c>
      <c r="P96" s="10" t="s">
        <v>239</v>
      </c>
    </row>
    <row r="97" spans="1:16" ht="15.75" customHeight="1" x14ac:dyDescent="0.25">
      <c r="B97" s="370"/>
      <c r="C97" s="371"/>
      <c r="D97" s="510" t="str">
        <f>D94</f>
        <v>$ / kg</v>
      </c>
      <c r="E97" s="510"/>
      <c r="F97" s="510"/>
      <c r="G97" s="177" t="str">
        <f>IF(G95=0,"-",G96/G95)</f>
        <v>-</v>
      </c>
      <c r="H97" s="177" t="str">
        <f>IF(H95=0,"-",H96/H95)</f>
        <v>-</v>
      </c>
      <c r="I97" s="177" t="str">
        <f>IF(I95=0,"-",I96/I95)</f>
        <v>-</v>
      </c>
      <c r="J97" s="156"/>
      <c r="K97" s="156"/>
      <c r="L97" s="53"/>
      <c r="M97" s="10"/>
    </row>
    <row r="98" spans="1:16" x14ac:dyDescent="0.25">
      <c r="B98" s="54"/>
      <c r="C98" s="64"/>
      <c r="D98" s="64"/>
      <c r="E98" s="64"/>
      <c r="F98" s="64"/>
      <c r="G98" s="64"/>
      <c r="H98" s="64"/>
      <c r="I98" s="64"/>
      <c r="J98" s="64"/>
      <c r="K98" s="64"/>
      <c r="L98" s="65"/>
      <c r="M98" s="10"/>
    </row>
    <row r="99" spans="1:16" x14ac:dyDescent="0.25">
      <c r="B99" s="283" t="str">
        <f>IF(Intro!$G$29="English",O99,P99)</f>
        <v>COUNTRY 25</v>
      </c>
      <c r="C99" s="284"/>
      <c r="D99" s="284"/>
      <c r="E99" s="284"/>
      <c r="F99" s="284"/>
      <c r="G99" s="284"/>
      <c r="H99" s="284"/>
      <c r="I99" s="284"/>
      <c r="J99" s="284"/>
      <c r="K99" s="284"/>
      <c r="L99" s="285"/>
      <c r="M99" s="10"/>
      <c r="O99" s="84" t="s">
        <v>905</v>
      </c>
      <c r="P99" s="84" t="s">
        <v>906</v>
      </c>
    </row>
    <row r="100" spans="1:16" ht="15.75" x14ac:dyDescent="0.25">
      <c r="B100" s="500" t="str">
        <f>IF(Intro!$G$29="English",O100,P100)</f>
        <v>Please specify the country of origin here:</v>
      </c>
      <c r="C100" s="501"/>
      <c r="D100" s="501"/>
      <c r="E100" s="497"/>
      <c r="F100" s="498"/>
      <c r="G100" s="498"/>
      <c r="H100" s="498"/>
      <c r="I100" s="499"/>
      <c r="J100" s="156"/>
      <c r="K100" s="156"/>
      <c r="L100" s="162"/>
      <c r="M100" s="10"/>
      <c r="O100" s="10" t="s">
        <v>855</v>
      </c>
      <c r="P100" s="10" t="s">
        <v>858</v>
      </c>
    </row>
    <row r="101" spans="1:16" x14ac:dyDescent="0.25">
      <c r="B101" s="99"/>
      <c r="C101" s="157"/>
      <c r="D101" s="157"/>
      <c r="E101" s="157"/>
      <c r="F101" s="157"/>
      <c r="G101" s="156"/>
      <c r="H101" s="156"/>
      <c r="I101" s="156"/>
      <c r="J101" s="156"/>
      <c r="K101" s="156"/>
      <c r="L101" s="17"/>
      <c r="M101" s="10"/>
    </row>
    <row r="102" spans="1:16" x14ac:dyDescent="0.25">
      <c r="B102" s="99"/>
      <c r="C102" s="157"/>
      <c r="D102" s="157"/>
      <c r="E102" s="157"/>
      <c r="F102" s="157"/>
      <c r="G102" s="164">
        <f>Variables!$B$6</f>
        <v>2023</v>
      </c>
      <c r="H102" s="164">
        <f>G102+1</f>
        <v>2024</v>
      </c>
      <c r="I102" s="164">
        <f>H102+1</f>
        <v>2025</v>
      </c>
      <c r="J102" s="156"/>
      <c r="K102" s="156"/>
      <c r="L102" s="53"/>
      <c r="M102" s="10"/>
      <c r="O102" s="18"/>
    </row>
    <row r="103" spans="1:16" s="136" customFormat="1" ht="14.25" customHeight="1" x14ac:dyDescent="0.25">
      <c r="A103" s="158"/>
      <c r="B103" s="491" t="str">
        <f>IF(Intro!$G$29="English",O103,P103)</f>
        <v>Imports in Canada</v>
      </c>
      <c r="C103" s="492"/>
      <c r="D103" s="492"/>
      <c r="E103" s="492"/>
      <c r="F103" s="492"/>
      <c r="G103" s="492"/>
      <c r="H103" s="492"/>
      <c r="I103" s="493"/>
      <c r="J103" s="156"/>
      <c r="K103" s="156"/>
      <c r="L103" s="53"/>
      <c r="O103" s="22" t="s">
        <v>151</v>
      </c>
      <c r="P103" s="136" t="s">
        <v>152</v>
      </c>
    </row>
    <row r="104" spans="1:16" ht="15" customHeight="1" x14ac:dyDescent="0.25">
      <c r="B104" s="317" t="str">
        <f>IF(Intro!$G$29="English",O104,P104)</f>
        <v>Imports</v>
      </c>
      <c r="C104" s="318"/>
      <c r="D104" s="504" t="str">
        <f>IF(Intro!$G$29="English",Variables!$B$23,Variables!$C$23)</f>
        <v>kg</v>
      </c>
      <c r="E104" s="504"/>
      <c r="F104" s="504"/>
      <c r="G104" s="101"/>
      <c r="H104" s="101"/>
      <c r="I104" s="101"/>
      <c r="J104" s="156"/>
      <c r="K104" s="156"/>
      <c r="L104" s="53"/>
      <c r="M104" s="10"/>
      <c r="O104" s="10" t="s">
        <v>53</v>
      </c>
      <c r="P104" s="10" t="s">
        <v>118</v>
      </c>
    </row>
    <row r="105" spans="1:16" ht="15" customHeight="1" x14ac:dyDescent="0.25">
      <c r="B105" s="317"/>
      <c r="C105" s="318"/>
      <c r="D105" s="504" t="str">
        <f>IF(Intro!G$29="English",O105,P105)</f>
        <v>net delivered purchase value (CAD)</v>
      </c>
      <c r="E105" s="504"/>
      <c r="F105" s="504"/>
      <c r="G105" s="101"/>
      <c r="H105" s="101"/>
      <c r="I105" s="101"/>
      <c r="J105" s="156"/>
      <c r="K105" s="156"/>
      <c r="L105" s="53"/>
      <c r="M105" s="10"/>
      <c r="O105" s="10" t="s">
        <v>238</v>
      </c>
      <c r="P105" s="10" t="s">
        <v>237</v>
      </c>
    </row>
    <row r="106" spans="1:16" ht="15" customHeight="1" x14ac:dyDescent="0.25">
      <c r="B106" s="317"/>
      <c r="C106" s="318"/>
      <c r="D106" s="504" t="str">
        <f>"$ / "&amp;IF(Intro!$G$29="English",Variables!$B$24,Variables!$C$24)</f>
        <v>$ / kg</v>
      </c>
      <c r="E106" s="504"/>
      <c r="F106" s="504"/>
      <c r="G106" s="111" t="str">
        <f>IF(G104=0,"-",G105/G104)</f>
        <v>-</v>
      </c>
      <c r="H106" s="111" t="str">
        <f>IF(H104=0,"-",H105/H104)</f>
        <v>-</v>
      </c>
      <c r="I106" s="111" t="str">
        <f t="shared" ref="I106" si="16">IF(I104=0,"-",I105/I104)</f>
        <v>-</v>
      </c>
      <c r="J106" s="156"/>
      <c r="K106" s="156"/>
      <c r="L106" s="53"/>
      <c r="M106" s="10"/>
    </row>
    <row r="107" spans="1:16" s="136" customFormat="1" x14ac:dyDescent="0.25">
      <c r="A107" s="158"/>
      <c r="B107" s="494" t="str">
        <f>IF(Intro!$G$29="English",O107,P107)</f>
        <v>Sales of imports in Canada</v>
      </c>
      <c r="C107" s="495"/>
      <c r="D107" s="495"/>
      <c r="E107" s="495"/>
      <c r="F107" s="495"/>
      <c r="G107" s="495"/>
      <c r="H107" s="495"/>
      <c r="I107" s="496"/>
      <c r="J107" s="156"/>
      <c r="K107" s="156"/>
      <c r="L107" s="53"/>
      <c r="O107" s="22" t="s">
        <v>364</v>
      </c>
      <c r="P107" s="136" t="s">
        <v>365</v>
      </c>
    </row>
    <row r="108" spans="1:16" ht="15" customHeight="1" x14ac:dyDescent="0.25">
      <c r="B108" s="317" t="str">
        <f>IF(Intro!$G$29="English",O108,P108)</f>
        <v>Sales to distributors in Canada</v>
      </c>
      <c r="C108" s="318"/>
      <c r="D108" s="504" t="str">
        <f>D104</f>
        <v>kg</v>
      </c>
      <c r="E108" s="504"/>
      <c r="F108" s="504"/>
      <c r="G108" s="101"/>
      <c r="H108" s="101"/>
      <c r="I108" s="101"/>
      <c r="J108" s="156"/>
      <c r="K108" s="156"/>
      <c r="L108" s="53"/>
      <c r="M108" s="10"/>
      <c r="O108" s="10" t="str">
        <f>"Sales to "&amp;Variables!$B$26&amp;" in Canada"</f>
        <v>Sales to distributors in Canada</v>
      </c>
      <c r="P108" s="10" t="str">
        <f>"Ventes aux "&amp;Variables!$C$26&amp;" au Canada"</f>
        <v>Ventes aux distributeurs au Canada</v>
      </c>
    </row>
    <row r="109" spans="1:16" ht="15" customHeight="1" x14ac:dyDescent="0.25">
      <c r="B109" s="317"/>
      <c r="C109" s="318"/>
      <c r="D109" s="504" t="str">
        <f>IF(Intro!G$29="English",O109,P109)</f>
        <v>net delivered selling value (CAD)</v>
      </c>
      <c r="E109" s="504"/>
      <c r="F109" s="504"/>
      <c r="G109" s="101"/>
      <c r="H109" s="101"/>
      <c r="I109" s="101"/>
      <c r="J109" s="156"/>
      <c r="K109" s="156"/>
      <c r="L109" s="53"/>
      <c r="M109" s="10"/>
      <c r="O109" s="10" t="s">
        <v>240</v>
      </c>
      <c r="P109" s="10" t="s">
        <v>239</v>
      </c>
    </row>
    <row r="110" spans="1:16" ht="15.75" customHeight="1" thickBot="1" x14ac:dyDescent="0.3">
      <c r="B110" s="502"/>
      <c r="C110" s="503"/>
      <c r="D110" s="505" t="str">
        <f>D106</f>
        <v>$ / kg</v>
      </c>
      <c r="E110" s="505"/>
      <c r="F110" s="505"/>
      <c r="G110" s="111" t="str">
        <f>IF(G108=0,"-",G109/G108)</f>
        <v>-</v>
      </c>
      <c r="H110" s="111" t="str">
        <f>IF(H108=0,"-",H109/H108)</f>
        <v>-</v>
      </c>
      <c r="I110" s="111" t="str">
        <f t="shared" ref="I110" si="17">IF(I108=0,"-",I109/I108)</f>
        <v>-</v>
      </c>
      <c r="J110" s="156"/>
      <c r="K110" s="156"/>
      <c r="L110" s="53"/>
      <c r="M110" s="10"/>
    </row>
    <row r="111" spans="1:16" ht="15" customHeight="1" x14ac:dyDescent="0.25">
      <c r="B111" s="506" t="str">
        <f>IF(Intro!$G$29="English",O111,P111)</f>
        <v>Sales to end users/retailers in Canada</v>
      </c>
      <c r="C111" s="507"/>
      <c r="D111" s="508" t="str">
        <f>D108</f>
        <v>kg</v>
      </c>
      <c r="E111" s="508"/>
      <c r="F111" s="508"/>
      <c r="G111" s="101"/>
      <c r="H111" s="101"/>
      <c r="I111" s="101"/>
      <c r="J111" s="156"/>
      <c r="K111" s="156"/>
      <c r="L111" s="53"/>
      <c r="M111" s="10"/>
      <c r="O111" s="10" t="str">
        <f>"Sales to "&amp;Variables!$B$27&amp;" in Canada"</f>
        <v>Sales to end users/retailers in Canada</v>
      </c>
      <c r="P111" s="10" t="str">
        <f>"Ventes aux "&amp;Variables!$C$27&amp;" au Canada"</f>
        <v>Ventes aux utilisateurs finals/détaillants au Canada</v>
      </c>
    </row>
    <row r="112" spans="1:16" ht="15" customHeight="1" x14ac:dyDescent="0.25">
      <c r="B112" s="317"/>
      <c r="C112" s="318"/>
      <c r="D112" s="504" t="str">
        <f>IF(Intro!G$29="English",O112,P112)</f>
        <v>net delivered selling value (CAD)</v>
      </c>
      <c r="E112" s="504"/>
      <c r="F112" s="504"/>
      <c r="G112" s="101"/>
      <c r="H112" s="101"/>
      <c r="I112" s="101"/>
      <c r="J112" s="156"/>
      <c r="K112" s="156"/>
      <c r="L112" s="53"/>
      <c r="M112" s="10"/>
      <c r="O112" s="10" t="s">
        <v>240</v>
      </c>
      <c r="P112" s="10" t="s">
        <v>239</v>
      </c>
    </row>
    <row r="113" spans="1:16" ht="15.75" customHeight="1" thickBot="1" x14ac:dyDescent="0.3">
      <c r="B113" s="502"/>
      <c r="C113" s="503"/>
      <c r="D113" s="505" t="str">
        <f>D110</f>
        <v>$ / kg</v>
      </c>
      <c r="E113" s="505"/>
      <c r="F113" s="505"/>
      <c r="G113" s="111" t="str">
        <f>IF(G111=0,"-",G112/G111)</f>
        <v>-</v>
      </c>
      <c r="H113" s="111" t="str">
        <f>IF(H111=0,"-",H112/H111)</f>
        <v>-</v>
      </c>
      <c r="I113" s="111" t="str">
        <f t="shared" ref="I113" si="18">IF(I111=0,"-",I112/I111)</f>
        <v>-</v>
      </c>
      <c r="J113" s="156"/>
      <c r="K113" s="156"/>
      <c r="L113" s="53"/>
      <c r="M113" s="10"/>
    </row>
    <row r="114" spans="1:16" ht="15" customHeight="1" x14ac:dyDescent="0.25">
      <c r="B114" s="381" t="str">
        <f>IF(Intro!$G$29="English",O114,P114)</f>
        <v>Total sales in Canada</v>
      </c>
      <c r="C114" s="382"/>
      <c r="D114" s="509" t="str">
        <f>D111</f>
        <v>kg</v>
      </c>
      <c r="E114" s="509"/>
      <c r="F114" s="509"/>
      <c r="G114" s="103">
        <f t="shared" ref="G114:I115" si="19">G108+G111</f>
        <v>0</v>
      </c>
      <c r="H114" s="103">
        <f t="shared" si="19"/>
        <v>0</v>
      </c>
      <c r="I114" s="103">
        <f t="shared" si="19"/>
        <v>0</v>
      </c>
      <c r="J114" s="156"/>
      <c r="K114" s="156"/>
      <c r="L114" s="53"/>
      <c r="M114" s="10"/>
      <c r="O114" s="10" t="s">
        <v>241</v>
      </c>
      <c r="P114" s="10" t="s">
        <v>242</v>
      </c>
    </row>
    <row r="115" spans="1:16" ht="15" customHeight="1" x14ac:dyDescent="0.25">
      <c r="B115" s="370"/>
      <c r="C115" s="371"/>
      <c r="D115" s="510" t="str">
        <f>IF(Intro!G$29="English",O115,P115)</f>
        <v>net delivered selling value (CAD)</v>
      </c>
      <c r="E115" s="510"/>
      <c r="F115" s="510"/>
      <c r="G115" s="102">
        <f t="shared" si="19"/>
        <v>0</v>
      </c>
      <c r="H115" s="102">
        <f t="shared" si="19"/>
        <v>0</v>
      </c>
      <c r="I115" s="102">
        <f t="shared" si="19"/>
        <v>0</v>
      </c>
      <c r="J115" s="156"/>
      <c r="K115" s="156"/>
      <c r="L115" s="53"/>
      <c r="M115" s="10"/>
      <c r="O115" s="10" t="s">
        <v>240</v>
      </c>
      <c r="P115" s="10" t="s">
        <v>239</v>
      </c>
    </row>
    <row r="116" spans="1:16" ht="15.75" customHeight="1" x14ac:dyDescent="0.25">
      <c r="B116" s="370"/>
      <c r="C116" s="371"/>
      <c r="D116" s="510" t="str">
        <f>D113</f>
        <v>$ / kg</v>
      </c>
      <c r="E116" s="510"/>
      <c r="F116" s="510"/>
      <c r="G116" s="177" t="str">
        <f>IF(G114=0,"-",G115/G114)</f>
        <v>-</v>
      </c>
      <c r="H116" s="177" t="str">
        <f>IF(H114=0,"-",H115/H114)</f>
        <v>-</v>
      </c>
      <c r="I116" s="177" t="str">
        <f>IF(I114=0,"-",I115/I114)</f>
        <v>-</v>
      </c>
      <c r="J116" s="156"/>
      <c r="K116" s="156"/>
      <c r="L116" s="53"/>
      <c r="M116" s="10"/>
    </row>
    <row r="117" spans="1:16" x14ac:dyDescent="0.25">
      <c r="B117" s="54"/>
      <c r="C117" s="64"/>
      <c r="D117" s="64"/>
      <c r="E117" s="64"/>
      <c r="F117" s="64"/>
      <c r="G117" s="64"/>
      <c r="H117" s="64"/>
      <c r="I117" s="64"/>
      <c r="J117" s="64"/>
      <c r="K117" s="64"/>
      <c r="L117" s="65"/>
      <c r="M117" s="10"/>
    </row>
    <row r="118" spans="1:16" s="136" customFormat="1" x14ac:dyDescent="0.25">
      <c r="A118" s="8"/>
      <c r="B118" s="137"/>
      <c r="C118" s="137"/>
      <c r="D118" s="70"/>
      <c r="E118" s="163"/>
      <c r="F118" s="163"/>
      <c r="G118" s="163"/>
      <c r="H118" s="163"/>
      <c r="I118" s="163"/>
      <c r="J118" s="163"/>
      <c r="K118" s="163"/>
      <c r="L118" s="163"/>
      <c r="M118" s="55"/>
    </row>
  </sheetData>
  <sheetProtection algorithmName="SHA-512" hashValue="Af4KzzkUOX8cpGk+XWNN6Z7MK1YKo9TobpcMhJtsuGC9flxJKI/9B903aHnC3MJ3MFKVeTMR8fgWVkml3iSGGA==" saltValue="eQEap/wPTY8UWLMqJc4MhQ==" spinCount="100000" sheet="1" objects="1" scenarios="1" selectLockedCells="1"/>
  <mergeCells count="121">
    <mergeCell ref="B4:L4"/>
    <mergeCell ref="B5:L5"/>
    <mergeCell ref="B6:L6"/>
    <mergeCell ref="B8:L8"/>
    <mergeCell ref="B9:L9"/>
    <mergeCell ref="B10:L11"/>
    <mergeCell ref="B27:I27"/>
    <mergeCell ref="B28:C30"/>
    <mergeCell ref="D28:F28"/>
    <mergeCell ref="D29:F29"/>
    <mergeCell ref="D30:F30"/>
    <mergeCell ref="B20:L20"/>
    <mergeCell ref="B21:L21"/>
    <mergeCell ref="B22:F22"/>
    <mergeCell ref="B12:L12"/>
    <mergeCell ref="B13:L13"/>
    <mergeCell ref="B14:L14"/>
    <mergeCell ref="B15:L15"/>
    <mergeCell ref="B16:L16"/>
    <mergeCell ref="B17:L17"/>
    <mergeCell ref="B18:L18"/>
    <mergeCell ref="B31:I31"/>
    <mergeCell ref="B23:L23"/>
    <mergeCell ref="B24:D24"/>
    <mergeCell ref="E24:I24"/>
    <mergeCell ref="B38:C40"/>
    <mergeCell ref="D38:F38"/>
    <mergeCell ref="D39:F39"/>
    <mergeCell ref="D40:F40"/>
    <mergeCell ref="B42:L42"/>
    <mergeCell ref="B43:D43"/>
    <mergeCell ref="E43:I43"/>
    <mergeCell ref="B32:C34"/>
    <mergeCell ref="D32:F32"/>
    <mergeCell ref="D33:F33"/>
    <mergeCell ref="D34:F34"/>
    <mergeCell ref="B35:C37"/>
    <mergeCell ref="D35:F35"/>
    <mergeCell ref="D36:F36"/>
    <mergeCell ref="D37:F37"/>
    <mergeCell ref="B51:C53"/>
    <mergeCell ref="D51:F51"/>
    <mergeCell ref="D52:F52"/>
    <mergeCell ref="D53:F53"/>
    <mergeCell ref="B54:C56"/>
    <mergeCell ref="D54:F54"/>
    <mergeCell ref="D55:F55"/>
    <mergeCell ref="D56:F56"/>
    <mergeCell ref="B46:I46"/>
    <mergeCell ref="B47:C49"/>
    <mergeCell ref="D47:F47"/>
    <mergeCell ref="D48:F48"/>
    <mergeCell ref="D49:F49"/>
    <mergeCell ref="B50:I50"/>
    <mergeCell ref="B65:I65"/>
    <mergeCell ref="B66:C68"/>
    <mergeCell ref="D66:F66"/>
    <mergeCell ref="D67:F67"/>
    <mergeCell ref="D68:F68"/>
    <mergeCell ref="B69:I69"/>
    <mergeCell ref="B57:C59"/>
    <mergeCell ref="D57:F57"/>
    <mergeCell ref="D58:F58"/>
    <mergeCell ref="D59:F59"/>
    <mergeCell ref="B61:L61"/>
    <mergeCell ref="B62:D62"/>
    <mergeCell ref="E62:I62"/>
    <mergeCell ref="B76:C78"/>
    <mergeCell ref="D76:F76"/>
    <mergeCell ref="D77:F77"/>
    <mergeCell ref="D78:F78"/>
    <mergeCell ref="B80:L80"/>
    <mergeCell ref="B81:D81"/>
    <mergeCell ref="E81:I81"/>
    <mergeCell ref="B70:C72"/>
    <mergeCell ref="D70:F70"/>
    <mergeCell ref="D71:F71"/>
    <mergeCell ref="D72:F72"/>
    <mergeCell ref="B73:C75"/>
    <mergeCell ref="D73:F73"/>
    <mergeCell ref="D74:F74"/>
    <mergeCell ref="D75:F75"/>
    <mergeCell ref="B89:C91"/>
    <mergeCell ref="D89:F89"/>
    <mergeCell ref="D90:F90"/>
    <mergeCell ref="D91:F91"/>
    <mergeCell ref="B92:C94"/>
    <mergeCell ref="D92:F92"/>
    <mergeCell ref="D93:F93"/>
    <mergeCell ref="D94:F94"/>
    <mergeCell ref="B84:I84"/>
    <mergeCell ref="B85:C87"/>
    <mergeCell ref="D85:F85"/>
    <mergeCell ref="D86:F86"/>
    <mergeCell ref="D87:F87"/>
    <mergeCell ref="B88:I88"/>
    <mergeCell ref="B114:C116"/>
    <mergeCell ref="D114:F114"/>
    <mergeCell ref="D115:F115"/>
    <mergeCell ref="D116:F116"/>
    <mergeCell ref="B108:C110"/>
    <mergeCell ref="D108:F108"/>
    <mergeCell ref="D109:F109"/>
    <mergeCell ref="D110:F110"/>
    <mergeCell ref="B111:C113"/>
    <mergeCell ref="D111:F111"/>
    <mergeCell ref="D112:F112"/>
    <mergeCell ref="D113:F113"/>
    <mergeCell ref="B103:I103"/>
    <mergeCell ref="B104:C106"/>
    <mergeCell ref="D104:F104"/>
    <mergeCell ref="D105:F105"/>
    <mergeCell ref="D106:F106"/>
    <mergeCell ref="B107:I107"/>
    <mergeCell ref="B95:C97"/>
    <mergeCell ref="D95:F95"/>
    <mergeCell ref="D96:F96"/>
    <mergeCell ref="D97:F97"/>
    <mergeCell ref="B99:L99"/>
    <mergeCell ref="B100:D100"/>
    <mergeCell ref="E100:I100"/>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8:I29 G32:I33 G35:I36 G47:I48 G51:I52 G54:I55 G66:I67 G70:I71 G73:I74 G85:I86 G89:I90 G92:I93 G104:I105 G108:I109 G111:I112" xr:uid="{ED98CF63-2EB7-4147-99AB-8566DA1DC003}">
      <formula1>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4:I34 G30:I30 G37:I40 G53:I53 G49:I49 G56:I59 G72:I72 G68:I68 G75:I78 G91:I91 G87:I87 G94:I97 G110:I110 G106:I106 G113:I116" xr:uid="{88C92766-57D5-4931-BAE6-7BB4E2345CB0}">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22" xr:uid="{CE336046-D8FF-4AA1-AEAE-6AC15497D1C1}">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117"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2B5AD7F-DCC3-41FC-8FE5-5918F157B4F5}">
          <x14:formula1>
            <xm:f>Variables!$D$80:$D$328</xm:f>
          </x14:formula1>
          <xm:sqref>E81 E24 E43 E62 E100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5F596-3B09-4F76-9650-9AB0B436C832}">
  <sheetPr codeName="Sheet11">
    <tabColor rgb="FFFFC000"/>
  </sheetPr>
  <dimension ref="B1:H7"/>
  <sheetViews>
    <sheetView showGridLines="0" zoomScaleNormal="100" workbookViewId="0">
      <selection activeCell="H7" sqref="H7"/>
    </sheetView>
  </sheetViews>
  <sheetFormatPr defaultRowHeight="15" x14ac:dyDescent="0.25"/>
  <cols>
    <col min="2" max="2" width="14.42578125" customWidth="1"/>
    <col min="3" max="3" width="19.85546875" customWidth="1"/>
    <col min="4" max="4" width="19.140625" customWidth="1"/>
    <col min="5" max="5" width="16" bestFit="1" customWidth="1"/>
    <col min="6" max="6" width="14" bestFit="1" customWidth="1"/>
    <col min="7" max="7" width="16" bestFit="1" customWidth="1"/>
    <col min="8" max="8" width="14" bestFit="1" customWidth="1"/>
  </cols>
  <sheetData>
    <row r="1" spans="2:8" x14ac:dyDescent="0.25">
      <c r="C1" t="s">
        <v>840</v>
      </c>
      <c r="D1" t="s">
        <v>841</v>
      </c>
      <c r="E1" t="s">
        <v>842</v>
      </c>
      <c r="F1" t="s">
        <v>843</v>
      </c>
      <c r="G1" t="s">
        <v>844</v>
      </c>
      <c r="H1" t="s">
        <v>845</v>
      </c>
    </row>
    <row r="2" spans="2:8" x14ac:dyDescent="0.25">
      <c r="B2" t="s">
        <v>835</v>
      </c>
      <c r="C2" s="160">
        <f>SUM('Country-Pays 1-5'!G32:G33,'Country-Pays 1-5'!G51:G52,'Country-Pays 1-5'!G70:G71,'Country-Pays 1-5'!G89:G90,'Country-Pays 1-5'!G108:G109)</f>
        <v>0</v>
      </c>
      <c r="D2" s="160">
        <f>SUM('Country-Pays 1-5'!G35:G36,'Country-Pays 1-5'!G54:G55,'Country-Pays 1-5'!G73:G74,'Country-Pays 1-5'!G92:G93,'Country-Pays 1-5'!G111:G112)</f>
        <v>0</v>
      </c>
      <c r="E2" s="160">
        <f>SUM('Country-Pays 1-5'!H32:H33,'Country-Pays 1-5'!H51:H52,'Country-Pays 1-5'!H70:H71,'Country-Pays 1-5'!H89:H90,'Country-Pays 1-5'!H108:H109)</f>
        <v>0</v>
      </c>
      <c r="F2" s="160">
        <f>SUM('Country-Pays 1-5'!H35:H36,'Country-Pays 1-5'!H54:H55,'Country-Pays 1-5'!H73:H74,'Country-Pays 1-5'!H92:H93,'Country-Pays 1-5'!H111:H112)</f>
        <v>0</v>
      </c>
      <c r="G2" s="160">
        <f>SUM('Country-Pays 1-5'!I32:I33,'Country-Pays 1-5'!I51:I52,'Country-Pays 1-5'!I70:I71,'Country-Pays 1-5'!I89:I90,'Country-Pays 1-5'!I108:I109)</f>
        <v>0</v>
      </c>
      <c r="H2" s="160">
        <f>SUM('Country-Pays 1-5'!I35:I36,'Country-Pays 1-5'!I54:I55,'Country-Pays 1-5'!I73:I74,'Country-Pays 1-5'!I92:I93,'Country-Pays 1-5'!I111:I112)</f>
        <v>0</v>
      </c>
    </row>
    <row r="3" spans="2:8" x14ac:dyDescent="0.25">
      <c r="B3" t="s">
        <v>836</v>
      </c>
      <c r="C3" s="160">
        <f>SUM('Country-Pays 6-10'!G32:G33,'Country-Pays 6-10'!G51:G52,'Country-Pays 6-10'!G70:G71,'Country-Pays 6-10'!G89:G90,'Country-Pays 6-10'!G108:G109)</f>
        <v>0</v>
      </c>
      <c r="D3" s="160">
        <f>SUM('Country-Pays 6-10'!G35:G36,'Country-Pays 6-10'!G54:G55,'Country-Pays 6-10'!G73:G74,'Country-Pays 6-10'!G92:G93,'Country-Pays 6-10'!G111:G112)</f>
        <v>0</v>
      </c>
      <c r="E3" s="160">
        <f>SUM('Country-Pays 6-10'!H32:H33,'Country-Pays 6-10'!H51:H52,'Country-Pays 6-10'!H70:H71,'Country-Pays 6-10'!H89:H90,'Country-Pays 6-10'!H108:H109)</f>
        <v>0</v>
      </c>
      <c r="F3" s="160">
        <f>SUM('Country-Pays 6-10'!H35:H36,'Country-Pays 6-10'!H54:H55,'Country-Pays 6-10'!H73:H74,'Country-Pays 6-10'!H92:H93,'Country-Pays 6-10'!H111:H112)</f>
        <v>0</v>
      </c>
      <c r="G3" s="160">
        <f>SUM('Country-Pays 6-10'!I32:I33,'Country-Pays 6-10'!I51:I52,'Country-Pays 6-10'!I70:I71,'Country-Pays 6-10'!I89:I90,'Country-Pays 6-10'!I108:I109)</f>
        <v>0</v>
      </c>
      <c r="H3" s="160">
        <f>SUM('Country-Pays 6-10'!I35:I36,'Country-Pays 6-10'!I54:I55,'Country-Pays 6-10'!I73:I74,'Country-Pays 6-10'!I92:I93,'Country-Pays 6-10'!I111:I112)</f>
        <v>0</v>
      </c>
    </row>
    <row r="4" spans="2:8" x14ac:dyDescent="0.25">
      <c r="B4" t="s">
        <v>837</v>
      </c>
      <c r="C4" s="160">
        <f>SUM('Country-Pays 11-15'!G32:G33,'Country-Pays 11-15'!G51:G52,'Country-Pays 11-15'!G70:G71,'Country-Pays 11-15'!G89:G90,'Country-Pays 11-15'!G108:G109)</f>
        <v>0</v>
      </c>
      <c r="D4" s="160">
        <f>SUM('Country-Pays 11-15'!G35:G36,'Country-Pays 11-15'!G54:G55,'Country-Pays 11-15'!G73:G74,'Country-Pays 11-15'!G92:G93,'Country-Pays 11-15'!G111:G112)</f>
        <v>0</v>
      </c>
      <c r="E4" s="160">
        <f>SUM('Country-Pays 11-15'!H32:H33,'Country-Pays 11-15'!H51:H52,'Country-Pays 11-15'!H70:H71,'Country-Pays 11-15'!H89:H90,'Country-Pays 11-15'!H108:H109)</f>
        <v>0</v>
      </c>
      <c r="F4" s="160">
        <f>SUM('Country-Pays 11-15'!H35:H36,'Country-Pays 11-15'!H54:H55,'Country-Pays 11-15'!H73:H74,'Country-Pays 11-15'!H92:H93,'Country-Pays 11-15'!H111:H112)</f>
        <v>0</v>
      </c>
      <c r="G4" s="160">
        <f>SUM('Country-Pays 11-15'!I32:I33,'Country-Pays 11-15'!I51:I52,'Country-Pays 11-15'!I70:I71,'Country-Pays 11-15'!I89:I90,'Country-Pays 11-15'!I108:I109)</f>
        <v>0</v>
      </c>
      <c r="H4" s="160">
        <f>SUM('Country-Pays 11-15'!I35:I36,'Country-Pays 11-15'!I54:I55,'Country-Pays 11-15'!I73:I74,'Country-Pays 11-15'!I92:I93,'Country-Pays 11-15'!I111:I112)</f>
        <v>0</v>
      </c>
    </row>
    <row r="5" spans="2:8" x14ac:dyDescent="0.25">
      <c r="B5" t="s">
        <v>838</v>
      </c>
      <c r="C5" s="160">
        <f>SUM('Country-Pays 16-20'!G32:G33,'Country-Pays 16-20'!G51:G52,'Country-Pays 16-20'!G70:G71,'Country-Pays 16-20'!G89:G90,'Country-Pays 16-20'!G108:G109)</f>
        <v>0</v>
      </c>
      <c r="D5" s="160">
        <f>SUM('Country-Pays 16-20'!G35:G36,'Country-Pays 16-20'!G54:G55,'Country-Pays 16-20'!G73:G74,'Country-Pays 16-20'!G92:G93,'Country-Pays 16-20'!G111:G112)</f>
        <v>0</v>
      </c>
      <c r="E5" s="160">
        <f>SUM('Country-Pays 16-20'!H32:H33,'Country-Pays 16-20'!H51:H52,'Country-Pays 16-20'!H70:H71,'Country-Pays 16-20'!H89:H90,'Country-Pays 16-20'!H108:H109)</f>
        <v>0</v>
      </c>
      <c r="F5" s="160">
        <f>SUM('Country-Pays 16-20'!H35:H36,'Country-Pays 16-20'!H54:H55,'Country-Pays 16-20'!H73:H74,'Country-Pays 16-20'!H92:H93,'Country-Pays 16-20'!H111:H112)</f>
        <v>0</v>
      </c>
      <c r="G5" s="160">
        <f>SUM('Country-Pays 16-20'!I32:I33,'Country-Pays 16-20'!I51:I52,'Country-Pays 16-20'!I70:I71,'Country-Pays 16-20'!I89:I90,'Country-Pays 16-20'!I108:I109)</f>
        <v>0</v>
      </c>
      <c r="H5" s="160">
        <f>SUM('Country-Pays 16-20'!I35:I36,'Country-Pays 16-20'!I54:I55,'Country-Pays 16-20'!I73:I74,'Country-Pays 16-20'!I92:I93,'Country-Pays 16-20'!I111:I112)</f>
        <v>0</v>
      </c>
    </row>
    <row r="6" spans="2:8" x14ac:dyDescent="0.25">
      <c r="B6" t="s">
        <v>839</v>
      </c>
      <c r="C6" s="160">
        <f>SUM('Country-Pays 21-25'!G32:G33,'Country-Pays 21-25'!G51:G52,'Country-Pays 21-25'!G70:G71,'Country-Pays 21-25'!G89:G90,'Country-Pays 21-25'!G108:G109)</f>
        <v>0</v>
      </c>
      <c r="D6" s="160">
        <f>SUM('Country-Pays 21-25'!G35:G36,'Country-Pays 21-25'!G54:G55,'Country-Pays 21-25'!G73:G74,'Country-Pays 21-25'!G92:G93,'Country-Pays 21-25'!G111:G112)</f>
        <v>0</v>
      </c>
      <c r="E6" s="160">
        <f>SUM('Country-Pays 21-25'!H32:H33,'Country-Pays 21-25'!H51:H52,'Country-Pays 21-25'!H70:H71,'Country-Pays 21-25'!H89:H90,'Country-Pays 21-25'!H108:H109)</f>
        <v>0</v>
      </c>
      <c r="F6" s="160">
        <f>SUM('Country-Pays 21-25'!H35:H36,'Country-Pays 21-25'!H54:H55,'Country-Pays 21-25'!H73:H74,'Country-Pays 21-25'!H92:H93,'Country-Pays 21-25'!H111:H112)</f>
        <v>0</v>
      </c>
      <c r="G6" s="160">
        <f>SUM('Country-Pays 21-25'!I32:I33,'Country-Pays 21-25'!I51:I52,'Country-Pays 21-25'!I70:I71,'Country-Pays 21-25'!I89:I90,'Country-Pays 21-25'!I108:I109)</f>
        <v>0</v>
      </c>
      <c r="H6" s="160">
        <f>SUM('Country-Pays 21-25'!I35:I36,'Country-Pays 21-25'!I54:I55,'Country-Pays 21-25'!I73:I74,'Country-Pays 21-25'!I92:I93,'Country-Pays 21-25'!I111:I112)</f>
        <v>0</v>
      </c>
    </row>
    <row r="7" spans="2:8" x14ac:dyDescent="0.25">
      <c r="C7" s="159"/>
      <c r="D7" s="159"/>
      <c r="E7" s="159"/>
      <c r="F7" s="159"/>
      <c r="G7" s="159"/>
      <c r="H7" s="159"/>
    </row>
  </sheetData>
  <sheetProtection algorithmName="SHA-512" hashValue="su1r1JgBwtupKYwKAqwhORXFu7khFL7qEaBHzMgSbcuzmW95Q/kEbCOxH72Z7odCdeusmCb+Czw7VIqJof+hVg==" saltValue="36j+V/eMnk2aOZjbbftzPw==" spinCount="100000" sheet="1" objects="1" scenarios="1" selectLockedCells="1"/>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2E0D5-FCE8-4052-AD33-A873BC367922}">
  <sheetPr>
    <tabColor rgb="FF92D050"/>
    <pageSetUpPr fitToPage="1"/>
  </sheetPr>
  <dimension ref="A1:R27"/>
  <sheetViews>
    <sheetView showGridLines="0" zoomScaleNormal="100" zoomScaleSheetLayoutView="55" workbookViewId="0"/>
  </sheetViews>
  <sheetFormatPr defaultColWidth="9.28515625" defaultRowHeight="14.25" x14ac:dyDescent="0.25"/>
  <cols>
    <col min="1" max="1" width="1.7109375" style="7" customWidth="1"/>
    <col min="2" max="12" width="14.5703125" style="1" customWidth="1"/>
    <col min="13" max="13" width="6.28515625" style="9" customWidth="1"/>
    <col min="14" max="14" width="9.28515625" style="10" customWidth="1"/>
    <col min="15" max="15" width="10.7109375" style="10" hidden="1" customWidth="1"/>
    <col min="16" max="16" width="8.7109375" style="10" hidden="1" customWidth="1"/>
    <col min="17" max="17" width="9.28515625" style="10" customWidth="1"/>
    <col min="18" max="16384" width="9.28515625" style="10"/>
  </cols>
  <sheetData>
    <row r="1" spans="1:16" x14ac:dyDescent="0.25">
      <c r="O1" s="10" t="s">
        <v>332</v>
      </c>
      <c r="P1" s="10" t="s">
        <v>332</v>
      </c>
    </row>
    <row r="2" spans="1:16" x14ac:dyDescent="0.25">
      <c r="B2" s="12" t="str">
        <f>Pro!B2</f>
        <v>PROTECTED</v>
      </c>
      <c r="C2" s="12"/>
      <c r="D2" s="12"/>
      <c r="O2" s="136" t="s">
        <v>55</v>
      </c>
      <c r="P2" s="136" t="s">
        <v>71</v>
      </c>
    </row>
    <row r="3" spans="1:16" x14ac:dyDescent="0.25">
      <c r="B3" s="13"/>
      <c r="C3" s="13"/>
      <c r="D3" s="13"/>
      <c r="O3" s="2"/>
      <c r="P3" s="2"/>
    </row>
    <row r="4" spans="1:16" s="2" customFormat="1" x14ac:dyDescent="0.25">
      <c r="A4" s="26"/>
      <c r="B4" s="341" t="str">
        <f>Info!B4</f>
        <v>IMPORTERS' QUESTIONNAIRE</v>
      </c>
      <c r="C4" s="342"/>
      <c r="D4" s="342"/>
      <c r="E4" s="342"/>
      <c r="F4" s="342"/>
      <c r="G4" s="342"/>
      <c r="H4" s="342"/>
      <c r="I4" s="342"/>
      <c r="J4" s="342"/>
      <c r="K4" s="342"/>
      <c r="L4" s="343"/>
      <c r="M4" s="21"/>
      <c r="N4" s="21"/>
      <c r="O4" s="19"/>
      <c r="P4" s="19"/>
    </row>
    <row r="5" spans="1:16" s="2" customFormat="1" x14ac:dyDescent="0.25">
      <c r="A5" s="26"/>
      <c r="B5" s="406" t="str">
        <f>Info!B5</f>
        <v>GC-2025-001</v>
      </c>
      <c r="C5" s="407"/>
      <c r="D5" s="407"/>
      <c r="E5" s="407"/>
      <c r="F5" s="407"/>
      <c r="G5" s="407"/>
      <c r="H5" s="407"/>
      <c r="I5" s="407"/>
      <c r="J5" s="407"/>
      <c r="K5" s="407"/>
      <c r="L5" s="408"/>
      <c r="M5" s="21"/>
      <c r="N5" s="21"/>
      <c r="O5" s="19"/>
      <c r="P5" s="19"/>
    </row>
    <row r="6" spans="1:16" s="6" customFormat="1" x14ac:dyDescent="0.25">
      <c r="A6" s="26"/>
      <c r="B6" s="406" t="str">
        <f>Info!B6</f>
        <v>VEGETABLE GOODS</v>
      </c>
      <c r="C6" s="407"/>
      <c r="D6" s="407"/>
      <c r="E6" s="407"/>
      <c r="F6" s="407"/>
      <c r="G6" s="407"/>
      <c r="H6" s="407"/>
      <c r="I6" s="407"/>
      <c r="J6" s="407"/>
      <c r="K6" s="407"/>
      <c r="L6" s="408"/>
      <c r="M6" s="19"/>
      <c r="N6" s="19"/>
      <c r="O6" s="15"/>
      <c r="P6" s="15"/>
    </row>
    <row r="7" spans="1:16" s="6" customFormat="1" x14ac:dyDescent="0.25">
      <c r="A7" s="26"/>
      <c r="B7" s="113"/>
      <c r="C7" s="114"/>
      <c r="D7" s="114"/>
      <c r="E7" s="114"/>
      <c r="F7" s="114"/>
      <c r="G7" s="114"/>
      <c r="H7" s="114"/>
      <c r="I7" s="114"/>
      <c r="J7" s="114"/>
      <c r="K7" s="114"/>
      <c r="L7" s="115"/>
      <c r="M7" s="19"/>
      <c r="N7" s="19"/>
      <c r="O7" s="20"/>
    </row>
    <row r="8" spans="1:16" s="6" customFormat="1" x14ac:dyDescent="0.25">
      <c r="A8" s="26"/>
      <c r="B8" s="412" t="str">
        <f>Public!B8</f>
        <v>The following questions refer to the goods as defined in the product description on the Intro tab.</v>
      </c>
      <c r="C8" s="413"/>
      <c r="D8" s="413"/>
      <c r="E8" s="413"/>
      <c r="F8" s="413"/>
      <c r="G8" s="413"/>
      <c r="H8" s="413"/>
      <c r="I8" s="413"/>
      <c r="J8" s="413"/>
      <c r="K8" s="413"/>
      <c r="L8" s="414"/>
      <c r="M8" s="19"/>
      <c r="N8" s="19"/>
      <c r="O8" s="15"/>
      <c r="P8" s="15"/>
    </row>
    <row r="9" spans="1:16" s="6" customFormat="1" x14ac:dyDescent="0.25">
      <c r="A9" s="26"/>
      <c r="B9" s="412" t="str">
        <f>Public!B9</f>
        <v xml:space="preserve">Product information and a glossary of terms can be found in the Info tab.
</v>
      </c>
      <c r="C9" s="413"/>
      <c r="D9" s="413"/>
      <c r="E9" s="413"/>
      <c r="F9" s="413"/>
      <c r="G9" s="413"/>
      <c r="H9" s="413"/>
      <c r="I9" s="413"/>
      <c r="J9" s="413"/>
      <c r="K9" s="413"/>
      <c r="L9" s="414"/>
      <c r="M9" s="19"/>
      <c r="N9" s="19"/>
      <c r="O9" s="15"/>
    </row>
    <row r="10" spans="1:16" s="6" customFormat="1" x14ac:dyDescent="0.25">
      <c r="A10" s="26"/>
      <c r="B10" s="412"/>
      <c r="C10" s="413"/>
      <c r="D10" s="413"/>
      <c r="E10" s="413"/>
      <c r="F10" s="413"/>
      <c r="G10" s="413"/>
      <c r="H10" s="413"/>
      <c r="I10" s="413"/>
      <c r="J10" s="413"/>
      <c r="K10" s="413"/>
      <c r="L10" s="414"/>
      <c r="M10" s="19"/>
      <c r="N10" s="19"/>
      <c r="O10" s="15"/>
      <c r="P10" s="15"/>
    </row>
    <row r="11" spans="1:16" s="6" customFormat="1" x14ac:dyDescent="0.25">
      <c r="A11" s="26"/>
      <c r="B11" s="412" t="str">
        <f>Pro!B12</f>
        <v>For the questions in this tab, note the following:</v>
      </c>
      <c r="C11" s="413"/>
      <c r="D11" s="413"/>
      <c r="E11" s="413"/>
      <c r="F11" s="413"/>
      <c r="G11" s="413"/>
      <c r="H11" s="413"/>
      <c r="I11" s="413"/>
      <c r="J11" s="413"/>
      <c r="K11" s="413"/>
      <c r="L11" s="414"/>
      <c r="M11" s="19"/>
      <c r="N11" s="19"/>
      <c r="O11" s="15"/>
      <c r="P11" s="15"/>
    </row>
    <row r="12" spans="1:16" s="6" customFormat="1" ht="27.75" customHeight="1" x14ac:dyDescent="0.25">
      <c r="A12" s="26"/>
      <c r="B12" s="483" t="str">
        <f>Pro!B13</f>
        <v>• Report only sales from your firm’s imports. Sales of goods purchased from Canadian producers must be excluded.</v>
      </c>
      <c r="C12" s="484"/>
      <c r="D12" s="484"/>
      <c r="E12" s="484"/>
      <c r="F12" s="484"/>
      <c r="G12" s="484"/>
      <c r="H12" s="484"/>
      <c r="I12" s="484"/>
      <c r="J12" s="484"/>
      <c r="K12" s="484"/>
      <c r="L12" s="485"/>
      <c r="M12" s="19"/>
      <c r="N12" s="19"/>
      <c r="O12" s="15"/>
      <c r="P12" s="15"/>
    </row>
    <row r="13" spans="1:16" s="6" customFormat="1" x14ac:dyDescent="0.25">
      <c r="A13" s="26"/>
      <c r="B13" s="412" t="str">
        <f>Pro!B14</f>
        <v>• Report all sales to Canadian and foreign associated firms.</v>
      </c>
      <c r="C13" s="413"/>
      <c r="D13" s="413"/>
      <c r="E13" s="413"/>
      <c r="F13" s="413"/>
      <c r="G13" s="413"/>
      <c r="H13" s="413"/>
      <c r="I13" s="413"/>
      <c r="J13" s="413"/>
      <c r="K13" s="413"/>
      <c r="L13" s="414"/>
      <c r="M13" s="19"/>
      <c r="N13" s="19"/>
      <c r="O13" s="15"/>
      <c r="P13" s="15"/>
    </row>
    <row r="14" spans="1:16" s="6" customFormat="1" x14ac:dyDescent="0.25">
      <c r="A14" s="26"/>
      <c r="B14" s="412" t="str">
        <f>Pro!B15</f>
        <v>• Report all sales as of the date of shipment to the customer or the customer’s warehouse.</v>
      </c>
      <c r="C14" s="413"/>
      <c r="D14" s="413"/>
      <c r="E14" s="413"/>
      <c r="F14" s="413"/>
      <c r="G14" s="413"/>
      <c r="H14" s="413"/>
      <c r="I14" s="413"/>
      <c r="J14" s="413"/>
      <c r="K14" s="413"/>
      <c r="L14" s="414"/>
      <c r="M14" s="19"/>
      <c r="N14" s="19"/>
      <c r="O14" s="15"/>
      <c r="P14" s="15"/>
    </row>
    <row r="15" spans="1:16" s="6" customFormat="1" x14ac:dyDescent="0.25">
      <c r="A15" s="26"/>
      <c r="B15" s="412" t="str">
        <f>Pro!B16</f>
        <v>• Report all values in Canadian dollars.</v>
      </c>
      <c r="C15" s="413"/>
      <c r="D15" s="413"/>
      <c r="E15" s="413"/>
      <c r="F15" s="413"/>
      <c r="G15" s="413"/>
      <c r="H15" s="413"/>
      <c r="I15" s="413"/>
      <c r="J15" s="413"/>
      <c r="K15" s="413"/>
      <c r="L15" s="414"/>
      <c r="M15" s="19"/>
      <c r="N15" s="19"/>
      <c r="O15" s="15"/>
      <c r="P15" s="15"/>
    </row>
    <row r="16" spans="1:16" s="6" customFormat="1" ht="15" customHeight="1" x14ac:dyDescent="0.25">
      <c r="A16" s="26"/>
      <c r="B16" s="511" t="str">
        <f>IF(Intro!$G$29="English",O16,P16)</f>
        <v>Information in this questionnaire should be provided for FROZEN GOODS only</v>
      </c>
      <c r="C16" s="512"/>
      <c r="D16" s="512"/>
      <c r="E16" s="512"/>
      <c r="F16" s="512"/>
      <c r="G16" s="512"/>
      <c r="H16" s="512"/>
      <c r="I16" s="512"/>
      <c r="J16" s="512"/>
      <c r="K16" s="512"/>
      <c r="L16" s="513"/>
      <c r="M16" s="19"/>
      <c r="N16" s="19"/>
      <c r="O16" s="15" t="s">
        <v>968</v>
      </c>
      <c r="P16" s="15" t="s">
        <v>969</v>
      </c>
    </row>
    <row r="17" spans="1:18" s="6" customFormat="1" x14ac:dyDescent="0.25">
      <c r="A17" s="26"/>
      <c r="B17" s="14"/>
      <c r="C17" s="14"/>
      <c r="D17" s="14"/>
      <c r="E17" s="3"/>
      <c r="F17" s="3"/>
      <c r="G17" s="3"/>
      <c r="H17" s="3"/>
      <c r="I17" s="3"/>
      <c r="J17" s="3"/>
      <c r="K17" s="3"/>
      <c r="L17" s="3"/>
      <c r="O17" s="15"/>
      <c r="P17" s="15"/>
    </row>
    <row r="18" spans="1:18" x14ac:dyDescent="0.25">
      <c r="B18" s="283" t="str">
        <f>IF(Intro!$G$29="English",O18,P18)</f>
        <v>EXPORT SALES</v>
      </c>
      <c r="C18" s="284"/>
      <c r="D18" s="284"/>
      <c r="E18" s="284"/>
      <c r="F18" s="284"/>
      <c r="G18" s="284"/>
      <c r="H18" s="284"/>
      <c r="I18" s="284"/>
      <c r="J18" s="284"/>
      <c r="K18" s="284"/>
      <c r="L18" s="285"/>
      <c r="M18" s="10"/>
      <c r="O18" s="84" t="s">
        <v>822</v>
      </c>
      <c r="P18" s="84" t="s">
        <v>823</v>
      </c>
    </row>
    <row r="19" spans="1:18" x14ac:dyDescent="0.25">
      <c r="B19" s="422" t="s">
        <v>12</v>
      </c>
      <c r="C19" s="423"/>
      <c r="D19" s="423"/>
      <c r="E19" s="423"/>
      <c r="F19" s="423"/>
      <c r="G19" s="423"/>
      <c r="H19" s="423"/>
      <c r="I19" s="423"/>
      <c r="J19" s="423"/>
      <c r="K19" s="423"/>
      <c r="L19" s="424"/>
      <c r="M19" s="10"/>
    </row>
    <row r="20" spans="1:18" ht="24" customHeight="1" x14ac:dyDescent="0.25">
      <c r="B20" s="362" t="str">
        <f>IF(Intro!$G$29="English",O20,P20)</f>
        <v>Provide your firm's export sales of imports of the goods.</v>
      </c>
      <c r="C20" s="363"/>
      <c r="D20" s="363"/>
      <c r="E20" s="363"/>
      <c r="F20" s="363"/>
      <c r="G20" s="28"/>
      <c r="H20" s="28"/>
      <c r="I20" s="28"/>
      <c r="J20" s="28"/>
      <c r="K20" s="28"/>
      <c r="L20" s="147"/>
      <c r="M20" s="10"/>
      <c r="O20" s="9" t="s">
        <v>856</v>
      </c>
      <c r="P20" s="9" t="s">
        <v>857</v>
      </c>
    </row>
    <row r="21" spans="1:18" x14ac:dyDescent="0.25">
      <c r="B21" s="99"/>
      <c r="C21" s="100"/>
      <c r="D21" s="100"/>
      <c r="E21" s="100"/>
      <c r="F21" s="100"/>
      <c r="G21" s="28"/>
      <c r="H21" s="28"/>
      <c r="I21" s="28"/>
      <c r="J21" s="28"/>
      <c r="K21" s="28"/>
      <c r="L21" s="17"/>
      <c r="M21" s="10"/>
    </row>
    <row r="22" spans="1:18" x14ac:dyDescent="0.25">
      <c r="B22" s="99"/>
      <c r="C22" s="100"/>
      <c r="D22" s="100"/>
      <c r="E22" s="100"/>
      <c r="F22" s="100"/>
      <c r="G22" s="148">
        <f>Variables!$B$6</f>
        <v>2023</v>
      </c>
      <c r="H22" s="148">
        <f>G22+1</f>
        <v>2024</v>
      </c>
      <c r="I22" s="148">
        <f>H22+1</f>
        <v>2025</v>
      </c>
      <c r="J22" s="28"/>
      <c r="K22" s="28"/>
      <c r="L22" s="53"/>
      <c r="M22" s="10"/>
      <c r="O22" s="18"/>
    </row>
    <row r="23" spans="1:18" s="136" customFormat="1" x14ac:dyDescent="0.25">
      <c r="A23" s="25"/>
      <c r="B23" s="491" t="str">
        <f>IF(Intro!$G$29="English",O23,P23)</f>
        <v>Export sales</v>
      </c>
      <c r="C23" s="492"/>
      <c r="D23" s="492"/>
      <c r="E23" s="492"/>
      <c r="F23" s="492"/>
      <c r="G23" s="492"/>
      <c r="H23" s="492"/>
      <c r="I23" s="493"/>
      <c r="J23" s="28"/>
      <c r="K23" s="28"/>
      <c r="L23" s="53"/>
      <c r="O23" s="10" t="s">
        <v>186</v>
      </c>
      <c r="P23" s="10" t="s">
        <v>103</v>
      </c>
    </row>
    <row r="24" spans="1:18" ht="15" customHeight="1" x14ac:dyDescent="0.25">
      <c r="B24" s="514" t="str">
        <f>IF(Intro!$G$29="English",Variables!$B$23,Variables!$C$23)</f>
        <v>kg</v>
      </c>
      <c r="C24" s="515"/>
      <c r="D24" s="515"/>
      <c r="E24" s="515"/>
      <c r="F24" s="469"/>
      <c r="G24" s="101"/>
      <c r="H24" s="101"/>
      <c r="I24" s="101"/>
      <c r="J24" s="28"/>
      <c r="K24" s="28"/>
      <c r="L24" s="53"/>
      <c r="M24" s="10"/>
      <c r="O24" s="10" t="s">
        <v>53</v>
      </c>
      <c r="P24" s="10" t="s">
        <v>118</v>
      </c>
    </row>
    <row r="25" spans="1:18" ht="15" customHeight="1" x14ac:dyDescent="0.25">
      <c r="B25" s="514" t="str">
        <f>IF(Intro!$G$29="English",O25,P25)</f>
        <v>net delivered selling value (CAD)</v>
      </c>
      <c r="C25" s="515"/>
      <c r="D25" s="515"/>
      <c r="E25" s="515"/>
      <c r="F25" s="469"/>
      <c r="G25" s="101"/>
      <c r="H25" s="101"/>
      <c r="I25" s="101"/>
      <c r="J25" s="28"/>
      <c r="K25" s="28"/>
      <c r="L25" s="53"/>
      <c r="M25" s="10"/>
      <c r="O25" s="10" t="s">
        <v>240</v>
      </c>
      <c r="P25" s="10" t="s">
        <v>239</v>
      </c>
    </row>
    <row r="26" spans="1:18" ht="15" customHeight="1" x14ac:dyDescent="0.25">
      <c r="B26" s="514" t="str">
        <f>"$ / "&amp;IF(Intro!$G$29="English",Variables!$B$24,Variables!$C$24)</f>
        <v>$ / kg</v>
      </c>
      <c r="C26" s="515"/>
      <c r="D26" s="515"/>
      <c r="E26" s="515"/>
      <c r="F26" s="469"/>
      <c r="G26" s="111" t="str">
        <f>IF(G24=0,"-",G25/G24)</f>
        <v>-</v>
      </c>
      <c r="H26" s="111" t="str">
        <f>IF(H24=0,"-",H25/H24)</f>
        <v>-</v>
      </c>
      <c r="I26" s="111" t="str">
        <f t="shared" ref="I26" si="0">IF(I24=0,"-",I25/I24)</f>
        <v>-</v>
      </c>
      <c r="J26" s="28"/>
      <c r="K26" s="28"/>
      <c r="L26" s="53"/>
      <c r="M26" s="10"/>
    </row>
    <row r="27" spans="1:18" s="29" customFormat="1" x14ac:dyDescent="0.25">
      <c r="A27" s="38"/>
      <c r="B27" s="39"/>
      <c r="C27" s="40"/>
      <c r="D27" s="40"/>
      <c r="E27" s="40"/>
      <c r="F27" s="40"/>
      <c r="G27" s="40"/>
      <c r="H27" s="40"/>
      <c r="I27" s="40"/>
      <c r="J27" s="40"/>
      <c r="K27" s="40"/>
      <c r="L27" s="41"/>
      <c r="O27" s="10"/>
      <c r="P27" s="10"/>
      <c r="Q27" s="10"/>
      <c r="R27" s="10"/>
    </row>
  </sheetData>
  <sheetProtection algorithmName="SHA-512" hashValue="oESk5wt3807+U+smAI60ETN/9qRq121Ss+4zdKnfUhgewayu1LOPZEkjpqmOAp5qIwuzsHfzxibKBfhJgO14XA==" saltValue="ku1N6FrU+mREgsrzIgNfjA==" spinCount="100000" sheet="1" objects="1" scenarios="1" selectLockedCells="1"/>
  <mergeCells count="19">
    <mergeCell ref="B10:L10"/>
    <mergeCell ref="B4:L4"/>
    <mergeCell ref="B5:L5"/>
    <mergeCell ref="B6:L6"/>
    <mergeCell ref="B8:L8"/>
    <mergeCell ref="B9:L9"/>
    <mergeCell ref="B11:L11"/>
    <mergeCell ref="B12:L12"/>
    <mergeCell ref="B13:L13"/>
    <mergeCell ref="B14:L14"/>
    <mergeCell ref="B15:L15"/>
    <mergeCell ref="B16:L16"/>
    <mergeCell ref="B24:F24"/>
    <mergeCell ref="B25:F25"/>
    <mergeCell ref="B26:F26"/>
    <mergeCell ref="B18:L18"/>
    <mergeCell ref="B19:L19"/>
    <mergeCell ref="B20:F20"/>
    <mergeCell ref="B23:I23"/>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4:I25" xr:uid="{43A2C717-BB31-45E2-A6ED-2A8F5F00054F}">
      <formula1>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6:I26" xr:uid="{0B87EE0A-95C5-4228-8429-5005BB1CE427}">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20" xr:uid="{61CBAF0C-E7AF-424C-A38F-59D85C4287AD}">
      <formula1>1000</formula1>
    </dataValidation>
  </dataValidations>
  <printOptions horizontalCentered="1"/>
  <pageMargins left="0.25" right="0.25" top="0.75" bottom="0.75" header="0.3" footer="0.3"/>
  <pageSetup scale="63" fitToHeight="0" orientation="portrait" r:id="rId1"/>
  <headerFooter>
    <oddFooter>&amp;L&amp;A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285C6-02EC-4901-81DA-5891BA963E71}">
  <sheetPr codeName="Sheet13">
    <tabColor rgb="FF92D050"/>
    <pageSetUpPr fitToPage="1"/>
  </sheetPr>
  <dimension ref="A1:P64"/>
  <sheetViews>
    <sheetView showGridLines="0" zoomScaleNormal="100" workbookViewId="0"/>
  </sheetViews>
  <sheetFormatPr defaultColWidth="9.28515625" defaultRowHeight="14.25" x14ac:dyDescent="0.25"/>
  <cols>
    <col min="1" max="1" width="1.7109375" style="8" customWidth="1"/>
    <col min="2" max="2" width="12.28515625" style="1" customWidth="1"/>
    <col min="3" max="3" width="5.7109375" style="1" customWidth="1"/>
    <col min="4" max="4" width="18.5703125" style="1" customWidth="1"/>
    <col min="5" max="12" width="15.42578125" style="1" customWidth="1"/>
    <col min="13" max="13" width="6.28515625" style="9" customWidth="1"/>
    <col min="14" max="14" width="9.28515625" style="10" customWidth="1"/>
    <col min="15" max="15" width="10.7109375" style="10" hidden="1" customWidth="1"/>
    <col min="16" max="16" width="8.7109375" style="10" hidden="1" customWidth="1"/>
    <col min="17" max="17" width="9.28515625" style="10" customWidth="1"/>
    <col min="18" max="16384" width="9.28515625" style="10"/>
  </cols>
  <sheetData>
    <row r="1" spans="1:16" x14ac:dyDescent="0.25">
      <c r="O1" s="10" t="s">
        <v>332</v>
      </c>
      <c r="P1" s="10" t="s">
        <v>332</v>
      </c>
    </row>
    <row r="2" spans="1:16" x14ac:dyDescent="0.25">
      <c r="B2" s="12" t="str">
        <f>Pro!B2</f>
        <v>PROTECTED</v>
      </c>
      <c r="C2" s="12"/>
      <c r="O2" s="118" t="s">
        <v>55</v>
      </c>
      <c r="P2" s="118" t="s">
        <v>71</v>
      </c>
    </row>
    <row r="3" spans="1:16" x14ac:dyDescent="0.25">
      <c r="B3" s="13"/>
      <c r="C3" s="13"/>
      <c r="O3" s="2"/>
      <c r="P3" s="2"/>
    </row>
    <row r="4" spans="1:16" s="2" customFormat="1" x14ac:dyDescent="0.25">
      <c r="A4" s="4"/>
      <c r="B4" s="341" t="str">
        <f>Info!B4</f>
        <v>IMPORTERS' QUESTIONNAIRE</v>
      </c>
      <c r="C4" s="342"/>
      <c r="D4" s="342"/>
      <c r="E4" s="342"/>
      <c r="F4" s="342"/>
      <c r="G4" s="342"/>
      <c r="H4" s="342"/>
      <c r="I4" s="342"/>
      <c r="J4" s="342"/>
      <c r="K4" s="342"/>
      <c r="L4" s="343"/>
      <c r="M4" s="21"/>
      <c r="N4" s="21"/>
      <c r="O4" s="19"/>
      <c r="P4" s="19"/>
    </row>
    <row r="5" spans="1:16" s="2" customFormat="1" x14ac:dyDescent="0.25">
      <c r="A5" s="4"/>
      <c r="B5" s="406" t="str">
        <f>Info!B5</f>
        <v>GC-2025-001</v>
      </c>
      <c r="C5" s="407"/>
      <c r="D5" s="407"/>
      <c r="E5" s="407"/>
      <c r="F5" s="407"/>
      <c r="G5" s="407"/>
      <c r="H5" s="407"/>
      <c r="I5" s="407"/>
      <c r="J5" s="407"/>
      <c r="K5" s="407"/>
      <c r="L5" s="408"/>
      <c r="M5" s="21"/>
      <c r="N5" s="21"/>
      <c r="O5" s="19"/>
      <c r="P5" s="19"/>
    </row>
    <row r="6" spans="1:16" s="6" customFormat="1" ht="14.25" customHeight="1" x14ac:dyDescent="0.25">
      <c r="A6" s="4"/>
      <c r="B6" s="443" t="str">
        <f>Info!B6</f>
        <v>VEGETABLE GOODS</v>
      </c>
      <c r="C6" s="444"/>
      <c r="D6" s="444"/>
      <c r="E6" s="444"/>
      <c r="F6" s="444"/>
      <c r="G6" s="444"/>
      <c r="H6" s="444"/>
      <c r="I6" s="444"/>
      <c r="J6" s="444"/>
      <c r="K6" s="444"/>
      <c r="L6" s="445"/>
      <c r="M6" s="19"/>
      <c r="N6" s="19"/>
      <c r="O6" s="15"/>
      <c r="P6" s="15"/>
    </row>
    <row r="7" spans="1:16" s="6" customFormat="1" ht="14.25" customHeight="1" x14ac:dyDescent="0.25">
      <c r="A7" s="4"/>
      <c r="B7" s="448" t="str">
        <f>IF(Intro!$G$29="English",O7,P7)</f>
        <v>Information in this questionnaire should be provided for FROZEN GOODS only</v>
      </c>
      <c r="C7" s="449"/>
      <c r="D7" s="449"/>
      <c r="E7" s="449"/>
      <c r="F7" s="449"/>
      <c r="G7" s="449"/>
      <c r="H7" s="449"/>
      <c r="I7" s="449"/>
      <c r="J7" s="449"/>
      <c r="K7" s="449"/>
      <c r="L7" s="450"/>
      <c r="M7" s="19"/>
      <c r="N7" s="19"/>
      <c r="O7" s="15" t="s">
        <v>968</v>
      </c>
      <c r="P7" s="15" t="s">
        <v>969</v>
      </c>
    </row>
    <row r="8" spans="1:16" s="6" customFormat="1" x14ac:dyDescent="0.25">
      <c r="A8" s="4"/>
      <c r="B8" s="14"/>
      <c r="C8" s="14"/>
      <c r="D8" s="3"/>
      <c r="E8" s="3"/>
      <c r="F8" s="3"/>
      <c r="G8" s="3"/>
      <c r="H8" s="3"/>
      <c r="I8" s="3"/>
      <c r="J8" s="3"/>
      <c r="K8" s="3"/>
      <c r="L8" s="3"/>
    </row>
    <row r="9" spans="1:16" x14ac:dyDescent="0.25">
      <c r="B9" s="283" t="str">
        <f>IF(Intro!$G$29="English",O9,P9)</f>
        <v>PROTECTED COMMENTS</v>
      </c>
      <c r="C9" s="284"/>
      <c r="D9" s="284"/>
      <c r="E9" s="284"/>
      <c r="F9" s="284"/>
      <c r="G9" s="284"/>
      <c r="H9" s="284"/>
      <c r="I9" s="284"/>
      <c r="J9" s="284"/>
      <c r="K9" s="284"/>
      <c r="L9" s="285"/>
      <c r="M9" s="10"/>
      <c r="O9" s="10" t="s">
        <v>50</v>
      </c>
      <c r="P9" s="10" t="s">
        <v>138</v>
      </c>
    </row>
    <row r="10" spans="1:16" x14ac:dyDescent="0.25">
      <c r="B10" s="16"/>
      <c r="C10" s="27"/>
      <c r="D10" s="28"/>
      <c r="E10" s="28"/>
      <c r="F10" s="28"/>
      <c r="G10" s="28"/>
      <c r="H10" s="28"/>
      <c r="I10" s="28"/>
      <c r="J10" s="28"/>
      <c r="K10" s="28"/>
      <c r="L10" s="17"/>
      <c r="M10" s="10"/>
    </row>
    <row r="11" spans="1:16" x14ac:dyDescent="0.25">
      <c r="B11" s="275" t="str">
        <f>AddPub!B11</f>
        <v>Should your firm wish to add any comments related to its responses, submit them here. Be sure to indicate the applicable question number.</v>
      </c>
      <c r="C11" s="276"/>
      <c r="D11" s="276"/>
      <c r="E11" s="276"/>
      <c r="F11" s="276"/>
      <c r="G11" s="276"/>
      <c r="H11" s="276"/>
      <c r="I11" s="276"/>
      <c r="J11" s="276"/>
      <c r="K11" s="276"/>
      <c r="L11" s="277"/>
      <c r="M11" s="10"/>
      <c r="O11" s="18"/>
    </row>
    <row r="12" spans="1:16" x14ac:dyDescent="0.25">
      <c r="B12" s="46"/>
      <c r="C12" s="27"/>
      <c r="D12" s="28"/>
      <c r="E12" s="28"/>
      <c r="F12" s="28"/>
      <c r="G12" s="28"/>
      <c r="H12" s="28"/>
      <c r="I12" s="28"/>
      <c r="J12" s="28"/>
      <c r="K12" s="28"/>
      <c r="L12" s="17"/>
      <c r="M12" s="10"/>
      <c r="O12" s="37" t="s">
        <v>324</v>
      </c>
      <c r="P12" s="37" t="s">
        <v>325</v>
      </c>
    </row>
    <row r="13" spans="1:16" x14ac:dyDescent="0.25">
      <c r="B13" s="89"/>
      <c r="C13" s="27"/>
      <c r="D13" s="97" t="str">
        <f>IF(Intro!$G$29="English",O12,P12)</f>
        <v>Tab and Question</v>
      </c>
      <c r="E13" s="446" t="str">
        <f>IF(Intro!$G$29="English",O13,P13)</f>
        <v>Comments</v>
      </c>
      <c r="F13" s="446"/>
      <c r="G13" s="446"/>
      <c r="H13" s="446"/>
      <c r="I13" s="446"/>
      <c r="J13" s="446"/>
      <c r="K13" s="446"/>
      <c r="L13" s="447"/>
      <c r="M13" s="10"/>
      <c r="O13" s="18" t="s">
        <v>88</v>
      </c>
      <c r="P13" s="10" t="s">
        <v>89</v>
      </c>
    </row>
    <row r="14" spans="1:16" x14ac:dyDescent="0.25">
      <c r="B14" s="438" t="str">
        <f>IF(Intro!$G$29="English",O14,P14)</f>
        <v>Comment 1</v>
      </c>
      <c r="C14" s="439"/>
      <c r="D14" s="440"/>
      <c r="E14" s="441"/>
      <c r="F14" s="441"/>
      <c r="G14" s="441"/>
      <c r="H14" s="441"/>
      <c r="I14" s="441"/>
      <c r="J14" s="441"/>
      <c r="K14" s="441"/>
      <c r="L14" s="442"/>
      <c r="M14" s="10"/>
      <c r="O14" s="18" t="s">
        <v>90</v>
      </c>
      <c r="P14" s="10" t="s">
        <v>91</v>
      </c>
    </row>
    <row r="15" spans="1:16" x14ac:dyDescent="0.25">
      <c r="B15" s="438"/>
      <c r="C15" s="439"/>
      <c r="D15" s="440"/>
      <c r="E15" s="441"/>
      <c r="F15" s="441"/>
      <c r="G15" s="441"/>
      <c r="H15" s="441"/>
      <c r="I15" s="441"/>
      <c r="J15" s="441"/>
      <c r="K15" s="441"/>
      <c r="L15" s="442"/>
      <c r="M15" s="10"/>
      <c r="O15" s="18"/>
    </row>
    <row r="16" spans="1:16" x14ac:dyDescent="0.25">
      <c r="B16" s="438"/>
      <c r="C16" s="439"/>
      <c r="D16" s="440"/>
      <c r="E16" s="441"/>
      <c r="F16" s="441"/>
      <c r="G16" s="441"/>
      <c r="H16" s="441"/>
      <c r="I16" s="441"/>
      <c r="J16" s="441"/>
      <c r="K16" s="441"/>
      <c r="L16" s="442"/>
      <c r="M16" s="10"/>
      <c r="O16" s="18"/>
    </row>
    <row r="17" spans="2:16" x14ac:dyDescent="0.25">
      <c r="B17" s="438"/>
      <c r="C17" s="439"/>
      <c r="D17" s="440"/>
      <c r="E17" s="441"/>
      <c r="F17" s="441"/>
      <c r="G17" s="441"/>
      <c r="H17" s="441"/>
      <c r="I17" s="441"/>
      <c r="J17" s="441"/>
      <c r="K17" s="441"/>
      <c r="L17" s="442"/>
      <c r="M17" s="10"/>
      <c r="O17" s="18"/>
    </row>
    <row r="18" spans="2:16" x14ac:dyDescent="0.25">
      <c r="B18" s="438"/>
      <c r="C18" s="439"/>
      <c r="D18" s="440"/>
      <c r="E18" s="441"/>
      <c r="F18" s="441"/>
      <c r="G18" s="441"/>
      <c r="H18" s="441"/>
      <c r="I18" s="441"/>
      <c r="J18" s="441"/>
      <c r="K18" s="441"/>
      <c r="L18" s="442"/>
      <c r="M18" s="10"/>
      <c r="O18" s="18"/>
    </row>
    <row r="19" spans="2:16" x14ac:dyDescent="0.25">
      <c r="B19" s="438"/>
      <c r="C19" s="439"/>
      <c r="D19" s="440"/>
      <c r="E19" s="441"/>
      <c r="F19" s="441"/>
      <c r="G19" s="441"/>
      <c r="H19" s="441"/>
      <c r="I19" s="441"/>
      <c r="J19" s="441"/>
      <c r="K19" s="441"/>
      <c r="L19" s="442"/>
      <c r="M19" s="10"/>
      <c r="O19" s="18"/>
    </row>
    <row r="20" spans="2:16" x14ac:dyDescent="0.25">
      <c r="B20" s="438"/>
      <c r="C20" s="439"/>
      <c r="D20" s="440"/>
      <c r="E20" s="441"/>
      <c r="F20" s="441"/>
      <c r="G20" s="441"/>
      <c r="H20" s="441"/>
      <c r="I20" s="441"/>
      <c r="J20" s="441"/>
      <c r="K20" s="441"/>
      <c r="L20" s="442"/>
      <c r="M20" s="10"/>
      <c r="O20" s="18"/>
    </row>
    <row r="21" spans="2:16" x14ac:dyDescent="0.25">
      <c r="B21" s="438"/>
      <c r="C21" s="439"/>
      <c r="D21" s="440"/>
      <c r="E21" s="441"/>
      <c r="F21" s="441"/>
      <c r="G21" s="441"/>
      <c r="H21" s="441"/>
      <c r="I21" s="441"/>
      <c r="J21" s="441"/>
      <c r="K21" s="441"/>
      <c r="L21" s="442"/>
      <c r="M21" s="10"/>
      <c r="O21" s="18"/>
    </row>
    <row r="22" spans="2:16" x14ac:dyDescent="0.25">
      <c r="B22" s="438"/>
      <c r="C22" s="439"/>
      <c r="D22" s="440"/>
      <c r="E22" s="441"/>
      <c r="F22" s="441"/>
      <c r="G22" s="441"/>
      <c r="H22" s="441"/>
      <c r="I22" s="441"/>
      <c r="J22" s="441"/>
      <c r="K22" s="441"/>
      <c r="L22" s="442"/>
      <c r="M22" s="10"/>
      <c r="O22" s="18"/>
    </row>
    <row r="23" spans="2:16" x14ac:dyDescent="0.25">
      <c r="B23" s="438"/>
      <c r="C23" s="439"/>
      <c r="D23" s="440"/>
      <c r="E23" s="441"/>
      <c r="F23" s="441"/>
      <c r="G23" s="441"/>
      <c r="H23" s="441"/>
      <c r="I23" s="441"/>
      <c r="J23" s="441"/>
      <c r="K23" s="441"/>
      <c r="L23" s="442"/>
      <c r="M23" s="10"/>
      <c r="O23" s="18"/>
    </row>
    <row r="24" spans="2:16" x14ac:dyDescent="0.25">
      <c r="B24" s="438" t="str">
        <f>IF(Intro!$G$29="English",O24,P24)</f>
        <v>Comment 2</v>
      </c>
      <c r="C24" s="439"/>
      <c r="D24" s="440"/>
      <c r="E24" s="441"/>
      <c r="F24" s="441"/>
      <c r="G24" s="441"/>
      <c r="H24" s="441"/>
      <c r="I24" s="441"/>
      <c r="J24" s="441"/>
      <c r="K24" s="441"/>
      <c r="L24" s="442"/>
      <c r="M24" s="10"/>
      <c r="O24" s="18" t="s">
        <v>92</v>
      </c>
      <c r="P24" s="10" t="s">
        <v>93</v>
      </c>
    </row>
    <row r="25" spans="2:16" x14ac:dyDescent="0.25">
      <c r="B25" s="438"/>
      <c r="C25" s="439"/>
      <c r="D25" s="440"/>
      <c r="E25" s="441"/>
      <c r="F25" s="441"/>
      <c r="G25" s="441"/>
      <c r="H25" s="441"/>
      <c r="I25" s="441"/>
      <c r="J25" s="441"/>
      <c r="K25" s="441"/>
      <c r="L25" s="442"/>
      <c r="M25" s="10"/>
    </row>
    <row r="26" spans="2:16" x14ac:dyDescent="0.25">
      <c r="B26" s="438"/>
      <c r="C26" s="439"/>
      <c r="D26" s="440"/>
      <c r="E26" s="441"/>
      <c r="F26" s="441"/>
      <c r="G26" s="441"/>
      <c r="H26" s="441"/>
      <c r="I26" s="441"/>
      <c r="J26" s="441"/>
      <c r="K26" s="441"/>
      <c r="L26" s="442"/>
      <c r="M26" s="10"/>
    </row>
    <row r="27" spans="2:16" x14ac:dyDescent="0.25">
      <c r="B27" s="438"/>
      <c r="C27" s="439"/>
      <c r="D27" s="440"/>
      <c r="E27" s="441"/>
      <c r="F27" s="441"/>
      <c r="G27" s="441"/>
      <c r="H27" s="441"/>
      <c r="I27" s="441"/>
      <c r="J27" s="441"/>
      <c r="K27" s="441"/>
      <c r="L27" s="442"/>
      <c r="M27" s="10"/>
    </row>
    <row r="28" spans="2:16" x14ac:dyDescent="0.25">
      <c r="B28" s="438"/>
      <c r="C28" s="439"/>
      <c r="D28" s="440"/>
      <c r="E28" s="441"/>
      <c r="F28" s="441"/>
      <c r="G28" s="441"/>
      <c r="H28" s="441"/>
      <c r="I28" s="441"/>
      <c r="J28" s="441"/>
      <c r="K28" s="441"/>
      <c r="L28" s="442"/>
      <c r="M28" s="10"/>
      <c r="O28" s="18"/>
    </row>
    <row r="29" spans="2:16" x14ac:dyDescent="0.25">
      <c r="B29" s="438"/>
      <c r="C29" s="439"/>
      <c r="D29" s="440"/>
      <c r="E29" s="441"/>
      <c r="F29" s="441"/>
      <c r="G29" s="441"/>
      <c r="H29" s="441"/>
      <c r="I29" s="441"/>
      <c r="J29" s="441"/>
      <c r="K29" s="441"/>
      <c r="L29" s="442"/>
      <c r="M29" s="10"/>
      <c r="O29" s="18"/>
    </row>
    <row r="30" spans="2:16" x14ac:dyDescent="0.25">
      <c r="B30" s="438"/>
      <c r="C30" s="439"/>
      <c r="D30" s="440"/>
      <c r="E30" s="441"/>
      <c r="F30" s="441"/>
      <c r="G30" s="441"/>
      <c r="H30" s="441"/>
      <c r="I30" s="441"/>
      <c r="J30" s="441"/>
      <c r="K30" s="441"/>
      <c r="L30" s="442"/>
      <c r="M30" s="10"/>
      <c r="O30" s="18"/>
    </row>
    <row r="31" spans="2:16" x14ac:dyDescent="0.25">
      <c r="B31" s="438"/>
      <c r="C31" s="439"/>
      <c r="D31" s="440"/>
      <c r="E31" s="441"/>
      <c r="F31" s="441"/>
      <c r="G31" s="441"/>
      <c r="H31" s="441"/>
      <c r="I31" s="441"/>
      <c r="J31" s="441"/>
      <c r="K31" s="441"/>
      <c r="L31" s="442"/>
      <c r="M31" s="10"/>
      <c r="O31" s="18"/>
    </row>
    <row r="32" spans="2:16" x14ac:dyDescent="0.25">
      <c r="B32" s="438"/>
      <c r="C32" s="439"/>
      <c r="D32" s="440"/>
      <c r="E32" s="441"/>
      <c r="F32" s="441"/>
      <c r="G32" s="441"/>
      <c r="H32" s="441"/>
      <c r="I32" s="441"/>
      <c r="J32" s="441"/>
      <c r="K32" s="441"/>
      <c r="L32" s="442"/>
      <c r="M32" s="10"/>
      <c r="O32" s="18"/>
    </row>
    <row r="33" spans="2:16" x14ac:dyDescent="0.25">
      <c r="B33" s="438"/>
      <c r="C33" s="439"/>
      <c r="D33" s="440"/>
      <c r="E33" s="441"/>
      <c r="F33" s="441"/>
      <c r="G33" s="441"/>
      <c r="H33" s="441"/>
      <c r="I33" s="441"/>
      <c r="J33" s="441"/>
      <c r="K33" s="441"/>
      <c r="L33" s="442"/>
      <c r="M33" s="10"/>
      <c r="O33" s="18"/>
    </row>
    <row r="34" spans="2:16" x14ac:dyDescent="0.25">
      <c r="B34" s="438" t="str">
        <f>IF(Intro!$G$29="English",O34,P34)</f>
        <v>Comment 3</v>
      </c>
      <c r="C34" s="439"/>
      <c r="D34" s="440"/>
      <c r="E34" s="441"/>
      <c r="F34" s="441"/>
      <c r="G34" s="441"/>
      <c r="H34" s="441"/>
      <c r="I34" s="441"/>
      <c r="J34" s="441"/>
      <c r="K34" s="441"/>
      <c r="L34" s="442"/>
      <c r="M34" s="10"/>
      <c r="O34" s="18" t="s">
        <v>94</v>
      </c>
      <c r="P34" s="10" t="s">
        <v>95</v>
      </c>
    </row>
    <row r="35" spans="2:16" x14ac:dyDescent="0.25">
      <c r="B35" s="438"/>
      <c r="C35" s="439"/>
      <c r="D35" s="440"/>
      <c r="E35" s="441"/>
      <c r="F35" s="441"/>
      <c r="G35" s="441"/>
      <c r="H35" s="441"/>
      <c r="I35" s="441"/>
      <c r="J35" s="441"/>
      <c r="K35" s="441"/>
      <c r="L35" s="442"/>
      <c r="M35" s="10"/>
      <c r="O35" s="18"/>
    </row>
    <row r="36" spans="2:16" x14ac:dyDescent="0.25">
      <c r="B36" s="438"/>
      <c r="C36" s="439"/>
      <c r="D36" s="440"/>
      <c r="E36" s="441"/>
      <c r="F36" s="441"/>
      <c r="G36" s="441"/>
      <c r="H36" s="441"/>
      <c r="I36" s="441"/>
      <c r="J36" s="441"/>
      <c r="K36" s="441"/>
      <c r="L36" s="442"/>
      <c r="M36" s="10"/>
      <c r="O36" s="18"/>
    </row>
    <row r="37" spans="2:16" x14ac:dyDescent="0.25">
      <c r="B37" s="438"/>
      <c r="C37" s="439"/>
      <c r="D37" s="440"/>
      <c r="E37" s="441"/>
      <c r="F37" s="441"/>
      <c r="G37" s="441"/>
      <c r="H37" s="441"/>
      <c r="I37" s="441"/>
      <c r="J37" s="441"/>
      <c r="K37" s="441"/>
      <c r="L37" s="442"/>
      <c r="M37" s="10"/>
      <c r="O37" s="18"/>
    </row>
    <row r="38" spans="2:16" x14ac:dyDescent="0.25">
      <c r="B38" s="438"/>
      <c r="C38" s="439"/>
      <c r="D38" s="440"/>
      <c r="E38" s="441"/>
      <c r="F38" s="441"/>
      <c r="G38" s="441"/>
      <c r="H38" s="441"/>
      <c r="I38" s="441"/>
      <c r="J38" s="441"/>
      <c r="K38" s="441"/>
      <c r="L38" s="442"/>
      <c r="M38" s="10"/>
      <c r="O38" s="18"/>
    </row>
    <row r="39" spans="2:16" x14ac:dyDescent="0.25">
      <c r="B39" s="438"/>
      <c r="C39" s="439"/>
      <c r="D39" s="440"/>
      <c r="E39" s="441"/>
      <c r="F39" s="441"/>
      <c r="G39" s="441"/>
      <c r="H39" s="441"/>
      <c r="I39" s="441"/>
      <c r="J39" s="441"/>
      <c r="K39" s="441"/>
      <c r="L39" s="442"/>
      <c r="M39" s="10"/>
      <c r="O39" s="18"/>
    </row>
    <row r="40" spans="2:16" x14ac:dyDescent="0.25">
      <c r="B40" s="438"/>
      <c r="C40" s="439"/>
      <c r="D40" s="440"/>
      <c r="E40" s="441"/>
      <c r="F40" s="441"/>
      <c r="G40" s="441"/>
      <c r="H40" s="441"/>
      <c r="I40" s="441"/>
      <c r="J40" s="441"/>
      <c r="K40" s="441"/>
      <c r="L40" s="442"/>
      <c r="M40" s="10"/>
      <c r="O40" s="18"/>
    </row>
    <row r="41" spans="2:16" x14ac:dyDescent="0.25">
      <c r="B41" s="438"/>
      <c r="C41" s="439"/>
      <c r="D41" s="440"/>
      <c r="E41" s="441"/>
      <c r="F41" s="441"/>
      <c r="G41" s="441"/>
      <c r="H41" s="441"/>
      <c r="I41" s="441"/>
      <c r="J41" s="441"/>
      <c r="K41" s="441"/>
      <c r="L41" s="442"/>
      <c r="M41" s="10"/>
      <c r="O41" s="18"/>
    </row>
    <row r="42" spans="2:16" x14ac:dyDescent="0.25">
      <c r="B42" s="438"/>
      <c r="C42" s="439"/>
      <c r="D42" s="440"/>
      <c r="E42" s="441"/>
      <c r="F42" s="441"/>
      <c r="G42" s="441"/>
      <c r="H42" s="441"/>
      <c r="I42" s="441"/>
      <c r="J42" s="441"/>
      <c r="K42" s="441"/>
      <c r="L42" s="442"/>
      <c r="M42" s="10"/>
      <c r="O42" s="18"/>
    </row>
    <row r="43" spans="2:16" x14ac:dyDescent="0.25">
      <c r="B43" s="438"/>
      <c r="C43" s="439"/>
      <c r="D43" s="440"/>
      <c r="E43" s="441"/>
      <c r="F43" s="441"/>
      <c r="G43" s="441"/>
      <c r="H43" s="441"/>
      <c r="I43" s="441"/>
      <c r="J43" s="441"/>
      <c r="K43" s="441"/>
      <c r="L43" s="442"/>
      <c r="M43" s="10"/>
      <c r="O43" s="18"/>
    </row>
    <row r="44" spans="2:16" x14ac:dyDescent="0.25">
      <c r="B44" s="438" t="str">
        <f>IF(Intro!$G$29="English",O44,P44)</f>
        <v>Comment 4</v>
      </c>
      <c r="C44" s="439"/>
      <c r="D44" s="440"/>
      <c r="E44" s="441"/>
      <c r="F44" s="441"/>
      <c r="G44" s="441"/>
      <c r="H44" s="441"/>
      <c r="I44" s="441"/>
      <c r="J44" s="441"/>
      <c r="K44" s="441"/>
      <c r="L44" s="442"/>
      <c r="M44" s="10"/>
      <c r="O44" s="18" t="s">
        <v>96</v>
      </c>
      <c r="P44" s="10" t="s">
        <v>97</v>
      </c>
    </row>
    <row r="45" spans="2:16" x14ac:dyDescent="0.25">
      <c r="B45" s="438"/>
      <c r="C45" s="439"/>
      <c r="D45" s="440"/>
      <c r="E45" s="441"/>
      <c r="F45" s="441"/>
      <c r="G45" s="441"/>
      <c r="H45" s="441"/>
      <c r="I45" s="441"/>
      <c r="J45" s="441"/>
      <c r="K45" s="441"/>
      <c r="L45" s="442"/>
      <c r="M45" s="10"/>
      <c r="O45" s="18"/>
    </row>
    <row r="46" spans="2:16" x14ac:dyDescent="0.25">
      <c r="B46" s="438"/>
      <c r="C46" s="439"/>
      <c r="D46" s="440"/>
      <c r="E46" s="441"/>
      <c r="F46" s="441"/>
      <c r="G46" s="441"/>
      <c r="H46" s="441"/>
      <c r="I46" s="441"/>
      <c r="J46" s="441"/>
      <c r="K46" s="441"/>
      <c r="L46" s="442"/>
      <c r="M46" s="10"/>
      <c r="O46" s="18"/>
    </row>
    <row r="47" spans="2:16" x14ac:dyDescent="0.25">
      <c r="B47" s="438"/>
      <c r="C47" s="439"/>
      <c r="D47" s="440"/>
      <c r="E47" s="441"/>
      <c r="F47" s="441"/>
      <c r="G47" s="441"/>
      <c r="H47" s="441"/>
      <c r="I47" s="441"/>
      <c r="J47" s="441"/>
      <c r="K47" s="441"/>
      <c r="L47" s="442"/>
      <c r="M47" s="10"/>
      <c r="O47" s="18"/>
    </row>
    <row r="48" spans="2:16" x14ac:dyDescent="0.25">
      <c r="B48" s="438"/>
      <c r="C48" s="439"/>
      <c r="D48" s="440"/>
      <c r="E48" s="441"/>
      <c r="F48" s="441"/>
      <c r="G48" s="441"/>
      <c r="H48" s="441"/>
      <c r="I48" s="441"/>
      <c r="J48" s="441"/>
      <c r="K48" s="441"/>
      <c r="L48" s="442"/>
      <c r="M48" s="10"/>
      <c r="O48" s="18"/>
    </row>
    <row r="49" spans="1:16" x14ac:dyDescent="0.25">
      <c r="B49" s="438"/>
      <c r="C49" s="439"/>
      <c r="D49" s="440"/>
      <c r="E49" s="441"/>
      <c r="F49" s="441"/>
      <c r="G49" s="441"/>
      <c r="H49" s="441"/>
      <c r="I49" s="441"/>
      <c r="J49" s="441"/>
      <c r="K49" s="441"/>
      <c r="L49" s="442"/>
      <c r="M49" s="10"/>
      <c r="O49" s="18"/>
    </row>
    <row r="50" spans="1:16" x14ac:dyDescent="0.25">
      <c r="B50" s="438"/>
      <c r="C50" s="439"/>
      <c r="D50" s="440"/>
      <c r="E50" s="441"/>
      <c r="F50" s="441"/>
      <c r="G50" s="441"/>
      <c r="H50" s="441"/>
      <c r="I50" s="441"/>
      <c r="J50" s="441"/>
      <c r="K50" s="441"/>
      <c r="L50" s="442"/>
      <c r="M50" s="10"/>
      <c r="O50" s="18"/>
    </row>
    <row r="51" spans="1:16" x14ac:dyDescent="0.25">
      <c r="B51" s="438"/>
      <c r="C51" s="439"/>
      <c r="D51" s="440"/>
      <c r="E51" s="441"/>
      <c r="F51" s="441"/>
      <c r="G51" s="441"/>
      <c r="H51" s="441"/>
      <c r="I51" s="441"/>
      <c r="J51" s="441"/>
      <c r="K51" s="441"/>
      <c r="L51" s="442"/>
      <c r="M51" s="10"/>
      <c r="O51" s="18"/>
    </row>
    <row r="52" spans="1:16" x14ac:dyDescent="0.25">
      <c r="B52" s="438"/>
      <c r="C52" s="439"/>
      <c r="D52" s="440"/>
      <c r="E52" s="441"/>
      <c r="F52" s="441"/>
      <c r="G52" s="441"/>
      <c r="H52" s="441"/>
      <c r="I52" s="441"/>
      <c r="J52" s="441"/>
      <c r="K52" s="441"/>
      <c r="L52" s="442"/>
      <c r="M52" s="10"/>
      <c r="O52" s="18"/>
    </row>
    <row r="53" spans="1:16" x14ac:dyDescent="0.25">
      <c r="B53" s="438"/>
      <c r="C53" s="439"/>
      <c r="D53" s="440"/>
      <c r="E53" s="441"/>
      <c r="F53" s="441"/>
      <c r="G53" s="441"/>
      <c r="H53" s="441"/>
      <c r="I53" s="441"/>
      <c r="J53" s="441"/>
      <c r="K53" s="441"/>
      <c r="L53" s="442"/>
      <c r="M53" s="10"/>
      <c r="O53" s="18"/>
    </row>
    <row r="54" spans="1:16" x14ac:dyDescent="0.25">
      <c r="B54" s="438" t="str">
        <f>IF(Intro!$G$29="English",O54,P54)</f>
        <v>Comment 5</v>
      </c>
      <c r="C54" s="439"/>
      <c r="D54" s="440"/>
      <c r="E54" s="441"/>
      <c r="F54" s="441"/>
      <c r="G54" s="441"/>
      <c r="H54" s="441"/>
      <c r="I54" s="441"/>
      <c r="J54" s="441"/>
      <c r="K54" s="441"/>
      <c r="L54" s="442"/>
      <c r="M54" s="10"/>
      <c r="O54" s="18" t="s">
        <v>98</v>
      </c>
      <c r="P54" s="10" t="s">
        <v>99</v>
      </c>
    </row>
    <row r="55" spans="1:16" x14ac:dyDescent="0.25">
      <c r="B55" s="438"/>
      <c r="C55" s="439"/>
      <c r="D55" s="440"/>
      <c r="E55" s="441"/>
      <c r="F55" s="441"/>
      <c r="G55" s="441"/>
      <c r="H55" s="441"/>
      <c r="I55" s="441"/>
      <c r="J55" s="441"/>
      <c r="K55" s="441"/>
      <c r="L55" s="442"/>
      <c r="M55" s="10"/>
      <c r="O55" s="18"/>
    </row>
    <row r="56" spans="1:16" x14ac:dyDescent="0.25">
      <c r="B56" s="438"/>
      <c r="C56" s="439"/>
      <c r="D56" s="440"/>
      <c r="E56" s="441"/>
      <c r="F56" s="441"/>
      <c r="G56" s="441"/>
      <c r="H56" s="441"/>
      <c r="I56" s="441"/>
      <c r="J56" s="441"/>
      <c r="K56" s="441"/>
      <c r="L56" s="442"/>
      <c r="M56" s="10"/>
      <c r="O56" s="18"/>
    </row>
    <row r="57" spans="1:16" x14ac:dyDescent="0.25">
      <c r="B57" s="438"/>
      <c r="C57" s="439"/>
      <c r="D57" s="440"/>
      <c r="E57" s="441"/>
      <c r="F57" s="441"/>
      <c r="G57" s="441"/>
      <c r="H57" s="441"/>
      <c r="I57" s="441"/>
      <c r="J57" s="441"/>
      <c r="K57" s="441"/>
      <c r="L57" s="442"/>
      <c r="M57" s="10"/>
      <c r="O57" s="18"/>
    </row>
    <row r="58" spans="1:16" x14ac:dyDescent="0.25">
      <c r="B58" s="438"/>
      <c r="C58" s="439"/>
      <c r="D58" s="440"/>
      <c r="E58" s="441"/>
      <c r="F58" s="441"/>
      <c r="G58" s="441"/>
      <c r="H58" s="441"/>
      <c r="I58" s="441"/>
      <c r="J58" s="441"/>
      <c r="K58" s="441"/>
      <c r="L58" s="442"/>
      <c r="M58" s="10"/>
      <c r="O58" s="18"/>
    </row>
    <row r="59" spans="1:16" x14ac:dyDescent="0.25">
      <c r="B59" s="438"/>
      <c r="C59" s="439"/>
      <c r="D59" s="440"/>
      <c r="E59" s="441"/>
      <c r="F59" s="441"/>
      <c r="G59" s="441"/>
      <c r="H59" s="441"/>
      <c r="I59" s="441"/>
      <c r="J59" s="441"/>
      <c r="K59" s="441"/>
      <c r="L59" s="442"/>
      <c r="M59" s="10"/>
      <c r="O59" s="18"/>
    </row>
    <row r="60" spans="1:16" x14ac:dyDescent="0.25">
      <c r="B60" s="438"/>
      <c r="C60" s="439"/>
      <c r="D60" s="440"/>
      <c r="E60" s="441"/>
      <c r="F60" s="441"/>
      <c r="G60" s="441"/>
      <c r="H60" s="441"/>
      <c r="I60" s="441"/>
      <c r="J60" s="441"/>
      <c r="K60" s="441"/>
      <c r="L60" s="442"/>
      <c r="M60" s="10"/>
      <c r="O60" s="18"/>
    </row>
    <row r="61" spans="1:16" x14ac:dyDescent="0.25">
      <c r="B61" s="438"/>
      <c r="C61" s="439"/>
      <c r="D61" s="440"/>
      <c r="E61" s="441"/>
      <c r="F61" s="441"/>
      <c r="G61" s="441"/>
      <c r="H61" s="441"/>
      <c r="I61" s="441"/>
      <c r="J61" s="441"/>
      <c r="K61" s="441"/>
      <c r="L61" s="442"/>
      <c r="M61" s="10"/>
      <c r="O61" s="18"/>
    </row>
    <row r="62" spans="1:16" x14ac:dyDescent="0.25">
      <c r="B62" s="438"/>
      <c r="C62" s="439"/>
      <c r="D62" s="440"/>
      <c r="E62" s="441"/>
      <c r="F62" s="441"/>
      <c r="G62" s="441"/>
      <c r="H62" s="441"/>
      <c r="I62" s="441"/>
      <c r="J62" s="441"/>
      <c r="K62" s="441"/>
      <c r="L62" s="442"/>
      <c r="M62" s="10"/>
      <c r="O62" s="18"/>
    </row>
    <row r="63" spans="1:16" x14ac:dyDescent="0.25">
      <c r="B63" s="451"/>
      <c r="C63" s="452"/>
      <c r="D63" s="453"/>
      <c r="E63" s="454"/>
      <c r="F63" s="454"/>
      <c r="G63" s="454"/>
      <c r="H63" s="454"/>
      <c r="I63" s="454"/>
      <c r="J63" s="454"/>
      <c r="K63" s="454"/>
      <c r="L63" s="455"/>
      <c r="M63" s="10"/>
      <c r="O63" s="18"/>
    </row>
    <row r="64" spans="1:16" s="35" customFormat="1" x14ac:dyDescent="0.25">
      <c r="A64" s="58"/>
      <c r="B64" s="4"/>
      <c r="C64" s="59"/>
      <c r="D64" s="59"/>
      <c r="E64" s="59"/>
      <c r="F64" s="59"/>
      <c r="G64" s="59"/>
      <c r="H64" s="59"/>
      <c r="I64" s="59"/>
      <c r="J64" s="59"/>
      <c r="K64" s="59"/>
      <c r="L64" s="59"/>
      <c r="N64" s="60"/>
    </row>
  </sheetData>
  <sheetProtection algorithmName="SHA-512" hashValue="nA1JHxR+xZaT9cRpzjDD3c+2ECulXd9qDB5tLxQE/TJQiuhO8JdOzDYtSdETf5lR1W0kO4KEnTGEMtjaVxRcQA==" saltValue="y3BvtYjhdoyfadWIW/EQKQ==" spinCount="100000" sheet="1" objects="1" scenarios="1" selectLockedCells="1"/>
  <mergeCells count="22">
    <mergeCell ref="B54:C63"/>
    <mergeCell ref="D54:D63"/>
    <mergeCell ref="E54:L63"/>
    <mergeCell ref="E24:L33"/>
    <mergeCell ref="B34:C43"/>
    <mergeCell ref="D34:D43"/>
    <mergeCell ref="E34:L43"/>
    <mergeCell ref="B44:C53"/>
    <mergeCell ref="D44:D53"/>
    <mergeCell ref="E44:L53"/>
    <mergeCell ref="B4:L4"/>
    <mergeCell ref="B5:L5"/>
    <mergeCell ref="B6:L6"/>
    <mergeCell ref="B11:L11"/>
    <mergeCell ref="B9:L9"/>
    <mergeCell ref="B7:L7"/>
    <mergeCell ref="E13:L13"/>
    <mergeCell ref="B14:C23"/>
    <mergeCell ref="D14:D23"/>
    <mergeCell ref="E14:L23"/>
    <mergeCell ref="B24:C33"/>
    <mergeCell ref="D24:D33"/>
  </mergeCells>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4 E34 E44 E54 E14" xr:uid="{B92FEF87-A425-4F02-8AC2-0EF59A6CC48F}">
      <formula1>1000</formula1>
    </dataValidation>
    <dataValidation allowBlank="1" showInputMessage="1" showErrorMessage="1" sqref="D14:D63" xr:uid="{0B10D565-8D89-4087-BA66-96508C314600}"/>
  </dataValidations>
  <printOptions horizontalCentered="1"/>
  <pageMargins left="0.25" right="0.25" top="0.75" bottom="0.75" header="0.3" footer="0.3"/>
  <pageSetup scale="76" fitToHeight="0" orientation="portrait" r:id="rId1"/>
  <headerFooter>
    <oddFooter>&amp;L&amp;A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E6E06-317F-43E4-A6C6-377C9C18C326}">
  <sheetPr codeName="Sheet14">
    <tabColor rgb="FF00B0F0"/>
    <pageSetUpPr fitToPage="1"/>
  </sheetPr>
  <dimension ref="A1:P66"/>
  <sheetViews>
    <sheetView showGridLines="0" zoomScaleNormal="100" workbookViewId="0"/>
  </sheetViews>
  <sheetFormatPr defaultColWidth="9.28515625" defaultRowHeight="14.25" x14ac:dyDescent="0.25"/>
  <cols>
    <col min="1" max="1" width="1.7109375" style="8" customWidth="1"/>
    <col min="2" max="12" width="14.5703125" style="1" customWidth="1"/>
    <col min="13" max="13" width="6.28515625" style="9" customWidth="1"/>
    <col min="14" max="14" width="9.28515625" style="10" customWidth="1"/>
    <col min="15" max="15" width="10.7109375" style="10" hidden="1" customWidth="1"/>
    <col min="16" max="16" width="8.7109375" style="10" hidden="1" customWidth="1"/>
    <col min="17" max="19" width="9.28515625" style="10" customWidth="1"/>
    <col min="20" max="16384" width="9.28515625" style="10"/>
  </cols>
  <sheetData>
    <row r="1" spans="1:16" x14ac:dyDescent="0.25">
      <c r="O1" s="10" t="s">
        <v>332</v>
      </c>
      <c r="P1" s="10" t="s">
        <v>332</v>
      </c>
    </row>
    <row r="2" spans="1:16" x14ac:dyDescent="0.25">
      <c r="B2" s="12" t="s">
        <v>39</v>
      </c>
      <c r="O2" s="118" t="s">
        <v>55</v>
      </c>
      <c r="P2" s="118" t="s">
        <v>71</v>
      </c>
    </row>
    <row r="3" spans="1:16" x14ac:dyDescent="0.25">
      <c r="B3" s="13"/>
      <c r="O3" s="2"/>
      <c r="P3" s="2"/>
    </row>
    <row r="4" spans="1:16" s="2" customFormat="1" x14ac:dyDescent="0.25">
      <c r="A4" s="4"/>
      <c r="B4" s="341" t="str">
        <f>Info!B4</f>
        <v>IMPORTERS' QUESTIONNAIRE</v>
      </c>
      <c r="C4" s="342"/>
      <c r="D4" s="342"/>
      <c r="E4" s="342"/>
      <c r="F4" s="342"/>
      <c r="G4" s="342"/>
      <c r="H4" s="342"/>
      <c r="I4" s="342"/>
      <c r="J4" s="342"/>
      <c r="K4" s="342"/>
      <c r="L4" s="343"/>
      <c r="M4" s="21"/>
      <c r="N4" s="21"/>
      <c r="O4" s="19"/>
      <c r="P4" s="19"/>
    </row>
    <row r="5" spans="1:16" s="2" customFormat="1" x14ac:dyDescent="0.25">
      <c r="A5" s="4"/>
      <c r="B5" s="406" t="str">
        <f>Info!B5</f>
        <v>GC-2025-001</v>
      </c>
      <c r="C5" s="407"/>
      <c r="D5" s="407"/>
      <c r="E5" s="407"/>
      <c r="F5" s="407"/>
      <c r="G5" s="407"/>
      <c r="H5" s="407"/>
      <c r="I5" s="407"/>
      <c r="J5" s="407"/>
      <c r="K5" s="407"/>
      <c r="L5" s="408"/>
      <c r="M5" s="21"/>
      <c r="N5" s="21"/>
      <c r="O5" s="19"/>
      <c r="P5" s="19"/>
    </row>
    <row r="6" spans="1:16" s="6" customFormat="1" ht="14.25" customHeight="1" x14ac:dyDescent="0.25">
      <c r="A6" s="4"/>
      <c r="B6" s="443" t="str">
        <f>Info!B6</f>
        <v>VEGETABLE GOODS</v>
      </c>
      <c r="C6" s="444"/>
      <c r="D6" s="444"/>
      <c r="E6" s="444"/>
      <c r="F6" s="444"/>
      <c r="G6" s="444"/>
      <c r="H6" s="444"/>
      <c r="I6" s="444"/>
      <c r="J6" s="444"/>
      <c r="K6" s="444"/>
      <c r="L6" s="445"/>
      <c r="M6" s="19"/>
      <c r="N6" s="19"/>
      <c r="O6" s="15"/>
      <c r="P6" s="15"/>
    </row>
    <row r="7" spans="1:16" s="6" customFormat="1" ht="14.25" customHeight="1" x14ac:dyDescent="0.25">
      <c r="A7" s="4"/>
      <c r="B7" s="448" t="str">
        <f>IF(Intro!$G$29="English",O7,P7)</f>
        <v>Information in this questionnaire should be provided for FROZEN GOODS only</v>
      </c>
      <c r="C7" s="449"/>
      <c r="D7" s="449"/>
      <c r="E7" s="449"/>
      <c r="F7" s="449"/>
      <c r="G7" s="449"/>
      <c r="H7" s="449"/>
      <c r="I7" s="449"/>
      <c r="J7" s="449"/>
      <c r="K7" s="449"/>
      <c r="L7" s="450"/>
      <c r="M7" s="19"/>
      <c r="N7" s="19"/>
      <c r="O7" s="15" t="s">
        <v>968</v>
      </c>
      <c r="P7" s="15" t="s">
        <v>969</v>
      </c>
    </row>
    <row r="8" spans="1:16" s="6" customFormat="1" x14ac:dyDescent="0.25">
      <c r="A8" s="4"/>
      <c r="B8" s="14"/>
      <c r="C8" s="3"/>
      <c r="D8" s="3"/>
      <c r="E8" s="3"/>
      <c r="F8" s="3"/>
      <c r="G8" s="3"/>
      <c r="H8" s="3"/>
      <c r="I8" s="3"/>
      <c r="J8" s="3"/>
      <c r="K8" s="3"/>
      <c r="L8" s="3"/>
      <c r="O8" s="15"/>
      <c r="P8" s="15"/>
    </row>
    <row r="9" spans="1:16" x14ac:dyDescent="0.25">
      <c r="B9" s="283" t="str">
        <f>IF(Intro!$G$29="English",O9,P9)</f>
        <v>CONFIRMATION OF REPORTED DATA</v>
      </c>
      <c r="C9" s="284"/>
      <c r="D9" s="284"/>
      <c r="E9" s="284"/>
      <c r="F9" s="284"/>
      <c r="G9" s="284"/>
      <c r="H9" s="284"/>
      <c r="I9" s="284"/>
      <c r="J9" s="284"/>
      <c r="K9" s="284"/>
      <c r="L9" s="285"/>
      <c r="M9" s="10"/>
      <c r="O9" s="10" t="s">
        <v>34</v>
      </c>
      <c r="P9" s="10" t="s">
        <v>27</v>
      </c>
    </row>
    <row r="10" spans="1:16" x14ac:dyDescent="0.25">
      <c r="B10" s="283" t="str">
        <f>IF(Intro!$G$29="English",O10,P10)</f>
        <v>GENERAL</v>
      </c>
      <c r="C10" s="284"/>
      <c r="D10" s="284"/>
      <c r="E10" s="284"/>
      <c r="F10" s="284"/>
      <c r="G10" s="284"/>
      <c r="H10" s="284"/>
      <c r="I10" s="284"/>
      <c r="J10" s="284"/>
      <c r="K10" s="284"/>
      <c r="L10" s="285"/>
      <c r="M10" s="10"/>
      <c r="O10" s="84" t="s">
        <v>243</v>
      </c>
      <c r="P10" s="84" t="s">
        <v>244</v>
      </c>
    </row>
    <row r="11" spans="1:16" x14ac:dyDescent="0.25">
      <c r="B11" s="56"/>
      <c r="C11" s="57"/>
      <c r="D11" s="57"/>
      <c r="E11" s="57"/>
      <c r="F11" s="57"/>
      <c r="G11" s="57"/>
      <c r="H11" s="57"/>
      <c r="I11" s="57"/>
      <c r="J11" s="57"/>
      <c r="K11" s="57"/>
      <c r="L11" s="45"/>
      <c r="M11" s="10"/>
    </row>
    <row r="12" spans="1:16" s="9" customFormat="1" x14ac:dyDescent="0.25">
      <c r="A12" s="116"/>
      <c r="B12" s="128"/>
      <c r="C12" s="1"/>
      <c r="D12" s="1"/>
      <c r="E12" s="1"/>
      <c r="F12" s="1"/>
      <c r="G12" s="1"/>
      <c r="H12" s="1"/>
      <c r="I12" s="1"/>
      <c r="J12" s="132" t="str">
        <f>IF(Intro!$G$29="English",O12,P12)</f>
        <v>Select Yes or No</v>
      </c>
      <c r="K12" s="1"/>
      <c r="L12" s="117"/>
      <c r="O12" s="9" t="s">
        <v>119</v>
      </c>
      <c r="P12" s="9" t="s">
        <v>312</v>
      </c>
    </row>
    <row r="13" spans="1:16" s="29" customFormat="1" ht="27" customHeight="1" x14ac:dyDescent="0.25">
      <c r="A13" s="38"/>
      <c r="B13" s="317" t="str">
        <f>IF(Intro!$G$29="English",O13,P13)</f>
        <v>Confirm that all data reported in this questionnaire pertain to the frozen goods as defined in the "Intro" tab.</v>
      </c>
      <c r="C13" s="318"/>
      <c r="D13" s="318"/>
      <c r="E13" s="318"/>
      <c r="F13" s="318"/>
      <c r="G13" s="318"/>
      <c r="H13" s="318"/>
      <c r="I13" s="318"/>
      <c r="J13" s="119"/>
      <c r="K13" s="1"/>
      <c r="L13" s="43"/>
      <c r="O13" s="29" t="s">
        <v>970</v>
      </c>
      <c r="P13" s="29" t="s">
        <v>971</v>
      </c>
    </row>
    <row r="14" spans="1:16" s="29" customFormat="1" x14ac:dyDescent="0.25">
      <c r="A14" s="38"/>
      <c r="B14" s="317" t="str">
        <f>IF(Intro!$G$29="English",O14,P14)</f>
        <v>Confirm that all the sources of imports (countries) of the goods have been reported in this questionnaire.</v>
      </c>
      <c r="C14" s="318"/>
      <c r="D14" s="318"/>
      <c r="E14" s="318"/>
      <c r="F14" s="318"/>
      <c r="G14" s="318"/>
      <c r="H14" s="318"/>
      <c r="I14" s="318"/>
      <c r="J14" s="269"/>
      <c r="K14" s="1"/>
      <c r="L14" s="43"/>
      <c r="O14" s="29" t="s">
        <v>354</v>
      </c>
      <c r="P14" s="29" t="s">
        <v>355</v>
      </c>
    </row>
    <row r="15" spans="1:16" s="29" customFormat="1" x14ac:dyDescent="0.25">
      <c r="A15" s="38"/>
      <c r="B15" s="317" t="str">
        <f>IF(Intro!$G$29="English",O15,P15)</f>
        <v>Confirm that all volumes reported in this questionnaire are in kg.</v>
      </c>
      <c r="C15" s="318"/>
      <c r="D15" s="318"/>
      <c r="E15" s="318"/>
      <c r="F15" s="318"/>
      <c r="G15" s="318"/>
      <c r="H15" s="318"/>
      <c r="I15" s="318"/>
      <c r="J15" s="269"/>
      <c r="K15" s="1"/>
      <c r="L15" s="53"/>
      <c r="O15" s="29" t="str">
        <f>"Confirm that all volumes reported in this questionnaire are in "&amp;(Variables!B23)&amp;"."</f>
        <v>Confirm that all volumes reported in this questionnaire are in kg.</v>
      </c>
      <c r="P15" s="29" t="str">
        <f>"Confirmez que tous les volumes déclarés dans ce questionnaire sont en "&amp;(Variables!C23)&amp;"."</f>
        <v>Confirmez que tous les volumes déclarés dans ce questionnaire sont en kg.</v>
      </c>
    </row>
    <row r="16" spans="1:16" s="29" customFormat="1" x14ac:dyDescent="0.25">
      <c r="A16" s="38"/>
      <c r="B16" s="317" t="str">
        <f>IF(Intro!$G$29="English",O16,P16)</f>
        <v>Confirm that all values reported in this questionnaire are in Canadian dollars.</v>
      </c>
      <c r="C16" s="318" t="str">
        <f>IF(SUM(Pro!E20:E20)&lt;&gt;0,"X","-")</f>
        <v>-</v>
      </c>
      <c r="D16" s="318" t="str">
        <f>IF(SUM(Pro!F20:F20)&lt;&gt;0,"X","-")</f>
        <v>-</v>
      </c>
      <c r="E16" s="318" t="str">
        <f>IF(SUM(Pro!G20:G20)&lt;&gt;0,"X","-")</f>
        <v>-</v>
      </c>
      <c r="F16" s="318" t="str">
        <f>IF(SUM(Pro!H20:H20)&lt;&gt;0,"X","-")</f>
        <v>-</v>
      </c>
      <c r="G16" s="318" t="str">
        <f>IF(SUM(Pro!I20:I20)&lt;&gt;0,"X","-")</f>
        <v>-</v>
      </c>
      <c r="H16" s="318"/>
      <c r="I16" s="318"/>
      <c r="J16" s="269"/>
      <c r="K16" s="1"/>
      <c r="L16" s="53"/>
      <c r="O16" s="29" t="s">
        <v>140</v>
      </c>
      <c r="P16" s="29" t="s">
        <v>139</v>
      </c>
    </row>
    <row r="17" spans="1:16" s="29" customFormat="1" x14ac:dyDescent="0.25">
      <c r="A17" s="38"/>
      <c r="B17" s="317" t="str">
        <f>IF(Intro!$G$29="English",O17,P17)</f>
        <v>Confirm that all information is reported on a calendar-year basis.</v>
      </c>
      <c r="C17" s="318" t="e">
        <f>IF(SUM(Pro!#REF!)&lt;&gt;0,"X","-")</f>
        <v>#REF!</v>
      </c>
      <c r="D17" s="318" t="e">
        <f>IF(SUM(Pro!#REF!)&lt;&gt;0,"X","-")</f>
        <v>#REF!</v>
      </c>
      <c r="E17" s="318" t="e">
        <f>IF(SUM(Pro!#REF!)&lt;&gt;0,"X","-")</f>
        <v>#REF!</v>
      </c>
      <c r="F17" s="318" t="e">
        <f>IF(SUM(Pro!#REF!)&lt;&gt;0,"X","-")</f>
        <v>#REF!</v>
      </c>
      <c r="G17" s="318" t="e">
        <f>IF(SUM(Pro!#REF!)&lt;&gt;0,"X","-")</f>
        <v>#REF!</v>
      </c>
      <c r="H17" s="318"/>
      <c r="I17" s="318"/>
      <c r="J17" s="269"/>
      <c r="K17" s="1"/>
      <c r="L17" s="43"/>
      <c r="O17" s="29" t="s">
        <v>51</v>
      </c>
      <c r="P17" s="29" t="s">
        <v>52</v>
      </c>
    </row>
    <row r="18" spans="1:16" x14ac:dyDescent="0.25">
      <c r="B18" s="56"/>
      <c r="C18" s="57"/>
      <c r="D18" s="57"/>
      <c r="E18" s="57"/>
      <c r="F18" s="57"/>
      <c r="G18" s="57"/>
      <c r="H18" s="57"/>
      <c r="I18" s="57"/>
      <c r="J18" s="57"/>
      <c r="K18" s="57"/>
      <c r="L18" s="45"/>
      <c r="M18" s="10"/>
    </row>
    <row r="19" spans="1:16" x14ac:dyDescent="0.25">
      <c r="B19" s="275" t="str">
        <f>IF(Intro!$G$29="English",O19,P19)</f>
        <v>If no, explain.</v>
      </c>
      <c r="C19" s="276"/>
      <c r="D19" s="276"/>
      <c r="E19" s="276"/>
      <c r="F19" s="276"/>
      <c r="G19" s="276"/>
      <c r="H19" s="276"/>
      <c r="I19" s="276"/>
      <c r="J19" s="276"/>
      <c r="K19" s="276"/>
      <c r="L19" s="277"/>
      <c r="M19" s="10"/>
      <c r="O19" s="44" t="s">
        <v>266</v>
      </c>
      <c r="P19" s="6" t="s">
        <v>267</v>
      </c>
    </row>
    <row r="20" spans="1:16" s="29" customFormat="1" x14ac:dyDescent="0.25">
      <c r="A20" s="38"/>
      <c r="B20" s="42"/>
      <c r="C20" s="106"/>
      <c r="D20" s="106"/>
      <c r="E20" s="106"/>
      <c r="F20" s="106"/>
      <c r="G20" s="106"/>
      <c r="H20" s="106"/>
      <c r="I20" s="106"/>
      <c r="J20" s="106"/>
      <c r="K20" s="106"/>
      <c r="L20" s="43"/>
      <c r="O20" s="6"/>
      <c r="P20" s="6"/>
    </row>
    <row r="21" spans="1:16" s="11" customFormat="1" x14ac:dyDescent="0.25">
      <c r="A21" s="8"/>
      <c r="B21" s="402"/>
      <c r="C21" s="522"/>
      <c r="D21" s="522"/>
      <c r="E21" s="522"/>
      <c r="F21" s="522"/>
      <c r="G21" s="522"/>
      <c r="H21" s="522"/>
      <c r="I21" s="522"/>
      <c r="J21" s="522"/>
      <c r="K21" s="522"/>
      <c r="L21" s="404"/>
      <c r="M21" s="29"/>
      <c r="O21" s="107"/>
      <c r="P21" s="107"/>
    </row>
    <row r="22" spans="1:16" s="11" customFormat="1" x14ac:dyDescent="0.25">
      <c r="A22" s="8"/>
      <c r="B22" s="402"/>
      <c r="C22" s="522"/>
      <c r="D22" s="522"/>
      <c r="E22" s="522"/>
      <c r="F22" s="522"/>
      <c r="G22" s="522"/>
      <c r="H22" s="522"/>
      <c r="I22" s="522"/>
      <c r="J22" s="522"/>
      <c r="K22" s="522"/>
      <c r="L22" s="404"/>
      <c r="M22" s="29"/>
      <c r="O22" s="107"/>
      <c r="P22" s="107"/>
    </row>
    <row r="23" spans="1:16" s="11" customFormat="1" x14ac:dyDescent="0.25">
      <c r="A23" s="8"/>
      <c r="B23" s="402"/>
      <c r="C23" s="522"/>
      <c r="D23" s="522"/>
      <c r="E23" s="522"/>
      <c r="F23" s="522"/>
      <c r="G23" s="522"/>
      <c r="H23" s="522"/>
      <c r="I23" s="522"/>
      <c r="J23" s="522"/>
      <c r="K23" s="522"/>
      <c r="L23" s="404"/>
      <c r="M23" s="29"/>
      <c r="O23" s="107"/>
      <c r="P23" s="107"/>
    </row>
    <row r="24" spans="1:16" s="11" customFormat="1" x14ac:dyDescent="0.25">
      <c r="A24" s="8"/>
      <c r="B24" s="402"/>
      <c r="C24" s="522"/>
      <c r="D24" s="522"/>
      <c r="E24" s="522"/>
      <c r="F24" s="522"/>
      <c r="G24" s="522"/>
      <c r="H24" s="522"/>
      <c r="I24" s="522"/>
      <c r="J24" s="522"/>
      <c r="K24" s="522"/>
      <c r="L24" s="404"/>
      <c r="M24" s="29"/>
      <c r="O24" s="107"/>
      <c r="P24" s="107"/>
    </row>
    <row r="25" spans="1:16" s="11" customFormat="1" x14ac:dyDescent="0.25">
      <c r="A25" s="8"/>
      <c r="B25" s="402"/>
      <c r="C25" s="522"/>
      <c r="D25" s="522"/>
      <c r="E25" s="522"/>
      <c r="F25" s="522"/>
      <c r="G25" s="522"/>
      <c r="H25" s="522"/>
      <c r="I25" s="522"/>
      <c r="J25" s="522"/>
      <c r="K25" s="522"/>
      <c r="L25" s="404"/>
      <c r="M25" s="29"/>
      <c r="O25" s="107"/>
      <c r="P25" s="107"/>
    </row>
    <row r="26" spans="1:16" s="11" customFormat="1" x14ac:dyDescent="0.25">
      <c r="A26" s="8"/>
      <c r="B26" s="402"/>
      <c r="C26" s="522"/>
      <c r="D26" s="522"/>
      <c r="E26" s="522"/>
      <c r="F26" s="522"/>
      <c r="G26" s="522"/>
      <c r="H26" s="522"/>
      <c r="I26" s="522"/>
      <c r="J26" s="522"/>
      <c r="K26" s="522"/>
      <c r="L26" s="404"/>
      <c r="M26" s="29"/>
      <c r="O26" s="107"/>
      <c r="P26" s="107"/>
    </row>
    <row r="27" spans="1:16" s="11" customFormat="1" x14ac:dyDescent="0.25">
      <c r="A27" s="8"/>
      <c r="B27" s="402"/>
      <c r="C27" s="522"/>
      <c r="D27" s="522"/>
      <c r="E27" s="522"/>
      <c r="F27" s="522"/>
      <c r="G27" s="522"/>
      <c r="H27" s="522"/>
      <c r="I27" s="522"/>
      <c r="J27" s="522"/>
      <c r="K27" s="522"/>
      <c r="L27" s="404"/>
      <c r="M27" s="29"/>
      <c r="O27" s="107"/>
      <c r="P27" s="107"/>
    </row>
    <row r="28" spans="1:16" s="11" customFormat="1" x14ac:dyDescent="0.25">
      <c r="A28" s="8"/>
      <c r="B28" s="402"/>
      <c r="C28" s="522"/>
      <c r="D28" s="522"/>
      <c r="E28" s="522"/>
      <c r="F28" s="522"/>
      <c r="G28" s="522"/>
      <c r="H28" s="522"/>
      <c r="I28" s="522"/>
      <c r="J28" s="522"/>
      <c r="K28" s="522"/>
      <c r="L28" s="404"/>
      <c r="M28" s="29"/>
      <c r="O28" s="107"/>
      <c r="P28" s="107"/>
    </row>
    <row r="29" spans="1:16" x14ac:dyDescent="0.25">
      <c r="B29" s="56"/>
      <c r="C29" s="31"/>
      <c r="D29" s="31"/>
      <c r="E29" s="31"/>
      <c r="F29" s="31"/>
      <c r="G29" s="31"/>
      <c r="H29" s="31"/>
      <c r="I29" s="31"/>
      <c r="J29" s="31"/>
      <c r="K29" s="31"/>
      <c r="L29" s="45"/>
      <c r="M29" s="10"/>
    </row>
    <row r="30" spans="1:16" x14ac:dyDescent="0.25">
      <c r="B30" s="283" t="str">
        <f>IF(Intro!$G$29="English",O30,P30)</f>
        <v>IMPORTS AND SALES</v>
      </c>
      <c r="C30" s="284"/>
      <c r="D30" s="284"/>
      <c r="E30" s="284"/>
      <c r="F30" s="284"/>
      <c r="G30" s="284"/>
      <c r="H30" s="284"/>
      <c r="I30" s="284"/>
      <c r="J30" s="284"/>
      <c r="K30" s="284"/>
      <c r="L30" s="285"/>
      <c r="M30" s="10"/>
      <c r="O30" s="84" t="s">
        <v>233</v>
      </c>
      <c r="P30" s="84" t="s">
        <v>234</v>
      </c>
    </row>
    <row r="31" spans="1:16" x14ac:dyDescent="0.25">
      <c r="B31" s="56"/>
      <c r="C31" s="57"/>
      <c r="D31" s="57"/>
      <c r="E31" s="57"/>
      <c r="F31" s="57"/>
      <c r="G31" s="57"/>
      <c r="H31" s="57"/>
      <c r="I31" s="57"/>
      <c r="J31" s="57"/>
      <c r="K31" s="57"/>
      <c r="L31" s="45"/>
      <c r="M31" s="10"/>
    </row>
    <row r="32" spans="1:16" x14ac:dyDescent="0.25">
      <c r="B32" s="280" t="str">
        <f>IF(Intro!$G$29="English",O32,P32)</f>
        <v>Note: Public/non-confidential information in this table is automatically generated from the information provided in the "Country-Pays" tabs and "Export" tab. Any changes to this public summary must therefore be made in those tabs.</v>
      </c>
      <c r="C32" s="281"/>
      <c r="D32" s="281"/>
      <c r="E32" s="281"/>
      <c r="F32" s="281"/>
      <c r="G32" s="281"/>
      <c r="H32" s="281"/>
      <c r="I32" s="281"/>
      <c r="J32" s="281"/>
      <c r="K32" s="281"/>
      <c r="L32" s="282"/>
      <c r="M32" s="10"/>
      <c r="O32" s="10" t="s">
        <v>820</v>
      </c>
      <c r="P32" s="10" t="s">
        <v>821</v>
      </c>
    </row>
    <row r="33" spans="1:16" x14ac:dyDescent="0.25">
      <c r="B33" s="280"/>
      <c r="C33" s="281"/>
      <c r="D33" s="281"/>
      <c r="E33" s="281"/>
      <c r="F33" s="281"/>
      <c r="G33" s="281"/>
      <c r="H33" s="281"/>
      <c r="I33" s="281"/>
      <c r="J33" s="281"/>
      <c r="K33" s="281"/>
      <c r="L33" s="282"/>
      <c r="M33" s="10"/>
    </row>
    <row r="34" spans="1:16" x14ac:dyDescent="0.25">
      <c r="B34" s="167"/>
      <c r="C34" s="168"/>
      <c r="D34" s="168"/>
      <c r="E34" s="57"/>
      <c r="F34" s="57"/>
      <c r="G34" s="57"/>
      <c r="H34" s="57"/>
      <c r="I34" s="57"/>
      <c r="J34" s="57"/>
      <c r="K34" s="57"/>
      <c r="L34" s="45"/>
      <c r="M34" s="10"/>
    </row>
    <row r="35" spans="1:16" x14ac:dyDescent="0.25">
      <c r="B35" s="169"/>
      <c r="C35" s="170"/>
      <c r="D35" s="171"/>
      <c r="E35" s="477">
        <f>Variables!B6</f>
        <v>2023</v>
      </c>
      <c r="F35" s="477">
        <f>E35+1</f>
        <v>2024</v>
      </c>
      <c r="G35" s="477">
        <f>F35+1</f>
        <v>2025</v>
      </c>
      <c r="H35" s="57"/>
      <c r="I35" s="57"/>
      <c r="J35" s="69"/>
      <c r="K35" s="69"/>
      <c r="L35" s="53"/>
      <c r="M35" s="10"/>
      <c r="O35" s="18"/>
    </row>
    <row r="36" spans="1:16" x14ac:dyDescent="0.25">
      <c r="B36" s="518" t="str">
        <f>IF(Intro!$G$29="English",O36,P36)</f>
        <v>Imports - frozen goods</v>
      </c>
      <c r="C36" s="519"/>
      <c r="D36" s="520"/>
      <c r="E36" s="472"/>
      <c r="F36" s="472"/>
      <c r="G36" s="472"/>
      <c r="H36" s="57"/>
      <c r="I36" s="57"/>
      <c r="J36" s="69"/>
      <c r="K36" s="69"/>
      <c r="L36" s="53"/>
      <c r="M36" s="10"/>
      <c r="O36" s="18" t="s">
        <v>972</v>
      </c>
      <c r="P36" s="10" t="s">
        <v>973</v>
      </c>
    </row>
    <row r="37" spans="1:16" s="29" customFormat="1" ht="15" customHeight="1" x14ac:dyDescent="0.25">
      <c r="A37" s="38"/>
      <c r="B37" s="172"/>
      <c r="C37" s="516">
        <f>'Country-Pays 1-5'!E24</f>
        <v>0</v>
      </c>
      <c r="D37" s="517"/>
      <c r="E37" s="104" t="str">
        <f>IF(SUM('Country-Pays 1-5'!G28:G29)&lt;&gt;0,"X","-")</f>
        <v>-</v>
      </c>
      <c r="F37" s="104" t="str">
        <f>IF(SUM('Country-Pays 1-5'!H28:H29)&lt;&gt;0,"X","-")</f>
        <v>-</v>
      </c>
      <c r="G37" s="104" t="str">
        <f>IF(SUM('Country-Pays 1-5'!I28:I29)&lt;&gt;0,"X","-")</f>
        <v>-</v>
      </c>
      <c r="H37" s="57"/>
      <c r="I37" s="57"/>
      <c r="J37" s="69"/>
      <c r="K37" s="69"/>
      <c r="L37" s="53"/>
      <c r="O37" s="166"/>
    </row>
    <row r="38" spans="1:16" s="29" customFormat="1" ht="15" customHeight="1" x14ac:dyDescent="0.25">
      <c r="A38" s="38"/>
      <c r="B38" s="172"/>
      <c r="C38" s="516">
        <f>'Country-Pays 1-5'!E43</f>
        <v>0</v>
      </c>
      <c r="D38" s="517"/>
      <c r="E38" s="104" t="str">
        <f>IF(SUM('Country-Pays 1-5'!G47:G48)&lt;&gt;0,"X","-")</f>
        <v>-</v>
      </c>
      <c r="F38" s="104" t="str">
        <f>IF(SUM('Country-Pays 1-5'!H47:H48)&lt;&gt;0,"X","-")</f>
        <v>-</v>
      </c>
      <c r="G38" s="104" t="str">
        <f>IF(SUM('Country-Pays 1-5'!I47:I48)&lt;&gt;0,"X","-")</f>
        <v>-</v>
      </c>
      <c r="H38" s="57"/>
      <c r="I38" s="57"/>
      <c r="J38" s="69"/>
      <c r="K38" s="69"/>
      <c r="L38" s="53"/>
    </row>
    <row r="39" spans="1:16" s="29" customFormat="1" ht="15" customHeight="1" x14ac:dyDescent="0.25">
      <c r="A39" s="38"/>
      <c r="B39" s="172"/>
      <c r="C39" s="516">
        <f>'Country-Pays 1-5'!E62</f>
        <v>0</v>
      </c>
      <c r="D39" s="517"/>
      <c r="E39" s="104" t="str">
        <f>IF(SUM('Country-Pays 1-5'!G66:G67)&lt;&gt;0,"X","-")</f>
        <v>-</v>
      </c>
      <c r="F39" s="104" t="str">
        <f>IF(SUM('Country-Pays 1-5'!H66:H67)&lt;&gt;0,"X","-")</f>
        <v>-</v>
      </c>
      <c r="G39" s="104" t="str">
        <f>IF(SUM('Country-Pays 1-5'!I66:I67)&lt;&gt;0,"X","-")</f>
        <v>-</v>
      </c>
      <c r="H39" s="57"/>
      <c r="I39" s="57"/>
      <c r="J39" s="69"/>
      <c r="K39" s="69"/>
      <c r="L39" s="53"/>
    </row>
    <row r="40" spans="1:16" s="29" customFormat="1" ht="15" customHeight="1" x14ac:dyDescent="0.25">
      <c r="A40" s="38"/>
      <c r="B40" s="172"/>
      <c r="C40" s="516">
        <f>'Country-Pays 1-5'!E81</f>
        <v>0</v>
      </c>
      <c r="D40" s="517"/>
      <c r="E40" s="104" t="str">
        <f>IF(SUM('Country-Pays 1-5'!G85:G86)&lt;&gt;0,"X","-")</f>
        <v>-</v>
      </c>
      <c r="F40" s="104" t="str">
        <f>IF(SUM('Country-Pays 1-5'!H85:H86)&lt;&gt;0,"X","-")</f>
        <v>-</v>
      </c>
      <c r="G40" s="104" t="str">
        <f>IF(SUM('Country-Pays 1-5'!I85:I86)&lt;&gt;0,"X","-")</f>
        <v>-</v>
      </c>
      <c r="H40" s="57"/>
      <c r="I40" s="57"/>
      <c r="J40" s="69"/>
      <c r="K40" s="69"/>
      <c r="L40" s="53"/>
    </row>
    <row r="41" spans="1:16" s="29" customFormat="1" ht="15" customHeight="1" x14ac:dyDescent="0.25">
      <c r="A41" s="38"/>
      <c r="B41" s="172"/>
      <c r="C41" s="516">
        <f>'Country-Pays 1-5'!E100</f>
        <v>0</v>
      </c>
      <c r="D41" s="517"/>
      <c r="E41" s="104" t="str">
        <f>IF(SUM('Country-Pays 1-5'!G104:G105)&lt;&gt;0,"X","-")</f>
        <v>-</v>
      </c>
      <c r="F41" s="104" t="str">
        <f>IF(SUM('Country-Pays 1-5'!H104:H105)&lt;&gt;0,"X","-")</f>
        <v>-</v>
      </c>
      <c r="G41" s="104" t="str">
        <f>IF(SUM('Country-Pays 1-5'!I104:I105)&lt;&gt;0,"X","-")</f>
        <v>-</v>
      </c>
      <c r="H41" s="57"/>
      <c r="I41" s="57"/>
      <c r="J41" s="69"/>
      <c r="K41" s="69"/>
      <c r="L41" s="53"/>
    </row>
    <row r="42" spans="1:16" s="29" customFormat="1" x14ac:dyDescent="0.25">
      <c r="A42" s="38"/>
      <c r="B42" s="172"/>
      <c r="C42" s="516">
        <f>'Country-Pays 6-10'!E24</f>
        <v>0</v>
      </c>
      <c r="D42" s="517"/>
      <c r="E42" s="104" t="str">
        <f>IF(SUM('Country-Pays 6-10'!G28:G29)&lt;&gt;0,"X","-")</f>
        <v>-</v>
      </c>
      <c r="F42" s="104" t="str">
        <f>IF(SUM('Country-Pays 6-10'!H28:H29)&lt;&gt;0,"X","-")</f>
        <v>-</v>
      </c>
      <c r="G42" s="104" t="str">
        <f>IF(SUM('Country-Pays 6-10'!I28:I29)&lt;&gt;0,"X","-")</f>
        <v>-</v>
      </c>
      <c r="H42" s="57"/>
      <c r="I42" s="57"/>
      <c r="J42" s="69"/>
      <c r="K42" s="69"/>
      <c r="L42" s="53"/>
    </row>
    <row r="43" spans="1:16" s="29" customFormat="1" x14ac:dyDescent="0.25">
      <c r="A43" s="38"/>
      <c r="B43" s="172"/>
      <c r="C43" s="516">
        <f>'Country-Pays 6-10'!E43</f>
        <v>0</v>
      </c>
      <c r="D43" s="517"/>
      <c r="E43" s="104" t="str">
        <f>IF(SUM('Country-Pays 6-10'!G47:G48)&lt;&gt;0,"X","-")</f>
        <v>-</v>
      </c>
      <c r="F43" s="104" t="str">
        <f>IF(SUM('Country-Pays 6-10'!H47:H48)&lt;&gt;0,"X","-")</f>
        <v>-</v>
      </c>
      <c r="G43" s="104" t="str">
        <f>IF(SUM('Country-Pays 6-10'!I47:I48)&lt;&gt;0,"X","-")</f>
        <v>-</v>
      </c>
      <c r="H43" s="57"/>
      <c r="I43" s="57"/>
      <c r="J43" s="69"/>
      <c r="K43" s="69"/>
      <c r="L43" s="53"/>
    </row>
    <row r="44" spans="1:16" s="29" customFormat="1" x14ac:dyDescent="0.25">
      <c r="A44" s="38"/>
      <c r="B44" s="172"/>
      <c r="C44" s="516">
        <f>'Country-Pays 6-10'!E62</f>
        <v>0</v>
      </c>
      <c r="D44" s="517"/>
      <c r="E44" s="104" t="str">
        <f>IF(SUM('Country-Pays 6-10'!G66:G67)&lt;&gt;0,"X","-")</f>
        <v>-</v>
      </c>
      <c r="F44" s="104" t="str">
        <f>IF(SUM('Country-Pays 6-10'!H66:H67)&lt;&gt;0,"X","-")</f>
        <v>-</v>
      </c>
      <c r="G44" s="104" t="str">
        <f>IF(SUM('Country-Pays 6-10'!I66:I67)&lt;&gt;0,"X","-")</f>
        <v>-</v>
      </c>
      <c r="H44" s="57"/>
      <c r="I44" s="57"/>
      <c r="J44" s="69"/>
      <c r="K44" s="69"/>
      <c r="L44" s="53"/>
    </row>
    <row r="45" spans="1:16" s="29" customFormat="1" x14ac:dyDescent="0.25">
      <c r="A45" s="38"/>
      <c r="B45" s="172"/>
      <c r="C45" s="516">
        <f>'Country-Pays 6-10'!E81</f>
        <v>0</v>
      </c>
      <c r="D45" s="517"/>
      <c r="E45" s="104" t="str">
        <f>IF(SUM('Country-Pays 6-10'!G85:G86)&lt;&gt;0,"X","-")</f>
        <v>-</v>
      </c>
      <c r="F45" s="104" t="str">
        <f>IF(SUM('Country-Pays 6-10'!H85:H86)&lt;&gt;0,"X","-")</f>
        <v>-</v>
      </c>
      <c r="G45" s="104" t="str">
        <f>IF(SUM('Country-Pays 6-10'!I85:I86)&lt;&gt;0,"X","-")</f>
        <v>-</v>
      </c>
      <c r="H45" s="57"/>
      <c r="I45" s="57"/>
      <c r="J45" s="69"/>
      <c r="K45" s="69"/>
      <c r="L45" s="53"/>
    </row>
    <row r="46" spans="1:16" s="29" customFormat="1" x14ac:dyDescent="0.25">
      <c r="A46" s="38"/>
      <c r="B46" s="172"/>
      <c r="C46" s="516">
        <f>'Country-Pays 6-10'!E100</f>
        <v>0</v>
      </c>
      <c r="D46" s="517"/>
      <c r="E46" s="104" t="str">
        <f>IF(SUM('Country-Pays 6-10'!G104:G105)&lt;&gt;0,"X","-")</f>
        <v>-</v>
      </c>
      <c r="F46" s="104" t="str">
        <f>IF(SUM('Country-Pays 6-10'!H104:H105)&lt;&gt;0,"X","-")</f>
        <v>-</v>
      </c>
      <c r="G46" s="104" t="str">
        <f>IF(SUM('Country-Pays 6-10'!I104:I105)&lt;&gt;0,"X","-")</f>
        <v>-</v>
      </c>
      <c r="H46" s="57"/>
      <c r="I46" s="57"/>
      <c r="J46" s="69"/>
      <c r="K46" s="69"/>
      <c r="L46" s="53"/>
    </row>
    <row r="47" spans="1:16" s="29" customFormat="1" x14ac:dyDescent="0.25">
      <c r="A47" s="38"/>
      <c r="B47" s="172"/>
      <c r="C47" s="516">
        <f>'Country-Pays 11-15'!E24</f>
        <v>0</v>
      </c>
      <c r="D47" s="517"/>
      <c r="E47" s="104" t="str">
        <f>IF(SUM('Country-Pays 11-15'!G28:G29)&lt;&gt;0,"X","-")</f>
        <v>-</v>
      </c>
      <c r="F47" s="104" t="str">
        <f>IF(SUM('Country-Pays 11-15'!H28:H29)&lt;&gt;0,"X","-")</f>
        <v>-</v>
      </c>
      <c r="G47" s="104" t="str">
        <f>IF(SUM('Country-Pays 11-15'!I28:I29)&lt;&gt;0,"X","-")</f>
        <v>-</v>
      </c>
      <c r="H47" s="57"/>
      <c r="I47" s="57"/>
      <c r="J47" s="69"/>
      <c r="K47" s="69"/>
      <c r="L47" s="53"/>
    </row>
    <row r="48" spans="1:16" s="29" customFormat="1" x14ac:dyDescent="0.25">
      <c r="A48" s="38"/>
      <c r="B48" s="172"/>
      <c r="C48" s="516">
        <f>'Country-Pays 11-15'!E43</f>
        <v>0</v>
      </c>
      <c r="D48" s="517"/>
      <c r="E48" s="104" t="str">
        <f>IF(SUM('Country-Pays 11-15'!G47:G48)&lt;&gt;0,"X","-")</f>
        <v>-</v>
      </c>
      <c r="F48" s="104" t="str">
        <f>IF(SUM('Country-Pays 11-15'!H47:H48)&lt;&gt;0,"X","-")</f>
        <v>-</v>
      </c>
      <c r="G48" s="104" t="str">
        <f>IF(SUM('Country-Pays 11-15'!I47:I48)&lt;&gt;0,"X","-")</f>
        <v>-</v>
      </c>
      <c r="H48" s="57"/>
      <c r="I48" s="57"/>
      <c r="J48" s="69"/>
      <c r="K48" s="69"/>
      <c r="L48" s="53"/>
    </row>
    <row r="49" spans="1:12" s="29" customFormat="1" x14ac:dyDescent="0.25">
      <c r="A49" s="38"/>
      <c r="B49" s="172"/>
      <c r="C49" s="516">
        <f>'Country-Pays 11-15'!E62</f>
        <v>0</v>
      </c>
      <c r="D49" s="517"/>
      <c r="E49" s="104" t="str">
        <f>IF(SUM('Country-Pays 11-15'!G66:G67)&lt;&gt;0,"X","-")</f>
        <v>-</v>
      </c>
      <c r="F49" s="104" t="str">
        <f>IF(SUM('Country-Pays 11-15'!H66:H67)&lt;&gt;0,"X","-")</f>
        <v>-</v>
      </c>
      <c r="G49" s="104" t="str">
        <f>IF(SUM('Country-Pays 11-15'!I66:I67)&lt;&gt;0,"X","-")</f>
        <v>-</v>
      </c>
      <c r="H49" s="57"/>
      <c r="I49" s="57"/>
      <c r="J49" s="69"/>
      <c r="K49" s="69"/>
      <c r="L49" s="53"/>
    </row>
    <row r="50" spans="1:12" s="29" customFormat="1" x14ac:dyDescent="0.25">
      <c r="A50" s="38"/>
      <c r="B50" s="172"/>
      <c r="C50" s="516">
        <f>'Country-Pays 11-15'!E81</f>
        <v>0</v>
      </c>
      <c r="D50" s="517"/>
      <c r="E50" s="104" t="str">
        <f>IF(SUM('Country-Pays 11-15'!G85:G86)&lt;&gt;0,"X","-")</f>
        <v>-</v>
      </c>
      <c r="F50" s="104" t="str">
        <f>IF(SUM('Country-Pays 11-15'!H85:H86)&lt;&gt;0,"X","-")</f>
        <v>-</v>
      </c>
      <c r="G50" s="104" t="str">
        <f>IF(SUM('Country-Pays 11-15'!I85:I86)&lt;&gt;0,"X","-")</f>
        <v>-</v>
      </c>
      <c r="H50" s="57"/>
      <c r="I50" s="57"/>
      <c r="J50" s="69"/>
      <c r="K50" s="69"/>
      <c r="L50" s="53"/>
    </row>
    <row r="51" spans="1:12" s="29" customFormat="1" x14ac:dyDescent="0.25">
      <c r="A51" s="38"/>
      <c r="B51" s="172"/>
      <c r="C51" s="516">
        <f>'Country-Pays 11-15'!E100</f>
        <v>0</v>
      </c>
      <c r="D51" s="517"/>
      <c r="E51" s="104" t="str">
        <f>IF(SUM('Country-Pays 11-15'!G104:G105)&lt;&gt;0,"X","-")</f>
        <v>-</v>
      </c>
      <c r="F51" s="104" t="str">
        <f>IF(SUM('Country-Pays 11-15'!H104:H105)&lt;&gt;0,"X","-")</f>
        <v>-</v>
      </c>
      <c r="G51" s="104" t="str">
        <f>IF(SUM('Country-Pays 11-15'!I104:I105)&lt;&gt;0,"X","-")</f>
        <v>-</v>
      </c>
      <c r="H51" s="57"/>
      <c r="I51" s="57"/>
      <c r="J51" s="69"/>
      <c r="K51" s="69"/>
      <c r="L51" s="53"/>
    </row>
    <row r="52" spans="1:12" s="29" customFormat="1" x14ac:dyDescent="0.25">
      <c r="A52" s="38"/>
      <c r="B52" s="172"/>
      <c r="C52" s="516">
        <f>'Country-Pays 16-20'!E24</f>
        <v>0</v>
      </c>
      <c r="D52" s="517"/>
      <c r="E52" s="104" t="str">
        <f>IF(SUM('Country-Pays 16-20'!G28:G29)&lt;&gt;0,"X","-")</f>
        <v>-</v>
      </c>
      <c r="F52" s="104" t="str">
        <f>IF(SUM('Country-Pays 16-20'!H28:H29)&lt;&gt;0,"X","-")</f>
        <v>-</v>
      </c>
      <c r="G52" s="104" t="str">
        <f>IF(SUM('Country-Pays 16-20'!I28:I29)&lt;&gt;0,"X","-")</f>
        <v>-</v>
      </c>
      <c r="H52" s="57"/>
      <c r="I52" s="57"/>
      <c r="J52" s="69"/>
      <c r="K52" s="69"/>
      <c r="L52" s="53"/>
    </row>
    <row r="53" spans="1:12" s="29" customFormat="1" x14ac:dyDescent="0.25">
      <c r="A53" s="38"/>
      <c r="B53" s="172"/>
      <c r="C53" s="516">
        <f>'Country-Pays 16-20'!E43</f>
        <v>0</v>
      </c>
      <c r="D53" s="517"/>
      <c r="E53" s="104" t="str">
        <f>IF(SUM('Country-Pays 16-20'!G47:G48)&lt;&gt;0,"X","-")</f>
        <v>-</v>
      </c>
      <c r="F53" s="104" t="str">
        <f>IF(SUM('Country-Pays 16-20'!H47:H48)&lt;&gt;0,"X","-")</f>
        <v>-</v>
      </c>
      <c r="G53" s="104" t="str">
        <f>IF(SUM('Country-Pays 16-20'!I47:I48)&lt;&gt;0,"X","-")</f>
        <v>-</v>
      </c>
      <c r="H53" s="57"/>
      <c r="I53" s="57"/>
      <c r="J53" s="69"/>
      <c r="K53" s="69"/>
      <c r="L53" s="53"/>
    </row>
    <row r="54" spans="1:12" s="29" customFormat="1" x14ac:dyDescent="0.25">
      <c r="A54" s="38"/>
      <c r="B54" s="172"/>
      <c r="C54" s="516">
        <f>'Country-Pays 16-20'!E62</f>
        <v>0</v>
      </c>
      <c r="D54" s="517"/>
      <c r="E54" s="104" t="str">
        <f>IF(SUM('Country-Pays 16-20'!G66:G67)&lt;&gt;0,"X","-")</f>
        <v>-</v>
      </c>
      <c r="F54" s="104" t="str">
        <f>IF(SUM('Country-Pays 16-20'!H66:H67)&lt;&gt;0,"X","-")</f>
        <v>-</v>
      </c>
      <c r="G54" s="104" t="str">
        <f>IF(SUM('Country-Pays 16-20'!I66:I67)&lt;&gt;0,"X","-")</f>
        <v>-</v>
      </c>
      <c r="H54" s="57"/>
      <c r="I54" s="57"/>
      <c r="J54" s="69"/>
      <c r="K54" s="69"/>
      <c r="L54" s="53"/>
    </row>
    <row r="55" spans="1:12" s="29" customFormat="1" x14ac:dyDescent="0.25">
      <c r="A55" s="38"/>
      <c r="B55" s="172"/>
      <c r="C55" s="516">
        <f>'Country-Pays 16-20'!E81</f>
        <v>0</v>
      </c>
      <c r="D55" s="517"/>
      <c r="E55" s="104" t="str">
        <f>IF(SUM('Country-Pays 16-20'!G85:G86)&lt;&gt;0,"X","-")</f>
        <v>-</v>
      </c>
      <c r="F55" s="104" t="str">
        <f>IF(SUM('Country-Pays 16-20'!H85:H86)&lt;&gt;0,"X","-")</f>
        <v>-</v>
      </c>
      <c r="G55" s="104" t="str">
        <f>IF(SUM('Country-Pays 16-20'!I85:I86)&lt;&gt;0,"X","-")</f>
        <v>-</v>
      </c>
      <c r="H55" s="57"/>
      <c r="I55" s="57"/>
      <c r="J55" s="69"/>
      <c r="K55" s="69"/>
      <c r="L55" s="53"/>
    </row>
    <row r="56" spans="1:12" s="29" customFormat="1" x14ac:dyDescent="0.25">
      <c r="A56" s="38"/>
      <c r="B56" s="172"/>
      <c r="C56" s="516">
        <f>'Country-Pays 16-20'!E100</f>
        <v>0</v>
      </c>
      <c r="D56" s="517"/>
      <c r="E56" s="104" t="str">
        <f>IF(SUM('Country-Pays 16-20'!G104:G105)&lt;&gt;0,"X","-")</f>
        <v>-</v>
      </c>
      <c r="F56" s="104" t="str">
        <f>IF(SUM('Country-Pays 16-20'!H104:H105)&lt;&gt;0,"X","-")</f>
        <v>-</v>
      </c>
      <c r="G56" s="104" t="str">
        <f>IF(SUM('Country-Pays 16-20'!I104:I105)&lt;&gt;0,"X","-")</f>
        <v>-</v>
      </c>
      <c r="H56" s="57"/>
      <c r="I56" s="57"/>
      <c r="J56" s="69"/>
      <c r="K56" s="69"/>
      <c r="L56" s="53"/>
    </row>
    <row r="57" spans="1:12" s="29" customFormat="1" x14ac:dyDescent="0.25">
      <c r="A57" s="38"/>
      <c r="B57" s="172"/>
      <c r="C57" s="516">
        <f>'Country-Pays 21-25'!E24</f>
        <v>0</v>
      </c>
      <c r="D57" s="517"/>
      <c r="E57" s="104" t="str">
        <f>IF(SUM('Country-Pays 21-25'!G28:G29)&lt;&gt;0,"X","-")</f>
        <v>-</v>
      </c>
      <c r="F57" s="104" t="str">
        <f>IF(SUM('Country-Pays 21-25'!H28:H29)&lt;&gt;0,"X","-")</f>
        <v>-</v>
      </c>
      <c r="G57" s="104" t="str">
        <f>IF(SUM('Country-Pays 21-25'!I28:I29)&lt;&gt;0,"X","-")</f>
        <v>-</v>
      </c>
      <c r="H57" s="57"/>
      <c r="I57" s="57"/>
      <c r="J57" s="69"/>
      <c r="K57" s="69"/>
      <c r="L57" s="53"/>
    </row>
    <row r="58" spans="1:12" s="29" customFormat="1" x14ac:dyDescent="0.25">
      <c r="A58" s="38"/>
      <c r="B58" s="172"/>
      <c r="C58" s="516">
        <f>'Country-Pays 21-25'!E43</f>
        <v>0</v>
      </c>
      <c r="D58" s="517"/>
      <c r="E58" s="104" t="str">
        <f>IF(SUM('Country-Pays 21-25'!G47:G48)&lt;&gt;0,"X","-")</f>
        <v>-</v>
      </c>
      <c r="F58" s="104" t="str">
        <f>IF(SUM('Country-Pays 21-25'!H47:H48)&lt;&gt;0,"X","-")</f>
        <v>-</v>
      </c>
      <c r="G58" s="104" t="str">
        <f>IF(SUM('Country-Pays 21-25'!I47:I48)&lt;&gt;0,"X","-")</f>
        <v>-</v>
      </c>
      <c r="H58" s="57"/>
      <c r="I58" s="57"/>
      <c r="J58" s="69"/>
      <c r="K58" s="69"/>
      <c r="L58" s="53"/>
    </row>
    <row r="59" spans="1:12" s="29" customFormat="1" x14ac:dyDescent="0.25">
      <c r="A59" s="38"/>
      <c r="B59" s="172"/>
      <c r="C59" s="516">
        <f>'Country-Pays 21-25'!E62</f>
        <v>0</v>
      </c>
      <c r="D59" s="517"/>
      <c r="E59" s="104" t="str">
        <f>IF(SUM('Country-Pays 21-25'!G66:G67)&lt;&gt;0,"X","-")</f>
        <v>-</v>
      </c>
      <c r="F59" s="104" t="str">
        <f>IF(SUM('Country-Pays 21-25'!H66:H67)&lt;&gt;0,"X","-")</f>
        <v>-</v>
      </c>
      <c r="G59" s="104" t="str">
        <f>IF(SUM('Country-Pays 21-25'!I66:I67)&lt;&gt;0,"X","-")</f>
        <v>-</v>
      </c>
      <c r="H59" s="57"/>
      <c r="I59" s="57"/>
      <c r="J59" s="69"/>
      <c r="K59" s="69"/>
      <c r="L59" s="53"/>
    </row>
    <row r="60" spans="1:12" s="29" customFormat="1" x14ac:dyDescent="0.25">
      <c r="A60" s="38"/>
      <c r="B60" s="172"/>
      <c r="C60" s="516">
        <f>'Country-Pays 21-25'!E81</f>
        <v>0</v>
      </c>
      <c r="D60" s="517"/>
      <c r="E60" s="104" t="str">
        <f>IF(SUM('Country-Pays 21-25'!G85:G86)&lt;&gt;0,"X","-")</f>
        <v>-</v>
      </c>
      <c r="F60" s="104" t="str">
        <f>IF(SUM('Country-Pays 21-25'!H85:H86)&lt;&gt;0,"X","-")</f>
        <v>-</v>
      </c>
      <c r="G60" s="104" t="str">
        <f>IF(SUM('Country-Pays 21-25'!I85:I86)&lt;&gt;0,"X","-")</f>
        <v>-</v>
      </c>
      <c r="H60" s="57"/>
      <c r="I60" s="57"/>
      <c r="J60" s="69"/>
      <c r="K60" s="69"/>
      <c r="L60" s="53"/>
    </row>
    <row r="61" spans="1:12" s="29" customFormat="1" x14ac:dyDescent="0.25">
      <c r="A61" s="38"/>
      <c r="B61" s="172"/>
      <c r="C61" s="516">
        <f>'Country-Pays 21-25'!E100</f>
        <v>0</v>
      </c>
      <c r="D61" s="517"/>
      <c r="E61" s="104" t="str">
        <f>IF(SUM('Country-Pays 21-25'!G104:G105)&lt;&gt;0,"X","-")</f>
        <v>-</v>
      </c>
      <c r="F61" s="104" t="str">
        <f>IF(SUM('Country-Pays 21-25'!H104:H105)&lt;&gt;0,"X","-")</f>
        <v>-</v>
      </c>
      <c r="G61" s="104" t="str">
        <f>IF(SUM('Country-Pays 21-25'!I104:I105)&lt;&gt;0,"X","-")</f>
        <v>-</v>
      </c>
      <c r="H61" s="57"/>
      <c r="I61" s="57"/>
      <c r="J61" s="69"/>
      <c r="K61" s="69"/>
      <c r="L61" s="53"/>
    </row>
    <row r="62" spans="1:12" s="29" customFormat="1" x14ac:dyDescent="0.25">
      <c r="A62" s="38"/>
      <c r="B62" s="172"/>
      <c r="C62" s="173"/>
      <c r="D62" s="173"/>
      <c r="E62" s="66"/>
      <c r="F62" s="66"/>
      <c r="G62" s="66"/>
      <c r="H62" s="57"/>
      <c r="I62" s="57"/>
      <c r="J62" s="66"/>
      <c r="K62" s="66"/>
      <c r="L62" s="53"/>
    </row>
    <row r="63" spans="1:12" s="29" customFormat="1" ht="15" customHeight="1" x14ac:dyDescent="0.25">
      <c r="A63" s="38"/>
      <c r="B63" s="521" t="str">
        <f>'Country-Pays 1-5'!B32</f>
        <v>Sales to distributors in Canada</v>
      </c>
      <c r="C63" s="523"/>
      <c r="D63" s="517"/>
      <c r="E63" s="104" t="str">
        <f>IF(SUM(End!C2:C6)&lt;&gt;0,"X","-")</f>
        <v>-</v>
      </c>
      <c r="F63" s="104" t="str">
        <f>IF(SUM(End!E2:E6)&lt;&gt;0,"X","-")</f>
        <v>-</v>
      </c>
      <c r="G63" s="104" t="str">
        <f>IF(SUM(End!G2:G6)&lt;&gt;0,"X","-")</f>
        <v>-</v>
      </c>
      <c r="H63" s="57"/>
      <c r="I63" s="57"/>
      <c r="L63" s="53"/>
    </row>
    <row r="64" spans="1:12" s="29" customFormat="1" ht="15" customHeight="1" x14ac:dyDescent="0.25">
      <c r="A64" s="38"/>
      <c r="B64" s="521" t="str">
        <f>'Country-Pays 1-5'!B35</f>
        <v>Sales to end users/retailers in Canada</v>
      </c>
      <c r="C64" s="523"/>
      <c r="D64" s="517"/>
      <c r="E64" s="104" t="str">
        <f>IF(SUM(End!D2:D6)&lt;&gt;0,"X","-")</f>
        <v>-</v>
      </c>
      <c r="F64" s="104" t="str">
        <f>IF(SUM(End!F2:F6)&lt;&gt;0,"X","-")</f>
        <v>-</v>
      </c>
      <c r="G64" s="104" t="str">
        <f>IF(SUM(End!H2:H6)&lt;&gt;0,"X","-")</f>
        <v>-</v>
      </c>
      <c r="H64" s="57"/>
      <c r="I64" s="57"/>
      <c r="L64" s="53"/>
    </row>
    <row r="65" spans="1:13" s="29" customFormat="1" ht="15" customHeight="1" x14ac:dyDescent="0.25">
      <c r="A65" s="38"/>
      <c r="B65" s="521" t="str">
        <f>Export!B23</f>
        <v>Export sales</v>
      </c>
      <c r="C65" s="516"/>
      <c r="D65" s="517"/>
      <c r="E65" s="104" t="str">
        <f>IF(SUM(Export!G24:G25)&lt;&gt;0,"X","-")</f>
        <v>-</v>
      </c>
      <c r="F65" s="104" t="str">
        <f>IF(SUM(Export!H24:H25)&lt;&gt;0,"X","-")</f>
        <v>-</v>
      </c>
      <c r="G65" s="104" t="str">
        <f>IF(SUM(Export!I24:I25)&lt;&gt;0,"X","-")</f>
        <v>-</v>
      </c>
      <c r="H65" s="57"/>
      <c r="I65" s="57"/>
      <c r="J65" s="69"/>
      <c r="K65" s="69"/>
      <c r="L65" s="53"/>
    </row>
    <row r="66" spans="1:13" x14ac:dyDescent="0.25">
      <c r="B66" s="174"/>
      <c r="C66" s="175"/>
      <c r="D66" s="175"/>
      <c r="E66" s="51"/>
      <c r="F66" s="51"/>
      <c r="G66" s="51"/>
      <c r="H66" s="51"/>
      <c r="I66" s="51"/>
      <c r="J66" s="51"/>
      <c r="K66" s="51"/>
      <c r="L66" s="52"/>
      <c r="M66" s="10"/>
    </row>
  </sheetData>
  <sheetProtection algorithmName="SHA-512" hashValue="iJdy4/gHJymQO3aKIs0rap49XVzHpEqJWJBKsd3C6F5b7Y04BAex8Wg+jnND3pq2Vag/Y4QxmXzYBHa4KeLrFw==" saltValue="fG8cTccK04HqiKgQvmk0Ag==" spinCount="100000" sheet="1" objects="1" scenarios="1" selectLockedCells="1"/>
  <mergeCells count="47">
    <mergeCell ref="B4:L4"/>
    <mergeCell ref="B5:L5"/>
    <mergeCell ref="B6:L6"/>
    <mergeCell ref="B30:L30"/>
    <mergeCell ref="B9:L9"/>
    <mergeCell ref="B10:L10"/>
    <mergeCell ref="B13:I13"/>
    <mergeCell ref="B14:I14"/>
    <mergeCell ref="B7:L7"/>
    <mergeCell ref="B65:D65"/>
    <mergeCell ref="B32:L33"/>
    <mergeCell ref="B15:I15"/>
    <mergeCell ref="B16:I16"/>
    <mergeCell ref="B17:I17"/>
    <mergeCell ref="E35:E36"/>
    <mergeCell ref="F35:F36"/>
    <mergeCell ref="G35:G36"/>
    <mergeCell ref="B19:L19"/>
    <mergeCell ref="B21:L28"/>
    <mergeCell ref="C38:D38"/>
    <mergeCell ref="C39:D39"/>
    <mergeCell ref="C40:D40"/>
    <mergeCell ref="C41:D41"/>
    <mergeCell ref="B63:D63"/>
    <mergeCell ref="B64:D64"/>
    <mergeCell ref="C61:D61"/>
    <mergeCell ref="C54:D54"/>
    <mergeCell ref="C55:D55"/>
    <mergeCell ref="C56:D56"/>
    <mergeCell ref="C60:D60"/>
    <mergeCell ref="C53:D53"/>
    <mergeCell ref="C57:D57"/>
    <mergeCell ref="C58:D58"/>
    <mergeCell ref="C59:D59"/>
    <mergeCell ref="C48:D48"/>
    <mergeCell ref="C49:D49"/>
    <mergeCell ref="C50:D50"/>
    <mergeCell ref="C51:D51"/>
    <mergeCell ref="C52:D52"/>
    <mergeCell ref="C45:D45"/>
    <mergeCell ref="C46:D46"/>
    <mergeCell ref="C47:D47"/>
    <mergeCell ref="B36:D36"/>
    <mergeCell ref="C37:D37"/>
    <mergeCell ref="C42:D42"/>
    <mergeCell ref="C43:D43"/>
    <mergeCell ref="C44:D44"/>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1" xr:uid="{7001EC79-BB29-42CC-BA8E-F10C32CC887D}">
      <formula1>1000</formula1>
    </dataValidation>
  </dataValidations>
  <printOptions horizontalCentered="1"/>
  <pageMargins left="0.25" right="0.25" top="0.75" bottom="0.75" header="0.3" footer="0.3"/>
  <pageSetup scale="76"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E177934-1511-4443-AA03-4FC7D53D100C}">
          <x14:formula1>
            <xm:f>Variables!$D$72:$D$73</xm:f>
          </x14:formula1>
          <xm:sqref>J13:J17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5AA54-4C99-40FF-ADED-54288539773F}">
  <sheetPr>
    <tabColor rgb="FFFF0000"/>
  </sheetPr>
  <dimension ref="A4:J33"/>
  <sheetViews>
    <sheetView workbookViewId="0"/>
  </sheetViews>
  <sheetFormatPr defaultRowHeight="15" x14ac:dyDescent="0.25"/>
  <cols>
    <col min="1" max="1" width="27.85546875" customWidth="1"/>
    <col min="2" max="2" width="36.140625" bestFit="1" customWidth="1"/>
    <col min="3" max="3" width="27" customWidth="1"/>
    <col min="4" max="4" width="17" customWidth="1"/>
    <col min="5" max="5" width="22.7109375" customWidth="1"/>
    <col min="6" max="6" width="43.7109375" bestFit="1" customWidth="1"/>
    <col min="7" max="7" width="43.7109375" customWidth="1"/>
    <col min="8" max="10" width="8.85546875" customWidth="1"/>
  </cols>
  <sheetData>
    <row r="4" spans="1:10" ht="15.75" thickBot="1" x14ac:dyDescent="0.3"/>
    <row r="5" spans="1:10" ht="15.75" thickBot="1" x14ac:dyDescent="0.3">
      <c r="A5" s="181" t="s">
        <v>914</v>
      </c>
      <c r="B5" s="182" t="s">
        <v>915</v>
      </c>
      <c r="C5" s="182" t="s">
        <v>916</v>
      </c>
      <c r="D5" s="183" t="s">
        <v>917</v>
      </c>
      <c r="E5" s="184" t="s">
        <v>918</v>
      </c>
      <c r="F5" s="185" t="s">
        <v>919</v>
      </c>
      <c r="G5" s="185" t="s">
        <v>976</v>
      </c>
      <c r="H5" s="187" t="s">
        <v>920</v>
      </c>
      <c r="I5" s="187" t="s">
        <v>921</v>
      </c>
      <c r="J5" s="188" t="s">
        <v>922</v>
      </c>
    </row>
    <row r="6" spans="1:10" x14ac:dyDescent="0.25">
      <c r="A6" s="242">
        <f>Intro!E88</f>
        <v>0</v>
      </c>
      <c r="B6" s="178" t="s">
        <v>923</v>
      </c>
      <c r="C6" s="178" t="s">
        <v>924</v>
      </c>
      <c r="D6" s="240">
        <f>_xlfn.XLOOKUP('Country-Pays 1-5'!$E$24,Variables!$C$80:$C$328,Variables!$B$80:$B$328,'Country-Pays 1-5'!$E$24,0,1)</f>
        <v>0</v>
      </c>
      <c r="E6" s="178" t="str">
        <f>IF(Public!K18="X","Retailer | Détaillant",IF(Public!K19="X","Distributor | Distributeur",IF(OR(Public!K20="X",Public!K22="X"),"End user | Utilisateur final","-")))</f>
        <v>-</v>
      </c>
      <c r="F6" s="178" t="s">
        <v>927</v>
      </c>
      <c r="G6" s="270" t="s">
        <v>977</v>
      </c>
      <c r="H6" s="230" t="str">
        <f>Confirm!E37</f>
        <v>-</v>
      </c>
      <c r="I6" s="231" t="str">
        <f>Confirm!F37</f>
        <v>-</v>
      </c>
      <c r="J6" s="232" t="str">
        <f>Confirm!G37</f>
        <v>-</v>
      </c>
    </row>
    <row r="7" spans="1:10" x14ac:dyDescent="0.25">
      <c r="A7" s="243">
        <f>A6</f>
        <v>0</v>
      </c>
      <c r="B7" s="179" t="s">
        <v>923</v>
      </c>
      <c r="C7" s="179" t="s">
        <v>924</v>
      </c>
      <c r="D7" s="241">
        <f>_xlfn.XLOOKUP('Country-Pays 1-5'!$E$43,Variables!$C$80:$C$328,Variables!$B$80:$B$328,'Country-Pays 1-5'!$E$43,0,1)</f>
        <v>0</v>
      </c>
      <c r="E7" s="179" t="str">
        <f t="shared" ref="E7:E12" si="0">E6</f>
        <v>-</v>
      </c>
      <c r="F7" s="179" t="s">
        <v>927</v>
      </c>
      <c r="G7" s="179" t="str">
        <f>G6</f>
        <v>Frozen</v>
      </c>
      <c r="H7" s="233" t="str">
        <f>Confirm!E38</f>
        <v>-</v>
      </c>
      <c r="I7" s="234" t="str">
        <f>Confirm!F38</f>
        <v>-</v>
      </c>
      <c r="J7" s="235" t="str">
        <f>Confirm!G38</f>
        <v>-</v>
      </c>
    </row>
    <row r="8" spans="1:10" x14ac:dyDescent="0.25">
      <c r="A8" s="244">
        <f t="shared" ref="A8:A33" si="1">A7</f>
        <v>0</v>
      </c>
      <c r="B8" s="180" t="s">
        <v>923</v>
      </c>
      <c r="C8" s="180" t="s">
        <v>924</v>
      </c>
      <c r="D8" s="241">
        <f>_xlfn.XLOOKUP('Country-Pays 1-5'!$E$62,Variables!$C$80:$C$328,Variables!$B$80:$B$328,'Country-Pays 1-5'!$E$62,0,1)</f>
        <v>0</v>
      </c>
      <c r="E8" s="180" t="str">
        <f t="shared" si="0"/>
        <v>-</v>
      </c>
      <c r="F8" s="180" t="s">
        <v>927</v>
      </c>
      <c r="G8" s="180" t="str">
        <f t="shared" ref="G8:G33" si="2">G7</f>
        <v>Frozen</v>
      </c>
      <c r="H8" s="233" t="str">
        <f>Confirm!E39</f>
        <v>-</v>
      </c>
      <c r="I8" s="234" t="str">
        <f>Confirm!F39</f>
        <v>-</v>
      </c>
      <c r="J8" s="235" t="str">
        <f>Confirm!G39</f>
        <v>-</v>
      </c>
    </row>
    <row r="9" spans="1:10" x14ac:dyDescent="0.25">
      <c r="A9" s="243">
        <f t="shared" si="1"/>
        <v>0</v>
      </c>
      <c r="B9" s="179" t="s">
        <v>923</v>
      </c>
      <c r="C9" s="179" t="s">
        <v>924</v>
      </c>
      <c r="D9" s="241">
        <f>_xlfn.XLOOKUP('Country-Pays 1-5'!$E$81,Variables!$C$80:$C$328,Variables!$B$80:$B$328,'Country-Pays 1-5'!$E$81,0,1)</f>
        <v>0</v>
      </c>
      <c r="E9" s="179" t="str">
        <f t="shared" si="0"/>
        <v>-</v>
      </c>
      <c r="F9" s="179" t="s">
        <v>927</v>
      </c>
      <c r="G9" s="179" t="str">
        <f t="shared" si="2"/>
        <v>Frozen</v>
      </c>
      <c r="H9" s="233" t="str">
        <f>Confirm!E40</f>
        <v>-</v>
      </c>
      <c r="I9" s="234" t="str">
        <f>Confirm!F40</f>
        <v>-</v>
      </c>
      <c r="J9" s="235" t="str">
        <f>Confirm!G40</f>
        <v>-</v>
      </c>
    </row>
    <row r="10" spans="1:10" x14ac:dyDescent="0.25">
      <c r="A10" s="244">
        <f t="shared" si="1"/>
        <v>0</v>
      </c>
      <c r="B10" s="180" t="s">
        <v>923</v>
      </c>
      <c r="C10" s="180" t="s">
        <v>924</v>
      </c>
      <c r="D10" s="241">
        <f>_xlfn.XLOOKUP('Country-Pays 1-5'!$E$100,Variables!$C$80:$C$328,Variables!$B$80:$B$328,'Country-Pays 1-5'!$E$100,0,1)</f>
        <v>0</v>
      </c>
      <c r="E10" s="180" t="str">
        <f t="shared" si="0"/>
        <v>-</v>
      </c>
      <c r="F10" s="180" t="s">
        <v>927</v>
      </c>
      <c r="G10" s="180" t="str">
        <f t="shared" si="2"/>
        <v>Frozen</v>
      </c>
      <c r="H10" s="233" t="str">
        <f>Confirm!E41</f>
        <v>-</v>
      </c>
      <c r="I10" s="234" t="str">
        <f>Confirm!F41</f>
        <v>-</v>
      </c>
      <c r="J10" s="235" t="str">
        <f>Confirm!G41</f>
        <v>-</v>
      </c>
    </row>
    <row r="11" spans="1:10" x14ac:dyDescent="0.25">
      <c r="A11" s="243">
        <f t="shared" si="1"/>
        <v>0</v>
      </c>
      <c r="B11" s="179" t="s">
        <v>923</v>
      </c>
      <c r="C11" s="179" t="s">
        <v>924</v>
      </c>
      <c r="D11" s="241">
        <f>_xlfn.XLOOKUP('Country-Pays 6-10'!$E$24,Variables!$C$80:$C$328,Variables!$B$80:$B$328,'Country-Pays 6-10'!$E$24,0,1)</f>
        <v>0</v>
      </c>
      <c r="E11" s="179" t="str">
        <f t="shared" si="0"/>
        <v>-</v>
      </c>
      <c r="F11" s="179" t="s">
        <v>927</v>
      </c>
      <c r="G11" s="179" t="str">
        <f t="shared" si="2"/>
        <v>Frozen</v>
      </c>
      <c r="H11" s="233" t="str">
        <f>Confirm!E42</f>
        <v>-</v>
      </c>
      <c r="I11" s="234" t="str">
        <f>Confirm!F42</f>
        <v>-</v>
      </c>
      <c r="J11" s="235" t="str">
        <f>Confirm!G42</f>
        <v>-</v>
      </c>
    </row>
    <row r="12" spans="1:10" x14ac:dyDescent="0.25">
      <c r="A12" s="244">
        <f t="shared" si="1"/>
        <v>0</v>
      </c>
      <c r="B12" s="180" t="s">
        <v>923</v>
      </c>
      <c r="C12" s="180" t="s">
        <v>924</v>
      </c>
      <c r="D12" s="241">
        <f>_xlfn.XLOOKUP('Country-Pays 6-10'!$E$43,Variables!$C$80:$C$328,Variables!$B$80:$B$328,'Country-Pays 6-10'!$E$43,0,1)</f>
        <v>0</v>
      </c>
      <c r="E12" s="180" t="str">
        <f t="shared" si="0"/>
        <v>-</v>
      </c>
      <c r="F12" s="180" t="s">
        <v>927</v>
      </c>
      <c r="G12" s="180" t="str">
        <f t="shared" si="2"/>
        <v>Frozen</v>
      </c>
      <c r="H12" s="233" t="str">
        <f>Confirm!E43</f>
        <v>-</v>
      </c>
      <c r="I12" s="234" t="str">
        <f>Confirm!F43</f>
        <v>-</v>
      </c>
      <c r="J12" s="235" t="str">
        <f>Confirm!G43</f>
        <v>-</v>
      </c>
    </row>
    <row r="13" spans="1:10" x14ac:dyDescent="0.25">
      <c r="A13" s="243">
        <f t="shared" si="1"/>
        <v>0</v>
      </c>
      <c r="B13" s="179" t="s">
        <v>923</v>
      </c>
      <c r="C13" s="179" t="s">
        <v>924</v>
      </c>
      <c r="D13" s="241">
        <f>_xlfn.XLOOKUP('Country-Pays 6-10'!$E$62,Variables!$C$80:$C$328,Variables!$B$80:$B$328,'Country-Pays 6-10'!$E$62,0,1)</f>
        <v>0</v>
      </c>
      <c r="E13" s="179" t="str">
        <f t="shared" ref="E13:E33" si="3">E12</f>
        <v>-</v>
      </c>
      <c r="F13" s="179" t="s">
        <v>927</v>
      </c>
      <c r="G13" s="179" t="str">
        <f t="shared" si="2"/>
        <v>Frozen</v>
      </c>
      <c r="H13" s="233" t="str">
        <f>Confirm!E44</f>
        <v>-</v>
      </c>
      <c r="I13" s="234" t="str">
        <f>Confirm!F44</f>
        <v>-</v>
      </c>
      <c r="J13" s="235" t="str">
        <f>Confirm!G44</f>
        <v>-</v>
      </c>
    </row>
    <row r="14" spans="1:10" x14ac:dyDescent="0.25">
      <c r="A14" s="244">
        <f t="shared" si="1"/>
        <v>0</v>
      </c>
      <c r="B14" s="180" t="s">
        <v>923</v>
      </c>
      <c r="C14" s="180" t="s">
        <v>924</v>
      </c>
      <c r="D14" s="241">
        <f>_xlfn.XLOOKUP('Country-Pays 6-10'!$E$81,Variables!$C$80:$C$328,Variables!$B$80:$B$328,'Country-Pays 6-10'!$E$81,0,1)</f>
        <v>0</v>
      </c>
      <c r="E14" s="180" t="str">
        <f t="shared" si="3"/>
        <v>-</v>
      </c>
      <c r="F14" s="180" t="s">
        <v>927</v>
      </c>
      <c r="G14" s="180" t="str">
        <f t="shared" si="2"/>
        <v>Frozen</v>
      </c>
      <c r="H14" s="233" t="str">
        <f>Confirm!E45</f>
        <v>-</v>
      </c>
      <c r="I14" s="234" t="str">
        <f>Confirm!F45</f>
        <v>-</v>
      </c>
      <c r="J14" s="235" t="str">
        <f>Confirm!G45</f>
        <v>-</v>
      </c>
    </row>
    <row r="15" spans="1:10" x14ac:dyDescent="0.25">
      <c r="A15" s="243">
        <f t="shared" si="1"/>
        <v>0</v>
      </c>
      <c r="B15" s="179" t="s">
        <v>923</v>
      </c>
      <c r="C15" s="179" t="s">
        <v>924</v>
      </c>
      <c r="D15" s="241">
        <f>_xlfn.XLOOKUP('Country-Pays 6-10'!$E$100,Variables!$C$80:$C$328,Variables!$B$80:$B$328,'Country-Pays 6-10'!$E$100,0,1)</f>
        <v>0</v>
      </c>
      <c r="E15" s="179" t="str">
        <f t="shared" si="3"/>
        <v>-</v>
      </c>
      <c r="F15" s="179" t="s">
        <v>927</v>
      </c>
      <c r="G15" s="179" t="str">
        <f t="shared" si="2"/>
        <v>Frozen</v>
      </c>
      <c r="H15" s="233" t="str">
        <f>Confirm!E46</f>
        <v>-</v>
      </c>
      <c r="I15" s="234" t="str">
        <f>Confirm!F46</f>
        <v>-</v>
      </c>
      <c r="J15" s="235" t="str">
        <f>Confirm!G46</f>
        <v>-</v>
      </c>
    </row>
    <row r="16" spans="1:10" x14ac:dyDescent="0.25">
      <c r="A16" s="244">
        <f t="shared" si="1"/>
        <v>0</v>
      </c>
      <c r="B16" s="180" t="s">
        <v>923</v>
      </c>
      <c r="C16" s="180" t="s">
        <v>924</v>
      </c>
      <c r="D16" s="241">
        <f>_xlfn.XLOOKUP('Country-Pays 11-15'!$E$24,Variables!$C$80:$C$328,Variables!$B$80:$B$328,'Country-Pays 11-15'!$E$24,0,1)</f>
        <v>0</v>
      </c>
      <c r="E16" s="180" t="str">
        <f t="shared" si="3"/>
        <v>-</v>
      </c>
      <c r="F16" s="180" t="s">
        <v>927</v>
      </c>
      <c r="G16" s="180" t="str">
        <f t="shared" si="2"/>
        <v>Frozen</v>
      </c>
      <c r="H16" s="233" t="str">
        <f>Confirm!E47</f>
        <v>-</v>
      </c>
      <c r="I16" s="234" t="str">
        <f>Confirm!F47</f>
        <v>-</v>
      </c>
      <c r="J16" s="235" t="str">
        <f>Confirm!G47</f>
        <v>-</v>
      </c>
    </row>
    <row r="17" spans="1:10" x14ac:dyDescent="0.25">
      <c r="A17" s="243">
        <f t="shared" si="1"/>
        <v>0</v>
      </c>
      <c r="B17" s="179" t="s">
        <v>923</v>
      </c>
      <c r="C17" s="179" t="s">
        <v>924</v>
      </c>
      <c r="D17" s="241">
        <f>_xlfn.XLOOKUP('Country-Pays 11-15'!$E$43,Variables!$C$80:$C$328,Variables!$B$80:$B$328,'Country-Pays 11-15'!$E$43,0,1)</f>
        <v>0</v>
      </c>
      <c r="E17" s="179" t="str">
        <f t="shared" si="3"/>
        <v>-</v>
      </c>
      <c r="F17" s="179" t="s">
        <v>927</v>
      </c>
      <c r="G17" s="179" t="str">
        <f t="shared" si="2"/>
        <v>Frozen</v>
      </c>
      <c r="H17" s="233" t="str">
        <f>Confirm!E48</f>
        <v>-</v>
      </c>
      <c r="I17" s="234" t="str">
        <f>Confirm!F48</f>
        <v>-</v>
      </c>
      <c r="J17" s="235" t="str">
        <f>Confirm!G48</f>
        <v>-</v>
      </c>
    </row>
    <row r="18" spans="1:10" x14ac:dyDescent="0.25">
      <c r="A18" s="244">
        <f t="shared" si="1"/>
        <v>0</v>
      </c>
      <c r="B18" s="180" t="s">
        <v>923</v>
      </c>
      <c r="C18" s="180" t="s">
        <v>924</v>
      </c>
      <c r="D18" s="241">
        <f>_xlfn.XLOOKUP('Country-Pays 11-15'!$E$62,Variables!$C$80:$C$328,Variables!$B$80:$B$328,'Country-Pays 11-15'!$E$62,0,1)</f>
        <v>0</v>
      </c>
      <c r="E18" s="180" t="str">
        <f t="shared" si="3"/>
        <v>-</v>
      </c>
      <c r="F18" s="180" t="s">
        <v>927</v>
      </c>
      <c r="G18" s="180" t="str">
        <f t="shared" si="2"/>
        <v>Frozen</v>
      </c>
      <c r="H18" s="233" t="str">
        <f>Confirm!E49</f>
        <v>-</v>
      </c>
      <c r="I18" s="234" t="str">
        <f>Confirm!F49</f>
        <v>-</v>
      </c>
      <c r="J18" s="235" t="str">
        <f>Confirm!G49</f>
        <v>-</v>
      </c>
    </row>
    <row r="19" spans="1:10" x14ac:dyDescent="0.25">
      <c r="A19" s="243">
        <f t="shared" si="1"/>
        <v>0</v>
      </c>
      <c r="B19" s="179" t="s">
        <v>923</v>
      </c>
      <c r="C19" s="179" t="s">
        <v>924</v>
      </c>
      <c r="D19" s="241">
        <f>_xlfn.XLOOKUP('Country-Pays 11-15'!$E$81,Variables!$C$80:$C$328,Variables!$B$80:$B$328,'Country-Pays 11-15'!$E$81,0,1)</f>
        <v>0</v>
      </c>
      <c r="E19" s="179" t="str">
        <f t="shared" si="3"/>
        <v>-</v>
      </c>
      <c r="F19" s="179" t="s">
        <v>927</v>
      </c>
      <c r="G19" s="179" t="str">
        <f t="shared" si="2"/>
        <v>Frozen</v>
      </c>
      <c r="H19" s="233" t="str">
        <f>Confirm!E50</f>
        <v>-</v>
      </c>
      <c r="I19" s="234" t="str">
        <f>Confirm!F50</f>
        <v>-</v>
      </c>
      <c r="J19" s="235" t="str">
        <f>Confirm!G50</f>
        <v>-</v>
      </c>
    </row>
    <row r="20" spans="1:10" x14ac:dyDescent="0.25">
      <c r="A20" s="244">
        <f t="shared" si="1"/>
        <v>0</v>
      </c>
      <c r="B20" s="180" t="s">
        <v>923</v>
      </c>
      <c r="C20" s="180" t="s">
        <v>924</v>
      </c>
      <c r="D20" s="241">
        <f>_xlfn.XLOOKUP('Country-Pays 11-15'!$E$100,Variables!$C$80:$C$328,Variables!$B$80:$B$328,'Country-Pays 11-15'!$E$100,0,1)</f>
        <v>0</v>
      </c>
      <c r="E20" s="180" t="str">
        <f t="shared" si="3"/>
        <v>-</v>
      </c>
      <c r="F20" s="180" t="s">
        <v>927</v>
      </c>
      <c r="G20" s="180" t="str">
        <f t="shared" si="2"/>
        <v>Frozen</v>
      </c>
      <c r="H20" s="233" t="str">
        <f>Confirm!E51</f>
        <v>-</v>
      </c>
      <c r="I20" s="234" t="str">
        <f>Confirm!F51</f>
        <v>-</v>
      </c>
      <c r="J20" s="235" t="str">
        <f>Confirm!G51</f>
        <v>-</v>
      </c>
    </row>
    <row r="21" spans="1:10" x14ac:dyDescent="0.25">
      <c r="A21" s="243">
        <f t="shared" si="1"/>
        <v>0</v>
      </c>
      <c r="B21" s="179" t="s">
        <v>923</v>
      </c>
      <c r="C21" s="179" t="s">
        <v>924</v>
      </c>
      <c r="D21" s="241">
        <f>_xlfn.XLOOKUP('Country-Pays 16-20'!$E$24,Variables!$C$80:$C$328,Variables!$B$80:$B$328,'Country-Pays 16-20'!$E$24,0,1)</f>
        <v>0</v>
      </c>
      <c r="E21" s="179" t="str">
        <f t="shared" si="3"/>
        <v>-</v>
      </c>
      <c r="F21" s="179" t="s">
        <v>927</v>
      </c>
      <c r="G21" s="179" t="str">
        <f t="shared" si="2"/>
        <v>Frozen</v>
      </c>
      <c r="H21" s="233" t="str">
        <f>Confirm!E52</f>
        <v>-</v>
      </c>
      <c r="I21" s="234" t="str">
        <f>Confirm!F52</f>
        <v>-</v>
      </c>
      <c r="J21" s="235" t="str">
        <f>Confirm!G52</f>
        <v>-</v>
      </c>
    </row>
    <row r="22" spans="1:10" x14ac:dyDescent="0.25">
      <c r="A22" s="244">
        <f t="shared" si="1"/>
        <v>0</v>
      </c>
      <c r="B22" s="180" t="s">
        <v>923</v>
      </c>
      <c r="C22" s="180" t="s">
        <v>924</v>
      </c>
      <c r="D22" s="241">
        <f>_xlfn.XLOOKUP('Country-Pays 16-20'!$E$43,Variables!$C$80:$C$328,Variables!$B$80:$B$328,'Country-Pays 16-20'!$E$43,0,1)</f>
        <v>0</v>
      </c>
      <c r="E22" s="180" t="str">
        <f t="shared" si="3"/>
        <v>-</v>
      </c>
      <c r="F22" s="180" t="s">
        <v>927</v>
      </c>
      <c r="G22" s="180" t="str">
        <f t="shared" si="2"/>
        <v>Frozen</v>
      </c>
      <c r="H22" s="233" t="str">
        <f>Confirm!E53</f>
        <v>-</v>
      </c>
      <c r="I22" s="234" t="str">
        <f>Confirm!F53</f>
        <v>-</v>
      </c>
      <c r="J22" s="235" t="str">
        <f>Confirm!G53</f>
        <v>-</v>
      </c>
    </row>
    <row r="23" spans="1:10" x14ac:dyDescent="0.25">
      <c r="A23" s="243">
        <f t="shared" si="1"/>
        <v>0</v>
      </c>
      <c r="B23" s="179" t="s">
        <v>923</v>
      </c>
      <c r="C23" s="179" t="s">
        <v>924</v>
      </c>
      <c r="D23" s="241">
        <f>_xlfn.XLOOKUP('Country-Pays 16-20'!$E$62,Variables!$C$80:$C$328,Variables!$B$80:$B$328,'Country-Pays 16-20'!$E$62,0,1)</f>
        <v>0</v>
      </c>
      <c r="E23" s="179" t="str">
        <f t="shared" si="3"/>
        <v>-</v>
      </c>
      <c r="F23" s="179" t="s">
        <v>927</v>
      </c>
      <c r="G23" s="179" t="str">
        <f t="shared" si="2"/>
        <v>Frozen</v>
      </c>
      <c r="H23" s="233" t="str">
        <f>Confirm!E54</f>
        <v>-</v>
      </c>
      <c r="I23" s="234" t="str">
        <f>Confirm!F54</f>
        <v>-</v>
      </c>
      <c r="J23" s="235" t="str">
        <f>Confirm!G54</f>
        <v>-</v>
      </c>
    </row>
    <row r="24" spans="1:10" x14ac:dyDescent="0.25">
      <c r="A24" s="244">
        <f t="shared" si="1"/>
        <v>0</v>
      </c>
      <c r="B24" s="180" t="s">
        <v>923</v>
      </c>
      <c r="C24" s="180" t="s">
        <v>924</v>
      </c>
      <c r="D24" s="241">
        <f>_xlfn.XLOOKUP('Country-Pays 16-20'!$E$81,Variables!$C$80:$C$328,Variables!$B$80:$B$328,'Country-Pays 16-20'!$E$81,0,1)</f>
        <v>0</v>
      </c>
      <c r="E24" s="180" t="str">
        <f t="shared" si="3"/>
        <v>-</v>
      </c>
      <c r="F24" s="180" t="s">
        <v>927</v>
      </c>
      <c r="G24" s="180" t="str">
        <f t="shared" si="2"/>
        <v>Frozen</v>
      </c>
      <c r="H24" s="233" t="str">
        <f>Confirm!E55</f>
        <v>-</v>
      </c>
      <c r="I24" s="234" t="str">
        <f>Confirm!F55</f>
        <v>-</v>
      </c>
      <c r="J24" s="235" t="str">
        <f>Confirm!G55</f>
        <v>-</v>
      </c>
    </row>
    <row r="25" spans="1:10" x14ac:dyDescent="0.25">
      <c r="A25" s="243">
        <f t="shared" si="1"/>
        <v>0</v>
      </c>
      <c r="B25" s="179" t="s">
        <v>923</v>
      </c>
      <c r="C25" s="179" t="s">
        <v>924</v>
      </c>
      <c r="D25" s="241">
        <f>_xlfn.XLOOKUP('Country-Pays 16-20'!$E$100,Variables!$C$80:$C$328,Variables!$B$80:$B$328,'Country-Pays 16-20'!$E$100,0,1)</f>
        <v>0</v>
      </c>
      <c r="E25" s="179" t="str">
        <f t="shared" si="3"/>
        <v>-</v>
      </c>
      <c r="F25" s="179" t="s">
        <v>927</v>
      </c>
      <c r="G25" s="179" t="str">
        <f t="shared" si="2"/>
        <v>Frozen</v>
      </c>
      <c r="H25" s="233" t="str">
        <f>Confirm!E56</f>
        <v>-</v>
      </c>
      <c r="I25" s="234" t="str">
        <f>Confirm!F56</f>
        <v>-</v>
      </c>
      <c r="J25" s="235" t="str">
        <f>Confirm!G56</f>
        <v>-</v>
      </c>
    </row>
    <row r="26" spans="1:10" x14ac:dyDescent="0.25">
      <c r="A26" s="244">
        <f t="shared" ref="A26:A30" si="4">A25</f>
        <v>0</v>
      </c>
      <c r="B26" s="180" t="s">
        <v>923</v>
      </c>
      <c r="C26" s="180" t="s">
        <v>924</v>
      </c>
      <c r="D26" s="241">
        <f>_xlfn.XLOOKUP('Country-Pays 21-25'!$E$24,Variables!$C$80:$C$328,Variables!$B$80:$B$328,'Country-Pays 21-25'!$E$24,0,1)</f>
        <v>0</v>
      </c>
      <c r="E26" s="180" t="str">
        <f t="shared" ref="E26:E30" si="5">E25</f>
        <v>-</v>
      </c>
      <c r="F26" s="180" t="s">
        <v>927</v>
      </c>
      <c r="G26" s="180" t="str">
        <f t="shared" si="2"/>
        <v>Frozen</v>
      </c>
      <c r="H26" s="233" t="str">
        <f>Confirm!E57</f>
        <v>-</v>
      </c>
      <c r="I26" s="234" t="str">
        <f>Confirm!F57</f>
        <v>-</v>
      </c>
      <c r="J26" s="235" t="str">
        <f>Confirm!G57</f>
        <v>-</v>
      </c>
    </row>
    <row r="27" spans="1:10" x14ac:dyDescent="0.25">
      <c r="A27" s="243">
        <f t="shared" si="4"/>
        <v>0</v>
      </c>
      <c r="B27" s="179" t="s">
        <v>923</v>
      </c>
      <c r="C27" s="179" t="s">
        <v>924</v>
      </c>
      <c r="D27" s="241">
        <f>_xlfn.XLOOKUP('Country-Pays 21-25'!$E$43,Variables!$C$80:$C$328,Variables!$B$80:$B$328,'Country-Pays 21-25'!$E$43,0,1)</f>
        <v>0</v>
      </c>
      <c r="E27" s="179" t="str">
        <f t="shared" si="5"/>
        <v>-</v>
      </c>
      <c r="F27" s="179" t="s">
        <v>927</v>
      </c>
      <c r="G27" s="179" t="str">
        <f t="shared" si="2"/>
        <v>Frozen</v>
      </c>
      <c r="H27" s="233" t="str">
        <f>Confirm!E58</f>
        <v>-</v>
      </c>
      <c r="I27" s="234" t="str">
        <f>Confirm!F58</f>
        <v>-</v>
      </c>
      <c r="J27" s="235" t="str">
        <f>Confirm!G58</f>
        <v>-</v>
      </c>
    </row>
    <row r="28" spans="1:10" x14ac:dyDescent="0.25">
      <c r="A28" s="244">
        <f t="shared" si="4"/>
        <v>0</v>
      </c>
      <c r="B28" s="180" t="s">
        <v>923</v>
      </c>
      <c r="C28" s="180" t="s">
        <v>924</v>
      </c>
      <c r="D28" s="241">
        <f>_xlfn.XLOOKUP('Country-Pays 21-25'!$E$62,Variables!$C$80:$C$328,Variables!$B$80:$B$328,'Country-Pays 21-25'!$E$62,0,1)</f>
        <v>0</v>
      </c>
      <c r="E28" s="180" t="str">
        <f t="shared" si="5"/>
        <v>-</v>
      </c>
      <c r="F28" s="180" t="s">
        <v>927</v>
      </c>
      <c r="G28" s="180" t="str">
        <f t="shared" si="2"/>
        <v>Frozen</v>
      </c>
      <c r="H28" s="233" t="str">
        <f>Confirm!E59</f>
        <v>-</v>
      </c>
      <c r="I28" s="234" t="str">
        <f>Confirm!F59</f>
        <v>-</v>
      </c>
      <c r="J28" s="235" t="str">
        <f>Confirm!G59</f>
        <v>-</v>
      </c>
    </row>
    <row r="29" spans="1:10" x14ac:dyDescent="0.25">
      <c r="A29" s="243">
        <f t="shared" si="4"/>
        <v>0</v>
      </c>
      <c r="B29" s="179" t="s">
        <v>923</v>
      </c>
      <c r="C29" s="179" t="s">
        <v>924</v>
      </c>
      <c r="D29" s="241">
        <f>_xlfn.XLOOKUP('Country-Pays 21-25'!$E$81,Variables!$C$80:$C$328,Variables!$B$80:$B$328,'Country-Pays 21-25'!$E$81,0,1)</f>
        <v>0</v>
      </c>
      <c r="E29" s="179" t="str">
        <f t="shared" si="5"/>
        <v>-</v>
      </c>
      <c r="F29" s="179" t="s">
        <v>927</v>
      </c>
      <c r="G29" s="179" t="str">
        <f t="shared" si="2"/>
        <v>Frozen</v>
      </c>
      <c r="H29" s="233" t="str">
        <f>Confirm!E60</f>
        <v>-</v>
      </c>
      <c r="I29" s="234" t="str">
        <f>Confirm!F60</f>
        <v>-</v>
      </c>
      <c r="J29" s="235" t="str">
        <f>Confirm!G60</f>
        <v>-</v>
      </c>
    </row>
    <row r="30" spans="1:10" x14ac:dyDescent="0.25">
      <c r="A30" s="244">
        <f t="shared" si="4"/>
        <v>0</v>
      </c>
      <c r="B30" s="180" t="s">
        <v>923</v>
      </c>
      <c r="C30" s="180" t="s">
        <v>924</v>
      </c>
      <c r="D30" s="241">
        <f>_xlfn.XLOOKUP('Country-Pays 21-25'!$E$100,Variables!$C$80:$C$328,Variables!$B$80:$B$328,'Country-Pays 21-25'!$E$100,0,1)</f>
        <v>0</v>
      </c>
      <c r="E30" s="180" t="str">
        <f t="shared" si="5"/>
        <v>-</v>
      </c>
      <c r="F30" s="180" t="s">
        <v>927</v>
      </c>
      <c r="G30" s="180" t="str">
        <f t="shared" si="2"/>
        <v>Frozen</v>
      </c>
      <c r="H30" s="233" t="str">
        <f>Confirm!E61</f>
        <v>-</v>
      </c>
      <c r="I30" s="234" t="str">
        <f>Confirm!F61</f>
        <v>-</v>
      </c>
      <c r="J30" s="235" t="str">
        <f>Confirm!G61</f>
        <v>-</v>
      </c>
    </row>
    <row r="31" spans="1:10" x14ac:dyDescent="0.25">
      <c r="A31" s="243">
        <f>A30</f>
        <v>0</v>
      </c>
      <c r="B31" s="179" t="s">
        <v>923</v>
      </c>
      <c r="C31" s="179" t="s">
        <v>925</v>
      </c>
      <c r="D31" s="179"/>
      <c r="E31" s="179" t="str">
        <f>E30</f>
        <v>-</v>
      </c>
      <c r="F31" s="179" t="s">
        <v>928</v>
      </c>
      <c r="G31" s="179" t="str">
        <f t="shared" si="2"/>
        <v>Frozen</v>
      </c>
      <c r="H31" s="236" t="str">
        <f>Confirm!E63</f>
        <v>-</v>
      </c>
      <c r="I31" s="234" t="str">
        <f>Confirm!F63</f>
        <v>-</v>
      </c>
      <c r="J31" s="235" t="str">
        <f>Confirm!G63</f>
        <v>-</v>
      </c>
    </row>
    <row r="32" spans="1:10" x14ac:dyDescent="0.25">
      <c r="A32" s="244">
        <f t="shared" si="1"/>
        <v>0</v>
      </c>
      <c r="B32" s="180" t="s">
        <v>923</v>
      </c>
      <c r="C32" s="180" t="s">
        <v>925</v>
      </c>
      <c r="D32" s="180"/>
      <c r="E32" s="180" t="str">
        <f t="shared" si="3"/>
        <v>-</v>
      </c>
      <c r="F32" s="180" t="s">
        <v>929</v>
      </c>
      <c r="G32" s="180" t="str">
        <f t="shared" si="2"/>
        <v>Frozen</v>
      </c>
      <c r="H32" s="233" t="str">
        <f>Confirm!E64</f>
        <v>-</v>
      </c>
      <c r="I32" s="234" t="str">
        <f>Confirm!F64</f>
        <v>-</v>
      </c>
      <c r="J32" s="235" t="str">
        <f>Confirm!G64</f>
        <v>-</v>
      </c>
    </row>
    <row r="33" spans="1:10" ht="15.75" thickBot="1" x14ac:dyDescent="0.3">
      <c r="A33" s="245">
        <f t="shared" si="1"/>
        <v>0</v>
      </c>
      <c r="B33" s="186" t="s">
        <v>923</v>
      </c>
      <c r="C33" s="186" t="s">
        <v>926</v>
      </c>
      <c r="D33" s="186"/>
      <c r="E33" s="186" t="str">
        <f t="shared" si="3"/>
        <v>-</v>
      </c>
      <c r="F33" s="186" t="s">
        <v>927</v>
      </c>
      <c r="G33" s="186" t="str">
        <f t="shared" si="2"/>
        <v>Frozen</v>
      </c>
      <c r="H33" s="237" t="str">
        <f>Confirm!E65</f>
        <v>-</v>
      </c>
      <c r="I33" s="238" t="str">
        <f>Confirm!F65</f>
        <v>-</v>
      </c>
      <c r="J33" s="239" t="str">
        <f>Confirm!G65</f>
        <v>-</v>
      </c>
    </row>
  </sheetData>
  <sheetProtection algorithmName="SHA-512" hashValue="vVXEPEmtt4mvf0PAsFDQQHuLJKXSO8wIgH352TreWNAQWX+PGS5pGCalJPaQ346zq2A35jEQLIMYKhioOMwXdw==" saltValue="exhgdcWGRl7ZdNGaogk69Q=="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F8873-9793-4E63-A7D2-7BEEEACA4DAE}">
  <sheetPr>
    <tabColor rgb="FFFF0000"/>
  </sheetPr>
  <dimension ref="A3:S91"/>
  <sheetViews>
    <sheetView workbookViewId="0"/>
  </sheetViews>
  <sheetFormatPr defaultRowHeight="15" x14ac:dyDescent="0.25"/>
  <cols>
    <col min="1" max="1" width="22.7109375" customWidth="1"/>
    <col min="2" max="2" width="11.42578125" customWidth="1"/>
    <col min="3" max="3" width="19.7109375" customWidth="1"/>
    <col min="4" max="4" width="17.7109375" customWidth="1"/>
    <col min="5" max="5" width="14.42578125" customWidth="1"/>
    <col min="6" max="7" width="25.7109375" customWidth="1"/>
    <col min="8" max="19" width="14.85546875" customWidth="1"/>
  </cols>
  <sheetData>
    <row r="3" spans="1:19" ht="15.75" thickBot="1" x14ac:dyDescent="0.3"/>
    <row r="4" spans="1:19" ht="15.75" thickBot="1" x14ac:dyDescent="0.3">
      <c r="H4" s="524" t="s">
        <v>949</v>
      </c>
      <c r="I4" s="525"/>
      <c r="J4" s="526"/>
      <c r="K4" s="527" t="s">
        <v>950</v>
      </c>
      <c r="L4" s="528"/>
      <c r="M4" s="529"/>
      <c r="N4" s="530" t="s">
        <v>951</v>
      </c>
      <c r="O4" s="531"/>
      <c r="P4" s="532"/>
      <c r="Q4" s="533" t="s">
        <v>952</v>
      </c>
      <c r="R4" s="534"/>
      <c r="S4" s="535"/>
    </row>
    <row r="5" spans="1:19" ht="15.75" thickBot="1" x14ac:dyDescent="0.3">
      <c r="A5" s="189" t="s">
        <v>930</v>
      </c>
      <c r="B5" s="189" t="s">
        <v>931</v>
      </c>
      <c r="C5" s="189" t="s">
        <v>943</v>
      </c>
      <c r="D5" s="189" t="s">
        <v>272</v>
      </c>
      <c r="E5" s="189" t="s">
        <v>932</v>
      </c>
      <c r="F5" s="189" t="s">
        <v>933</v>
      </c>
      <c r="G5" s="189" t="s">
        <v>976</v>
      </c>
      <c r="H5" s="189" t="s">
        <v>934</v>
      </c>
      <c r="I5" s="189" t="s">
        <v>935</v>
      </c>
      <c r="J5" s="189" t="s">
        <v>936</v>
      </c>
      <c r="K5" s="189" t="s">
        <v>937</v>
      </c>
      <c r="L5" s="189" t="s">
        <v>938</v>
      </c>
      <c r="M5" s="189" t="s">
        <v>939</v>
      </c>
      <c r="N5" s="189" t="s">
        <v>940</v>
      </c>
      <c r="O5" s="189" t="s">
        <v>941</v>
      </c>
      <c r="P5" s="189" t="s">
        <v>942</v>
      </c>
      <c r="Q5" s="189" t="s">
        <v>953</v>
      </c>
      <c r="R5" s="189" t="s">
        <v>954</v>
      </c>
      <c r="S5" s="189" t="s">
        <v>955</v>
      </c>
    </row>
    <row r="6" spans="1:19" x14ac:dyDescent="0.25">
      <c r="A6" s="195">
        <f>Intro!E88</f>
        <v>0</v>
      </c>
      <c r="B6" s="196" t="s">
        <v>944</v>
      </c>
      <c r="C6" s="196" t="str">
        <f>IF(Public!K18="X","Retailer | Détaillant",IF(Public!K19="X","Distributor | Distributeur",IF(OR(Public!K20="X",Public!K22="X"),"End user | Utilisateur final","-")))</f>
        <v>-</v>
      </c>
      <c r="D6" s="191">
        <f>_xlfn.XLOOKUP('Country-Pays 1-5'!$E$24,Variables!$C$80:$C$328,Variables!$B$80:$B$328,'Country-Pays 1-5'!$E$24,0,1)</f>
        <v>0</v>
      </c>
      <c r="E6" s="196" t="s">
        <v>945</v>
      </c>
      <c r="F6" s="196" t="s">
        <v>927</v>
      </c>
      <c r="G6" s="191" t="s">
        <v>977</v>
      </c>
      <c r="H6" s="190">
        <f>'Country-Pays 1-5'!G$28</f>
        <v>0</v>
      </c>
      <c r="I6" s="211">
        <f>'Country-Pays 1-5'!H$28</f>
        <v>0</v>
      </c>
      <c r="J6" s="212">
        <f>'Country-Pays 1-5'!I$28</f>
        <v>0</v>
      </c>
      <c r="K6" s="213">
        <f>'Country-Pays 1-5'!G$29/1000</f>
        <v>0</v>
      </c>
      <c r="L6" s="211">
        <f>'Country-Pays 1-5'!H$29/1000</f>
        <v>0</v>
      </c>
      <c r="M6" s="214">
        <f>'Country-Pays 1-5'!I$29/1000</f>
        <v>0</v>
      </c>
      <c r="N6" s="203">
        <f>(IF(ISERROR(K6/H6),0,K6/H6))*1000</f>
        <v>0</v>
      </c>
      <c r="O6" s="203">
        <f t="shared" ref="O6:P6" si="0">(IF(ISERROR(L6/I6),0,L6/I6))*1000</f>
        <v>0</v>
      </c>
      <c r="P6" s="204">
        <f t="shared" si="0"/>
        <v>0</v>
      </c>
      <c r="Q6" s="247">
        <f>K6*(Pro!E$41/100)</f>
        <v>0</v>
      </c>
      <c r="R6" s="248">
        <f>L6*(Pro!F$41/100)</f>
        <v>0</v>
      </c>
      <c r="S6" s="249">
        <f>M6*(Pro!G$41/100)</f>
        <v>0</v>
      </c>
    </row>
    <row r="7" spans="1:19" x14ac:dyDescent="0.25">
      <c r="A7" s="197">
        <f>A6</f>
        <v>0</v>
      </c>
      <c r="B7" s="198" t="str">
        <f>B6</f>
        <v>2 - Importer</v>
      </c>
      <c r="C7" s="198" t="str">
        <f>C6</f>
        <v>-</v>
      </c>
      <c r="D7" s="192">
        <f>D6</f>
        <v>0</v>
      </c>
      <c r="E7" s="198" t="s">
        <v>946</v>
      </c>
      <c r="F7" s="198" t="s">
        <v>947</v>
      </c>
      <c r="G7" s="198" t="str">
        <f>G6</f>
        <v>Frozen</v>
      </c>
      <c r="H7" s="215">
        <f>'Country-Pays 1-5'!G$32</f>
        <v>0</v>
      </c>
      <c r="I7" s="219">
        <f>'Country-Pays 1-5'!H$32</f>
        <v>0</v>
      </c>
      <c r="J7" s="220">
        <f>'Country-Pays 1-5'!I$32</f>
        <v>0</v>
      </c>
      <c r="K7" s="217">
        <f>'Country-Pays 1-5'!G$33/1000</f>
        <v>0</v>
      </c>
      <c r="L7" s="219">
        <f>'Country-Pays 1-5'!H$33/1000</f>
        <v>0</v>
      </c>
      <c r="M7" s="221">
        <f>'Country-Pays 1-5'!I$33/1000</f>
        <v>0</v>
      </c>
      <c r="N7" s="205">
        <f t="shared" ref="N7:N70" si="1">(IF(ISERROR(K7/H7),0,K7/H7))*1000</f>
        <v>0</v>
      </c>
      <c r="O7" s="205">
        <f t="shared" ref="O7:O70" si="2">(IF(ISERROR(L7/I7),0,L7/I7))*1000</f>
        <v>0</v>
      </c>
      <c r="P7" s="206">
        <f t="shared" ref="P7:P70" si="3">(IF(ISERROR(M7/J7),0,M7/J7))*1000</f>
        <v>0</v>
      </c>
      <c r="Q7" s="250">
        <f>K7*(Pro!E$48/100)</f>
        <v>0</v>
      </c>
      <c r="R7" s="251">
        <f>L7*(Pro!F$48/100)</f>
        <v>0</v>
      </c>
      <c r="S7" s="252">
        <f>M7*(Pro!G$48/100)</f>
        <v>0</v>
      </c>
    </row>
    <row r="8" spans="1:19" x14ac:dyDescent="0.25">
      <c r="A8" s="197">
        <f t="shared" ref="A8:A71" si="4">A7</f>
        <v>0</v>
      </c>
      <c r="B8" s="198" t="str">
        <f t="shared" ref="B8:B71" si="5">B7</f>
        <v>2 - Importer</v>
      </c>
      <c r="C8" s="198" t="str">
        <f t="shared" ref="C8:C71" si="6">C7</f>
        <v>-</v>
      </c>
      <c r="D8" s="192">
        <f>D7</f>
        <v>0</v>
      </c>
      <c r="E8" s="198" t="s">
        <v>946</v>
      </c>
      <c r="F8" s="198" t="s">
        <v>948</v>
      </c>
      <c r="G8" s="198" t="str">
        <f t="shared" ref="G8:G71" si="7">G7</f>
        <v>Frozen</v>
      </c>
      <c r="H8" s="215">
        <f>'Country-Pays 1-5'!G$35</f>
        <v>0</v>
      </c>
      <c r="I8" s="219">
        <f>'Country-Pays 1-5'!H$35</f>
        <v>0</v>
      </c>
      <c r="J8" s="220">
        <f>'Country-Pays 1-5'!I$35</f>
        <v>0</v>
      </c>
      <c r="K8" s="217">
        <f>'Country-Pays 1-5'!G$36/1000</f>
        <v>0</v>
      </c>
      <c r="L8" s="219">
        <f>'Country-Pays 1-5'!H$36/1000</f>
        <v>0</v>
      </c>
      <c r="M8" s="221">
        <f>'Country-Pays 1-5'!I$36/1000</f>
        <v>0</v>
      </c>
      <c r="N8" s="205">
        <f t="shared" si="1"/>
        <v>0</v>
      </c>
      <c r="O8" s="205">
        <f t="shared" si="2"/>
        <v>0</v>
      </c>
      <c r="P8" s="206">
        <f t="shared" si="3"/>
        <v>0</v>
      </c>
      <c r="Q8" s="250">
        <f>K8*(Pro!E$48/100)</f>
        <v>0</v>
      </c>
      <c r="R8" s="251">
        <f>L8*(Pro!F$48/100)</f>
        <v>0</v>
      </c>
      <c r="S8" s="252">
        <f>M8*(Pro!G$48/100)</f>
        <v>0</v>
      </c>
    </row>
    <row r="9" spans="1:19" x14ac:dyDescent="0.25">
      <c r="A9" s="199">
        <f t="shared" si="4"/>
        <v>0</v>
      </c>
      <c r="B9" s="200" t="str">
        <f t="shared" si="5"/>
        <v>2 - Importer</v>
      </c>
      <c r="C9" s="200" t="str">
        <f t="shared" si="6"/>
        <v>-</v>
      </c>
      <c r="D9" s="193">
        <f>_xlfn.XLOOKUP('Country-Pays 1-5'!$E$43,Variables!$C$80:$C$328,Variables!$B$80:$B$328,'Country-Pays 1-5'!$E$43,0,1)</f>
        <v>0</v>
      </c>
      <c r="E9" s="200" t="s">
        <v>945</v>
      </c>
      <c r="F9" s="200" t="s">
        <v>927</v>
      </c>
      <c r="G9" s="200" t="str">
        <f t="shared" si="7"/>
        <v>Frozen</v>
      </c>
      <c r="H9" s="216">
        <f>'Country-Pays 1-5'!G$47</f>
        <v>0</v>
      </c>
      <c r="I9" s="222">
        <f>'Country-Pays 1-5'!H$47</f>
        <v>0</v>
      </c>
      <c r="J9" s="223">
        <f>'Country-Pays 1-5'!I$47</f>
        <v>0</v>
      </c>
      <c r="K9" s="218">
        <f>'Country-Pays 1-5'!G$48/1000</f>
        <v>0</v>
      </c>
      <c r="L9" s="222">
        <f>'Country-Pays 1-5'!H$48/1000</f>
        <v>0</v>
      </c>
      <c r="M9" s="224">
        <f>'Country-Pays 1-5'!I$48/1000</f>
        <v>0</v>
      </c>
      <c r="N9" s="207">
        <f t="shared" si="1"/>
        <v>0</v>
      </c>
      <c r="O9" s="207">
        <f t="shared" si="2"/>
        <v>0</v>
      </c>
      <c r="P9" s="208">
        <f t="shared" si="3"/>
        <v>0</v>
      </c>
      <c r="Q9" s="250">
        <f>K9*(Pro!E$41/100)</f>
        <v>0</v>
      </c>
      <c r="R9" s="251">
        <f>L9*(Pro!F$41/100)</f>
        <v>0</v>
      </c>
      <c r="S9" s="252">
        <f>M9*(Pro!G$41/100)</f>
        <v>0</v>
      </c>
    </row>
    <row r="10" spans="1:19" x14ac:dyDescent="0.25">
      <c r="A10" s="197">
        <f t="shared" si="4"/>
        <v>0</v>
      </c>
      <c r="B10" s="198" t="str">
        <f t="shared" si="5"/>
        <v>2 - Importer</v>
      </c>
      <c r="C10" s="198" t="str">
        <f t="shared" si="6"/>
        <v>-</v>
      </c>
      <c r="D10" s="192">
        <f>D9</f>
        <v>0</v>
      </c>
      <c r="E10" s="198" t="s">
        <v>946</v>
      </c>
      <c r="F10" s="198" t="s">
        <v>947</v>
      </c>
      <c r="G10" s="198" t="str">
        <f t="shared" si="7"/>
        <v>Frozen</v>
      </c>
      <c r="H10" s="215">
        <f>'Country-Pays 1-5'!G$51</f>
        <v>0</v>
      </c>
      <c r="I10" s="219">
        <f>'Country-Pays 1-5'!H$51</f>
        <v>0</v>
      </c>
      <c r="J10" s="220">
        <f>'Country-Pays 1-5'!I$51</f>
        <v>0</v>
      </c>
      <c r="K10" s="217">
        <f>'Country-Pays 1-5'!G$52/1000</f>
        <v>0</v>
      </c>
      <c r="L10" s="219">
        <f>'Country-Pays 1-5'!H$52/1000</f>
        <v>0</v>
      </c>
      <c r="M10" s="221">
        <f>'Country-Pays 1-5'!I$52/1000</f>
        <v>0</v>
      </c>
      <c r="N10" s="205">
        <f t="shared" si="1"/>
        <v>0</v>
      </c>
      <c r="O10" s="205">
        <f t="shared" si="2"/>
        <v>0</v>
      </c>
      <c r="P10" s="206">
        <f t="shared" si="3"/>
        <v>0</v>
      </c>
      <c r="Q10" s="250">
        <f>K10*(Pro!E$48/100)</f>
        <v>0</v>
      </c>
      <c r="R10" s="251">
        <f>L10*(Pro!F$48/100)</f>
        <v>0</v>
      </c>
      <c r="S10" s="252">
        <f>M10*(Pro!G$48/100)</f>
        <v>0</v>
      </c>
    </row>
    <row r="11" spans="1:19" x14ac:dyDescent="0.25">
      <c r="A11" s="197">
        <f t="shared" si="4"/>
        <v>0</v>
      </c>
      <c r="B11" s="198" t="str">
        <f t="shared" si="5"/>
        <v>2 - Importer</v>
      </c>
      <c r="C11" s="198" t="str">
        <f t="shared" si="6"/>
        <v>-</v>
      </c>
      <c r="D11" s="192">
        <f>D10</f>
        <v>0</v>
      </c>
      <c r="E11" s="198" t="s">
        <v>946</v>
      </c>
      <c r="F11" s="198" t="s">
        <v>948</v>
      </c>
      <c r="G11" s="198" t="str">
        <f t="shared" si="7"/>
        <v>Frozen</v>
      </c>
      <c r="H11" s="215">
        <f>'Country-Pays 1-5'!G$54</f>
        <v>0</v>
      </c>
      <c r="I11" s="219">
        <f>'Country-Pays 1-5'!H$54</f>
        <v>0</v>
      </c>
      <c r="J11" s="220">
        <f>'Country-Pays 1-5'!I$54</f>
        <v>0</v>
      </c>
      <c r="K11" s="217">
        <f>'Country-Pays 1-5'!G$55/1000</f>
        <v>0</v>
      </c>
      <c r="L11" s="219">
        <f>'Country-Pays 1-5'!H$55/1000</f>
        <v>0</v>
      </c>
      <c r="M11" s="221">
        <f>'Country-Pays 1-5'!I$55/1000</f>
        <v>0</v>
      </c>
      <c r="N11" s="205">
        <f t="shared" si="1"/>
        <v>0</v>
      </c>
      <c r="O11" s="205">
        <f t="shared" si="2"/>
        <v>0</v>
      </c>
      <c r="P11" s="206">
        <f t="shared" si="3"/>
        <v>0</v>
      </c>
      <c r="Q11" s="250">
        <f>K11*(Pro!E$48/100)</f>
        <v>0</v>
      </c>
      <c r="R11" s="251">
        <f>L11*(Pro!F$48/100)</f>
        <v>0</v>
      </c>
      <c r="S11" s="252">
        <f>M11*(Pro!G$48/100)</f>
        <v>0</v>
      </c>
    </row>
    <row r="12" spans="1:19" x14ac:dyDescent="0.25">
      <c r="A12" s="199">
        <f t="shared" si="4"/>
        <v>0</v>
      </c>
      <c r="B12" s="200" t="str">
        <f t="shared" si="5"/>
        <v>2 - Importer</v>
      </c>
      <c r="C12" s="200" t="str">
        <f t="shared" si="6"/>
        <v>-</v>
      </c>
      <c r="D12" s="193">
        <f>_xlfn.XLOOKUP('Country-Pays 1-5'!$E$62,Variables!$C$80:$C$328,Variables!$B$80:$B$328,'Country-Pays 1-5'!$E$62,0,1)</f>
        <v>0</v>
      </c>
      <c r="E12" s="200" t="s">
        <v>945</v>
      </c>
      <c r="F12" s="200" t="s">
        <v>927</v>
      </c>
      <c r="G12" s="200" t="str">
        <f t="shared" si="7"/>
        <v>Frozen</v>
      </c>
      <c r="H12" s="216">
        <f>'Country-Pays 1-5'!G$66</f>
        <v>0</v>
      </c>
      <c r="I12" s="222">
        <f>'Country-Pays 1-5'!H$66</f>
        <v>0</v>
      </c>
      <c r="J12" s="223">
        <f>'Country-Pays 1-5'!I$66</f>
        <v>0</v>
      </c>
      <c r="K12" s="218">
        <f>'Country-Pays 1-5'!G$67/1000</f>
        <v>0</v>
      </c>
      <c r="L12" s="222">
        <f>'Country-Pays 1-5'!H$67/1000</f>
        <v>0</v>
      </c>
      <c r="M12" s="224">
        <f>'Country-Pays 1-5'!I$67/1000</f>
        <v>0</v>
      </c>
      <c r="N12" s="207">
        <f t="shared" si="1"/>
        <v>0</v>
      </c>
      <c r="O12" s="207">
        <f t="shared" si="2"/>
        <v>0</v>
      </c>
      <c r="P12" s="208">
        <f t="shared" si="3"/>
        <v>0</v>
      </c>
      <c r="Q12" s="250">
        <f>K12*(Pro!E$41/100)</f>
        <v>0</v>
      </c>
      <c r="R12" s="251">
        <f>L12*(Pro!F$41/100)</f>
        <v>0</v>
      </c>
      <c r="S12" s="252">
        <f>M12*(Pro!G$41/100)</f>
        <v>0</v>
      </c>
    </row>
    <row r="13" spans="1:19" x14ac:dyDescent="0.25">
      <c r="A13" s="197">
        <f t="shared" si="4"/>
        <v>0</v>
      </c>
      <c r="B13" s="198" t="str">
        <f t="shared" si="5"/>
        <v>2 - Importer</v>
      </c>
      <c r="C13" s="198" t="str">
        <f t="shared" si="6"/>
        <v>-</v>
      </c>
      <c r="D13" s="192">
        <f>D12</f>
        <v>0</v>
      </c>
      <c r="E13" s="198" t="s">
        <v>946</v>
      </c>
      <c r="F13" s="198" t="s">
        <v>947</v>
      </c>
      <c r="G13" s="198" t="str">
        <f t="shared" si="7"/>
        <v>Frozen</v>
      </c>
      <c r="H13" s="215">
        <f>'Country-Pays 1-5'!G$70</f>
        <v>0</v>
      </c>
      <c r="I13" s="219">
        <f>'Country-Pays 1-5'!H$70</f>
        <v>0</v>
      </c>
      <c r="J13" s="220">
        <f>'Country-Pays 1-5'!I$70</f>
        <v>0</v>
      </c>
      <c r="K13" s="217">
        <f>'Country-Pays 1-5'!G$71/1000</f>
        <v>0</v>
      </c>
      <c r="L13" s="219">
        <f>'Country-Pays 1-5'!H$71/1000</f>
        <v>0</v>
      </c>
      <c r="M13" s="221">
        <f>'Country-Pays 1-5'!I$71/1000</f>
        <v>0</v>
      </c>
      <c r="N13" s="205">
        <f t="shared" si="1"/>
        <v>0</v>
      </c>
      <c r="O13" s="205">
        <f t="shared" si="2"/>
        <v>0</v>
      </c>
      <c r="P13" s="206">
        <f t="shared" si="3"/>
        <v>0</v>
      </c>
      <c r="Q13" s="250">
        <f>K13*(Pro!E$48/100)</f>
        <v>0</v>
      </c>
      <c r="R13" s="251">
        <f>L13*(Pro!F$48/100)</f>
        <v>0</v>
      </c>
      <c r="S13" s="252">
        <f>M13*(Pro!G$48/100)</f>
        <v>0</v>
      </c>
    </row>
    <row r="14" spans="1:19" x14ac:dyDescent="0.25">
      <c r="A14" s="197">
        <f t="shared" si="4"/>
        <v>0</v>
      </c>
      <c r="B14" s="198" t="str">
        <f t="shared" si="5"/>
        <v>2 - Importer</v>
      </c>
      <c r="C14" s="198" t="str">
        <f t="shared" si="6"/>
        <v>-</v>
      </c>
      <c r="D14" s="192">
        <f>D13</f>
        <v>0</v>
      </c>
      <c r="E14" s="198" t="s">
        <v>946</v>
      </c>
      <c r="F14" s="198" t="s">
        <v>948</v>
      </c>
      <c r="G14" s="198" t="str">
        <f t="shared" si="7"/>
        <v>Frozen</v>
      </c>
      <c r="H14" s="215">
        <f>'Country-Pays 1-5'!G$73</f>
        <v>0</v>
      </c>
      <c r="I14" s="219">
        <f>'Country-Pays 1-5'!H$73</f>
        <v>0</v>
      </c>
      <c r="J14" s="220">
        <f>'Country-Pays 1-5'!I$73</f>
        <v>0</v>
      </c>
      <c r="K14" s="217">
        <f>'Country-Pays 1-5'!G$74/1000</f>
        <v>0</v>
      </c>
      <c r="L14" s="219">
        <f>'Country-Pays 1-5'!H$74/1000</f>
        <v>0</v>
      </c>
      <c r="M14" s="221">
        <f>'Country-Pays 1-5'!I$74/1000</f>
        <v>0</v>
      </c>
      <c r="N14" s="205">
        <f t="shared" si="1"/>
        <v>0</v>
      </c>
      <c r="O14" s="205">
        <f t="shared" si="2"/>
        <v>0</v>
      </c>
      <c r="P14" s="206">
        <f t="shared" si="3"/>
        <v>0</v>
      </c>
      <c r="Q14" s="250">
        <f>K14*(Pro!E$48/100)</f>
        <v>0</v>
      </c>
      <c r="R14" s="251">
        <f>L14*(Pro!F$48/100)</f>
        <v>0</v>
      </c>
      <c r="S14" s="252">
        <f>M14*(Pro!G$48/100)</f>
        <v>0</v>
      </c>
    </row>
    <row r="15" spans="1:19" x14ac:dyDescent="0.25">
      <c r="A15" s="199">
        <f t="shared" si="4"/>
        <v>0</v>
      </c>
      <c r="B15" s="200" t="str">
        <f t="shared" si="5"/>
        <v>2 - Importer</v>
      </c>
      <c r="C15" s="200" t="str">
        <f t="shared" si="6"/>
        <v>-</v>
      </c>
      <c r="D15" s="193">
        <f>_xlfn.XLOOKUP('Country-Pays 1-5'!$E$81,Variables!$C$80:$C$328,Variables!$B$80:$B$328,'Country-Pays 1-5'!$E$81,0,1)</f>
        <v>0</v>
      </c>
      <c r="E15" s="200" t="s">
        <v>945</v>
      </c>
      <c r="F15" s="200" t="s">
        <v>927</v>
      </c>
      <c r="G15" s="200" t="str">
        <f t="shared" si="7"/>
        <v>Frozen</v>
      </c>
      <c r="H15" s="216">
        <f>'Country-Pays 1-5'!G$85</f>
        <v>0</v>
      </c>
      <c r="I15" s="222">
        <f>'Country-Pays 1-5'!H$85</f>
        <v>0</v>
      </c>
      <c r="J15" s="223">
        <f>'Country-Pays 1-5'!I$85</f>
        <v>0</v>
      </c>
      <c r="K15" s="218">
        <f>'Country-Pays 1-5'!G$86/1000</f>
        <v>0</v>
      </c>
      <c r="L15" s="222">
        <f>'Country-Pays 1-5'!H$86/1000</f>
        <v>0</v>
      </c>
      <c r="M15" s="224">
        <f>'Country-Pays 1-5'!I$86/1000</f>
        <v>0</v>
      </c>
      <c r="N15" s="207">
        <f t="shared" si="1"/>
        <v>0</v>
      </c>
      <c r="O15" s="207">
        <f t="shared" si="2"/>
        <v>0</v>
      </c>
      <c r="P15" s="208">
        <f t="shared" si="3"/>
        <v>0</v>
      </c>
      <c r="Q15" s="250">
        <f>K15*(Pro!E$41/100)</f>
        <v>0</v>
      </c>
      <c r="R15" s="251">
        <f>L15*(Pro!F$41/100)</f>
        <v>0</v>
      </c>
      <c r="S15" s="252">
        <f>M15*(Pro!G$41/100)</f>
        <v>0</v>
      </c>
    </row>
    <row r="16" spans="1:19" x14ac:dyDescent="0.25">
      <c r="A16" s="197">
        <f t="shared" si="4"/>
        <v>0</v>
      </c>
      <c r="B16" s="198" t="str">
        <f t="shared" si="5"/>
        <v>2 - Importer</v>
      </c>
      <c r="C16" s="198" t="str">
        <f t="shared" si="6"/>
        <v>-</v>
      </c>
      <c r="D16" s="192">
        <f>D15</f>
        <v>0</v>
      </c>
      <c r="E16" s="198" t="s">
        <v>946</v>
      </c>
      <c r="F16" s="198" t="s">
        <v>947</v>
      </c>
      <c r="G16" s="198" t="str">
        <f t="shared" si="7"/>
        <v>Frozen</v>
      </c>
      <c r="H16" s="215">
        <f>'Country-Pays 1-5'!G$89</f>
        <v>0</v>
      </c>
      <c r="I16" s="219">
        <f>'Country-Pays 1-5'!H$89</f>
        <v>0</v>
      </c>
      <c r="J16" s="220">
        <f>'Country-Pays 1-5'!I$89</f>
        <v>0</v>
      </c>
      <c r="K16" s="217">
        <f>'Country-Pays 1-5'!G$90/1000</f>
        <v>0</v>
      </c>
      <c r="L16" s="219">
        <f>'Country-Pays 1-5'!H$90/1000</f>
        <v>0</v>
      </c>
      <c r="M16" s="221">
        <f>'Country-Pays 1-5'!I$90/1000</f>
        <v>0</v>
      </c>
      <c r="N16" s="205">
        <f t="shared" si="1"/>
        <v>0</v>
      </c>
      <c r="O16" s="205">
        <f t="shared" si="2"/>
        <v>0</v>
      </c>
      <c r="P16" s="206">
        <f t="shared" si="3"/>
        <v>0</v>
      </c>
      <c r="Q16" s="250">
        <f>K16*(Pro!E$48/100)</f>
        <v>0</v>
      </c>
      <c r="R16" s="251">
        <f>L16*(Pro!F$48/100)</f>
        <v>0</v>
      </c>
      <c r="S16" s="252">
        <f>M16*(Pro!G$48/100)</f>
        <v>0</v>
      </c>
    </row>
    <row r="17" spans="1:19" x14ac:dyDescent="0.25">
      <c r="A17" s="197">
        <f t="shared" si="4"/>
        <v>0</v>
      </c>
      <c r="B17" s="198" t="str">
        <f t="shared" si="5"/>
        <v>2 - Importer</v>
      </c>
      <c r="C17" s="198" t="str">
        <f t="shared" si="6"/>
        <v>-</v>
      </c>
      <c r="D17" s="192">
        <f>D16</f>
        <v>0</v>
      </c>
      <c r="E17" s="198" t="s">
        <v>946</v>
      </c>
      <c r="F17" s="198" t="s">
        <v>948</v>
      </c>
      <c r="G17" s="198" t="str">
        <f t="shared" si="7"/>
        <v>Frozen</v>
      </c>
      <c r="H17" s="215">
        <f>'Country-Pays 1-5'!G$92</f>
        <v>0</v>
      </c>
      <c r="I17" s="219">
        <f>'Country-Pays 1-5'!H$92</f>
        <v>0</v>
      </c>
      <c r="J17" s="220">
        <f>'Country-Pays 1-5'!I$92</f>
        <v>0</v>
      </c>
      <c r="K17" s="217">
        <f>'Country-Pays 1-5'!G$93/1000</f>
        <v>0</v>
      </c>
      <c r="L17" s="219">
        <f>'Country-Pays 1-5'!H$93/1000</f>
        <v>0</v>
      </c>
      <c r="M17" s="221">
        <f>'Country-Pays 1-5'!I$93/1000</f>
        <v>0</v>
      </c>
      <c r="N17" s="205">
        <f t="shared" si="1"/>
        <v>0</v>
      </c>
      <c r="O17" s="205">
        <f t="shared" si="2"/>
        <v>0</v>
      </c>
      <c r="P17" s="206">
        <f t="shared" si="3"/>
        <v>0</v>
      </c>
      <c r="Q17" s="250">
        <f>K17*(Pro!E$48/100)</f>
        <v>0</v>
      </c>
      <c r="R17" s="251">
        <f>L17*(Pro!F$48/100)</f>
        <v>0</v>
      </c>
      <c r="S17" s="252">
        <f>M17*(Pro!G$48/100)</f>
        <v>0</v>
      </c>
    </row>
    <row r="18" spans="1:19" x14ac:dyDescent="0.25">
      <c r="A18" s="199">
        <f t="shared" si="4"/>
        <v>0</v>
      </c>
      <c r="B18" s="200" t="str">
        <f t="shared" si="5"/>
        <v>2 - Importer</v>
      </c>
      <c r="C18" s="200" t="str">
        <f t="shared" si="6"/>
        <v>-</v>
      </c>
      <c r="D18" s="193">
        <f>_xlfn.XLOOKUP('Country-Pays 1-5'!$E$100,Variables!$C$80:$C$328,Variables!$B$80:$B$328,'Country-Pays 1-5'!$E$100,0,1)</f>
        <v>0</v>
      </c>
      <c r="E18" s="200" t="s">
        <v>945</v>
      </c>
      <c r="F18" s="200" t="s">
        <v>927</v>
      </c>
      <c r="G18" s="200" t="str">
        <f t="shared" si="7"/>
        <v>Frozen</v>
      </c>
      <c r="H18" s="216">
        <f>'Country-Pays 1-5'!G$104</f>
        <v>0</v>
      </c>
      <c r="I18" s="222">
        <f>'Country-Pays 1-5'!H$104</f>
        <v>0</v>
      </c>
      <c r="J18" s="223">
        <f>'Country-Pays 1-5'!I$104</f>
        <v>0</v>
      </c>
      <c r="K18" s="218">
        <f>'Country-Pays 1-5'!G$105/1000</f>
        <v>0</v>
      </c>
      <c r="L18" s="222">
        <f>'Country-Pays 1-5'!H$105/1000</f>
        <v>0</v>
      </c>
      <c r="M18" s="224">
        <f>'Country-Pays 1-5'!I$105/1000</f>
        <v>0</v>
      </c>
      <c r="N18" s="207">
        <f t="shared" si="1"/>
        <v>0</v>
      </c>
      <c r="O18" s="207">
        <f t="shared" si="2"/>
        <v>0</v>
      </c>
      <c r="P18" s="208">
        <f t="shared" si="3"/>
        <v>0</v>
      </c>
      <c r="Q18" s="250">
        <f>K18*(Pro!E$41/100)</f>
        <v>0</v>
      </c>
      <c r="R18" s="251">
        <f>L18*(Pro!F$41/100)</f>
        <v>0</v>
      </c>
      <c r="S18" s="252">
        <f>M18*(Pro!G$41/100)</f>
        <v>0</v>
      </c>
    </row>
    <row r="19" spans="1:19" x14ac:dyDescent="0.25">
      <c r="A19" s="197">
        <f t="shared" si="4"/>
        <v>0</v>
      </c>
      <c r="B19" s="198" t="str">
        <f t="shared" si="5"/>
        <v>2 - Importer</v>
      </c>
      <c r="C19" s="198" t="str">
        <f t="shared" si="6"/>
        <v>-</v>
      </c>
      <c r="D19" s="192">
        <f>D18</f>
        <v>0</v>
      </c>
      <c r="E19" s="198" t="s">
        <v>946</v>
      </c>
      <c r="F19" s="198" t="s">
        <v>947</v>
      </c>
      <c r="G19" s="198" t="str">
        <f t="shared" si="7"/>
        <v>Frozen</v>
      </c>
      <c r="H19" s="215">
        <f>'Country-Pays 1-5'!G$108</f>
        <v>0</v>
      </c>
      <c r="I19" s="219">
        <f>'Country-Pays 1-5'!H$108</f>
        <v>0</v>
      </c>
      <c r="J19" s="220">
        <f>'Country-Pays 1-5'!I$108</f>
        <v>0</v>
      </c>
      <c r="K19" s="217">
        <f>'Country-Pays 1-5'!G$109/1000</f>
        <v>0</v>
      </c>
      <c r="L19" s="219">
        <f>'Country-Pays 1-5'!H$109/1000</f>
        <v>0</v>
      </c>
      <c r="M19" s="221">
        <f>'Country-Pays 1-5'!I$109/1000</f>
        <v>0</v>
      </c>
      <c r="N19" s="205">
        <f t="shared" si="1"/>
        <v>0</v>
      </c>
      <c r="O19" s="205">
        <f t="shared" si="2"/>
        <v>0</v>
      </c>
      <c r="P19" s="206">
        <f t="shared" si="3"/>
        <v>0</v>
      </c>
      <c r="Q19" s="250">
        <f>K19*(Pro!E$48/100)</f>
        <v>0</v>
      </c>
      <c r="R19" s="251">
        <f>L19*(Pro!F$48/100)</f>
        <v>0</v>
      </c>
      <c r="S19" s="252">
        <f>M19*(Pro!G$48/100)</f>
        <v>0</v>
      </c>
    </row>
    <row r="20" spans="1:19" x14ac:dyDescent="0.25">
      <c r="A20" s="197">
        <f t="shared" si="4"/>
        <v>0</v>
      </c>
      <c r="B20" s="198" t="str">
        <f t="shared" si="5"/>
        <v>2 - Importer</v>
      </c>
      <c r="C20" s="198" t="str">
        <f t="shared" si="6"/>
        <v>-</v>
      </c>
      <c r="D20" s="192">
        <f>D19</f>
        <v>0</v>
      </c>
      <c r="E20" s="198" t="s">
        <v>946</v>
      </c>
      <c r="F20" s="198" t="s">
        <v>948</v>
      </c>
      <c r="G20" s="198" t="str">
        <f t="shared" si="7"/>
        <v>Frozen</v>
      </c>
      <c r="H20" s="215">
        <f>'Country-Pays 1-5'!G$111</f>
        <v>0</v>
      </c>
      <c r="I20" s="219">
        <f>'Country-Pays 1-5'!H$111</f>
        <v>0</v>
      </c>
      <c r="J20" s="220">
        <f>'Country-Pays 1-5'!I$111</f>
        <v>0</v>
      </c>
      <c r="K20" s="217">
        <f>'Country-Pays 1-5'!G$112/1000</f>
        <v>0</v>
      </c>
      <c r="L20" s="219">
        <f>'Country-Pays 1-5'!H$112/1000</f>
        <v>0</v>
      </c>
      <c r="M20" s="221">
        <f>'Country-Pays 1-5'!I$112/1000</f>
        <v>0</v>
      </c>
      <c r="N20" s="205">
        <f t="shared" si="1"/>
        <v>0</v>
      </c>
      <c r="O20" s="205">
        <f t="shared" si="2"/>
        <v>0</v>
      </c>
      <c r="P20" s="206">
        <f t="shared" si="3"/>
        <v>0</v>
      </c>
      <c r="Q20" s="250">
        <f>K20*(Pro!E$48/100)</f>
        <v>0</v>
      </c>
      <c r="R20" s="251">
        <f>L20*(Pro!F$48/100)</f>
        <v>0</v>
      </c>
      <c r="S20" s="252">
        <f>M20*(Pro!G$48/100)</f>
        <v>0</v>
      </c>
    </row>
    <row r="21" spans="1:19" x14ac:dyDescent="0.25">
      <c r="A21" s="199">
        <f t="shared" si="4"/>
        <v>0</v>
      </c>
      <c r="B21" s="200" t="str">
        <f t="shared" si="5"/>
        <v>2 - Importer</v>
      </c>
      <c r="C21" s="200" t="str">
        <f t="shared" si="6"/>
        <v>-</v>
      </c>
      <c r="D21" s="193">
        <f>_xlfn.XLOOKUP('Country-Pays 6-10'!$E$24,Variables!$C$80:$C$328,Variables!$B$80:$B$328,'Country-Pays 6-10'!$E$24,0,1)</f>
        <v>0</v>
      </c>
      <c r="E21" s="200" t="s">
        <v>945</v>
      </c>
      <c r="F21" s="200" t="s">
        <v>927</v>
      </c>
      <c r="G21" s="200" t="str">
        <f t="shared" si="7"/>
        <v>Frozen</v>
      </c>
      <c r="H21" s="216">
        <f>'Country-Pays 6-10'!G$28</f>
        <v>0</v>
      </c>
      <c r="I21" s="222">
        <f>'Country-Pays 6-10'!H$28</f>
        <v>0</v>
      </c>
      <c r="J21" s="223">
        <f>'Country-Pays 6-10'!I$28</f>
        <v>0</v>
      </c>
      <c r="K21" s="218">
        <f>'Country-Pays 6-10'!G$29/1000</f>
        <v>0</v>
      </c>
      <c r="L21" s="222">
        <f>'Country-Pays 6-10'!H$29/1000</f>
        <v>0</v>
      </c>
      <c r="M21" s="224">
        <f>'Country-Pays 6-10'!I$29/1000</f>
        <v>0</v>
      </c>
      <c r="N21" s="207">
        <f t="shared" si="1"/>
        <v>0</v>
      </c>
      <c r="O21" s="207">
        <f t="shared" si="2"/>
        <v>0</v>
      </c>
      <c r="P21" s="208">
        <f t="shared" si="3"/>
        <v>0</v>
      </c>
      <c r="Q21" s="250">
        <f>K21*(Pro!E$41/100)</f>
        <v>0</v>
      </c>
      <c r="R21" s="251">
        <f>L21*(Pro!F$41/100)</f>
        <v>0</v>
      </c>
      <c r="S21" s="252">
        <f>M21*(Pro!G$41/100)</f>
        <v>0</v>
      </c>
    </row>
    <row r="22" spans="1:19" x14ac:dyDescent="0.25">
      <c r="A22" s="197">
        <f t="shared" si="4"/>
        <v>0</v>
      </c>
      <c r="B22" s="198" t="str">
        <f t="shared" si="5"/>
        <v>2 - Importer</v>
      </c>
      <c r="C22" s="198" t="str">
        <f t="shared" si="6"/>
        <v>-</v>
      </c>
      <c r="D22" s="192">
        <f>D21</f>
        <v>0</v>
      </c>
      <c r="E22" s="198" t="s">
        <v>946</v>
      </c>
      <c r="F22" s="198" t="s">
        <v>947</v>
      </c>
      <c r="G22" s="198" t="str">
        <f t="shared" si="7"/>
        <v>Frozen</v>
      </c>
      <c r="H22" s="215">
        <f>'Country-Pays 6-10'!G$32</f>
        <v>0</v>
      </c>
      <c r="I22" s="219">
        <f>'Country-Pays 6-10'!H$32</f>
        <v>0</v>
      </c>
      <c r="J22" s="220">
        <f>'Country-Pays 6-10'!I$32</f>
        <v>0</v>
      </c>
      <c r="K22" s="217">
        <f>'Country-Pays 6-10'!G$33/1000</f>
        <v>0</v>
      </c>
      <c r="L22" s="219">
        <f>'Country-Pays 6-10'!H$33/1000</f>
        <v>0</v>
      </c>
      <c r="M22" s="221">
        <f>'Country-Pays 6-10'!I$33/1000</f>
        <v>0</v>
      </c>
      <c r="N22" s="205">
        <f t="shared" si="1"/>
        <v>0</v>
      </c>
      <c r="O22" s="205">
        <f t="shared" si="2"/>
        <v>0</v>
      </c>
      <c r="P22" s="206">
        <f t="shared" si="3"/>
        <v>0</v>
      </c>
      <c r="Q22" s="250">
        <f>K22*(Pro!E$48/100)</f>
        <v>0</v>
      </c>
      <c r="R22" s="251">
        <f>L22*(Pro!F$48/100)</f>
        <v>0</v>
      </c>
      <c r="S22" s="252">
        <f>M22*(Pro!G$48/100)</f>
        <v>0</v>
      </c>
    </row>
    <row r="23" spans="1:19" x14ac:dyDescent="0.25">
      <c r="A23" s="197">
        <f t="shared" si="4"/>
        <v>0</v>
      </c>
      <c r="B23" s="198" t="str">
        <f t="shared" si="5"/>
        <v>2 - Importer</v>
      </c>
      <c r="C23" s="198" t="str">
        <f t="shared" si="6"/>
        <v>-</v>
      </c>
      <c r="D23" s="192">
        <f>D22</f>
        <v>0</v>
      </c>
      <c r="E23" s="198" t="s">
        <v>946</v>
      </c>
      <c r="F23" s="198" t="s">
        <v>948</v>
      </c>
      <c r="G23" s="198" t="str">
        <f t="shared" si="7"/>
        <v>Frozen</v>
      </c>
      <c r="H23" s="215">
        <f>'Country-Pays 6-10'!G$35</f>
        <v>0</v>
      </c>
      <c r="I23" s="219">
        <f>'Country-Pays 6-10'!H$35</f>
        <v>0</v>
      </c>
      <c r="J23" s="220">
        <f>'Country-Pays 6-10'!I$35</f>
        <v>0</v>
      </c>
      <c r="K23" s="217">
        <f>'Country-Pays 6-10'!G$36/1000</f>
        <v>0</v>
      </c>
      <c r="L23" s="219">
        <f>'Country-Pays 6-10'!H$36/1000</f>
        <v>0</v>
      </c>
      <c r="M23" s="221">
        <f>'Country-Pays 6-10'!I$36/1000</f>
        <v>0</v>
      </c>
      <c r="N23" s="205">
        <f t="shared" si="1"/>
        <v>0</v>
      </c>
      <c r="O23" s="205">
        <f t="shared" si="2"/>
        <v>0</v>
      </c>
      <c r="P23" s="206">
        <f t="shared" si="3"/>
        <v>0</v>
      </c>
      <c r="Q23" s="250">
        <f>K23*(Pro!E$48/100)</f>
        <v>0</v>
      </c>
      <c r="R23" s="251">
        <f>L23*(Pro!F$48/100)</f>
        <v>0</v>
      </c>
      <c r="S23" s="252">
        <f>M23*(Pro!G$48/100)</f>
        <v>0</v>
      </c>
    </row>
    <row r="24" spans="1:19" x14ac:dyDescent="0.25">
      <c r="A24" s="199">
        <f t="shared" si="4"/>
        <v>0</v>
      </c>
      <c r="B24" s="200" t="str">
        <f t="shared" si="5"/>
        <v>2 - Importer</v>
      </c>
      <c r="C24" s="200" t="str">
        <f t="shared" si="6"/>
        <v>-</v>
      </c>
      <c r="D24" s="193">
        <f>_xlfn.XLOOKUP('Country-Pays 6-10'!$E$43,Variables!$C$80:$C$328,Variables!$B$80:$B$328,'Country-Pays 6-10'!$E$43,0,1)</f>
        <v>0</v>
      </c>
      <c r="E24" s="200" t="s">
        <v>945</v>
      </c>
      <c r="F24" s="200" t="s">
        <v>927</v>
      </c>
      <c r="G24" s="200" t="str">
        <f t="shared" si="7"/>
        <v>Frozen</v>
      </c>
      <c r="H24" s="216">
        <f>'Country-Pays 6-10'!G$47</f>
        <v>0</v>
      </c>
      <c r="I24" s="222">
        <f>'Country-Pays 6-10'!H$47</f>
        <v>0</v>
      </c>
      <c r="J24" s="223">
        <f>'Country-Pays 6-10'!I$47</f>
        <v>0</v>
      </c>
      <c r="K24" s="218">
        <f>'Country-Pays 6-10'!G$48/1000</f>
        <v>0</v>
      </c>
      <c r="L24" s="222">
        <f>'Country-Pays 6-10'!H$48/1000</f>
        <v>0</v>
      </c>
      <c r="M24" s="224">
        <f>'Country-Pays 6-10'!I$48/1000</f>
        <v>0</v>
      </c>
      <c r="N24" s="207">
        <f t="shared" si="1"/>
        <v>0</v>
      </c>
      <c r="O24" s="207">
        <f t="shared" si="2"/>
        <v>0</v>
      </c>
      <c r="P24" s="208">
        <f t="shared" si="3"/>
        <v>0</v>
      </c>
      <c r="Q24" s="250">
        <f>K24*(Pro!E$41/100)</f>
        <v>0</v>
      </c>
      <c r="R24" s="251">
        <f>L24*(Pro!F$41/100)</f>
        <v>0</v>
      </c>
      <c r="S24" s="252">
        <f>M24*(Pro!G$41/100)</f>
        <v>0</v>
      </c>
    </row>
    <row r="25" spans="1:19" x14ac:dyDescent="0.25">
      <c r="A25" s="197">
        <f t="shared" si="4"/>
        <v>0</v>
      </c>
      <c r="B25" s="198" t="str">
        <f t="shared" si="5"/>
        <v>2 - Importer</v>
      </c>
      <c r="C25" s="198" t="str">
        <f t="shared" si="6"/>
        <v>-</v>
      </c>
      <c r="D25" s="192">
        <f>D24</f>
        <v>0</v>
      </c>
      <c r="E25" s="198" t="s">
        <v>946</v>
      </c>
      <c r="F25" s="198" t="s">
        <v>947</v>
      </c>
      <c r="G25" s="198" t="str">
        <f t="shared" si="7"/>
        <v>Frozen</v>
      </c>
      <c r="H25" s="215">
        <f>'Country-Pays 6-10'!G$51</f>
        <v>0</v>
      </c>
      <c r="I25" s="219">
        <f>'Country-Pays 6-10'!H$51</f>
        <v>0</v>
      </c>
      <c r="J25" s="220">
        <f>'Country-Pays 6-10'!I$51</f>
        <v>0</v>
      </c>
      <c r="K25" s="217">
        <f>'Country-Pays 6-10'!G$52/1000</f>
        <v>0</v>
      </c>
      <c r="L25" s="219">
        <f>'Country-Pays 6-10'!H$52/1000</f>
        <v>0</v>
      </c>
      <c r="M25" s="221">
        <f>'Country-Pays 6-10'!I$52/1000</f>
        <v>0</v>
      </c>
      <c r="N25" s="205">
        <f t="shared" si="1"/>
        <v>0</v>
      </c>
      <c r="O25" s="205">
        <f t="shared" si="2"/>
        <v>0</v>
      </c>
      <c r="P25" s="206">
        <f t="shared" si="3"/>
        <v>0</v>
      </c>
      <c r="Q25" s="250">
        <f>K25*(Pro!E$48/100)</f>
        <v>0</v>
      </c>
      <c r="R25" s="251">
        <f>L25*(Pro!F$48/100)</f>
        <v>0</v>
      </c>
      <c r="S25" s="252">
        <f>M25*(Pro!G$48/100)</f>
        <v>0</v>
      </c>
    </row>
    <row r="26" spans="1:19" x14ac:dyDescent="0.25">
      <c r="A26" s="197">
        <f t="shared" si="4"/>
        <v>0</v>
      </c>
      <c r="B26" s="198" t="str">
        <f t="shared" si="5"/>
        <v>2 - Importer</v>
      </c>
      <c r="C26" s="198" t="str">
        <f t="shared" si="6"/>
        <v>-</v>
      </c>
      <c r="D26" s="192">
        <f>D25</f>
        <v>0</v>
      </c>
      <c r="E26" s="198" t="s">
        <v>946</v>
      </c>
      <c r="F26" s="198" t="s">
        <v>948</v>
      </c>
      <c r="G26" s="198" t="str">
        <f t="shared" si="7"/>
        <v>Frozen</v>
      </c>
      <c r="H26" s="215">
        <f>'Country-Pays 6-10'!G$54</f>
        <v>0</v>
      </c>
      <c r="I26" s="219">
        <f>'Country-Pays 6-10'!H$54</f>
        <v>0</v>
      </c>
      <c r="J26" s="220">
        <f>'Country-Pays 6-10'!I$54</f>
        <v>0</v>
      </c>
      <c r="K26" s="217">
        <f>'Country-Pays 6-10'!G$55/1000</f>
        <v>0</v>
      </c>
      <c r="L26" s="219">
        <f>'Country-Pays 6-10'!H$55/1000</f>
        <v>0</v>
      </c>
      <c r="M26" s="221">
        <f>'Country-Pays 6-10'!I$55/1000</f>
        <v>0</v>
      </c>
      <c r="N26" s="205">
        <f t="shared" si="1"/>
        <v>0</v>
      </c>
      <c r="O26" s="205">
        <f t="shared" si="2"/>
        <v>0</v>
      </c>
      <c r="P26" s="206">
        <f t="shared" si="3"/>
        <v>0</v>
      </c>
      <c r="Q26" s="250">
        <f>K26*(Pro!E$48/100)</f>
        <v>0</v>
      </c>
      <c r="R26" s="251">
        <f>L26*(Pro!F$48/100)</f>
        <v>0</v>
      </c>
      <c r="S26" s="252">
        <f>M26*(Pro!G$48/100)</f>
        <v>0</v>
      </c>
    </row>
    <row r="27" spans="1:19" x14ac:dyDescent="0.25">
      <c r="A27" s="199">
        <f t="shared" si="4"/>
        <v>0</v>
      </c>
      <c r="B27" s="200" t="str">
        <f t="shared" si="5"/>
        <v>2 - Importer</v>
      </c>
      <c r="C27" s="200" t="str">
        <f t="shared" si="6"/>
        <v>-</v>
      </c>
      <c r="D27" s="193">
        <f>_xlfn.XLOOKUP('Country-Pays 6-10'!$E$62,Variables!$C$80:$C$328,Variables!$B$80:$B$328,'Country-Pays 6-10'!$E$62,0,1)</f>
        <v>0</v>
      </c>
      <c r="E27" s="200" t="s">
        <v>945</v>
      </c>
      <c r="F27" s="200" t="s">
        <v>927</v>
      </c>
      <c r="G27" s="200" t="str">
        <f t="shared" si="7"/>
        <v>Frozen</v>
      </c>
      <c r="H27" s="216">
        <f>'Country-Pays 6-10'!G$66</f>
        <v>0</v>
      </c>
      <c r="I27" s="222">
        <f>'Country-Pays 6-10'!H$66</f>
        <v>0</v>
      </c>
      <c r="J27" s="223">
        <f>'Country-Pays 6-10'!I$66</f>
        <v>0</v>
      </c>
      <c r="K27" s="218">
        <f>'Country-Pays 6-10'!G$67/1000</f>
        <v>0</v>
      </c>
      <c r="L27" s="222">
        <f>'Country-Pays 6-10'!H$67/1000</f>
        <v>0</v>
      </c>
      <c r="M27" s="224">
        <f>'Country-Pays 6-10'!I$67/1000</f>
        <v>0</v>
      </c>
      <c r="N27" s="207">
        <f t="shared" si="1"/>
        <v>0</v>
      </c>
      <c r="O27" s="207">
        <f t="shared" si="2"/>
        <v>0</v>
      </c>
      <c r="P27" s="208">
        <f t="shared" si="3"/>
        <v>0</v>
      </c>
      <c r="Q27" s="250">
        <f>K27*(Pro!E$41/100)</f>
        <v>0</v>
      </c>
      <c r="R27" s="251">
        <f>L27*(Pro!F$41/100)</f>
        <v>0</v>
      </c>
      <c r="S27" s="252">
        <f>M27*(Pro!G$41/100)</f>
        <v>0</v>
      </c>
    </row>
    <row r="28" spans="1:19" x14ac:dyDescent="0.25">
      <c r="A28" s="197">
        <f t="shared" si="4"/>
        <v>0</v>
      </c>
      <c r="B28" s="198" t="str">
        <f t="shared" si="5"/>
        <v>2 - Importer</v>
      </c>
      <c r="C28" s="198" t="str">
        <f t="shared" si="6"/>
        <v>-</v>
      </c>
      <c r="D28" s="192">
        <f>D27</f>
        <v>0</v>
      </c>
      <c r="E28" s="198" t="s">
        <v>946</v>
      </c>
      <c r="F28" s="198" t="s">
        <v>947</v>
      </c>
      <c r="G28" s="198" t="str">
        <f t="shared" si="7"/>
        <v>Frozen</v>
      </c>
      <c r="H28" s="215">
        <f>'Country-Pays 6-10'!G$70</f>
        <v>0</v>
      </c>
      <c r="I28" s="219">
        <f>'Country-Pays 6-10'!H$70</f>
        <v>0</v>
      </c>
      <c r="J28" s="220">
        <f>'Country-Pays 6-10'!I$70</f>
        <v>0</v>
      </c>
      <c r="K28" s="217">
        <f>'Country-Pays 6-10'!G$71/1000</f>
        <v>0</v>
      </c>
      <c r="L28" s="219">
        <f>'Country-Pays 6-10'!H$71/1000</f>
        <v>0</v>
      </c>
      <c r="M28" s="221">
        <f>'Country-Pays 6-10'!I$71/1000</f>
        <v>0</v>
      </c>
      <c r="N28" s="205">
        <f t="shared" si="1"/>
        <v>0</v>
      </c>
      <c r="O28" s="205">
        <f t="shared" si="2"/>
        <v>0</v>
      </c>
      <c r="P28" s="206">
        <f t="shared" si="3"/>
        <v>0</v>
      </c>
      <c r="Q28" s="250">
        <f>K28*(Pro!E$48/100)</f>
        <v>0</v>
      </c>
      <c r="R28" s="251">
        <f>L28*(Pro!F$48/100)</f>
        <v>0</v>
      </c>
      <c r="S28" s="252">
        <f>M28*(Pro!G$48/100)</f>
        <v>0</v>
      </c>
    </row>
    <row r="29" spans="1:19" x14ac:dyDescent="0.25">
      <c r="A29" s="197">
        <f t="shared" si="4"/>
        <v>0</v>
      </c>
      <c r="B29" s="198" t="str">
        <f t="shared" si="5"/>
        <v>2 - Importer</v>
      </c>
      <c r="C29" s="198" t="str">
        <f t="shared" si="6"/>
        <v>-</v>
      </c>
      <c r="D29" s="192">
        <f>D28</f>
        <v>0</v>
      </c>
      <c r="E29" s="198" t="s">
        <v>946</v>
      </c>
      <c r="F29" s="198" t="s">
        <v>948</v>
      </c>
      <c r="G29" s="198" t="str">
        <f t="shared" si="7"/>
        <v>Frozen</v>
      </c>
      <c r="H29" s="215">
        <f>'Country-Pays 6-10'!G$73</f>
        <v>0</v>
      </c>
      <c r="I29" s="219">
        <f>'Country-Pays 6-10'!H$73</f>
        <v>0</v>
      </c>
      <c r="J29" s="220">
        <f>'Country-Pays 6-10'!I$73</f>
        <v>0</v>
      </c>
      <c r="K29" s="217">
        <f>'Country-Pays 6-10'!G$74/1000</f>
        <v>0</v>
      </c>
      <c r="L29" s="219">
        <f>'Country-Pays 6-10'!H$74/1000</f>
        <v>0</v>
      </c>
      <c r="M29" s="221">
        <f>'Country-Pays 6-10'!I$74/1000</f>
        <v>0</v>
      </c>
      <c r="N29" s="205">
        <f t="shared" si="1"/>
        <v>0</v>
      </c>
      <c r="O29" s="205">
        <f t="shared" si="2"/>
        <v>0</v>
      </c>
      <c r="P29" s="206">
        <f t="shared" si="3"/>
        <v>0</v>
      </c>
      <c r="Q29" s="250">
        <f>K29*(Pro!E$48/100)</f>
        <v>0</v>
      </c>
      <c r="R29" s="251">
        <f>L29*(Pro!F$48/100)</f>
        <v>0</v>
      </c>
      <c r="S29" s="252">
        <f>M29*(Pro!G$48/100)</f>
        <v>0</v>
      </c>
    </row>
    <row r="30" spans="1:19" x14ac:dyDescent="0.25">
      <c r="A30" s="199">
        <f t="shared" si="4"/>
        <v>0</v>
      </c>
      <c r="B30" s="200" t="str">
        <f t="shared" si="5"/>
        <v>2 - Importer</v>
      </c>
      <c r="C30" s="200" t="str">
        <f t="shared" si="6"/>
        <v>-</v>
      </c>
      <c r="D30" s="193">
        <f>_xlfn.XLOOKUP('Country-Pays 6-10'!$E$81,Variables!$C$80:$C$328,Variables!$B$80:$B$328,'Country-Pays 6-10'!$E$81,0,1)</f>
        <v>0</v>
      </c>
      <c r="E30" s="200" t="s">
        <v>945</v>
      </c>
      <c r="F30" s="200" t="s">
        <v>927</v>
      </c>
      <c r="G30" s="200" t="str">
        <f t="shared" si="7"/>
        <v>Frozen</v>
      </c>
      <c r="H30" s="216">
        <f>'Country-Pays 6-10'!G$85</f>
        <v>0</v>
      </c>
      <c r="I30" s="222">
        <f>'Country-Pays 6-10'!H$85</f>
        <v>0</v>
      </c>
      <c r="J30" s="223">
        <f>'Country-Pays 6-10'!I$85</f>
        <v>0</v>
      </c>
      <c r="K30" s="218">
        <f>'Country-Pays 6-10'!G$86/1000</f>
        <v>0</v>
      </c>
      <c r="L30" s="222">
        <f>'Country-Pays 6-10'!H$86/1000</f>
        <v>0</v>
      </c>
      <c r="M30" s="224">
        <f>'Country-Pays 6-10'!I$86/1000</f>
        <v>0</v>
      </c>
      <c r="N30" s="207">
        <f t="shared" si="1"/>
        <v>0</v>
      </c>
      <c r="O30" s="207">
        <f t="shared" si="2"/>
        <v>0</v>
      </c>
      <c r="P30" s="208">
        <f t="shared" si="3"/>
        <v>0</v>
      </c>
      <c r="Q30" s="250">
        <f>K30*(Pro!E$41/100)</f>
        <v>0</v>
      </c>
      <c r="R30" s="251">
        <f>L30*(Pro!F$41/100)</f>
        <v>0</v>
      </c>
      <c r="S30" s="252">
        <f>M30*(Pro!G$41/100)</f>
        <v>0</v>
      </c>
    </row>
    <row r="31" spans="1:19" x14ac:dyDescent="0.25">
      <c r="A31" s="197">
        <f t="shared" si="4"/>
        <v>0</v>
      </c>
      <c r="B31" s="198" t="str">
        <f t="shared" si="5"/>
        <v>2 - Importer</v>
      </c>
      <c r="C31" s="198" t="str">
        <f t="shared" si="6"/>
        <v>-</v>
      </c>
      <c r="D31" s="192">
        <f>D30</f>
        <v>0</v>
      </c>
      <c r="E31" s="198" t="s">
        <v>946</v>
      </c>
      <c r="F31" s="198" t="s">
        <v>947</v>
      </c>
      <c r="G31" s="198" t="str">
        <f t="shared" si="7"/>
        <v>Frozen</v>
      </c>
      <c r="H31" s="215">
        <f>'Country-Pays 6-10'!G$89</f>
        <v>0</v>
      </c>
      <c r="I31" s="219">
        <f>'Country-Pays 6-10'!H$89</f>
        <v>0</v>
      </c>
      <c r="J31" s="220">
        <f>'Country-Pays 6-10'!I$89</f>
        <v>0</v>
      </c>
      <c r="K31" s="217">
        <f>'Country-Pays 6-10'!G$90/1000</f>
        <v>0</v>
      </c>
      <c r="L31" s="219">
        <f>'Country-Pays 6-10'!H$90/1000</f>
        <v>0</v>
      </c>
      <c r="M31" s="221">
        <f>'Country-Pays 6-10'!I$90/1000</f>
        <v>0</v>
      </c>
      <c r="N31" s="205">
        <f t="shared" si="1"/>
        <v>0</v>
      </c>
      <c r="O31" s="205">
        <f t="shared" si="2"/>
        <v>0</v>
      </c>
      <c r="P31" s="206">
        <f t="shared" si="3"/>
        <v>0</v>
      </c>
      <c r="Q31" s="250">
        <f>K31*(Pro!E$48/100)</f>
        <v>0</v>
      </c>
      <c r="R31" s="251">
        <f>L31*(Pro!F$48/100)</f>
        <v>0</v>
      </c>
      <c r="S31" s="252">
        <f>M31*(Pro!G$48/100)</f>
        <v>0</v>
      </c>
    </row>
    <row r="32" spans="1:19" x14ac:dyDescent="0.25">
      <c r="A32" s="197">
        <f t="shared" si="4"/>
        <v>0</v>
      </c>
      <c r="B32" s="198" t="str">
        <f t="shared" si="5"/>
        <v>2 - Importer</v>
      </c>
      <c r="C32" s="198" t="str">
        <f t="shared" si="6"/>
        <v>-</v>
      </c>
      <c r="D32" s="192">
        <f>D31</f>
        <v>0</v>
      </c>
      <c r="E32" s="198" t="s">
        <v>946</v>
      </c>
      <c r="F32" s="198" t="s">
        <v>948</v>
      </c>
      <c r="G32" s="198" t="str">
        <f t="shared" si="7"/>
        <v>Frozen</v>
      </c>
      <c r="H32" s="215">
        <f>'Country-Pays 6-10'!G$92</f>
        <v>0</v>
      </c>
      <c r="I32" s="219">
        <f>'Country-Pays 6-10'!H$92</f>
        <v>0</v>
      </c>
      <c r="J32" s="220">
        <f>'Country-Pays 6-10'!I$92</f>
        <v>0</v>
      </c>
      <c r="K32" s="217">
        <f>'Country-Pays 6-10'!G$93/1000</f>
        <v>0</v>
      </c>
      <c r="L32" s="219">
        <f>'Country-Pays 6-10'!H$93/1000</f>
        <v>0</v>
      </c>
      <c r="M32" s="221">
        <f>'Country-Pays 6-10'!I$93/1000</f>
        <v>0</v>
      </c>
      <c r="N32" s="205">
        <f t="shared" si="1"/>
        <v>0</v>
      </c>
      <c r="O32" s="205">
        <f t="shared" si="2"/>
        <v>0</v>
      </c>
      <c r="P32" s="206">
        <f t="shared" si="3"/>
        <v>0</v>
      </c>
      <c r="Q32" s="250">
        <f>K32*(Pro!E$48/100)</f>
        <v>0</v>
      </c>
      <c r="R32" s="251">
        <f>L32*(Pro!F$48/100)</f>
        <v>0</v>
      </c>
      <c r="S32" s="252">
        <f>M32*(Pro!G$48/100)</f>
        <v>0</v>
      </c>
    </row>
    <row r="33" spans="1:19" x14ac:dyDescent="0.25">
      <c r="A33" s="199">
        <f t="shared" si="4"/>
        <v>0</v>
      </c>
      <c r="B33" s="200" t="str">
        <f t="shared" si="5"/>
        <v>2 - Importer</v>
      </c>
      <c r="C33" s="200" t="str">
        <f t="shared" si="6"/>
        <v>-</v>
      </c>
      <c r="D33" s="193">
        <f>_xlfn.XLOOKUP('Country-Pays 6-10'!$E$100,Variables!$C$80:$C$328,Variables!$B$80:$B$328,'Country-Pays 6-10'!$E$100,0,1)</f>
        <v>0</v>
      </c>
      <c r="E33" s="200" t="s">
        <v>945</v>
      </c>
      <c r="F33" s="200" t="s">
        <v>927</v>
      </c>
      <c r="G33" s="200" t="str">
        <f t="shared" si="7"/>
        <v>Frozen</v>
      </c>
      <c r="H33" s="216">
        <f>'Country-Pays 6-10'!G$104</f>
        <v>0</v>
      </c>
      <c r="I33" s="222">
        <f>'Country-Pays 6-10'!H$104</f>
        <v>0</v>
      </c>
      <c r="J33" s="223">
        <f>'Country-Pays 6-10'!I$104</f>
        <v>0</v>
      </c>
      <c r="K33" s="218">
        <f>'Country-Pays 6-10'!G$105/1000</f>
        <v>0</v>
      </c>
      <c r="L33" s="222">
        <f>'Country-Pays 6-10'!H$105/1000</f>
        <v>0</v>
      </c>
      <c r="M33" s="224">
        <f>'Country-Pays 6-10'!I$105/1000</f>
        <v>0</v>
      </c>
      <c r="N33" s="207">
        <f t="shared" si="1"/>
        <v>0</v>
      </c>
      <c r="O33" s="207">
        <f t="shared" si="2"/>
        <v>0</v>
      </c>
      <c r="P33" s="208">
        <f t="shared" si="3"/>
        <v>0</v>
      </c>
      <c r="Q33" s="250">
        <f>K33*(Pro!E$41/100)</f>
        <v>0</v>
      </c>
      <c r="R33" s="251">
        <f>L33*(Pro!F$41/100)</f>
        <v>0</v>
      </c>
      <c r="S33" s="252">
        <f>M33*(Pro!G$41/100)</f>
        <v>0</v>
      </c>
    </row>
    <row r="34" spans="1:19" x14ac:dyDescent="0.25">
      <c r="A34" s="197">
        <f t="shared" si="4"/>
        <v>0</v>
      </c>
      <c r="B34" s="198" t="str">
        <f t="shared" si="5"/>
        <v>2 - Importer</v>
      </c>
      <c r="C34" s="198" t="str">
        <f t="shared" si="6"/>
        <v>-</v>
      </c>
      <c r="D34" s="192">
        <f>D33</f>
        <v>0</v>
      </c>
      <c r="E34" s="198" t="s">
        <v>946</v>
      </c>
      <c r="F34" s="198" t="s">
        <v>947</v>
      </c>
      <c r="G34" s="198" t="str">
        <f t="shared" si="7"/>
        <v>Frozen</v>
      </c>
      <c r="H34" s="215">
        <f>'Country-Pays 6-10'!G$108</f>
        <v>0</v>
      </c>
      <c r="I34" s="219">
        <f>'Country-Pays 6-10'!H$108</f>
        <v>0</v>
      </c>
      <c r="J34" s="220">
        <f>'Country-Pays 6-10'!I$108</f>
        <v>0</v>
      </c>
      <c r="K34" s="217">
        <f>'Country-Pays 6-10'!G$109/1000</f>
        <v>0</v>
      </c>
      <c r="L34" s="219">
        <f>'Country-Pays 6-10'!H$109/1000</f>
        <v>0</v>
      </c>
      <c r="M34" s="221">
        <f>'Country-Pays 6-10'!I$109/1000</f>
        <v>0</v>
      </c>
      <c r="N34" s="205">
        <f t="shared" si="1"/>
        <v>0</v>
      </c>
      <c r="O34" s="205">
        <f t="shared" si="2"/>
        <v>0</v>
      </c>
      <c r="P34" s="206">
        <f t="shared" si="3"/>
        <v>0</v>
      </c>
      <c r="Q34" s="250">
        <f>K34*(Pro!E$48/100)</f>
        <v>0</v>
      </c>
      <c r="R34" s="251">
        <f>L34*(Pro!F$48/100)</f>
        <v>0</v>
      </c>
      <c r="S34" s="252">
        <f>M34*(Pro!G$48/100)</f>
        <v>0</v>
      </c>
    </row>
    <row r="35" spans="1:19" x14ac:dyDescent="0.25">
      <c r="A35" s="197">
        <f t="shared" si="4"/>
        <v>0</v>
      </c>
      <c r="B35" s="198" t="str">
        <f t="shared" si="5"/>
        <v>2 - Importer</v>
      </c>
      <c r="C35" s="198" t="str">
        <f t="shared" si="6"/>
        <v>-</v>
      </c>
      <c r="D35" s="192">
        <f>D34</f>
        <v>0</v>
      </c>
      <c r="E35" s="198" t="s">
        <v>946</v>
      </c>
      <c r="F35" s="198" t="s">
        <v>948</v>
      </c>
      <c r="G35" s="198" t="str">
        <f t="shared" si="7"/>
        <v>Frozen</v>
      </c>
      <c r="H35" s="215">
        <f>'Country-Pays 6-10'!G$111</f>
        <v>0</v>
      </c>
      <c r="I35" s="219">
        <f>'Country-Pays 6-10'!H$111</f>
        <v>0</v>
      </c>
      <c r="J35" s="220">
        <f>'Country-Pays 6-10'!I$111</f>
        <v>0</v>
      </c>
      <c r="K35" s="217">
        <f>'Country-Pays 6-10'!G$112/1000</f>
        <v>0</v>
      </c>
      <c r="L35" s="219">
        <f>'Country-Pays 6-10'!H$112/1000</f>
        <v>0</v>
      </c>
      <c r="M35" s="221">
        <f>'Country-Pays 6-10'!I$112/1000</f>
        <v>0</v>
      </c>
      <c r="N35" s="205">
        <f t="shared" si="1"/>
        <v>0</v>
      </c>
      <c r="O35" s="205">
        <f t="shared" si="2"/>
        <v>0</v>
      </c>
      <c r="P35" s="206">
        <f t="shared" si="3"/>
        <v>0</v>
      </c>
      <c r="Q35" s="250">
        <f>K35*(Pro!E$48/100)</f>
        <v>0</v>
      </c>
      <c r="R35" s="251">
        <f>L35*(Pro!F$48/100)</f>
        <v>0</v>
      </c>
      <c r="S35" s="252">
        <f>M35*(Pro!G$48/100)</f>
        <v>0</v>
      </c>
    </row>
    <row r="36" spans="1:19" x14ac:dyDescent="0.25">
      <c r="A36" s="199">
        <f t="shared" si="4"/>
        <v>0</v>
      </c>
      <c r="B36" s="200" t="str">
        <f t="shared" si="5"/>
        <v>2 - Importer</v>
      </c>
      <c r="C36" s="200" t="str">
        <f t="shared" si="6"/>
        <v>-</v>
      </c>
      <c r="D36" s="193">
        <f>_xlfn.XLOOKUP('Country-Pays 11-15'!$E$24,Variables!$C$80:$C$328,Variables!$B$80:$B$328,'Country-Pays 11-15'!$E$24,0,1)</f>
        <v>0</v>
      </c>
      <c r="E36" s="200" t="s">
        <v>945</v>
      </c>
      <c r="F36" s="200" t="s">
        <v>927</v>
      </c>
      <c r="G36" s="200" t="str">
        <f t="shared" si="7"/>
        <v>Frozen</v>
      </c>
      <c r="H36" s="216">
        <f>'Country-Pays 11-15'!G$28</f>
        <v>0</v>
      </c>
      <c r="I36" s="222">
        <f>'Country-Pays 11-15'!H$28</f>
        <v>0</v>
      </c>
      <c r="J36" s="223">
        <f>'Country-Pays 11-15'!I$28</f>
        <v>0</v>
      </c>
      <c r="K36" s="218">
        <f>'Country-Pays 11-15'!G$29/1000</f>
        <v>0</v>
      </c>
      <c r="L36" s="222">
        <f>'Country-Pays 11-15'!H$29/1000</f>
        <v>0</v>
      </c>
      <c r="M36" s="224">
        <f>'Country-Pays 11-15'!I$29/1000</f>
        <v>0</v>
      </c>
      <c r="N36" s="207">
        <f t="shared" si="1"/>
        <v>0</v>
      </c>
      <c r="O36" s="207">
        <f t="shared" si="2"/>
        <v>0</v>
      </c>
      <c r="P36" s="208">
        <f t="shared" si="3"/>
        <v>0</v>
      </c>
      <c r="Q36" s="250">
        <f>K36*(Pro!E$41/100)</f>
        <v>0</v>
      </c>
      <c r="R36" s="251">
        <f>L36*(Pro!F$41/100)</f>
        <v>0</v>
      </c>
      <c r="S36" s="252">
        <f>M36*(Pro!G$41/100)</f>
        <v>0</v>
      </c>
    </row>
    <row r="37" spans="1:19" x14ac:dyDescent="0.25">
      <c r="A37" s="197">
        <f t="shared" si="4"/>
        <v>0</v>
      </c>
      <c r="B37" s="198" t="str">
        <f t="shared" si="5"/>
        <v>2 - Importer</v>
      </c>
      <c r="C37" s="198" t="str">
        <f t="shared" si="6"/>
        <v>-</v>
      </c>
      <c r="D37" s="192">
        <f>D36</f>
        <v>0</v>
      </c>
      <c r="E37" s="198" t="s">
        <v>946</v>
      </c>
      <c r="F37" s="198" t="s">
        <v>947</v>
      </c>
      <c r="G37" s="198" t="str">
        <f t="shared" si="7"/>
        <v>Frozen</v>
      </c>
      <c r="H37" s="215">
        <f>'Country-Pays 11-15'!G$32</f>
        <v>0</v>
      </c>
      <c r="I37" s="219">
        <f>'Country-Pays 11-15'!H$32</f>
        <v>0</v>
      </c>
      <c r="J37" s="220">
        <f>'Country-Pays 11-15'!I$32</f>
        <v>0</v>
      </c>
      <c r="K37" s="217">
        <f>'Country-Pays 11-15'!G$33/1000</f>
        <v>0</v>
      </c>
      <c r="L37" s="219">
        <f>'Country-Pays 11-15'!H$33/1000</f>
        <v>0</v>
      </c>
      <c r="M37" s="221">
        <f>'Country-Pays 11-15'!I$33/1000</f>
        <v>0</v>
      </c>
      <c r="N37" s="205">
        <f t="shared" si="1"/>
        <v>0</v>
      </c>
      <c r="O37" s="205">
        <f t="shared" si="2"/>
        <v>0</v>
      </c>
      <c r="P37" s="206">
        <f t="shared" si="3"/>
        <v>0</v>
      </c>
      <c r="Q37" s="250">
        <f>K37*(Pro!E$48/100)</f>
        <v>0</v>
      </c>
      <c r="R37" s="251">
        <f>L37*(Pro!F$48/100)</f>
        <v>0</v>
      </c>
      <c r="S37" s="252">
        <f>M37*(Pro!G$48/100)</f>
        <v>0</v>
      </c>
    </row>
    <row r="38" spans="1:19" x14ac:dyDescent="0.25">
      <c r="A38" s="197">
        <f t="shared" si="4"/>
        <v>0</v>
      </c>
      <c r="B38" s="198" t="str">
        <f t="shared" si="5"/>
        <v>2 - Importer</v>
      </c>
      <c r="C38" s="198" t="str">
        <f t="shared" si="6"/>
        <v>-</v>
      </c>
      <c r="D38" s="192">
        <f>D37</f>
        <v>0</v>
      </c>
      <c r="E38" s="198" t="s">
        <v>946</v>
      </c>
      <c r="F38" s="198" t="s">
        <v>948</v>
      </c>
      <c r="G38" s="198" t="str">
        <f t="shared" si="7"/>
        <v>Frozen</v>
      </c>
      <c r="H38" s="215">
        <f>'Country-Pays 11-15'!G$35</f>
        <v>0</v>
      </c>
      <c r="I38" s="219">
        <f>'Country-Pays 11-15'!H$35</f>
        <v>0</v>
      </c>
      <c r="J38" s="220">
        <f>'Country-Pays 11-15'!I$35</f>
        <v>0</v>
      </c>
      <c r="K38" s="217">
        <f>'Country-Pays 11-15'!G$36/1000</f>
        <v>0</v>
      </c>
      <c r="L38" s="219">
        <f>'Country-Pays 11-15'!H$36/1000</f>
        <v>0</v>
      </c>
      <c r="M38" s="221">
        <f>'Country-Pays 11-15'!I$36/1000</f>
        <v>0</v>
      </c>
      <c r="N38" s="205">
        <f t="shared" si="1"/>
        <v>0</v>
      </c>
      <c r="O38" s="205">
        <f t="shared" si="2"/>
        <v>0</v>
      </c>
      <c r="P38" s="206">
        <f t="shared" si="3"/>
        <v>0</v>
      </c>
      <c r="Q38" s="250">
        <f>K38*(Pro!E$48/100)</f>
        <v>0</v>
      </c>
      <c r="R38" s="251">
        <f>L38*(Pro!F$48/100)</f>
        <v>0</v>
      </c>
      <c r="S38" s="252">
        <f>M38*(Pro!G$48/100)</f>
        <v>0</v>
      </c>
    </row>
    <row r="39" spans="1:19" x14ac:dyDescent="0.25">
      <c r="A39" s="199">
        <f t="shared" si="4"/>
        <v>0</v>
      </c>
      <c r="B39" s="200" t="str">
        <f t="shared" si="5"/>
        <v>2 - Importer</v>
      </c>
      <c r="C39" s="200" t="str">
        <f t="shared" si="6"/>
        <v>-</v>
      </c>
      <c r="D39" s="193">
        <f>_xlfn.XLOOKUP('Country-Pays 11-15'!$E$43,Variables!$C$80:$C$328,Variables!$B$80:$B$328,'Country-Pays 11-15'!$E$43,0,1)</f>
        <v>0</v>
      </c>
      <c r="E39" s="200" t="s">
        <v>945</v>
      </c>
      <c r="F39" s="200" t="s">
        <v>927</v>
      </c>
      <c r="G39" s="200" t="str">
        <f t="shared" si="7"/>
        <v>Frozen</v>
      </c>
      <c r="H39" s="216">
        <f>'Country-Pays 11-15'!G$47</f>
        <v>0</v>
      </c>
      <c r="I39" s="222">
        <f>'Country-Pays 11-15'!H$47</f>
        <v>0</v>
      </c>
      <c r="J39" s="223">
        <f>'Country-Pays 11-15'!I$47</f>
        <v>0</v>
      </c>
      <c r="K39" s="218">
        <f>'Country-Pays 11-15'!G$48/1000</f>
        <v>0</v>
      </c>
      <c r="L39" s="222">
        <f>'Country-Pays 11-15'!H$48/1000</f>
        <v>0</v>
      </c>
      <c r="M39" s="224">
        <f>'Country-Pays 11-15'!I$48/1000</f>
        <v>0</v>
      </c>
      <c r="N39" s="207">
        <f t="shared" si="1"/>
        <v>0</v>
      </c>
      <c r="O39" s="207">
        <f t="shared" si="2"/>
        <v>0</v>
      </c>
      <c r="P39" s="208">
        <f t="shared" si="3"/>
        <v>0</v>
      </c>
      <c r="Q39" s="250">
        <f>K39*(Pro!E$41/100)</f>
        <v>0</v>
      </c>
      <c r="R39" s="251">
        <f>L39*(Pro!F$41/100)</f>
        <v>0</v>
      </c>
      <c r="S39" s="252">
        <f>M39*(Pro!G$41/100)</f>
        <v>0</v>
      </c>
    </row>
    <row r="40" spans="1:19" x14ac:dyDescent="0.25">
      <c r="A40" s="197">
        <f t="shared" si="4"/>
        <v>0</v>
      </c>
      <c r="B40" s="198" t="str">
        <f t="shared" si="5"/>
        <v>2 - Importer</v>
      </c>
      <c r="C40" s="198" t="str">
        <f t="shared" si="6"/>
        <v>-</v>
      </c>
      <c r="D40" s="192">
        <f>D39</f>
        <v>0</v>
      </c>
      <c r="E40" s="198" t="s">
        <v>946</v>
      </c>
      <c r="F40" s="198" t="s">
        <v>947</v>
      </c>
      <c r="G40" s="198" t="str">
        <f t="shared" si="7"/>
        <v>Frozen</v>
      </c>
      <c r="H40" s="215">
        <f>'Country-Pays 11-15'!G$51</f>
        <v>0</v>
      </c>
      <c r="I40" s="219">
        <f>'Country-Pays 11-15'!H$51</f>
        <v>0</v>
      </c>
      <c r="J40" s="220">
        <f>'Country-Pays 11-15'!I$51</f>
        <v>0</v>
      </c>
      <c r="K40" s="217">
        <f>'Country-Pays 11-15'!G$52/1000</f>
        <v>0</v>
      </c>
      <c r="L40" s="219">
        <f>'Country-Pays 11-15'!H$52/1000</f>
        <v>0</v>
      </c>
      <c r="M40" s="221">
        <f>'Country-Pays 11-15'!I$52/1000</f>
        <v>0</v>
      </c>
      <c r="N40" s="205">
        <f t="shared" si="1"/>
        <v>0</v>
      </c>
      <c r="O40" s="205">
        <f t="shared" si="2"/>
        <v>0</v>
      </c>
      <c r="P40" s="206">
        <f t="shared" si="3"/>
        <v>0</v>
      </c>
      <c r="Q40" s="250">
        <f>K40*(Pro!E$48/100)</f>
        <v>0</v>
      </c>
      <c r="R40" s="251">
        <f>L40*(Pro!F$48/100)</f>
        <v>0</v>
      </c>
      <c r="S40" s="252">
        <f>M40*(Pro!G$48/100)</f>
        <v>0</v>
      </c>
    </row>
    <row r="41" spans="1:19" x14ac:dyDescent="0.25">
      <c r="A41" s="197">
        <f t="shared" si="4"/>
        <v>0</v>
      </c>
      <c r="B41" s="198" t="str">
        <f t="shared" si="5"/>
        <v>2 - Importer</v>
      </c>
      <c r="C41" s="198" t="str">
        <f t="shared" si="6"/>
        <v>-</v>
      </c>
      <c r="D41" s="192">
        <f>D40</f>
        <v>0</v>
      </c>
      <c r="E41" s="198" t="s">
        <v>946</v>
      </c>
      <c r="F41" s="198" t="s">
        <v>948</v>
      </c>
      <c r="G41" s="198" t="str">
        <f t="shared" si="7"/>
        <v>Frozen</v>
      </c>
      <c r="H41" s="215">
        <f>'Country-Pays 11-15'!G$54</f>
        <v>0</v>
      </c>
      <c r="I41" s="219">
        <f>'Country-Pays 11-15'!H$54</f>
        <v>0</v>
      </c>
      <c r="J41" s="220">
        <f>'Country-Pays 11-15'!I$54</f>
        <v>0</v>
      </c>
      <c r="K41" s="217">
        <f>'Country-Pays 11-15'!G$55/1000</f>
        <v>0</v>
      </c>
      <c r="L41" s="219">
        <f>'Country-Pays 11-15'!H$55/1000</f>
        <v>0</v>
      </c>
      <c r="M41" s="221">
        <f>'Country-Pays 11-15'!I$55/1000</f>
        <v>0</v>
      </c>
      <c r="N41" s="205">
        <f t="shared" si="1"/>
        <v>0</v>
      </c>
      <c r="O41" s="205">
        <f t="shared" si="2"/>
        <v>0</v>
      </c>
      <c r="P41" s="206">
        <f t="shared" si="3"/>
        <v>0</v>
      </c>
      <c r="Q41" s="250">
        <f>K41*(Pro!E$48/100)</f>
        <v>0</v>
      </c>
      <c r="R41" s="251">
        <f>L41*(Pro!F$48/100)</f>
        <v>0</v>
      </c>
      <c r="S41" s="252">
        <f>M41*(Pro!G$48/100)</f>
        <v>0</v>
      </c>
    </row>
    <row r="42" spans="1:19" x14ac:dyDescent="0.25">
      <c r="A42" s="199">
        <f t="shared" si="4"/>
        <v>0</v>
      </c>
      <c r="B42" s="200" t="str">
        <f t="shared" si="5"/>
        <v>2 - Importer</v>
      </c>
      <c r="C42" s="200" t="str">
        <f t="shared" si="6"/>
        <v>-</v>
      </c>
      <c r="D42" s="193">
        <f>_xlfn.XLOOKUP('Country-Pays 11-15'!$E$62,Variables!$C$80:$C$328,Variables!$B$80:$B$328,'Country-Pays 11-15'!$E$62,0,1)</f>
        <v>0</v>
      </c>
      <c r="E42" s="200" t="s">
        <v>945</v>
      </c>
      <c r="F42" s="200" t="s">
        <v>927</v>
      </c>
      <c r="G42" s="200" t="str">
        <f t="shared" si="7"/>
        <v>Frozen</v>
      </c>
      <c r="H42" s="216">
        <f>'Country-Pays 11-15'!G$66</f>
        <v>0</v>
      </c>
      <c r="I42" s="222">
        <f>'Country-Pays 11-15'!H$66</f>
        <v>0</v>
      </c>
      <c r="J42" s="223">
        <f>'Country-Pays 11-15'!I$66</f>
        <v>0</v>
      </c>
      <c r="K42" s="218">
        <f>'Country-Pays 11-15'!G$67/1000</f>
        <v>0</v>
      </c>
      <c r="L42" s="222">
        <f>'Country-Pays 11-15'!H$67/1000</f>
        <v>0</v>
      </c>
      <c r="M42" s="224">
        <f>'Country-Pays 11-15'!I$67/1000</f>
        <v>0</v>
      </c>
      <c r="N42" s="207">
        <f t="shared" si="1"/>
        <v>0</v>
      </c>
      <c r="O42" s="207">
        <f t="shared" si="2"/>
        <v>0</v>
      </c>
      <c r="P42" s="208">
        <f t="shared" si="3"/>
        <v>0</v>
      </c>
      <c r="Q42" s="250">
        <f>K42*(Pro!E$41/100)</f>
        <v>0</v>
      </c>
      <c r="R42" s="251">
        <f>L42*(Pro!F$41/100)</f>
        <v>0</v>
      </c>
      <c r="S42" s="252">
        <f>M42*(Pro!G$41/100)</f>
        <v>0</v>
      </c>
    </row>
    <row r="43" spans="1:19" x14ac:dyDescent="0.25">
      <c r="A43" s="197">
        <f t="shared" si="4"/>
        <v>0</v>
      </c>
      <c r="B43" s="198" t="str">
        <f t="shared" si="5"/>
        <v>2 - Importer</v>
      </c>
      <c r="C43" s="198" t="str">
        <f t="shared" si="6"/>
        <v>-</v>
      </c>
      <c r="D43" s="192">
        <f>D42</f>
        <v>0</v>
      </c>
      <c r="E43" s="198" t="s">
        <v>946</v>
      </c>
      <c r="F43" s="198" t="s">
        <v>947</v>
      </c>
      <c r="G43" s="198" t="str">
        <f t="shared" si="7"/>
        <v>Frozen</v>
      </c>
      <c r="H43" s="215">
        <f>'Country-Pays 11-15'!G$70</f>
        <v>0</v>
      </c>
      <c r="I43" s="219">
        <f>'Country-Pays 11-15'!H$70</f>
        <v>0</v>
      </c>
      <c r="J43" s="220">
        <f>'Country-Pays 11-15'!I$70</f>
        <v>0</v>
      </c>
      <c r="K43" s="217">
        <f>'Country-Pays 11-15'!G$71/1000</f>
        <v>0</v>
      </c>
      <c r="L43" s="219">
        <f>'Country-Pays 11-15'!H$71/1000</f>
        <v>0</v>
      </c>
      <c r="M43" s="221">
        <f>'Country-Pays 11-15'!I$71/1000</f>
        <v>0</v>
      </c>
      <c r="N43" s="205">
        <f t="shared" si="1"/>
        <v>0</v>
      </c>
      <c r="O43" s="205">
        <f t="shared" si="2"/>
        <v>0</v>
      </c>
      <c r="P43" s="206">
        <f t="shared" si="3"/>
        <v>0</v>
      </c>
      <c r="Q43" s="250">
        <f>K43*(Pro!E$48/100)</f>
        <v>0</v>
      </c>
      <c r="R43" s="251">
        <f>L43*(Pro!F$48/100)</f>
        <v>0</v>
      </c>
      <c r="S43" s="252">
        <f>M43*(Pro!G$48/100)</f>
        <v>0</v>
      </c>
    </row>
    <row r="44" spans="1:19" x14ac:dyDescent="0.25">
      <c r="A44" s="197">
        <f t="shared" si="4"/>
        <v>0</v>
      </c>
      <c r="B44" s="198" t="str">
        <f t="shared" si="5"/>
        <v>2 - Importer</v>
      </c>
      <c r="C44" s="198" t="str">
        <f t="shared" si="6"/>
        <v>-</v>
      </c>
      <c r="D44" s="192">
        <f>D43</f>
        <v>0</v>
      </c>
      <c r="E44" s="198" t="s">
        <v>946</v>
      </c>
      <c r="F44" s="198" t="s">
        <v>948</v>
      </c>
      <c r="G44" s="198" t="str">
        <f t="shared" si="7"/>
        <v>Frozen</v>
      </c>
      <c r="H44" s="215">
        <f>'Country-Pays 11-15'!G$73</f>
        <v>0</v>
      </c>
      <c r="I44" s="219">
        <f>'Country-Pays 11-15'!H$73</f>
        <v>0</v>
      </c>
      <c r="J44" s="220">
        <f>'Country-Pays 11-15'!I$73</f>
        <v>0</v>
      </c>
      <c r="K44" s="217">
        <f>'Country-Pays 11-15'!G$74/1000</f>
        <v>0</v>
      </c>
      <c r="L44" s="219">
        <f>'Country-Pays 11-15'!H$74/1000</f>
        <v>0</v>
      </c>
      <c r="M44" s="221">
        <f>'Country-Pays 11-15'!I$74/1000</f>
        <v>0</v>
      </c>
      <c r="N44" s="205">
        <f t="shared" si="1"/>
        <v>0</v>
      </c>
      <c r="O44" s="205">
        <f t="shared" si="2"/>
        <v>0</v>
      </c>
      <c r="P44" s="206">
        <f t="shared" si="3"/>
        <v>0</v>
      </c>
      <c r="Q44" s="250">
        <f>K44*(Pro!E$48/100)</f>
        <v>0</v>
      </c>
      <c r="R44" s="251">
        <f>L44*(Pro!F$48/100)</f>
        <v>0</v>
      </c>
      <c r="S44" s="252">
        <f>M44*(Pro!G$48/100)</f>
        <v>0</v>
      </c>
    </row>
    <row r="45" spans="1:19" x14ac:dyDescent="0.25">
      <c r="A45" s="199">
        <f t="shared" si="4"/>
        <v>0</v>
      </c>
      <c r="B45" s="200" t="str">
        <f t="shared" si="5"/>
        <v>2 - Importer</v>
      </c>
      <c r="C45" s="200" t="str">
        <f t="shared" si="6"/>
        <v>-</v>
      </c>
      <c r="D45" s="193">
        <f>_xlfn.XLOOKUP('Country-Pays 11-15'!$E$81,Variables!$C$80:$C$328,Variables!$B$80:$B$328,'Country-Pays 11-15'!$E$81,0,1)</f>
        <v>0</v>
      </c>
      <c r="E45" s="200" t="s">
        <v>945</v>
      </c>
      <c r="F45" s="200" t="s">
        <v>927</v>
      </c>
      <c r="G45" s="200" t="str">
        <f t="shared" si="7"/>
        <v>Frozen</v>
      </c>
      <c r="H45" s="216">
        <f>'Country-Pays 11-15'!G$85</f>
        <v>0</v>
      </c>
      <c r="I45" s="222">
        <f>'Country-Pays 11-15'!H$85</f>
        <v>0</v>
      </c>
      <c r="J45" s="223">
        <f>'Country-Pays 11-15'!I$85</f>
        <v>0</v>
      </c>
      <c r="K45" s="218">
        <f>'Country-Pays 11-15'!G$86/1000</f>
        <v>0</v>
      </c>
      <c r="L45" s="222">
        <f>'Country-Pays 11-15'!H$86/1000</f>
        <v>0</v>
      </c>
      <c r="M45" s="224">
        <f>'Country-Pays 11-15'!I$86/1000</f>
        <v>0</v>
      </c>
      <c r="N45" s="207">
        <f t="shared" si="1"/>
        <v>0</v>
      </c>
      <c r="O45" s="207">
        <f t="shared" si="2"/>
        <v>0</v>
      </c>
      <c r="P45" s="208">
        <f t="shared" si="3"/>
        <v>0</v>
      </c>
      <c r="Q45" s="250">
        <f>K45*(Pro!E$41/100)</f>
        <v>0</v>
      </c>
      <c r="R45" s="251">
        <f>L45*(Pro!F$41/100)</f>
        <v>0</v>
      </c>
      <c r="S45" s="252">
        <f>M45*(Pro!G$41/100)</f>
        <v>0</v>
      </c>
    </row>
    <row r="46" spans="1:19" x14ac:dyDescent="0.25">
      <c r="A46" s="197">
        <f t="shared" si="4"/>
        <v>0</v>
      </c>
      <c r="B46" s="198" t="str">
        <f t="shared" si="5"/>
        <v>2 - Importer</v>
      </c>
      <c r="C46" s="198" t="str">
        <f t="shared" si="6"/>
        <v>-</v>
      </c>
      <c r="D46" s="192">
        <f>D45</f>
        <v>0</v>
      </c>
      <c r="E46" s="198" t="s">
        <v>946</v>
      </c>
      <c r="F46" s="198" t="s">
        <v>947</v>
      </c>
      <c r="G46" s="198" t="str">
        <f t="shared" si="7"/>
        <v>Frozen</v>
      </c>
      <c r="H46" s="215">
        <f>'Country-Pays 11-15'!G$89</f>
        <v>0</v>
      </c>
      <c r="I46" s="219">
        <f>'Country-Pays 11-15'!H$89</f>
        <v>0</v>
      </c>
      <c r="J46" s="220">
        <f>'Country-Pays 11-15'!I$89</f>
        <v>0</v>
      </c>
      <c r="K46" s="217">
        <f>'Country-Pays 11-15'!G$90/1000</f>
        <v>0</v>
      </c>
      <c r="L46" s="219">
        <f>'Country-Pays 11-15'!H$90/1000</f>
        <v>0</v>
      </c>
      <c r="M46" s="221">
        <f>'Country-Pays 11-15'!I$90/1000</f>
        <v>0</v>
      </c>
      <c r="N46" s="205">
        <f t="shared" si="1"/>
        <v>0</v>
      </c>
      <c r="O46" s="205">
        <f t="shared" si="2"/>
        <v>0</v>
      </c>
      <c r="P46" s="206">
        <f t="shared" si="3"/>
        <v>0</v>
      </c>
      <c r="Q46" s="250">
        <f>K46*(Pro!E$48/100)</f>
        <v>0</v>
      </c>
      <c r="R46" s="251">
        <f>L46*(Pro!F$48/100)</f>
        <v>0</v>
      </c>
      <c r="S46" s="252">
        <f>M46*(Pro!G$48/100)</f>
        <v>0</v>
      </c>
    </row>
    <row r="47" spans="1:19" x14ac:dyDescent="0.25">
      <c r="A47" s="197">
        <f t="shared" si="4"/>
        <v>0</v>
      </c>
      <c r="B47" s="198" t="str">
        <f t="shared" si="5"/>
        <v>2 - Importer</v>
      </c>
      <c r="C47" s="198" t="str">
        <f t="shared" si="6"/>
        <v>-</v>
      </c>
      <c r="D47" s="192">
        <f>D46</f>
        <v>0</v>
      </c>
      <c r="E47" s="198" t="s">
        <v>946</v>
      </c>
      <c r="F47" s="198" t="s">
        <v>948</v>
      </c>
      <c r="G47" s="198" t="str">
        <f t="shared" si="7"/>
        <v>Frozen</v>
      </c>
      <c r="H47" s="215">
        <f>'Country-Pays 11-15'!G$92</f>
        <v>0</v>
      </c>
      <c r="I47" s="219">
        <f>'Country-Pays 11-15'!H$92</f>
        <v>0</v>
      </c>
      <c r="J47" s="220">
        <f>'Country-Pays 11-15'!I$92</f>
        <v>0</v>
      </c>
      <c r="K47" s="217">
        <f>'Country-Pays 11-15'!G$93/1000</f>
        <v>0</v>
      </c>
      <c r="L47" s="219">
        <f>'Country-Pays 11-15'!H$93/1000</f>
        <v>0</v>
      </c>
      <c r="M47" s="221">
        <f>'Country-Pays 11-15'!I$93/1000</f>
        <v>0</v>
      </c>
      <c r="N47" s="205">
        <f t="shared" si="1"/>
        <v>0</v>
      </c>
      <c r="O47" s="205">
        <f t="shared" si="2"/>
        <v>0</v>
      </c>
      <c r="P47" s="206">
        <f t="shared" si="3"/>
        <v>0</v>
      </c>
      <c r="Q47" s="250">
        <f>K47*(Pro!E$48/100)</f>
        <v>0</v>
      </c>
      <c r="R47" s="251">
        <f>L47*(Pro!F$48/100)</f>
        <v>0</v>
      </c>
      <c r="S47" s="252">
        <f>M47*(Pro!G$48/100)</f>
        <v>0</v>
      </c>
    </row>
    <row r="48" spans="1:19" x14ac:dyDescent="0.25">
      <c r="A48" s="199">
        <f t="shared" si="4"/>
        <v>0</v>
      </c>
      <c r="B48" s="200" t="str">
        <f t="shared" si="5"/>
        <v>2 - Importer</v>
      </c>
      <c r="C48" s="200" t="str">
        <f t="shared" si="6"/>
        <v>-</v>
      </c>
      <c r="D48" s="193">
        <f>_xlfn.XLOOKUP('Country-Pays 11-15'!$E$100,Variables!$C$80:$C$328,Variables!$B$80:$B$328,'Country-Pays 11-15'!$E$100,0,1)</f>
        <v>0</v>
      </c>
      <c r="E48" s="200" t="s">
        <v>945</v>
      </c>
      <c r="F48" s="200" t="s">
        <v>927</v>
      </c>
      <c r="G48" s="200" t="str">
        <f t="shared" si="7"/>
        <v>Frozen</v>
      </c>
      <c r="H48" s="216">
        <f>'Country-Pays 11-15'!G$104</f>
        <v>0</v>
      </c>
      <c r="I48" s="222">
        <f>'Country-Pays 11-15'!H$104</f>
        <v>0</v>
      </c>
      <c r="J48" s="223">
        <f>'Country-Pays 11-15'!I$104</f>
        <v>0</v>
      </c>
      <c r="K48" s="218">
        <f>'Country-Pays 11-15'!G$105/1000</f>
        <v>0</v>
      </c>
      <c r="L48" s="222">
        <f>'Country-Pays 11-15'!H$105/1000</f>
        <v>0</v>
      </c>
      <c r="M48" s="224">
        <f>'Country-Pays 11-15'!I$105/1000</f>
        <v>0</v>
      </c>
      <c r="N48" s="207">
        <f t="shared" si="1"/>
        <v>0</v>
      </c>
      <c r="O48" s="207">
        <f t="shared" si="2"/>
        <v>0</v>
      </c>
      <c r="P48" s="208">
        <f t="shared" si="3"/>
        <v>0</v>
      </c>
      <c r="Q48" s="250">
        <f>K48*(Pro!E$41/100)</f>
        <v>0</v>
      </c>
      <c r="R48" s="251">
        <f>L48*(Pro!F$41/100)</f>
        <v>0</v>
      </c>
      <c r="S48" s="252">
        <f>M48*(Pro!G$41/100)</f>
        <v>0</v>
      </c>
    </row>
    <row r="49" spans="1:19" x14ac:dyDescent="0.25">
      <c r="A49" s="197">
        <f t="shared" si="4"/>
        <v>0</v>
      </c>
      <c r="B49" s="198" t="str">
        <f t="shared" si="5"/>
        <v>2 - Importer</v>
      </c>
      <c r="C49" s="198" t="str">
        <f t="shared" si="6"/>
        <v>-</v>
      </c>
      <c r="D49" s="192">
        <f>D48</f>
        <v>0</v>
      </c>
      <c r="E49" s="198" t="s">
        <v>946</v>
      </c>
      <c r="F49" s="198" t="s">
        <v>947</v>
      </c>
      <c r="G49" s="198" t="str">
        <f t="shared" si="7"/>
        <v>Frozen</v>
      </c>
      <c r="H49" s="215">
        <f>'Country-Pays 11-15'!G$108</f>
        <v>0</v>
      </c>
      <c r="I49" s="219">
        <f>'Country-Pays 11-15'!H$108</f>
        <v>0</v>
      </c>
      <c r="J49" s="220">
        <f>'Country-Pays 11-15'!I$108</f>
        <v>0</v>
      </c>
      <c r="K49" s="217">
        <f>'Country-Pays 11-15'!G$109/1000</f>
        <v>0</v>
      </c>
      <c r="L49" s="219">
        <f>'Country-Pays 11-15'!H$109/1000</f>
        <v>0</v>
      </c>
      <c r="M49" s="221">
        <f>'Country-Pays 11-15'!I$109/1000</f>
        <v>0</v>
      </c>
      <c r="N49" s="205">
        <f t="shared" si="1"/>
        <v>0</v>
      </c>
      <c r="O49" s="205">
        <f t="shared" si="2"/>
        <v>0</v>
      </c>
      <c r="P49" s="206">
        <f t="shared" si="3"/>
        <v>0</v>
      </c>
      <c r="Q49" s="250">
        <f>K49*(Pro!E$48/100)</f>
        <v>0</v>
      </c>
      <c r="R49" s="251">
        <f>L49*(Pro!F$48/100)</f>
        <v>0</v>
      </c>
      <c r="S49" s="252">
        <f>M49*(Pro!G$48/100)</f>
        <v>0</v>
      </c>
    </row>
    <row r="50" spans="1:19" x14ac:dyDescent="0.25">
      <c r="A50" s="197">
        <f t="shared" si="4"/>
        <v>0</v>
      </c>
      <c r="B50" s="198" t="str">
        <f t="shared" si="5"/>
        <v>2 - Importer</v>
      </c>
      <c r="C50" s="198" t="str">
        <f t="shared" si="6"/>
        <v>-</v>
      </c>
      <c r="D50" s="192">
        <f>D49</f>
        <v>0</v>
      </c>
      <c r="E50" s="198" t="s">
        <v>946</v>
      </c>
      <c r="F50" s="198" t="s">
        <v>948</v>
      </c>
      <c r="G50" s="198" t="str">
        <f t="shared" si="7"/>
        <v>Frozen</v>
      </c>
      <c r="H50" s="215">
        <f>'Country-Pays 11-15'!G$111</f>
        <v>0</v>
      </c>
      <c r="I50" s="219">
        <f>'Country-Pays 11-15'!H$111</f>
        <v>0</v>
      </c>
      <c r="J50" s="220">
        <f>'Country-Pays 11-15'!I$111</f>
        <v>0</v>
      </c>
      <c r="K50" s="217">
        <f>'Country-Pays 11-15'!G$112/1000</f>
        <v>0</v>
      </c>
      <c r="L50" s="219">
        <f>'Country-Pays 11-15'!H$112/1000</f>
        <v>0</v>
      </c>
      <c r="M50" s="221">
        <f>'Country-Pays 11-15'!I$112/1000</f>
        <v>0</v>
      </c>
      <c r="N50" s="205">
        <f t="shared" si="1"/>
        <v>0</v>
      </c>
      <c r="O50" s="205">
        <f t="shared" si="2"/>
        <v>0</v>
      </c>
      <c r="P50" s="206">
        <f t="shared" si="3"/>
        <v>0</v>
      </c>
      <c r="Q50" s="250">
        <f>K50*(Pro!E$48/100)</f>
        <v>0</v>
      </c>
      <c r="R50" s="251">
        <f>L50*(Pro!F$48/100)</f>
        <v>0</v>
      </c>
      <c r="S50" s="252">
        <f>M50*(Pro!G$48/100)</f>
        <v>0</v>
      </c>
    </row>
    <row r="51" spans="1:19" x14ac:dyDescent="0.25">
      <c r="A51" s="199">
        <f t="shared" si="4"/>
        <v>0</v>
      </c>
      <c r="B51" s="200" t="str">
        <f t="shared" si="5"/>
        <v>2 - Importer</v>
      </c>
      <c r="C51" s="200" t="str">
        <f t="shared" si="6"/>
        <v>-</v>
      </c>
      <c r="D51" s="193">
        <f>_xlfn.XLOOKUP('Country-Pays 16-20'!$E$24,Variables!$C$80:$C$328,Variables!$B$80:$B$328,'Country-Pays 16-20'!$E$24,0,1)</f>
        <v>0</v>
      </c>
      <c r="E51" s="200" t="s">
        <v>945</v>
      </c>
      <c r="F51" s="200" t="s">
        <v>927</v>
      </c>
      <c r="G51" s="200" t="str">
        <f t="shared" si="7"/>
        <v>Frozen</v>
      </c>
      <c r="H51" s="216">
        <f>'Country-Pays 16-20'!G$28</f>
        <v>0</v>
      </c>
      <c r="I51" s="222">
        <f>'Country-Pays 16-20'!H$28</f>
        <v>0</v>
      </c>
      <c r="J51" s="223">
        <f>'Country-Pays 16-20'!I$28</f>
        <v>0</v>
      </c>
      <c r="K51" s="218">
        <f>'Country-Pays 16-20'!G$29/1000</f>
        <v>0</v>
      </c>
      <c r="L51" s="222">
        <f>'Country-Pays 16-20'!H$29/1000</f>
        <v>0</v>
      </c>
      <c r="M51" s="224">
        <f>'Country-Pays 16-20'!I$29/1000</f>
        <v>0</v>
      </c>
      <c r="N51" s="207">
        <f t="shared" si="1"/>
        <v>0</v>
      </c>
      <c r="O51" s="207">
        <f t="shared" si="2"/>
        <v>0</v>
      </c>
      <c r="P51" s="208">
        <f t="shared" si="3"/>
        <v>0</v>
      </c>
      <c r="Q51" s="250">
        <f>K51*(Pro!E$41/100)</f>
        <v>0</v>
      </c>
      <c r="R51" s="251">
        <f>L51*(Pro!F$41/100)</f>
        <v>0</v>
      </c>
      <c r="S51" s="252">
        <f>M51*(Pro!G$41/100)</f>
        <v>0</v>
      </c>
    </row>
    <row r="52" spans="1:19" x14ac:dyDescent="0.25">
      <c r="A52" s="197">
        <f t="shared" si="4"/>
        <v>0</v>
      </c>
      <c r="B52" s="198" t="str">
        <f t="shared" si="5"/>
        <v>2 - Importer</v>
      </c>
      <c r="C52" s="198" t="str">
        <f t="shared" si="6"/>
        <v>-</v>
      </c>
      <c r="D52" s="192">
        <f>D51</f>
        <v>0</v>
      </c>
      <c r="E52" s="198" t="s">
        <v>946</v>
      </c>
      <c r="F52" s="198" t="s">
        <v>947</v>
      </c>
      <c r="G52" s="198" t="str">
        <f t="shared" si="7"/>
        <v>Frozen</v>
      </c>
      <c r="H52" s="215">
        <f>'Country-Pays 16-20'!G$32</f>
        <v>0</v>
      </c>
      <c r="I52" s="219">
        <f>'Country-Pays 16-20'!H$32</f>
        <v>0</v>
      </c>
      <c r="J52" s="220">
        <f>'Country-Pays 16-20'!I$32</f>
        <v>0</v>
      </c>
      <c r="K52" s="217">
        <f>'Country-Pays 16-20'!G$33/1000</f>
        <v>0</v>
      </c>
      <c r="L52" s="219">
        <f>'Country-Pays 16-20'!H$33/1000</f>
        <v>0</v>
      </c>
      <c r="M52" s="221">
        <f>'Country-Pays 16-20'!I$33/1000</f>
        <v>0</v>
      </c>
      <c r="N52" s="205">
        <f t="shared" si="1"/>
        <v>0</v>
      </c>
      <c r="O52" s="205">
        <f t="shared" si="2"/>
        <v>0</v>
      </c>
      <c r="P52" s="206">
        <f t="shared" si="3"/>
        <v>0</v>
      </c>
      <c r="Q52" s="250">
        <f>K52*(Pro!E$48/100)</f>
        <v>0</v>
      </c>
      <c r="R52" s="251">
        <f>L52*(Pro!F$48/100)</f>
        <v>0</v>
      </c>
      <c r="S52" s="252">
        <f>M52*(Pro!G$48/100)</f>
        <v>0</v>
      </c>
    </row>
    <row r="53" spans="1:19" x14ac:dyDescent="0.25">
      <c r="A53" s="197">
        <f t="shared" si="4"/>
        <v>0</v>
      </c>
      <c r="B53" s="198" t="str">
        <f t="shared" si="5"/>
        <v>2 - Importer</v>
      </c>
      <c r="C53" s="198" t="str">
        <f t="shared" si="6"/>
        <v>-</v>
      </c>
      <c r="D53" s="192">
        <f>D52</f>
        <v>0</v>
      </c>
      <c r="E53" s="198" t="s">
        <v>946</v>
      </c>
      <c r="F53" s="198" t="s">
        <v>948</v>
      </c>
      <c r="G53" s="198" t="str">
        <f t="shared" si="7"/>
        <v>Frozen</v>
      </c>
      <c r="H53" s="215">
        <f>'Country-Pays 16-20'!G$35</f>
        <v>0</v>
      </c>
      <c r="I53" s="219">
        <f>'Country-Pays 16-20'!H$35</f>
        <v>0</v>
      </c>
      <c r="J53" s="220">
        <f>'Country-Pays 16-20'!I$35</f>
        <v>0</v>
      </c>
      <c r="K53" s="217">
        <f>'Country-Pays 16-20'!G$36/1000</f>
        <v>0</v>
      </c>
      <c r="L53" s="219">
        <f>'Country-Pays 16-20'!H$36/1000</f>
        <v>0</v>
      </c>
      <c r="M53" s="221">
        <f>'Country-Pays 16-20'!I$36/1000</f>
        <v>0</v>
      </c>
      <c r="N53" s="205">
        <f t="shared" si="1"/>
        <v>0</v>
      </c>
      <c r="O53" s="205">
        <f t="shared" si="2"/>
        <v>0</v>
      </c>
      <c r="P53" s="206">
        <f t="shared" si="3"/>
        <v>0</v>
      </c>
      <c r="Q53" s="250">
        <f>K53*(Pro!E$48/100)</f>
        <v>0</v>
      </c>
      <c r="R53" s="251">
        <f>L53*(Pro!F$48/100)</f>
        <v>0</v>
      </c>
      <c r="S53" s="252">
        <f>M53*(Pro!G$48/100)</f>
        <v>0</v>
      </c>
    </row>
    <row r="54" spans="1:19" x14ac:dyDescent="0.25">
      <c r="A54" s="199">
        <f t="shared" si="4"/>
        <v>0</v>
      </c>
      <c r="B54" s="200" t="str">
        <f t="shared" si="5"/>
        <v>2 - Importer</v>
      </c>
      <c r="C54" s="200" t="str">
        <f t="shared" si="6"/>
        <v>-</v>
      </c>
      <c r="D54" s="193">
        <f>_xlfn.XLOOKUP('Country-Pays 16-20'!$E$43,Variables!$C$80:$C$328,Variables!$B$80:$B$328,'Country-Pays 16-20'!$E$43,0,1)</f>
        <v>0</v>
      </c>
      <c r="E54" s="200" t="s">
        <v>945</v>
      </c>
      <c r="F54" s="200" t="s">
        <v>927</v>
      </c>
      <c r="G54" s="200" t="str">
        <f t="shared" si="7"/>
        <v>Frozen</v>
      </c>
      <c r="H54" s="216">
        <f>'Country-Pays 16-20'!G$47</f>
        <v>0</v>
      </c>
      <c r="I54" s="222">
        <f>'Country-Pays 16-20'!H$47</f>
        <v>0</v>
      </c>
      <c r="J54" s="223">
        <f>'Country-Pays 16-20'!I$47</f>
        <v>0</v>
      </c>
      <c r="K54" s="218">
        <f>'Country-Pays 16-20'!G$48/1000</f>
        <v>0</v>
      </c>
      <c r="L54" s="222">
        <f>'Country-Pays 16-20'!H$48/1000</f>
        <v>0</v>
      </c>
      <c r="M54" s="224">
        <f>'Country-Pays 16-20'!I$48/1000</f>
        <v>0</v>
      </c>
      <c r="N54" s="207">
        <f t="shared" si="1"/>
        <v>0</v>
      </c>
      <c r="O54" s="207">
        <f t="shared" si="2"/>
        <v>0</v>
      </c>
      <c r="P54" s="208">
        <f t="shared" si="3"/>
        <v>0</v>
      </c>
      <c r="Q54" s="250">
        <f>K54*(Pro!E$41/100)</f>
        <v>0</v>
      </c>
      <c r="R54" s="251">
        <f>L54*(Pro!F$41/100)</f>
        <v>0</v>
      </c>
      <c r="S54" s="252">
        <f>M54*(Pro!G$41/100)</f>
        <v>0</v>
      </c>
    </row>
    <row r="55" spans="1:19" x14ac:dyDescent="0.25">
      <c r="A55" s="197">
        <f t="shared" si="4"/>
        <v>0</v>
      </c>
      <c r="B55" s="198" t="str">
        <f t="shared" si="5"/>
        <v>2 - Importer</v>
      </c>
      <c r="C55" s="198" t="str">
        <f t="shared" si="6"/>
        <v>-</v>
      </c>
      <c r="D55" s="192">
        <f>D54</f>
        <v>0</v>
      </c>
      <c r="E55" s="198" t="s">
        <v>946</v>
      </c>
      <c r="F55" s="198" t="s">
        <v>947</v>
      </c>
      <c r="G55" s="198" t="str">
        <f t="shared" si="7"/>
        <v>Frozen</v>
      </c>
      <c r="H55" s="215">
        <f>'Country-Pays 16-20'!G$51</f>
        <v>0</v>
      </c>
      <c r="I55" s="219">
        <f>'Country-Pays 16-20'!H$51</f>
        <v>0</v>
      </c>
      <c r="J55" s="220">
        <f>'Country-Pays 16-20'!I$51</f>
        <v>0</v>
      </c>
      <c r="K55" s="217">
        <f>'Country-Pays 16-20'!G$52/1000</f>
        <v>0</v>
      </c>
      <c r="L55" s="219">
        <f>'Country-Pays 16-20'!H$52/1000</f>
        <v>0</v>
      </c>
      <c r="M55" s="221">
        <f>'Country-Pays 16-20'!I$52/1000</f>
        <v>0</v>
      </c>
      <c r="N55" s="205">
        <f t="shared" si="1"/>
        <v>0</v>
      </c>
      <c r="O55" s="205">
        <f t="shared" si="2"/>
        <v>0</v>
      </c>
      <c r="P55" s="206">
        <f t="shared" si="3"/>
        <v>0</v>
      </c>
      <c r="Q55" s="250">
        <f>K55*(Pro!E$48/100)</f>
        <v>0</v>
      </c>
      <c r="R55" s="251">
        <f>L55*(Pro!F$48/100)</f>
        <v>0</v>
      </c>
      <c r="S55" s="252">
        <f>M55*(Pro!G$48/100)</f>
        <v>0</v>
      </c>
    </row>
    <row r="56" spans="1:19" x14ac:dyDescent="0.25">
      <c r="A56" s="197">
        <f t="shared" si="4"/>
        <v>0</v>
      </c>
      <c r="B56" s="198" t="str">
        <f t="shared" si="5"/>
        <v>2 - Importer</v>
      </c>
      <c r="C56" s="198" t="str">
        <f t="shared" si="6"/>
        <v>-</v>
      </c>
      <c r="D56" s="192">
        <f>D55</f>
        <v>0</v>
      </c>
      <c r="E56" s="198" t="s">
        <v>946</v>
      </c>
      <c r="F56" s="198" t="s">
        <v>948</v>
      </c>
      <c r="G56" s="198" t="str">
        <f t="shared" si="7"/>
        <v>Frozen</v>
      </c>
      <c r="H56" s="215">
        <f>'Country-Pays 16-20'!G$54</f>
        <v>0</v>
      </c>
      <c r="I56" s="219">
        <f>'Country-Pays 16-20'!H$54</f>
        <v>0</v>
      </c>
      <c r="J56" s="220">
        <f>'Country-Pays 16-20'!I$54</f>
        <v>0</v>
      </c>
      <c r="K56" s="217">
        <f>'Country-Pays 16-20'!G$55/1000</f>
        <v>0</v>
      </c>
      <c r="L56" s="219">
        <f>'Country-Pays 16-20'!H$55/1000</f>
        <v>0</v>
      </c>
      <c r="M56" s="221">
        <f>'Country-Pays 16-20'!I$55/1000</f>
        <v>0</v>
      </c>
      <c r="N56" s="205">
        <f t="shared" si="1"/>
        <v>0</v>
      </c>
      <c r="O56" s="205">
        <f t="shared" si="2"/>
        <v>0</v>
      </c>
      <c r="P56" s="206">
        <f t="shared" si="3"/>
        <v>0</v>
      </c>
      <c r="Q56" s="250">
        <f>K56*(Pro!E$48/100)</f>
        <v>0</v>
      </c>
      <c r="R56" s="251">
        <f>L56*(Pro!F$48/100)</f>
        <v>0</v>
      </c>
      <c r="S56" s="252">
        <f>M56*(Pro!G$48/100)</f>
        <v>0</v>
      </c>
    </row>
    <row r="57" spans="1:19" x14ac:dyDescent="0.25">
      <c r="A57" s="199">
        <f t="shared" si="4"/>
        <v>0</v>
      </c>
      <c r="B57" s="200" t="str">
        <f t="shared" si="5"/>
        <v>2 - Importer</v>
      </c>
      <c r="C57" s="200" t="str">
        <f t="shared" si="6"/>
        <v>-</v>
      </c>
      <c r="D57" s="193">
        <f>_xlfn.XLOOKUP('Country-Pays 16-20'!$E$62,Variables!$C$80:$C$328,Variables!$B$80:$B$328,'Country-Pays 16-20'!$E$62,0,1)</f>
        <v>0</v>
      </c>
      <c r="E57" s="200" t="s">
        <v>945</v>
      </c>
      <c r="F57" s="200" t="s">
        <v>927</v>
      </c>
      <c r="G57" s="200" t="str">
        <f t="shared" si="7"/>
        <v>Frozen</v>
      </c>
      <c r="H57" s="216">
        <f>'Country-Pays 16-20'!G$66</f>
        <v>0</v>
      </c>
      <c r="I57" s="222">
        <f>'Country-Pays 16-20'!H$66</f>
        <v>0</v>
      </c>
      <c r="J57" s="223">
        <f>'Country-Pays 16-20'!I$66</f>
        <v>0</v>
      </c>
      <c r="K57" s="218">
        <f>'Country-Pays 16-20'!G$67/1000</f>
        <v>0</v>
      </c>
      <c r="L57" s="222">
        <f>'Country-Pays 16-20'!H$67/1000</f>
        <v>0</v>
      </c>
      <c r="M57" s="224">
        <f>'Country-Pays 16-20'!I$67/1000</f>
        <v>0</v>
      </c>
      <c r="N57" s="207">
        <f t="shared" si="1"/>
        <v>0</v>
      </c>
      <c r="O57" s="207">
        <f t="shared" si="2"/>
        <v>0</v>
      </c>
      <c r="P57" s="208">
        <f t="shared" si="3"/>
        <v>0</v>
      </c>
      <c r="Q57" s="250">
        <f>K57*(Pro!E$41/100)</f>
        <v>0</v>
      </c>
      <c r="R57" s="251">
        <f>L57*(Pro!F$41/100)</f>
        <v>0</v>
      </c>
      <c r="S57" s="252">
        <f>M57*(Pro!G$41/100)</f>
        <v>0</v>
      </c>
    </row>
    <row r="58" spans="1:19" x14ac:dyDescent="0.25">
      <c r="A58" s="197">
        <f t="shared" si="4"/>
        <v>0</v>
      </c>
      <c r="B58" s="198" t="str">
        <f t="shared" si="5"/>
        <v>2 - Importer</v>
      </c>
      <c r="C58" s="198" t="str">
        <f t="shared" si="6"/>
        <v>-</v>
      </c>
      <c r="D58" s="192">
        <f>D57</f>
        <v>0</v>
      </c>
      <c r="E58" s="198" t="s">
        <v>946</v>
      </c>
      <c r="F58" s="198" t="s">
        <v>947</v>
      </c>
      <c r="G58" s="198" t="str">
        <f t="shared" si="7"/>
        <v>Frozen</v>
      </c>
      <c r="H58" s="215">
        <f>'Country-Pays 16-20'!G$70</f>
        <v>0</v>
      </c>
      <c r="I58" s="219">
        <f>'Country-Pays 16-20'!H$70</f>
        <v>0</v>
      </c>
      <c r="J58" s="220">
        <f>'Country-Pays 16-20'!I$70</f>
        <v>0</v>
      </c>
      <c r="K58" s="217">
        <f>'Country-Pays 16-20'!G$71/1000</f>
        <v>0</v>
      </c>
      <c r="L58" s="219">
        <f>'Country-Pays 16-20'!H$71/1000</f>
        <v>0</v>
      </c>
      <c r="M58" s="221">
        <f>'Country-Pays 16-20'!I$71/1000</f>
        <v>0</v>
      </c>
      <c r="N58" s="205">
        <f t="shared" si="1"/>
        <v>0</v>
      </c>
      <c r="O58" s="205">
        <f t="shared" si="2"/>
        <v>0</v>
      </c>
      <c r="P58" s="206">
        <f t="shared" si="3"/>
        <v>0</v>
      </c>
      <c r="Q58" s="250">
        <f>K58*(Pro!E$48/100)</f>
        <v>0</v>
      </c>
      <c r="R58" s="251">
        <f>L58*(Pro!F$48/100)</f>
        <v>0</v>
      </c>
      <c r="S58" s="252">
        <f>M58*(Pro!G$48/100)</f>
        <v>0</v>
      </c>
    </row>
    <row r="59" spans="1:19" x14ac:dyDescent="0.25">
      <c r="A59" s="197">
        <f t="shared" si="4"/>
        <v>0</v>
      </c>
      <c r="B59" s="198" t="str">
        <f t="shared" si="5"/>
        <v>2 - Importer</v>
      </c>
      <c r="C59" s="198" t="str">
        <f t="shared" si="6"/>
        <v>-</v>
      </c>
      <c r="D59" s="192">
        <f>D58</f>
        <v>0</v>
      </c>
      <c r="E59" s="198" t="s">
        <v>946</v>
      </c>
      <c r="F59" s="198" t="s">
        <v>948</v>
      </c>
      <c r="G59" s="198" t="str">
        <f t="shared" si="7"/>
        <v>Frozen</v>
      </c>
      <c r="H59" s="215">
        <f>'Country-Pays 16-20'!G$73</f>
        <v>0</v>
      </c>
      <c r="I59" s="219">
        <f>'Country-Pays 16-20'!H$73</f>
        <v>0</v>
      </c>
      <c r="J59" s="220">
        <f>'Country-Pays 16-20'!I$73</f>
        <v>0</v>
      </c>
      <c r="K59" s="217">
        <f>'Country-Pays 16-20'!G$74/1000</f>
        <v>0</v>
      </c>
      <c r="L59" s="219">
        <f>'Country-Pays 16-20'!H$74/1000</f>
        <v>0</v>
      </c>
      <c r="M59" s="221">
        <f>'Country-Pays 16-20'!I$74/1000</f>
        <v>0</v>
      </c>
      <c r="N59" s="205">
        <f t="shared" si="1"/>
        <v>0</v>
      </c>
      <c r="O59" s="205">
        <f t="shared" si="2"/>
        <v>0</v>
      </c>
      <c r="P59" s="206">
        <f t="shared" si="3"/>
        <v>0</v>
      </c>
      <c r="Q59" s="250">
        <f>K59*(Pro!E$48/100)</f>
        <v>0</v>
      </c>
      <c r="R59" s="251">
        <f>L59*(Pro!F$48/100)</f>
        <v>0</v>
      </c>
      <c r="S59" s="252">
        <f>M59*(Pro!G$48/100)</f>
        <v>0</v>
      </c>
    </row>
    <row r="60" spans="1:19" x14ac:dyDescent="0.25">
      <c r="A60" s="199">
        <f t="shared" si="4"/>
        <v>0</v>
      </c>
      <c r="B60" s="200" t="str">
        <f t="shared" si="5"/>
        <v>2 - Importer</v>
      </c>
      <c r="C60" s="200" t="str">
        <f t="shared" si="6"/>
        <v>-</v>
      </c>
      <c r="D60" s="193">
        <f>_xlfn.XLOOKUP('Country-Pays 16-20'!$E$81,Variables!$C$80:$C$328,Variables!$B$80:$B$328,'Country-Pays 16-20'!$E$81,0,1)</f>
        <v>0</v>
      </c>
      <c r="E60" s="200" t="s">
        <v>945</v>
      </c>
      <c r="F60" s="200" t="s">
        <v>927</v>
      </c>
      <c r="G60" s="200" t="str">
        <f t="shared" si="7"/>
        <v>Frozen</v>
      </c>
      <c r="H60" s="216">
        <f>'Country-Pays 16-20'!G$85</f>
        <v>0</v>
      </c>
      <c r="I60" s="222">
        <f>'Country-Pays 16-20'!H$85</f>
        <v>0</v>
      </c>
      <c r="J60" s="223">
        <f>'Country-Pays 16-20'!I$85</f>
        <v>0</v>
      </c>
      <c r="K60" s="218">
        <f>'Country-Pays 16-20'!G$86/1000</f>
        <v>0</v>
      </c>
      <c r="L60" s="222">
        <f>'Country-Pays 16-20'!H$86/1000</f>
        <v>0</v>
      </c>
      <c r="M60" s="224">
        <f>'Country-Pays 16-20'!I$86/1000</f>
        <v>0</v>
      </c>
      <c r="N60" s="207">
        <f t="shared" si="1"/>
        <v>0</v>
      </c>
      <c r="O60" s="207">
        <f t="shared" si="2"/>
        <v>0</v>
      </c>
      <c r="P60" s="208">
        <f t="shared" si="3"/>
        <v>0</v>
      </c>
      <c r="Q60" s="250">
        <f>K60*(Pro!E$41/100)</f>
        <v>0</v>
      </c>
      <c r="R60" s="251">
        <f>L60*(Pro!F$41/100)</f>
        <v>0</v>
      </c>
      <c r="S60" s="252">
        <f>M60*(Pro!G$41/100)</f>
        <v>0</v>
      </c>
    </row>
    <row r="61" spans="1:19" x14ac:dyDescent="0.25">
      <c r="A61" s="197">
        <f t="shared" si="4"/>
        <v>0</v>
      </c>
      <c r="B61" s="198" t="str">
        <f t="shared" si="5"/>
        <v>2 - Importer</v>
      </c>
      <c r="C61" s="198" t="str">
        <f t="shared" si="6"/>
        <v>-</v>
      </c>
      <c r="D61" s="192">
        <f>D60</f>
        <v>0</v>
      </c>
      <c r="E61" s="198" t="s">
        <v>946</v>
      </c>
      <c r="F61" s="198" t="s">
        <v>947</v>
      </c>
      <c r="G61" s="198" t="str">
        <f t="shared" si="7"/>
        <v>Frozen</v>
      </c>
      <c r="H61" s="215">
        <f>'Country-Pays 16-20'!G$89</f>
        <v>0</v>
      </c>
      <c r="I61" s="219">
        <f>'Country-Pays 16-20'!H$89</f>
        <v>0</v>
      </c>
      <c r="J61" s="220">
        <f>'Country-Pays 16-20'!I$89</f>
        <v>0</v>
      </c>
      <c r="K61" s="217">
        <f>'Country-Pays 16-20'!G$90/1000</f>
        <v>0</v>
      </c>
      <c r="L61" s="219">
        <f>'Country-Pays 16-20'!H$90/1000</f>
        <v>0</v>
      </c>
      <c r="M61" s="221">
        <f>'Country-Pays 16-20'!I$90/1000</f>
        <v>0</v>
      </c>
      <c r="N61" s="205">
        <f t="shared" si="1"/>
        <v>0</v>
      </c>
      <c r="O61" s="205">
        <f t="shared" si="2"/>
        <v>0</v>
      </c>
      <c r="P61" s="206">
        <f t="shared" si="3"/>
        <v>0</v>
      </c>
      <c r="Q61" s="250">
        <f>K61*(Pro!E$48/100)</f>
        <v>0</v>
      </c>
      <c r="R61" s="251">
        <f>L61*(Pro!F$48/100)</f>
        <v>0</v>
      </c>
      <c r="S61" s="252">
        <f>M61*(Pro!G$48/100)</f>
        <v>0</v>
      </c>
    </row>
    <row r="62" spans="1:19" x14ac:dyDescent="0.25">
      <c r="A62" s="197">
        <f t="shared" si="4"/>
        <v>0</v>
      </c>
      <c r="B62" s="198" t="str">
        <f t="shared" si="5"/>
        <v>2 - Importer</v>
      </c>
      <c r="C62" s="198" t="str">
        <f t="shared" si="6"/>
        <v>-</v>
      </c>
      <c r="D62" s="192">
        <f>D61</f>
        <v>0</v>
      </c>
      <c r="E62" s="198" t="s">
        <v>946</v>
      </c>
      <c r="F62" s="198" t="s">
        <v>948</v>
      </c>
      <c r="G62" s="198" t="str">
        <f t="shared" si="7"/>
        <v>Frozen</v>
      </c>
      <c r="H62" s="215">
        <f>'Country-Pays 16-20'!G$92</f>
        <v>0</v>
      </c>
      <c r="I62" s="219">
        <f>'Country-Pays 16-20'!H$92</f>
        <v>0</v>
      </c>
      <c r="J62" s="220">
        <f>'Country-Pays 16-20'!I$92</f>
        <v>0</v>
      </c>
      <c r="K62" s="217">
        <f>'Country-Pays 16-20'!G$93/1000</f>
        <v>0</v>
      </c>
      <c r="L62" s="219">
        <f>'Country-Pays 16-20'!H$93/1000</f>
        <v>0</v>
      </c>
      <c r="M62" s="221">
        <f>'Country-Pays 16-20'!I$93/1000</f>
        <v>0</v>
      </c>
      <c r="N62" s="205">
        <f t="shared" si="1"/>
        <v>0</v>
      </c>
      <c r="O62" s="205">
        <f t="shared" si="2"/>
        <v>0</v>
      </c>
      <c r="P62" s="206">
        <f t="shared" si="3"/>
        <v>0</v>
      </c>
      <c r="Q62" s="250">
        <f>K62*(Pro!E$48/100)</f>
        <v>0</v>
      </c>
      <c r="R62" s="251">
        <f>L62*(Pro!F$48/100)</f>
        <v>0</v>
      </c>
      <c r="S62" s="252">
        <f>M62*(Pro!G$48/100)</f>
        <v>0</v>
      </c>
    </row>
    <row r="63" spans="1:19" x14ac:dyDescent="0.25">
      <c r="A63" s="199">
        <f t="shared" si="4"/>
        <v>0</v>
      </c>
      <c r="B63" s="200" t="str">
        <f t="shared" si="5"/>
        <v>2 - Importer</v>
      </c>
      <c r="C63" s="200" t="str">
        <f t="shared" si="6"/>
        <v>-</v>
      </c>
      <c r="D63" s="193">
        <f>_xlfn.XLOOKUP('Country-Pays 16-20'!$E$100,Variables!$C$80:$C$328,Variables!$B$80:$B$328,'Country-Pays 16-20'!$E$100,0,1)</f>
        <v>0</v>
      </c>
      <c r="E63" s="200" t="s">
        <v>945</v>
      </c>
      <c r="F63" s="200" t="s">
        <v>927</v>
      </c>
      <c r="G63" s="200" t="str">
        <f t="shared" si="7"/>
        <v>Frozen</v>
      </c>
      <c r="H63" s="216">
        <f>'Country-Pays 16-20'!G$104</f>
        <v>0</v>
      </c>
      <c r="I63" s="222">
        <f>'Country-Pays 16-20'!H$104</f>
        <v>0</v>
      </c>
      <c r="J63" s="223">
        <f>'Country-Pays 16-20'!I$104</f>
        <v>0</v>
      </c>
      <c r="K63" s="218">
        <f>'Country-Pays 16-20'!G$105/1000</f>
        <v>0</v>
      </c>
      <c r="L63" s="222">
        <f>'Country-Pays 16-20'!H$105/1000</f>
        <v>0</v>
      </c>
      <c r="M63" s="224">
        <f>'Country-Pays 16-20'!I$105/1000</f>
        <v>0</v>
      </c>
      <c r="N63" s="207">
        <f t="shared" si="1"/>
        <v>0</v>
      </c>
      <c r="O63" s="207">
        <f t="shared" si="2"/>
        <v>0</v>
      </c>
      <c r="P63" s="208">
        <f t="shared" si="3"/>
        <v>0</v>
      </c>
      <c r="Q63" s="250">
        <f>K63*(Pro!E$41/100)</f>
        <v>0</v>
      </c>
      <c r="R63" s="251">
        <f>L63*(Pro!F$41/100)</f>
        <v>0</v>
      </c>
      <c r="S63" s="252">
        <f>M63*(Pro!G$41/100)</f>
        <v>0</v>
      </c>
    </row>
    <row r="64" spans="1:19" x14ac:dyDescent="0.25">
      <c r="A64" s="197">
        <f t="shared" si="4"/>
        <v>0</v>
      </c>
      <c r="B64" s="198" t="str">
        <f t="shared" si="5"/>
        <v>2 - Importer</v>
      </c>
      <c r="C64" s="198" t="str">
        <f t="shared" si="6"/>
        <v>-</v>
      </c>
      <c r="D64" s="192">
        <f>D63</f>
        <v>0</v>
      </c>
      <c r="E64" s="198" t="s">
        <v>946</v>
      </c>
      <c r="F64" s="198" t="s">
        <v>947</v>
      </c>
      <c r="G64" s="198" t="str">
        <f t="shared" si="7"/>
        <v>Frozen</v>
      </c>
      <c r="H64" s="215">
        <f>'Country-Pays 16-20'!G$108</f>
        <v>0</v>
      </c>
      <c r="I64" s="219">
        <f>'Country-Pays 16-20'!H$108</f>
        <v>0</v>
      </c>
      <c r="J64" s="220">
        <f>'Country-Pays 16-20'!I$108</f>
        <v>0</v>
      </c>
      <c r="K64" s="217">
        <f>'Country-Pays 16-20'!G$109/1000</f>
        <v>0</v>
      </c>
      <c r="L64" s="219">
        <f>'Country-Pays 16-20'!H$109/1000</f>
        <v>0</v>
      </c>
      <c r="M64" s="221">
        <f>'Country-Pays 16-20'!I$109/1000</f>
        <v>0</v>
      </c>
      <c r="N64" s="205">
        <f t="shared" si="1"/>
        <v>0</v>
      </c>
      <c r="O64" s="205">
        <f t="shared" si="2"/>
        <v>0</v>
      </c>
      <c r="P64" s="206">
        <f t="shared" si="3"/>
        <v>0</v>
      </c>
      <c r="Q64" s="250">
        <f>K64*(Pro!E$48/100)</f>
        <v>0</v>
      </c>
      <c r="R64" s="251">
        <f>L64*(Pro!F$48/100)</f>
        <v>0</v>
      </c>
      <c r="S64" s="252">
        <f>M64*(Pro!G$48/100)</f>
        <v>0</v>
      </c>
    </row>
    <row r="65" spans="1:19" x14ac:dyDescent="0.25">
      <c r="A65" s="197">
        <f t="shared" si="4"/>
        <v>0</v>
      </c>
      <c r="B65" s="198" t="str">
        <f t="shared" si="5"/>
        <v>2 - Importer</v>
      </c>
      <c r="C65" s="198" t="str">
        <f t="shared" si="6"/>
        <v>-</v>
      </c>
      <c r="D65" s="192">
        <f>D64</f>
        <v>0</v>
      </c>
      <c r="E65" s="198" t="s">
        <v>946</v>
      </c>
      <c r="F65" s="198" t="s">
        <v>948</v>
      </c>
      <c r="G65" s="198" t="str">
        <f t="shared" si="7"/>
        <v>Frozen</v>
      </c>
      <c r="H65" s="215">
        <f>'Country-Pays 16-20'!G$111</f>
        <v>0</v>
      </c>
      <c r="I65" s="219">
        <f>'Country-Pays 16-20'!H$111</f>
        <v>0</v>
      </c>
      <c r="J65" s="220">
        <f>'Country-Pays 16-20'!I$111</f>
        <v>0</v>
      </c>
      <c r="K65" s="217">
        <f>'Country-Pays 16-20'!G$112/1000</f>
        <v>0</v>
      </c>
      <c r="L65" s="219">
        <f>'Country-Pays 16-20'!H$112/1000</f>
        <v>0</v>
      </c>
      <c r="M65" s="221">
        <f>'Country-Pays 16-20'!I$112/1000</f>
        <v>0</v>
      </c>
      <c r="N65" s="205">
        <f t="shared" si="1"/>
        <v>0</v>
      </c>
      <c r="O65" s="205">
        <f t="shared" si="2"/>
        <v>0</v>
      </c>
      <c r="P65" s="206">
        <f t="shared" si="3"/>
        <v>0</v>
      </c>
      <c r="Q65" s="250">
        <f>K65*(Pro!E$48/100)</f>
        <v>0</v>
      </c>
      <c r="R65" s="251">
        <f>L65*(Pro!F$48/100)</f>
        <v>0</v>
      </c>
      <c r="S65" s="252">
        <f>M65*(Pro!G$48/100)</f>
        <v>0</v>
      </c>
    </row>
    <row r="66" spans="1:19" x14ac:dyDescent="0.25">
      <c r="A66" s="199">
        <f t="shared" si="4"/>
        <v>0</v>
      </c>
      <c r="B66" s="200" t="str">
        <f t="shared" si="5"/>
        <v>2 - Importer</v>
      </c>
      <c r="C66" s="200" t="str">
        <f t="shared" si="6"/>
        <v>-</v>
      </c>
      <c r="D66" s="193">
        <f>_xlfn.XLOOKUP('Country-Pays 21-25'!$E$24,Variables!$C$80:$C$328,Variables!$B$80:$B$328,'Country-Pays 21-25'!$E$24,0,1)</f>
        <v>0</v>
      </c>
      <c r="E66" s="200" t="s">
        <v>945</v>
      </c>
      <c r="F66" s="200" t="s">
        <v>927</v>
      </c>
      <c r="G66" s="200" t="str">
        <f t="shared" si="7"/>
        <v>Frozen</v>
      </c>
      <c r="H66" s="216">
        <f>'Country-Pays 21-25'!G$28</f>
        <v>0</v>
      </c>
      <c r="I66" s="222">
        <f>'Country-Pays 21-25'!H$28</f>
        <v>0</v>
      </c>
      <c r="J66" s="223">
        <f>'Country-Pays 21-25'!I$28</f>
        <v>0</v>
      </c>
      <c r="K66" s="218">
        <f>'Country-Pays 21-25'!G$29/1000</f>
        <v>0</v>
      </c>
      <c r="L66" s="222">
        <f>'Country-Pays 21-25'!H$29/1000</f>
        <v>0</v>
      </c>
      <c r="M66" s="224">
        <f>'Country-Pays 21-25'!I$29/1000</f>
        <v>0</v>
      </c>
      <c r="N66" s="207">
        <f t="shared" si="1"/>
        <v>0</v>
      </c>
      <c r="O66" s="207">
        <f t="shared" si="2"/>
        <v>0</v>
      </c>
      <c r="P66" s="208">
        <f t="shared" si="3"/>
        <v>0</v>
      </c>
      <c r="Q66" s="250">
        <f>K66*(Pro!E$41/100)</f>
        <v>0</v>
      </c>
      <c r="R66" s="251">
        <f>L66*(Pro!F$41/100)</f>
        <v>0</v>
      </c>
      <c r="S66" s="252">
        <f>M66*(Pro!G$41/100)</f>
        <v>0</v>
      </c>
    </row>
    <row r="67" spans="1:19" x14ac:dyDescent="0.25">
      <c r="A67" s="197">
        <f t="shared" si="4"/>
        <v>0</v>
      </c>
      <c r="B67" s="198" t="str">
        <f t="shared" si="5"/>
        <v>2 - Importer</v>
      </c>
      <c r="C67" s="198" t="str">
        <f t="shared" si="6"/>
        <v>-</v>
      </c>
      <c r="D67" s="192">
        <f>D66</f>
        <v>0</v>
      </c>
      <c r="E67" s="198" t="s">
        <v>946</v>
      </c>
      <c r="F67" s="198" t="s">
        <v>947</v>
      </c>
      <c r="G67" s="198" t="str">
        <f t="shared" si="7"/>
        <v>Frozen</v>
      </c>
      <c r="H67" s="215">
        <f>'Country-Pays 21-25'!G$32</f>
        <v>0</v>
      </c>
      <c r="I67" s="219">
        <f>'Country-Pays 21-25'!H$32</f>
        <v>0</v>
      </c>
      <c r="J67" s="220">
        <f>'Country-Pays 21-25'!I$32</f>
        <v>0</v>
      </c>
      <c r="K67" s="217">
        <f>'Country-Pays 21-25'!G$33/1000</f>
        <v>0</v>
      </c>
      <c r="L67" s="219">
        <f>'Country-Pays 21-25'!H$33/1000</f>
        <v>0</v>
      </c>
      <c r="M67" s="221">
        <f>'Country-Pays 21-25'!I$33/1000</f>
        <v>0</v>
      </c>
      <c r="N67" s="205">
        <f t="shared" si="1"/>
        <v>0</v>
      </c>
      <c r="O67" s="205">
        <f t="shared" si="2"/>
        <v>0</v>
      </c>
      <c r="P67" s="206">
        <f t="shared" si="3"/>
        <v>0</v>
      </c>
      <c r="Q67" s="250">
        <f>K67*(Pro!E$48/100)</f>
        <v>0</v>
      </c>
      <c r="R67" s="251">
        <f>L67*(Pro!F$48/100)</f>
        <v>0</v>
      </c>
      <c r="S67" s="252">
        <f>M67*(Pro!G$48/100)</f>
        <v>0</v>
      </c>
    </row>
    <row r="68" spans="1:19" x14ac:dyDescent="0.25">
      <c r="A68" s="197">
        <f t="shared" si="4"/>
        <v>0</v>
      </c>
      <c r="B68" s="198" t="str">
        <f t="shared" si="5"/>
        <v>2 - Importer</v>
      </c>
      <c r="C68" s="198" t="str">
        <f t="shared" si="6"/>
        <v>-</v>
      </c>
      <c r="D68" s="192">
        <f>D67</f>
        <v>0</v>
      </c>
      <c r="E68" s="198" t="s">
        <v>946</v>
      </c>
      <c r="F68" s="198" t="s">
        <v>948</v>
      </c>
      <c r="G68" s="198" t="str">
        <f t="shared" si="7"/>
        <v>Frozen</v>
      </c>
      <c r="H68" s="215">
        <f>'Country-Pays 21-25'!G$35</f>
        <v>0</v>
      </c>
      <c r="I68" s="219">
        <f>'Country-Pays 21-25'!H$35</f>
        <v>0</v>
      </c>
      <c r="J68" s="220">
        <f>'Country-Pays 21-25'!I$35</f>
        <v>0</v>
      </c>
      <c r="K68" s="217">
        <f>'Country-Pays 21-25'!G$36/1000</f>
        <v>0</v>
      </c>
      <c r="L68" s="219">
        <f>'Country-Pays 21-25'!H$36/1000</f>
        <v>0</v>
      </c>
      <c r="M68" s="221">
        <f>'Country-Pays 21-25'!I$36/1000</f>
        <v>0</v>
      </c>
      <c r="N68" s="205">
        <f t="shared" si="1"/>
        <v>0</v>
      </c>
      <c r="O68" s="205">
        <f t="shared" si="2"/>
        <v>0</v>
      </c>
      <c r="P68" s="206">
        <f t="shared" si="3"/>
        <v>0</v>
      </c>
      <c r="Q68" s="250">
        <f>K68*(Pro!E$48/100)</f>
        <v>0</v>
      </c>
      <c r="R68" s="251">
        <f>L68*(Pro!F$48/100)</f>
        <v>0</v>
      </c>
      <c r="S68" s="252">
        <f>M68*(Pro!G$48/100)</f>
        <v>0</v>
      </c>
    </row>
    <row r="69" spans="1:19" x14ac:dyDescent="0.25">
      <c r="A69" s="199">
        <f t="shared" si="4"/>
        <v>0</v>
      </c>
      <c r="B69" s="200" t="str">
        <f t="shared" si="5"/>
        <v>2 - Importer</v>
      </c>
      <c r="C69" s="200" t="str">
        <f t="shared" si="6"/>
        <v>-</v>
      </c>
      <c r="D69" s="193">
        <f>_xlfn.XLOOKUP('Country-Pays 21-25'!$E$43,Variables!$C$80:$C$328,Variables!$B$80:$B$328,'Country-Pays 21-25'!$E$43,0,1)</f>
        <v>0</v>
      </c>
      <c r="E69" s="200" t="s">
        <v>945</v>
      </c>
      <c r="F69" s="200" t="s">
        <v>927</v>
      </c>
      <c r="G69" s="200" t="str">
        <f t="shared" si="7"/>
        <v>Frozen</v>
      </c>
      <c r="H69" s="216">
        <f>'Country-Pays 21-25'!G$47</f>
        <v>0</v>
      </c>
      <c r="I69" s="222">
        <f>'Country-Pays 21-25'!H$47</f>
        <v>0</v>
      </c>
      <c r="J69" s="223">
        <f>'Country-Pays 21-25'!I$47</f>
        <v>0</v>
      </c>
      <c r="K69" s="218">
        <f>'Country-Pays 21-25'!G$48/1000</f>
        <v>0</v>
      </c>
      <c r="L69" s="222">
        <f>'Country-Pays 21-25'!H$48/1000</f>
        <v>0</v>
      </c>
      <c r="M69" s="224">
        <f>'Country-Pays 21-25'!I$48/1000</f>
        <v>0</v>
      </c>
      <c r="N69" s="207">
        <f t="shared" si="1"/>
        <v>0</v>
      </c>
      <c r="O69" s="207">
        <f t="shared" si="2"/>
        <v>0</v>
      </c>
      <c r="P69" s="208">
        <f t="shared" si="3"/>
        <v>0</v>
      </c>
      <c r="Q69" s="250">
        <f>K69*(Pro!E$41/100)</f>
        <v>0</v>
      </c>
      <c r="R69" s="251">
        <f>L69*(Pro!F$41/100)</f>
        <v>0</v>
      </c>
      <c r="S69" s="252">
        <f>M69*(Pro!G$41/100)</f>
        <v>0</v>
      </c>
    </row>
    <row r="70" spans="1:19" x14ac:dyDescent="0.25">
      <c r="A70" s="197">
        <f t="shared" si="4"/>
        <v>0</v>
      </c>
      <c r="B70" s="198" t="str">
        <f t="shared" si="5"/>
        <v>2 - Importer</v>
      </c>
      <c r="C70" s="198" t="str">
        <f t="shared" si="6"/>
        <v>-</v>
      </c>
      <c r="D70" s="192">
        <f>D69</f>
        <v>0</v>
      </c>
      <c r="E70" s="198" t="s">
        <v>946</v>
      </c>
      <c r="F70" s="198" t="s">
        <v>947</v>
      </c>
      <c r="G70" s="198" t="str">
        <f t="shared" si="7"/>
        <v>Frozen</v>
      </c>
      <c r="H70" s="215">
        <f>'Country-Pays 21-25'!G$51</f>
        <v>0</v>
      </c>
      <c r="I70" s="219">
        <f>'Country-Pays 21-25'!H$51</f>
        <v>0</v>
      </c>
      <c r="J70" s="220">
        <f>'Country-Pays 21-25'!I$51</f>
        <v>0</v>
      </c>
      <c r="K70" s="217">
        <f>'Country-Pays 21-25'!G$52/1000</f>
        <v>0</v>
      </c>
      <c r="L70" s="219">
        <f>'Country-Pays 21-25'!H$52/1000</f>
        <v>0</v>
      </c>
      <c r="M70" s="221">
        <f>'Country-Pays 21-25'!I$52/1000</f>
        <v>0</v>
      </c>
      <c r="N70" s="205">
        <f t="shared" si="1"/>
        <v>0</v>
      </c>
      <c r="O70" s="205">
        <f t="shared" si="2"/>
        <v>0</v>
      </c>
      <c r="P70" s="206">
        <f t="shared" si="3"/>
        <v>0</v>
      </c>
      <c r="Q70" s="250">
        <f>K70*(Pro!E$48/100)</f>
        <v>0</v>
      </c>
      <c r="R70" s="251">
        <f>L70*(Pro!F$48/100)</f>
        <v>0</v>
      </c>
      <c r="S70" s="252">
        <f>M70*(Pro!G$48/100)</f>
        <v>0</v>
      </c>
    </row>
    <row r="71" spans="1:19" x14ac:dyDescent="0.25">
      <c r="A71" s="197">
        <f t="shared" si="4"/>
        <v>0</v>
      </c>
      <c r="B71" s="198" t="str">
        <f t="shared" si="5"/>
        <v>2 - Importer</v>
      </c>
      <c r="C71" s="198" t="str">
        <f t="shared" si="6"/>
        <v>-</v>
      </c>
      <c r="D71" s="192">
        <f>D70</f>
        <v>0</v>
      </c>
      <c r="E71" s="198" t="s">
        <v>946</v>
      </c>
      <c r="F71" s="198" t="s">
        <v>948</v>
      </c>
      <c r="G71" s="198" t="str">
        <f t="shared" si="7"/>
        <v>Frozen</v>
      </c>
      <c r="H71" s="215">
        <f>'Country-Pays 21-25'!G$54</f>
        <v>0</v>
      </c>
      <c r="I71" s="219">
        <f>'Country-Pays 21-25'!H$54</f>
        <v>0</v>
      </c>
      <c r="J71" s="220">
        <f>'Country-Pays 21-25'!I$54</f>
        <v>0</v>
      </c>
      <c r="K71" s="217">
        <f>'Country-Pays 21-25'!G$55/1000</f>
        <v>0</v>
      </c>
      <c r="L71" s="219">
        <f>'Country-Pays 21-25'!H$55/1000</f>
        <v>0</v>
      </c>
      <c r="M71" s="221">
        <f>'Country-Pays 21-25'!I$55/1000</f>
        <v>0</v>
      </c>
      <c r="N71" s="205">
        <f t="shared" ref="N71:N80" si="8">(IF(ISERROR(K71/H71),0,K71/H71))*1000</f>
        <v>0</v>
      </c>
      <c r="O71" s="205">
        <f t="shared" ref="O71:O80" si="9">(IF(ISERROR(L71/I71),0,L71/I71))*1000</f>
        <v>0</v>
      </c>
      <c r="P71" s="206">
        <f t="shared" ref="P71:P80" si="10">(IF(ISERROR(M71/J71),0,M71/J71))*1000</f>
        <v>0</v>
      </c>
      <c r="Q71" s="250">
        <f>K71*(Pro!E$48/100)</f>
        <v>0</v>
      </c>
      <c r="R71" s="251">
        <f>L71*(Pro!F$48/100)</f>
        <v>0</v>
      </c>
      <c r="S71" s="252">
        <f>M71*(Pro!G$48/100)</f>
        <v>0</v>
      </c>
    </row>
    <row r="72" spans="1:19" x14ac:dyDescent="0.25">
      <c r="A72" s="199">
        <f t="shared" ref="A72:A80" si="11">A71</f>
        <v>0</v>
      </c>
      <c r="B72" s="200" t="str">
        <f t="shared" ref="B72:B80" si="12">B71</f>
        <v>2 - Importer</v>
      </c>
      <c r="C72" s="200" t="str">
        <f t="shared" ref="C72:C80" si="13">C71</f>
        <v>-</v>
      </c>
      <c r="D72" s="193">
        <f>_xlfn.XLOOKUP('Country-Pays 21-25'!$E$62,Variables!$C$80:$C$328,Variables!$B$80:$B$328,'Country-Pays 21-25'!$E$62,0,1)</f>
        <v>0</v>
      </c>
      <c r="E72" s="200" t="s">
        <v>945</v>
      </c>
      <c r="F72" s="200" t="s">
        <v>927</v>
      </c>
      <c r="G72" s="200" t="str">
        <f t="shared" ref="G72:G80" si="14">G71</f>
        <v>Frozen</v>
      </c>
      <c r="H72" s="216">
        <f>'Country-Pays 21-25'!G$66</f>
        <v>0</v>
      </c>
      <c r="I72" s="222">
        <f>'Country-Pays 21-25'!H$66</f>
        <v>0</v>
      </c>
      <c r="J72" s="223">
        <f>'Country-Pays 21-25'!I$66</f>
        <v>0</v>
      </c>
      <c r="K72" s="218">
        <f>'Country-Pays 21-25'!G$67/1000</f>
        <v>0</v>
      </c>
      <c r="L72" s="222">
        <f>'Country-Pays 21-25'!H$67/1000</f>
        <v>0</v>
      </c>
      <c r="M72" s="224">
        <f>'Country-Pays 21-25'!I$67/1000</f>
        <v>0</v>
      </c>
      <c r="N72" s="207">
        <f t="shared" si="8"/>
        <v>0</v>
      </c>
      <c r="O72" s="207">
        <f t="shared" si="9"/>
        <v>0</v>
      </c>
      <c r="P72" s="208">
        <f t="shared" si="10"/>
        <v>0</v>
      </c>
      <c r="Q72" s="250">
        <f>K72*(Pro!E$41/100)</f>
        <v>0</v>
      </c>
      <c r="R72" s="251">
        <f>L72*(Pro!F$41/100)</f>
        <v>0</v>
      </c>
      <c r="S72" s="252">
        <f>M72*(Pro!G$41/100)</f>
        <v>0</v>
      </c>
    </row>
    <row r="73" spans="1:19" x14ac:dyDescent="0.25">
      <c r="A73" s="197">
        <f t="shared" si="11"/>
        <v>0</v>
      </c>
      <c r="B73" s="198" t="str">
        <f t="shared" si="12"/>
        <v>2 - Importer</v>
      </c>
      <c r="C73" s="198" t="str">
        <f t="shared" si="13"/>
        <v>-</v>
      </c>
      <c r="D73" s="192">
        <f>D72</f>
        <v>0</v>
      </c>
      <c r="E73" s="198" t="s">
        <v>946</v>
      </c>
      <c r="F73" s="198" t="s">
        <v>947</v>
      </c>
      <c r="G73" s="198" t="str">
        <f t="shared" si="14"/>
        <v>Frozen</v>
      </c>
      <c r="H73" s="215">
        <f>'Country-Pays 21-25'!G$70</f>
        <v>0</v>
      </c>
      <c r="I73" s="219">
        <f>'Country-Pays 21-25'!H$70</f>
        <v>0</v>
      </c>
      <c r="J73" s="220">
        <f>'Country-Pays 21-25'!I$70</f>
        <v>0</v>
      </c>
      <c r="K73" s="217">
        <f>'Country-Pays 21-25'!G$71/1000</f>
        <v>0</v>
      </c>
      <c r="L73" s="219">
        <f>'Country-Pays 21-25'!H$71/1000</f>
        <v>0</v>
      </c>
      <c r="M73" s="221">
        <f>'Country-Pays 21-25'!I$71/1000</f>
        <v>0</v>
      </c>
      <c r="N73" s="205">
        <f t="shared" si="8"/>
        <v>0</v>
      </c>
      <c r="O73" s="205">
        <f t="shared" si="9"/>
        <v>0</v>
      </c>
      <c r="P73" s="206">
        <f t="shared" si="10"/>
        <v>0</v>
      </c>
      <c r="Q73" s="250">
        <f>K73*(Pro!E$48/100)</f>
        <v>0</v>
      </c>
      <c r="R73" s="251">
        <f>L73*(Pro!F$48/100)</f>
        <v>0</v>
      </c>
      <c r="S73" s="252">
        <f>M73*(Pro!G$48/100)</f>
        <v>0</v>
      </c>
    </row>
    <row r="74" spans="1:19" x14ac:dyDescent="0.25">
      <c r="A74" s="197">
        <f t="shared" si="11"/>
        <v>0</v>
      </c>
      <c r="B74" s="198" t="str">
        <f t="shared" si="12"/>
        <v>2 - Importer</v>
      </c>
      <c r="C74" s="198" t="str">
        <f t="shared" si="13"/>
        <v>-</v>
      </c>
      <c r="D74" s="192">
        <f>D73</f>
        <v>0</v>
      </c>
      <c r="E74" s="198" t="s">
        <v>946</v>
      </c>
      <c r="F74" s="198" t="s">
        <v>948</v>
      </c>
      <c r="G74" s="198" t="str">
        <f t="shared" si="14"/>
        <v>Frozen</v>
      </c>
      <c r="H74" s="215">
        <f>'Country-Pays 21-25'!G$73</f>
        <v>0</v>
      </c>
      <c r="I74" s="219">
        <f>'Country-Pays 21-25'!H$73</f>
        <v>0</v>
      </c>
      <c r="J74" s="220">
        <f>'Country-Pays 21-25'!I$73</f>
        <v>0</v>
      </c>
      <c r="K74" s="217">
        <f>'Country-Pays 21-25'!G$74/1000</f>
        <v>0</v>
      </c>
      <c r="L74" s="219">
        <f>'Country-Pays 21-25'!H$74/1000</f>
        <v>0</v>
      </c>
      <c r="M74" s="221">
        <f>'Country-Pays 21-25'!I$74/1000</f>
        <v>0</v>
      </c>
      <c r="N74" s="205">
        <f t="shared" si="8"/>
        <v>0</v>
      </c>
      <c r="O74" s="205">
        <f t="shared" si="9"/>
        <v>0</v>
      </c>
      <c r="P74" s="206">
        <f t="shared" si="10"/>
        <v>0</v>
      </c>
      <c r="Q74" s="250">
        <f>K74*(Pro!E$48/100)</f>
        <v>0</v>
      </c>
      <c r="R74" s="251">
        <f>L74*(Pro!F$48/100)</f>
        <v>0</v>
      </c>
      <c r="S74" s="252">
        <f>M74*(Pro!G$48/100)</f>
        <v>0</v>
      </c>
    </row>
    <row r="75" spans="1:19" x14ac:dyDescent="0.25">
      <c r="A75" s="199">
        <f t="shared" si="11"/>
        <v>0</v>
      </c>
      <c r="B75" s="200" t="str">
        <f t="shared" si="12"/>
        <v>2 - Importer</v>
      </c>
      <c r="C75" s="200" t="str">
        <f t="shared" si="13"/>
        <v>-</v>
      </c>
      <c r="D75" s="193">
        <f>_xlfn.XLOOKUP('Country-Pays 21-25'!$E$81,Variables!$C$80:$C$328,Variables!$B$80:$B$328,'Country-Pays 21-25'!$E$81,0,1)</f>
        <v>0</v>
      </c>
      <c r="E75" s="200" t="s">
        <v>945</v>
      </c>
      <c r="F75" s="200" t="s">
        <v>927</v>
      </c>
      <c r="G75" s="200" t="str">
        <f t="shared" si="14"/>
        <v>Frozen</v>
      </c>
      <c r="H75" s="216">
        <f>'Country-Pays 21-25'!G$85</f>
        <v>0</v>
      </c>
      <c r="I75" s="222">
        <f>'Country-Pays 21-25'!H$85</f>
        <v>0</v>
      </c>
      <c r="J75" s="223">
        <f>'Country-Pays 21-25'!I$85</f>
        <v>0</v>
      </c>
      <c r="K75" s="218">
        <f>'Country-Pays 21-25'!G$86/1000</f>
        <v>0</v>
      </c>
      <c r="L75" s="222">
        <f>'Country-Pays 21-25'!H$86/1000</f>
        <v>0</v>
      </c>
      <c r="M75" s="224">
        <f>'Country-Pays 21-25'!I$86/1000</f>
        <v>0</v>
      </c>
      <c r="N75" s="207">
        <f t="shared" si="8"/>
        <v>0</v>
      </c>
      <c r="O75" s="207">
        <f t="shared" si="9"/>
        <v>0</v>
      </c>
      <c r="P75" s="208">
        <f t="shared" si="10"/>
        <v>0</v>
      </c>
      <c r="Q75" s="250">
        <f>K75*(Pro!E$41/100)</f>
        <v>0</v>
      </c>
      <c r="R75" s="251">
        <f>L75*(Pro!F$41/100)</f>
        <v>0</v>
      </c>
      <c r="S75" s="252">
        <f>M75*(Pro!G$41/100)</f>
        <v>0</v>
      </c>
    </row>
    <row r="76" spans="1:19" x14ac:dyDescent="0.25">
      <c r="A76" s="197">
        <f t="shared" si="11"/>
        <v>0</v>
      </c>
      <c r="B76" s="198" t="str">
        <f t="shared" si="12"/>
        <v>2 - Importer</v>
      </c>
      <c r="C76" s="198" t="str">
        <f t="shared" si="13"/>
        <v>-</v>
      </c>
      <c r="D76" s="192">
        <f>D75</f>
        <v>0</v>
      </c>
      <c r="E76" s="198" t="s">
        <v>946</v>
      </c>
      <c r="F76" s="198" t="s">
        <v>947</v>
      </c>
      <c r="G76" s="198" t="str">
        <f t="shared" si="14"/>
        <v>Frozen</v>
      </c>
      <c r="H76" s="215">
        <f>'Country-Pays 21-25'!G$89</f>
        <v>0</v>
      </c>
      <c r="I76" s="219">
        <f>'Country-Pays 21-25'!H$89</f>
        <v>0</v>
      </c>
      <c r="J76" s="220">
        <f>'Country-Pays 21-25'!I$89</f>
        <v>0</v>
      </c>
      <c r="K76" s="217">
        <f>'Country-Pays 21-25'!G$90/1000</f>
        <v>0</v>
      </c>
      <c r="L76" s="219">
        <f>'Country-Pays 21-25'!H$90/1000</f>
        <v>0</v>
      </c>
      <c r="M76" s="221">
        <f>'Country-Pays 21-25'!I$90/1000</f>
        <v>0</v>
      </c>
      <c r="N76" s="205">
        <f t="shared" si="8"/>
        <v>0</v>
      </c>
      <c r="O76" s="205">
        <f t="shared" si="9"/>
        <v>0</v>
      </c>
      <c r="P76" s="206">
        <f t="shared" si="10"/>
        <v>0</v>
      </c>
      <c r="Q76" s="250">
        <f>K76*(Pro!E$48/100)</f>
        <v>0</v>
      </c>
      <c r="R76" s="251">
        <f>L76*(Pro!F$48/100)</f>
        <v>0</v>
      </c>
      <c r="S76" s="252">
        <f>M76*(Pro!G$48/100)</f>
        <v>0</v>
      </c>
    </row>
    <row r="77" spans="1:19" x14ac:dyDescent="0.25">
      <c r="A77" s="197">
        <f t="shared" si="11"/>
        <v>0</v>
      </c>
      <c r="B77" s="198" t="str">
        <f t="shared" si="12"/>
        <v>2 - Importer</v>
      </c>
      <c r="C77" s="198" t="str">
        <f t="shared" si="13"/>
        <v>-</v>
      </c>
      <c r="D77" s="192">
        <f>D76</f>
        <v>0</v>
      </c>
      <c r="E77" s="198" t="s">
        <v>946</v>
      </c>
      <c r="F77" s="198" t="s">
        <v>948</v>
      </c>
      <c r="G77" s="198" t="str">
        <f t="shared" si="14"/>
        <v>Frozen</v>
      </c>
      <c r="H77" s="215">
        <f>'Country-Pays 21-25'!G$92</f>
        <v>0</v>
      </c>
      <c r="I77" s="219">
        <f>'Country-Pays 21-25'!H$92</f>
        <v>0</v>
      </c>
      <c r="J77" s="220">
        <f>'Country-Pays 21-25'!I$92</f>
        <v>0</v>
      </c>
      <c r="K77" s="217">
        <f>'Country-Pays 21-25'!G$93/1000</f>
        <v>0</v>
      </c>
      <c r="L77" s="219">
        <f>'Country-Pays 21-25'!H$93/1000</f>
        <v>0</v>
      </c>
      <c r="M77" s="221">
        <f>'Country-Pays 21-25'!I$93/1000</f>
        <v>0</v>
      </c>
      <c r="N77" s="205">
        <f t="shared" si="8"/>
        <v>0</v>
      </c>
      <c r="O77" s="205">
        <f t="shared" si="9"/>
        <v>0</v>
      </c>
      <c r="P77" s="206">
        <f t="shared" si="10"/>
        <v>0</v>
      </c>
      <c r="Q77" s="250">
        <f>K77*(Pro!E$48/100)</f>
        <v>0</v>
      </c>
      <c r="R77" s="251">
        <f>L77*(Pro!F$48/100)</f>
        <v>0</v>
      </c>
      <c r="S77" s="252">
        <f>M77*(Pro!G$48/100)</f>
        <v>0</v>
      </c>
    </row>
    <row r="78" spans="1:19" x14ac:dyDescent="0.25">
      <c r="A78" s="199">
        <f t="shared" si="11"/>
        <v>0</v>
      </c>
      <c r="B78" s="200" t="str">
        <f t="shared" si="12"/>
        <v>2 - Importer</v>
      </c>
      <c r="C78" s="200" t="str">
        <f t="shared" si="13"/>
        <v>-</v>
      </c>
      <c r="D78" s="193">
        <f>_xlfn.XLOOKUP('Country-Pays 21-25'!$E$100,Variables!$C$80:$C$328,Variables!$B$80:$B$328,'Country-Pays 21-25'!$E$100,0,1)</f>
        <v>0</v>
      </c>
      <c r="E78" s="200" t="s">
        <v>945</v>
      </c>
      <c r="F78" s="200" t="s">
        <v>927</v>
      </c>
      <c r="G78" s="200" t="str">
        <f t="shared" si="14"/>
        <v>Frozen</v>
      </c>
      <c r="H78" s="216">
        <f>'Country-Pays 21-25'!G$104</f>
        <v>0</v>
      </c>
      <c r="I78" s="222">
        <f>'Country-Pays 21-25'!H$104</f>
        <v>0</v>
      </c>
      <c r="J78" s="223">
        <f>'Country-Pays 21-25'!I$104</f>
        <v>0</v>
      </c>
      <c r="K78" s="218">
        <f>'Country-Pays 21-25'!G$105/1000</f>
        <v>0</v>
      </c>
      <c r="L78" s="222">
        <f>'Country-Pays 21-25'!H$105/1000</f>
        <v>0</v>
      </c>
      <c r="M78" s="224">
        <f>'Country-Pays 21-25'!I$105/1000</f>
        <v>0</v>
      </c>
      <c r="N78" s="207">
        <f t="shared" si="8"/>
        <v>0</v>
      </c>
      <c r="O78" s="207">
        <f t="shared" si="9"/>
        <v>0</v>
      </c>
      <c r="P78" s="208">
        <f t="shared" si="10"/>
        <v>0</v>
      </c>
      <c r="Q78" s="250">
        <f>K78*(Pro!E$41/100)</f>
        <v>0</v>
      </c>
      <c r="R78" s="251">
        <f>L78*(Pro!F$41/100)</f>
        <v>0</v>
      </c>
      <c r="S78" s="252">
        <f>M78*(Pro!G$41/100)</f>
        <v>0</v>
      </c>
    </row>
    <row r="79" spans="1:19" x14ac:dyDescent="0.25">
      <c r="A79" s="197">
        <f t="shared" si="11"/>
        <v>0</v>
      </c>
      <c r="B79" s="198" t="str">
        <f t="shared" si="12"/>
        <v>2 - Importer</v>
      </c>
      <c r="C79" s="198" t="str">
        <f t="shared" si="13"/>
        <v>-</v>
      </c>
      <c r="D79" s="192">
        <f>D78</f>
        <v>0</v>
      </c>
      <c r="E79" s="198" t="s">
        <v>946</v>
      </c>
      <c r="F79" s="198" t="s">
        <v>947</v>
      </c>
      <c r="G79" s="198" t="str">
        <f t="shared" si="14"/>
        <v>Frozen</v>
      </c>
      <c r="H79" s="215">
        <f>'Country-Pays 21-25'!G$108</f>
        <v>0</v>
      </c>
      <c r="I79" s="219">
        <f>'Country-Pays 21-25'!H$108</f>
        <v>0</v>
      </c>
      <c r="J79" s="220">
        <f>'Country-Pays 21-25'!I$108</f>
        <v>0</v>
      </c>
      <c r="K79" s="217">
        <f>'Country-Pays 21-25'!G$109/1000</f>
        <v>0</v>
      </c>
      <c r="L79" s="219">
        <f>'Country-Pays 21-25'!H$109/1000</f>
        <v>0</v>
      </c>
      <c r="M79" s="221">
        <f>'Country-Pays 21-25'!I$109/1000</f>
        <v>0</v>
      </c>
      <c r="N79" s="205">
        <f t="shared" si="8"/>
        <v>0</v>
      </c>
      <c r="O79" s="205">
        <f t="shared" si="9"/>
        <v>0</v>
      </c>
      <c r="P79" s="206">
        <f t="shared" si="10"/>
        <v>0</v>
      </c>
      <c r="Q79" s="250">
        <f>K79*(Pro!E$48/100)</f>
        <v>0</v>
      </c>
      <c r="R79" s="251">
        <f>L79*(Pro!F$48/100)</f>
        <v>0</v>
      </c>
      <c r="S79" s="252">
        <f>M79*(Pro!G$48/100)</f>
        <v>0</v>
      </c>
    </row>
    <row r="80" spans="1:19" ht="15.75" thickBot="1" x14ac:dyDescent="0.3">
      <c r="A80" s="201">
        <f t="shared" si="11"/>
        <v>0</v>
      </c>
      <c r="B80" s="202" t="str">
        <f t="shared" si="12"/>
        <v>2 - Importer</v>
      </c>
      <c r="C80" s="202" t="str">
        <f t="shared" si="13"/>
        <v>-</v>
      </c>
      <c r="D80" s="194">
        <f>D79</f>
        <v>0</v>
      </c>
      <c r="E80" s="202" t="s">
        <v>946</v>
      </c>
      <c r="F80" s="202" t="s">
        <v>948</v>
      </c>
      <c r="G80" s="202" t="str">
        <f t="shared" si="14"/>
        <v>Frozen</v>
      </c>
      <c r="H80" s="225">
        <f>'Country-Pays 21-25'!G$111</f>
        <v>0</v>
      </c>
      <c r="I80" s="226">
        <f>'Country-Pays 21-25'!H$111</f>
        <v>0</v>
      </c>
      <c r="J80" s="227">
        <f>'Country-Pays 21-25'!I$111</f>
        <v>0</v>
      </c>
      <c r="K80" s="228">
        <f>'Country-Pays 21-25'!G$112/1000</f>
        <v>0</v>
      </c>
      <c r="L80" s="226">
        <f>'Country-Pays 21-25'!H$112/1000</f>
        <v>0</v>
      </c>
      <c r="M80" s="229">
        <f>'Country-Pays 21-25'!I$112/1000</f>
        <v>0</v>
      </c>
      <c r="N80" s="209">
        <f t="shared" si="8"/>
        <v>0</v>
      </c>
      <c r="O80" s="209">
        <f t="shared" si="9"/>
        <v>0</v>
      </c>
      <c r="P80" s="210">
        <f t="shared" si="10"/>
        <v>0</v>
      </c>
      <c r="Q80" s="253">
        <f>K80*(Pro!E$48/100)</f>
        <v>0</v>
      </c>
      <c r="R80" s="254">
        <f>L80*(Pro!F$48/100)</f>
        <v>0</v>
      </c>
      <c r="S80" s="255">
        <f>M80*(Pro!G$48/100)</f>
        <v>0</v>
      </c>
    </row>
    <row r="87" spans="3:16" ht="15.75" thickBot="1" x14ac:dyDescent="0.3"/>
    <row r="88" spans="3:16" ht="15.75" thickBot="1" x14ac:dyDescent="0.3">
      <c r="C88" s="271"/>
      <c r="D88" s="545" t="s">
        <v>958</v>
      </c>
      <c r="E88" s="546"/>
      <c r="F88" s="546"/>
      <c r="G88" s="546"/>
      <c r="H88" s="546"/>
      <c r="I88" s="546"/>
      <c r="J88" s="546"/>
      <c r="K88" s="546"/>
      <c r="L88" s="546"/>
      <c r="M88" s="546"/>
      <c r="N88" s="546"/>
      <c r="O88" s="546"/>
      <c r="P88" s="547"/>
    </row>
    <row r="89" spans="3:16" ht="15.75" thickBot="1" x14ac:dyDescent="0.3">
      <c r="D89" s="548"/>
      <c r="E89" s="549"/>
      <c r="F89" s="246"/>
      <c r="G89" s="246"/>
      <c r="H89" s="536" t="str">
        <f>H4</f>
        <v>VOLUME (kg)</v>
      </c>
      <c r="I89" s="537"/>
      <c r="J89" s="538"/>
      <c r="K89" s="539" t="str">
        <f>K4</f>
        <v>VALUE ($000)</v>
      </c>
      <c r="L89" s="540"/>
      <c r="M89" s="541"/>
      <c r="N89" s="542" t="str">
        <f>N4</f>
        <v>UNIT VALUE ($/kg)</v>
      </c>
      <c r="O89" s="543"/>
      <c r="P89" s="544"/>
    </row>
    <row r="90" spans="3:16" ht="15.75" thickBot="1" x14ac:dyDescent="0.3">
      <c r="D90" s="263" t="s">
        <v>930</v>
      </c>
      <c r="E90" s="264" t="s">
        <v>956</v>
      </c>
      <c r="F90" s="264" t="s">
        <v>861</v>
      </c>
      <c r="G90" s="264"/>
      <c r="H90" s="265">
        <v>2023</v>
      </c>
      <c r="I90" s="265">
        <v>2024</v>
      </c>
      <c r="J90" s="265">
        <v>2025</v>
      </c>
      <c r="K90" s="265">
        <v>2023</v>
      </c>
      <c r="L90" s="265">
        <v>2024</v>
      </c>
      <c r="M90" s="265">
        <v>2025</v>
      </c>
      <c r="N90" s="265">
        <v>2023</v>
      </c>
      <c r="O90" s="265">
        <v>2024</v>
      </c>
      <c r="P90" s="266">
        <v>2025</v>
      </c>
    </row>
    <row r="91" spans="3:16" ht="15.75" thickBot="1" x14ac:dyDescent="0.3">
      <c r="D91" s="256">
        <f>Intro!E88</f>
        <v>0</v>
      </c>
      <c r="E91" s="261" t="s">
        <v>957</v>
      </c>
      <c r="F91" s="261" t="s">
        <v>977</v>
      </c>
      <c r="G91" s="261"/>
      <c r="H91" s="256">
        <f>Pro!G$67</f>
        <v>0</v>
      </c>
      <c r="I91" s="257">
        <f>Pro!H$67</f>
        <v>0</v>
      </c>
      <c r="J91" s="259">
        <f>Pro!I$67</f>
        <v>0</v>
      </c>
      <c r="K91" s="260">
        <f>Pro!G$68/1000</f>
        <v>0</v>
      </c>
      <c r="L91" s="257">
        <f>Pro!H$68/1000</f>
        <v>0</v>
      </c>
      <c r="M91" s="258">
        <f>Pro!I$68/1000</f>
        <v>0</v>
      </c>
      <c r="N91" s="261">
        <f t="shared" ref="N91" si="15">(IF(ISERROR(K91/H91),0,K91/H91))*1000</f>
        <v>0</v>
      </c>
      <c r="O91" s="261">
        <f t="shared" ref="O91" si="16">(IF(ISERROR(L91/I91),0,L91/I91))*1000</f>
        <v>0</v>
      </c>
      <c r="P91" s="262">
        <f t="shared" ref="P91" si="17">(IF(ISERROR(M91/J91),0,M91/J91))*1000</f>
        <v>0</v>
      </c>
    </row>
  </sheetData>
  <sheetProtection algorithmName="SHA-512" hashValue="+CN0qYwfGbWQfgnxy4eFTW9zWtTWHQJE0lry3gOCtbMFWVglMArQX3Q874ADLuzixO7Mgp/FAuwD9cNgIsI09g==" saltValue="yzu9Na9NTqNZra02Hvbxtg==" spinCount="100000" sheet="1" objects="1" scenarios="1" selectLockedCells="1"/>
  <mergeCells count="9">
    <mergeCell ref="H4:J4"/>
    <mergeCell ref="K4:M4"/>
    <mergeCell ref="N4:P4"/>
    <mergeCell ref="Q4:S4"/>
    <mergeCell ref="H89:J89"/>
    <mergeCell ref="K89:M89"/>
    <mergeCell ref="N89:P89"/>
    <mergeCell ref="D88:P88"/>
    <mergeCell ref="D89:E8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D94DE-E3EE-4383-BEA6-FDECE59389F8}">
  <sheetPr codeName="Sheet2">
    <tabColor rgb="FF00B0F0"/>
    <pageSetUpPr fitToPage="1"/>
  </sheetPr>
  <dimension ref="A1:S140"/>
  <sheetViews>
    <sheetView showGridLines="0" tabSelected="1" zoomScaleNormal="100" workbookViewId="0">
      <selection activeCell="G29" sqref="G29:G30"/>
    </sheetView>
  </sheetViews>
  <sheetFormatPr defaultColWidth="9.28515625" defaultRowHeight="14.25" x14ac:dyDescent="0.25"/>
  <cols>
    <col min="1" max="1" width="1.7109375" style="8" customWidth="1"/>
    <col min="2" max="12" width="14.5703125" style="1" customWidth="1"/>
    <col min="13" max="13" width="6.28515625" style="9" customWidth="1"/>
    <col min="14" max="14" width="9.28515625" style="10" customWidth="1"/>
    <col min="15" max="15" width="42.5703125" style="10" hidden="1" customWidth="1"/>
    <col min="16" max="16" width="38.5703125" style="10" hidden="1" customWidth="1"/>
    <col min="17" max="20" width="8.7109375" style="10" customWidth="1"/>
    <col min="21" max="22" width="10.28515625" style="10" customWidth="1"/>
    <col min="23" max="23" width="9.28515625" style="10" customWidth="1"/>
    <col min="24" max="16384" width="9.28515625" style="10"/>
  </cols>
  <sheetData>
    <row r="1" spans="1:19" x14ac:dyDescent="0.25">
      <c r="O1" s="10" t="s">
        <v>332</v>
      </c>
      <c r="P1" s="10" t="s">
        <v>332</v>
      </c>
    </row>
    <row r="2" spans="1:19" x14ac:dyDescent="0.25">
      <c r="B2" s="12" t="s">
        <v>39</v>
      </c>
      <c r="C2" s="12"/>
      <c r="O2" s="11" t="s">
        <v>55</v>
      </c>
      <c r="P2" s="11" t="s">
        <v>71</v>
      </c>
    </row>
    <row r="3" spans="1:19" x14ac:dyDescent="0.25">
      <c r="B3" s="13"/>
      <c r="C3" s="13"/>
      <c r="O3" s="32"/>
      <c r="P3" s="32"/>
    </row>
    <row r="4" spans="1:19" s="2" customFormat="1" x14ac:dyDescent="0.25">
      <c r="A4" s="4"/>
      <c r="B4" s="324" t="s">
        <v>208</v>
      </c>
      <c r="C4" s="325"/>
      <c r="D4" s="325"/>
      <c r="E4" s="325"/>
      <c r="F4" s="325"/>
      <c r="G4" s="325"/>
      <c r="H4" s="325"/>
      <c r="I4" s="325"/>
      <c r="J4" s="325"/>
      <c r="K4" s="325"/>
      <c r="L4" s="326"/>
      <c r="M4" s="21"/>
      <c r="N4" s="21"/>
      <c r="O4" s="9"/>
      <c r="P4" s="9"/>
      <c r="Q4" s="32"/>
      <c r="R4" s="32"/>
      <c r="S4" s="32"/>
    </row>
    <row r="5" spans="1:19" s="2" customFormat="1" x14ac:dyDescent="0.25">
      <c r="A5" s="4"/>
      <c r="B5" s="327" t="str">
        <f>Variables!B2</f>
        <v>GC-2025-001</v>
      </c>
      <c r="C5" s="328"/>
      <c r="D5" s="328"/>
      <c r="E5" s="328"/>
      <c r="F5" s="328"/>
      <c r="G5" s="328"/>
      <c r="H5" s="328"/>
      <c r="I5" s="328"/>
      <c r="J5" s="328"/>
      <c r="K5" s="328"/>
      <c r="L5" s="329"/>
      <c r="M5" s="21"/>
      <c r="N5" s="21"/>
      <c r="O5" s="9"/>
      <c r="P5" s="9"/>
      <c r="Q5" s="32"/>
      <c r="R5" s="32"/>
      <c r="S5" s="32"/>
    </row>
    <row r="6" spans="1:19" s="6" customFormat="1" x14ac:dyDescent="0.25">
      <c r="A6" s="4"/>
      <c r="B6" s="330" t="str">
        <f>UPPER(Variables!B3&amp;" | "&amp;Variables!C3)</f>
        <v>VEGETABLE GOODS | PRODUITS DE LÉGUMES</v>
      </c>
      <c r="C6" s="331"/>
      <c r="D6" s="331"/>
      <c r="E6" s="331"/>
      <c r="F6" s="331"/>
      <c r="G6" s="331"/>
      <c r="H6" s="331"/>
      <c r="I6" s="331"/>
      <c r="J6" s="331"/>
      <c r="K6" s="331"/>
      <c r="L6" s="332"/>
      <c r="M6" s="19"/>
      <c r="N6" s="19"/>
      <c r="O6" s="23"/>
      <c r="P6" s="23"/>
      <c r="Q6" s="10"/>
      <c r="R6" s="10"/>
      <c r="S6" s="10"/>
    </row>
    <row r="7" spans="1:19" s="6" customFormat="1" x14ac:dyDescent="0.25">
      <c r="A7" s="4"/>
      <c r="B7" s="14"/>
      <c r="C7" s="14"/>
      <c r="D7" s="3"/>
      <c r="E7" s="3"/>
      <c r="F7" s="3"/>
      <c r="G7" s="3"/>
      <c r="H7" s="3"/>
      <c r="I7" s="3"/>
      <c r="J7" s="3"/>
      <c r="K7" s="3"/>
      <c r="L7" s="3"/>
      <c r="O7" s="23"/>
      <c r="P7" s="23"/>
      <c r="Q7" s="10"/>
      <c r="R7" s="10"/>
      <c r="S7" s="10"/>
    </row>
    <row r="8" spans="1:19" s="2" customFormat="1" x14ac:dyDescent="0.25">
      <c r="A8" s="4"/>
      <c r="B8" s="286" t="s">
        <v>209</v>
      </c>
      <c r="C8" s="287"/>
      <c r="D8" s="287"/>
      <c r="E8" s="287"/>
      <c r="F8" s="287"/>
      <c r="G8" s="287"/>
      <c r="H8" s="287"/>
      <c r="I8" s="287"/>
      <c r="J8" s="287"/>
      <c r="K8" s="287"/>
      <c r="L8" s="288"/>
      <c r="M8" s="21"/>
      <c r="N8" s="21"/>
      <c r="O8" s="9"/>
      <c r="P8" s="9"/>
      <c r="Q8" s="32"/>
      <c r="R8" s="32"/>
      <c r="S8" s="32"/>
    </row>
    <row r="9" spans="1:19" ht="14.1" customHeight="1" x14ac:dyDescent="0.25">
      <c r="B9" s="16"/>
      <c r="C9" s="27"/>
      <c r="D9" s="28"/>
      <c r="E9" s="28"/>
      <c r="F9" s="28"/>
      <c r="G9" s="28"/>
      <c r="H9" s="28"/>
      <c r="I9" s="28"/>
      <c r="J9" s="28"/>
      <c r="K9" s="28"/>
      <c r="L9" s="17"/>
      <c r="M9" s="10"/>
      <c r="N9" s="9"/>
      <c r="O9" s="176"/>
      <c r="P9" s="176"/>
    </row>
    <row r="10" spans="1:19" ht="14.1" customHeight="1" x14ac:dyDescent="0.25">
      <c r="B10" s="275" t="s">
        <v>959</v>
      </c>
      <c r="C10" s="276"/>
      <c r="D10" s="276"/>
      <c r="E10" s="276"/>
      <c r="F10" s="276"/>
      <c r="G10" s="28"/>
      <c r="H10" s="333" t="s">
        <v>961</v>
      </c>
      <c r="I10" s="333"/>
      <c r="J10" s="333"/>
      <c r="K10" s="333"/>
      <c r="L10" s="334"/>
      <c r="M10" s="10"/>
      <c r="N10" s="9"/>
      <c r="O10" s="176"/>
      <c r="P10" s="176"/>
    </row>
    <row r="11" spans="1:19" ht="14.1" customHeight="1" x14ac:dyDescent="0.25">
      <c r="B11" s="275"/>
      <c r="C11" s="276"/>
      <c r="D11" s="276"/>
      <c r="E11" s="276"/>
      <c r="F11" s="276"/>
      <c r="G11" s="28"/>
      <c r="H11" s="333"/>
      <c r="I11" s="333"/>
      <c r="J11" s="333"/>
      <c r="K11" s="333"/>
      <c r="L11" s="334"/>
      <c r="M11" s="10"/>
      <c r="N11" s="9"/>
      <c r="O11" s="176"/>
      <c r="P11" s="176"/>
    </row>
    <row r="12" spans="1:19" ht="14.1" customHeight="1" x14ac:dyDescent="0.25">
      <c r="B12" s="275"/>
      <c r="C12" s="276"/>
      <c r="D12" s="276"/>
      <c r="E12" s="276"/>
      <c r="F12" s="276"/>
      <c r="G12" s="28"/>
      <c r="H12" s="333"/>
      <c r="I12" s="333"/>
      <c r="J12" s="333"/>
      <c r="K12" s="333"/>
      <c r="L12" s="334"/>
      <c r="M12" s="10"/>
      <c r="N12" s="9"/>
      <c r="O12" s="176"/>
      <c r="P12" s="176"/>
    </row>
    <row r="13" spans="1:19" ht="14.1" customHeight="1" x14ac:dyDescent="0.25">
      <c r="B13" s="275"/>
      <c r="C13" s="276"/>
      <c r="D13" s="276"/>
      <c r="E13" s="276"/>
      <c r="F13" s="276"/>
      <c r="G13" s="28"/>
      <c r="H13" s="333"/>
      <c r="I13" s="333"/>
      <c r="J13" s="333"/>
      <c r="K13" s="333"/>
      <c r="L13" s="334"/>
      <c r="M13" s="10"/>
      <c r="N13" s="9"/>
      <c r="O13" s="176"/>
      <c r="P13" s="176"/>
    </row>
    <row r="14" spans="1:19" ht="14.1" customHeight="1" x14ac:dyDescent="0.25">
      <c r="B14" s="275"/>
      <c r="C14" s="276"/>
      <c r="D14" s="276"/>
      <c r="E14" s="276"/>
      <c r="F14" s="276"/>
      <c r="G14" s="28"/>
      <c r="H14" s="333"/>
      <c r="I14" s="333"/>
      <c r="J14" s="333"/>
      <c r="K14" s="333"/>
      <c r="L14" s="334"/>
      <c r="M14" s="10"/>
      <c r="N14" s="9"/>
      <c r="O14" s="176"/>
      <c r="P14" s="176"/>
    </row>
    <row r="15" spans="1:19" ht="14.1" customHeight="1" x14ac:dyDescent="0.25">
      <c r="B15" s="275"/>
      <c r="C15" s="276"/>
      <c r="D15" s="276"/>
      <c r="E15" s="276"/>
      <c r="F15" s="276"/>
      <c r="G15" s="28"/>
      <c r="H15" s="333"/>
      <c r="I15" s="333"/>
      <c r="J15" s="333"/>
      <c r="K15" s="333"/>
      <c r="L15" s="334"/>
      <c r="M15" s="10"/>
      <c r="N15" s="9"/>
      <c r="O15" s="176"/>
      <c r="P15" s="176"/>
    </row>
    <row r="16" spans="1:19" ht="14.25" customHeight="1" x14ac:dyDescent="0.25">
      <c r="B16" s="275"/>
      <c r="C16" s="276"/>
      <c r="D16" s="276"/>
      <c r="E16" s="276"/>
      <c r="F16" s="276"/>
      <c r="G16" s="49"/>
      <c r="H16" s="333"/>
      <c r="I16" s="333"/>
      <c r="J16" s="333"/>
      <c r="K16" s="333"/>
      <c r="L16" s="334"/>
      <c r="M16" s="10"/>
      <c r="O16" s="176"/>
      <c r="P16" s="176"/>
    </row>
    <row r="17" spans="1:19" ht="14.25" customHeight="1" x14ac:dyDescent="0.25">
      <c r="B17" s="275"/>
      <c r="C17" s="276"/>
      <c r="D17" s="276"/>
      <c r="E17" s="276"/>
      <c r="F17" s="276"/>
      <c r="G17" s="161"/>
      <c r="H17" s="333"/>
      <c r="I17" s="333"/>
      <c r="J17" s="333"/>
      <c r="K17" s="333"/>
      <c r="L17" s="334"/>
      <c r="M17" s="10"/>
      <c r="O17" s="176"/>
      <c r="P17" s="176"/>
    </row>
    <row r="18" spans="1:19" x14ac:dyDescent="0.25">
      <c r="B18" s="275"/>
      <c r="C18" s="276"/>
      <c r="D18" s="276"/>
      <c r="E18" s="276"/>
      <c r="F18" s="276"/>
      <c r="G18" s="92"/>
      <c r="H18" s="333"/>
      <c r="I18" s="333"/>
      <c r="J18" s="333"/>
      <c r="K18" s="333"/>
      <c r="L18" s="334"/>
      <c r="M18" s="10"/>
      <c r="O18" s="176"/>
      <c r="P18" s="176"/>
    </row>
    <row r="19" spans="1:19" x14ac:dyDescent="0.25">
      <c r="B19" s="275"/>
      <c r="C19" s="276"/>
      <c r="D19" s="276"/>
      <c r="E19" s="276"/>
      <c r="F19" s="276"/>
      <c r="G19" s="161"/>
      <c r="H19" s="333"/>
      <c r="I19" s="333"/>
      <c r="J19" s="333"/>
      <c r="K19" s="333"/>
      <c r="L19" s="334"/>
      <c r="M19" s="10"/>
      <c r="O19" s="176"/>
      <c r="P19" s="176"/>
    </row>
    <row r="20" spans="1:19" x14ac:dyDescent="0.25">
      <c r="B20" s="275"/>
      <c r="C20" s="276"/>
      <c r="D20" s="276"/>
      <c r="E20" s="276"/>
      <c r="F20" s="276"/>
      <c r="G20" s="92"/>
      <c r="H20" s="333"/>
      <c r="I20" s="333"/>
      <c r="J20" s="333"/>
      <c r="K20" s="333"/>
      <c r="L20" s="334"/>
      <c r="M20" s="10"/>
      <c r="O20" s="176"/>
      <c r="P20" s="176"/>
    </row>
    <row r="21" spans="1:19" x14ac:dyDescent="0.25">
      <c r="B21" s="275"/>
      <c r="C21" s="276"/>
      <c r="D21" s="276"/>
      <c r="E21" s="276"/>
      <c r="F21" s="276"/>
      <c r="G21" s="92"/>
      <c r="H21" s="333"/>
      <c r="I21" s="333"/>
      <c r="J21" s="333"/>
      <c r="K21" s="333"/>
      <c r="L21" s="334"/>
      <c r="M21" s="10"/>
      <c r="O21" s="176"/>
      <c r="P21" s="176"/>
    </row>
    <row r="22" spans="1:19" x14ac:dyDescent="0.25">
      <c r="B22" s="275"/>
      <c r="C22" s="276"/>
      <c r="D22" s="276"/>
      <c r="E22" s="276"/>
      <c r="F22" s="276"/>
      <c r="G22" s="92"/>
      <c r="H22" s="333"/>
      <c r="I22" s="333"/>
      <c r="J22" s="333"/>
      <c r="K22" s="333"/>
      <c r="L22" s="334"/>
      <c r="M22" s="10"/>
      <c r="O22" s="137"/>
      <c r="P22" s="137"/>
    </row>
    <row r="23" spans="1:19" x14ac:dyDescent="0.25">
      <c r="B23" s="275"/>
      <c r="C23" s="276"/>
      <c r="D23" s="276"/>
      <c r="E23" s="276"/>
      <c r="F23" s="276"/>
      <c r="G23" s="161"/>
      <c r="H23" s="333"/>
      <c r="I23" s="333"/>
      <c r="J23" s="333"/>
      <c r="K23" s="333"/>
      <c r="L23" s="334"/>
      <c r="M23" s="10"/>
      <c r="O23" s="137"/>
      <c r="P23" s="137"/>
    </row>
    <row r="24" spans="1:19" x14ac:dyDescent="0.25">
      <c r="B24" s="275"/>
      <c r="C24" s="276"/>
      <c r="D24" s="276"/>
      <c r="E24" s="276"/>
      <c r="F24" s="276"/>
      <c r="G24" s="92"/>
      <c r="H24" s="333"/>
      <c r="I24" s="333"/>
      <c r="J24" s="333"/>
      <c r="K24" s="333"/>
      <c r="L24" s="334"/>
      <c r="M24" s="10"/>
      <c r="O24" s="176"/>
      <c r="P24" s="176"/>
    </row>
    <row r="25" spans="1:19" x14ac:dyDescent="0.25">
      <c r="B25" s="54"/>
      <c r="C25" s="51"/>
      <c r="D25" s="51"/>
      <c r="E25" s="51"/>
      <c r="F25" s="51"/>
      <c r="G25" s="51"/>
      <c r="H25" s="51"/>
      <c r="I25" s="51"/>
      <c r="J25" s="51"/>
      <c r="K25" s="51"/>
      <c r="L25" s="52"/>
      <c r="M25" s="10"/>
      <c r="O25" s="176"/>
      <c r="P25" s="176"/>
    </row>
    <row r="26" spans="1:19" s="6" customFormat="1" x14ac:dyDescent="0.25">
      <c r="A26" s="4"/>
      <c r="B26" s="14"/>
      <c r="C26" s="14"/>
      <c r="D26" s="3"/>
      <c r="E26" s="3"/>
      <c r="F26" s="3"/>
      <c r="G26" s="3"/>
      <c r="H26" s="3"/>
      <c r="I26" s="3"/>
      <c r="J26" s="3"/>
      <c r="K26" s="3"/>
      <c r="L26" s="3"/>
      <c r="O26" s="23"/>
      <c r="P26" s="23"/>
      <c r="Q26" s="10"/>
      <c r="R26" s="10"/>
      <c r="S26" s="10"/>
    </row>
    <row r="27" spans="1:19" s="2" customFormat="1" x14ac:dyDescent="0.25">
      <c r="A27" s="4"/>
      <c r="B27" s="286" t="s">
        <v>210</v>
      </c>
      <c r="C27" s="287"/>
      <c r="D27" s="287"/>
      <c r="E27" s="287"/>
      <c r="F27" s="287"/>
      <c r="G27" s="287"/>
      <c r="H27" s="287"/>
      <c r="I27" s="287"/>
      <c r="J27" s="287"/>
      <c r="K27" s="287"/>
      <c r="L27" s="288"/>
      <c r="M27" s="21"/>
      <c r="N27" s="21"/>
      <c r="O27" s="9"/>
      <c r="P27" s="9"/>
      <c r="Q27" s="32"/>
      <c r="R27" s="32"/>
      <c r="S27" s="32"/>
    </row>
    <row r="28" spans="1:19" x14ac:dyDescent="0.25">
      <c r="B28" s="16"/>
      <c r="C28" s="27"/>
      <c r="D28" s="28"/>
      <c r="E28" s="28"/>
      <c r="F28" s="28"/>
      <c r="G28" s="28"/>
      <c r="H28" s="28"/>
      <c r="I28" s="28"/>
      <c r="J28" s="28"/>
      <c r="K28" s="28"/>
      <c r="L28" s="17"/>
      <c r="M28" s="10"/>
    </row>
    <row r="29" spans="1:19" x14ac:dyDescent="0.25">
      <c r="B29" s="322" t="s">
        <v>72</v>
      </c>
      <c r="C29" s="323"/>
      <c r="D29" s="323"/>
      <c r="E29" s="323"/>
      <c r="F29" s="323"/>
      <c r="G29" s="278" t="s">
        <v>55</v>
      </c>
      <c r="H29" s="335" t="s">
        <v>135</v>
      </c>
      <c r="I29" s="335"/>
      <c r="J29" s="335"/>
      <c r="K29" s="335"/>
      <c r="L29" s="336"/>
      <c r="M29" s="10"/>
      <c r="O29" s="18"/>
    </row>
    <row r="30" spans="1:19" x14ac:dyDescent="0.25">
      <c r="B30" s="322"/>
      <c r="C30" s="323"/>
      <c r="D30" s="323"/>
      <c r="E30" s="323"/>
      <c r="F30" s="323"/>
      <c r="G30" s="279"/>
      <c r="H30" s="335"/>
      <c r="I30" s="335"/>
      <c r="J30" s="335"/>
      <c r="K30" s="335"/>
      <c r="L30" s="336"/>
      <c r="M30" s="10"/>
      <c r="O30" s="18"/>
    </row>
    <row r="31" spans="1:19" x14ac:dyDescent="0.25">
      <c r="B31" s="54"/>
      <c r="C31" s="51"/>
      <c r="D31" s="51"/>
      <c r="E31" s="51"/>
      <c r="F31" s="51"/>
      <c r="G31" s="51"/>
      <c r="H31" s="51"/>
      <c r="I31" s="51"/>
      <c r="J31" s="51"/>
      <c r="K31" s="51"/>
      <c r="L31" s="52"/>
      <c r="M31" s="10"/>
    </row>
    <row r="32" spans="1:19" s="6" customFormat="1" x14ac:dyDescent="0.25">
      <c r="A32" s="4"/>
      <c r="B32" s="14"/>
      <c r="C32" s="14"/>
      <c r="D32" s="3"/>
      <c r="E32" s="3"/>
      <c r="F32" s="3"/>
      <c r="G32" s="3"/>
      <c r="H32" s="3"/>
      <c r="I32" s="3"/>
      <c r="J32" s="3"/>
      <c r="K32" s="3"/>
      <c r="L32" s="3"/>
      <c r="O32" s="23"/>
      <c r="P32" s="23"/>
      <c r="Q32" s="10"/>
      <c r="R32" s="10"/>
      <c r="S32" s="10"/>
    </row>
    <row r="33" spans="1:19" s="2" customFormat="1" x14ac:dyDescent="0.25">
      <c r="A33" s="4"/>
      <c r="B33" s="286" t="str">
        <f>IF(Intro!$G$29="English",O33,P33)</f>
        <v>DEFINITION OF "THE GOODS"</v>
      </c>
      <c r="C33" s="287" t="str">
        <f>UPPER(IF(Intro!$G$29="English",P33,Q33))</f>
        <v>LA DÉFINITION "DES MARCHANDISES"</v>
      </c>
      <c r="D33" s="287" t="str">
        <f>UPPER(IF(Intro!$G$29="English",Q33,R33))</f>
        <v/>
      </c>
      <c r="E33" s="287" t="str">
        <f>UPPER(IF(Intro!$G$29="English",R33,S33))</f>
        <v/>
      </c>
      <c r="F33" s="287" t="str">
        <f>UPPER(IF(Intro!$G$29="English",S33,T33))</f>
        <v/>
      </c>
      <c r="G33" s="287"/>
      <c r="H33" s="287" t="str">
        <f>UPPER(IF(Intro!$G$29="English",T33,U33))</f>
        <v/>
      </c>
      <c r="I33" s="287" t="str">
        <f>UPPER(IF(Intro!$G$29="English",U33,V33))</f>
        <v/>
      </c>
      <c r="J33" s="287" t="str">
        <f>UPPER(IF(Intro!$G$29="English",V33,W33))</f>
        <v/>
      </c>
      <c r="K33" s="287" t="str">
        <f>UPPER(IF(Intro!$G$29="English",W33,X33))</f>
        <v/>
      </c>
      <c r="L33" s="288" t="str">
        <f>UPPER(IF(Intro!$G$29="English",X33,Y33))</f>
        <v/>
      </c>
      <c r="M33" s="6"/>
      <c r="N33" s="21"/>
      <c r="O33" s="19" t="s">
        <v>211</v>
      </c>
      <c r="P33" s="19" t="s">
        <v>212</v>
      </c>
      <c r="Q33" s="32"/>
      <c r="R33" s="32"/>
      <c r="S33" s="32"/>
    </row>
    <row r="34" spans="1:19" x14ac:dyDescent="0.25">
      <c r="B34" s="16"/>
      <c r="C34" s="27"/>
      <c r="D34" s="28"/>
      <c r="E34" s="28"/>
      <c r="F34" s="28"/>
      <c r="G34" s="28"/>
      <c r="H34" s="28"/>
      <c r="I34" s="28"/>
      <c r="J34" s="28"/>
      <c r="K34" s="28"/>
      <c r="L34" s="17"/>
      <c r="M34" s="10"/>
    </row>
    <row r="35" spans="1:19" x14ac:dyDescent="0.25">
      <c r="B35" s="275" t="str">
        <f>IF(Intro!$G$29="English",O35,P35)</f>
        <v>References to "the goods" in this questionnaire refer to:</v>
      </c>
      <c r="C35" s="276"/>
      <c r="D35" s="276"/>
      <c r="E35" s="276"/>
      <c r="F35" s="276"/>
      <c r="G35" s="276"/>
      <c r="H35" s="276"/>
      <c r="I35" s="276"/>
      <c r="J35" s="276"/>
      <c r="K35" s="276"/>
      <c r="L35" s="277"/>
      <c r="M35" s="10"/>
      <c r="O35" s="10" t="s">
        <v>109</v>
      </c>
      <c r="P35" s="10" t="s">
        <v>110</v>
      </c>
    </row>
    <row r="36" spans="1:19" x14ac:dyDescent="0.25">
      <c r="B36" s="46"/>
      <c r="C36" s="47"/>
      <c r="D36" s="47"/>
      <c r="E36" s="47"/>
      <c r="F36" s="47"/>
      <c r="G36" s="47"/>
      <c r="H36" s="47"/>
      <c r="I36" s="47"/>
      <c r="J36" s="47"/>
      <c r="K36" s="47"/>
      <c r="L36" s="48"/>
      <c r="M36" s="10"/>
    </row>
    <row r="37" spans="1:19" x14ac:dyDescent="0.25">
      <c r="B37" s="56"/>
      <c r="C37" s="289" t="str">
        <f>IF(Intro!$G$29="English",Variables!B16,Variables!C16)</f>
        <v>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v>
      </c>
      <c r="D37" s="290"/>
      <c r="E37" s="290"/>
      <c r="F37" s="290"/>
      <c r="G37" s="290"/>
      <c r="H37" s="290"/>
      <c r="I37" s="290"/>
      <c r="J37" s="290"/>
      <c r="K37" s="291"/>
      <c r="L37" s="50"/>
      <c r="M37" s="10"/>
      <c r="N37" s="112"/>
    </row>
    <row r="38" spans="1:19" x14ac:dyDescent="0.25">
      <c r="B38" s="56"/>
      <c r="C38" s="292"/>
      <c r="D38" s="293"/>
      <c r="E38" s="293"/>
      <c r="F38" s="293"/>
      <c r="G38" s="293"/>
      <c r="H38" s="293"/>
      <c r="I38" s="293"/>
      <c r="J38" s="293"/>
      <c r="K38" s="294"/>
      <c r="L38" s="150"/>
      <c r="M38" s="10"/>
    </row>
    <row r="39" spans="1:19" x14ac:dyDescent="0.25">
      <c r="B39" s="56"/>
      <c r="C39" s="292"/>
      <c r="D39" s="293"/>
      <c r="E39" s="293"/>
      <c r="F39" s="293"/>
      <c r="G39" s="293"/>
      <c r="H39" s="293"/>
      <c r="I39" s="293"/>
      <c r="J39" s="293"/>
      <c r="K39" s="294"/>
      <c r="L39" s="150"/>
      <c r="M39" s="10"/>
    </row>
    <row r="40" spans="1:19" x14ac:dyDescent="0.25">
      <c r="B40" s="56"/>
      <c r="C40" s="292"/>
      <c r="D40" s="293"/>
      <c r="E40" s="293"/>
      <c r="F40" s="293"/>
      <c r="G40" s="293"/>
      <c r="H40" s="293"/>
      <c r="I40" s="293"/>
      <c r="J40" s="293"/>
      <c r="K40" s="294"/>
      <c r="L40" s="150"/>
      <c r="M40" s="10"/>
    </row>
    <row r="41" spans="1:19" x14ac:dyDescent="0.25">
      <c r="B41" s="56"/>
      <c r="C41" s="292"/>
      <c r="D41" s="293"/>
      <c r="E41" s="293"/>
      <c r="F41" s="293"/>
      <c r="G41" s="293"/>
      <c r="H41" s="293"/>
      <c r="I41" s="293"/>
      <c r="J41" s="293"/>
      <c r="K41" s="294"/>
      <c r="L41" s="150"/>
      <c r="M41" s="10"/>
    </row>
    <row r="42" spans="1:19" x14ac:dyDescent="0.25">
      <c r="B42" s="56"/>
      <c r="C42" s="292"/>
      <c r="D42" s="293"/>
      <c r="E42" s="293"/>
      <c r="F42" s="293"/>
      <c r="G42" s="293"/>
      <c r="H42" s="293"/>
      <c r="I42" s="293"/>
      <c r="J42" s="293"/>
      <c r="K42" s="294"/>
      <c r="L42" s="150"/>
      <c r="M42" s="10"/>
    </row>
    <row r="43" spans="1:19" x14ac:dyDescent="0.25">
      <c r="B43" s="56"/>
      <c r="C43" s="292"/>
      <c r="D43" s="293"/>
      <c r="E43" s="293"/>
      <c r="F43" s="293"/>
      <c r="G43" s="293"/>
      <c r="H43" s="293"/>
      <c r="I43" s="293"/>
      <c r="J43" s="293"/>
      <c r="K43" s="294"/>
      <c r="L43" s="150"/>
      <c r="M43" s="10"/>
    </row>
    <row r="44" spans="1:19" x14ac:dyDescent="0.25">
      <c r="B44" s="56"/>
      <c r="C44" s="292"/>
      <c r="D44" s="293"/>
      <c r="E44" s="293"/>
      <c r="F44" s="293"/>
      <c r="G44" s="293"/>
      <c r="H44" s="293"/>
      <c r="I44" s="293"/>
      <c r="J44" s="293"/>
      <c r="K44" s="294"/>
      <c r="L44" s="93"/>
      <c r="M44" s="10"/>
    </row>
    <row r="45" spans="1:19" x14ac:dyDescent="0.25">
      <c r="B45" s="56"/>
      <c r="C45" s="292"/>
      <c r="D45" s="293"/>
      <c r="E45" s="293"/>
      <c r="F45" s="293"/>
      <c r="G45" s="293"/>
      <c r="H45" s="293"/>
      <c r="I45" s="293"/>
      <c r="J45" s="293"/>
      <c r="K45" s="294"/>
      <c r="L45" s="150"/>
      <c r="M45" s="10"/>
      <c r="N45" s="9"/>
    </row>
    <row r="46" spans="1:19" x14ac:dyDescent="0.25">
      <c r="B46" s="56"/>
      <c r="C46" s="292"/>
      <c r="D46" s="293"/>
      <c r="E46" s="293"/>
      <c r="F46" s="293"/>
      <c r="G46" s="293"/>
      <c r="H46" s="293"/>
      <c r="I46" s="293"/>
      <c r="J46" s="293"/>
      <c r="K46" s="294"/>
      <c r="L46" s="150"/>
      <c r="M46" s="10"/>
    </row>
    <row r="47" spans="1:19" x14ac:dyDescent="0.25">
      <c r="B47" s="56"/>
      <c r="C47" s="292"/>
      <c r="D47" s="293"/>
      <c r="E47" s="293"/>
      <c r="F47" s="293"/>
      <c r="G47" s="293"/>
      <c r="H47" s="293"/>
      <c r="I47" s="293"/>
      <c r="J47" s="293"/>
      <c r="K47" s="294"/>
      <c r="L47" s="150"/>
      <c r="M47" s="10"/>
    </row>
    <row r="48" spans="1:19" x14ac:dyDescent="0.25">
      <c r="B48" s="56"/>
      <c r="C48" s="292"/>
      <c r="D48" s="293"/>
      <c r="E48" s="293"/>
      <c r="F48" s="293"/>
      <c r="G48" s="293"/>
      <c r="H48" s="293"/>
      <c r="I48" s="293"/>
      <c r="J48" s="293"/>
      <c r="K48" s="294"/>
      <c r="L48" s="150"/>
      <c r="M48" s="10"/>
    </row>
    <row r="49" spans="1:19" x14ac:dyDescent="0.25">
      <c r="B49" s="56"/>
      <c r="C49" s="292"/>
      <c r="D49" s="293"/>
      <c r="E49" s="293"/>
      <c r="F49" s="293"/>
      <c r="G49" s="293"/>
      <c r="H49" s="293"/>
      <c r="I49" s="293"/>
      <c r="J49" s="293"/>
      <c r="K49" s="294"/>
      <c r="L49" s="93"/>
      <c r="M49" s="10"/>
    </row>
    <row r="50" spans="1:19" x14ac:dyDescent="0.25">
      <c r="B50" s="56"/>
      <c r="C50" s="295"/>
      <c r="D50" s="296"/>
      <c r="E50" s="296"/>
      <c r="F50" s="296"/>
      <c r="G50" s="296"/>
      <c r="H50" s="296"/>
      <c r="I50" s="296"/>
      <c r="J50" s="296"/>
      <c r="K50" s="297"/>
      <c r="L50" s="93"/>
      <c r="M50" s="10"/>
    </row>
    <row r="51" spans="1:19" x14ac:dyDescent="0.25">
      <c r="B51" s="46"/>
      <c r="C51" s="47"/>
      <c r="D51" s="47"/>
      <c r="E51" s="47"/>
      <c r="F51" s="47"/>
      <c r="G51" s="47"/>
      <c r="H51" s="47"/>
      <c r="I51" s="47"/>
      <c r="J51" s="47"/>
      <c r="K51" s="47"/>
      <c r="L51" s="48"/>
      <c r="M51" s="10"/>
    </row>
    <row r="52" spans="1:19" x14ac:dyDescent="0.25">
      <c r="B52" s="275" t="str">
        <f>IF(Intro!$G$29="English",O52,P52)</f>
        <v>For additional details, view the Info tab.</v>
      </c>
      <c r="C52" s="276"/>
      <c r="D52" s="276"/>
      <c r="E52" s="276"/>
      <c r="F52" s="276"/>
      <c r="G52" s="276"/>
      <c r="H52" s="276"/>
      <c r="I52" s="276"/>
      <c r="J52" s="276"/>
      <c r="K52" s="276"/>
      <c r="L52" s="277"/>
      <c r="M52" s="10"/>
      <c r="O52" s="10" t="s">
        <v>107</v>
      </c>
      <c r="P52" s="10" t="s">
        <v>108</v>
      </c>
    </row>
    <row r="53" spans="1:19" x14ac:dyDescent="0.25">
      <c r="B53" s="54"/>
      <c r="C53" s="51"/>
      <c r="D53" s="51"/>
      <c r="E53" s="51"/>
      <c r="F53" s="51"/>
      <c r="G53" s="51"/>
      <c r="H53" s="51"/>
      <c r="I53" s="51"/>
      <c r="J53" s="51"/>
      <c r="K53" s="51"/>
      <c r="L53" s="52"/>
      <c r="M53" s="10"/>
    </row>
    <row r="54" spans="1:19" s="6" customFormat="1" x14ac:dyDescent="0.25">
      <c r="A54" s="4"/>
      <c r="B54" s="14"/>
      <c r="C54" s="14"/>
      <c r="D54" s="3"/>
      <c r="E54" s="3"/>
      <c r="F54" s="3"/>
      <c r="G54" s="3"/>
      <c r="H54" s="3"/>
      <c r="I54" s="3"/>
      <c r="J54" s="3"/>
      <c r="K54" s="3"/>
      <c r="L54" s="3"/>
      <c r="Q54" s="10"/>
      <c r="R54" s="10"/>
      <c r="S54" s="10"/>
    </row>
    <row r="55" spans="1:19" s="2" customFormat="1" x14ac:dyDescent="0.25">
      <c r="A55" s="4"/>
      <c r="B55" s="283" t="str">
        <f>IF(Intro!$G$29="English",O55,P55)</f>
        <v>DO YOU NEED TO COMPLETE THIS QUESTIONNAIRE?</v>
      </c>
      <c r="C55" s="284"/>
      <c r="D55" s="284"/>
      <c r="E55" s="284"/>
      <c r="F55" s="284"/>
      <c r="G55" s="284"/>
      <c r="H55" s="284"/>
      <c r="I55" s="284"/>
      <c r="J55" s="284"/>
      <c r="K55" s="284"/>
      <c r="L55" s="285"/>
      <c r="M55" s="21"/>
      <c r="N55" s="21"/>
      <c r="O55" s="9" t="s">
        <v>213</v>
      </c>
      <c r="P55" s="9" t="s">
        <v>309</v>
      </c>
      <c r="Q55" s="32"/>
      <c r="R55" s="32"/>
      <c r="S55" s="32"/>
    </row>
    <row r="56" spans="1:19" x14ac:dyDescent="0.25">
      <c r="B56" s="16"/>
      <c r="C56" s="27"/>
      <c r="D56" s="28"/>
      <c r="E56" s="28"/>
      <c r="F56" s="28"/>
      <c r="G56" s="28"/>
      <c r="H56" s="28"/>
      <c r="I56" s="28"/>
      <c r="J56" s="28"/>
      <c r="K56" s="28"/>
      <c r="L56" s="17"/>
      <c r="M56" s="10"/>
    </row>
    <row r="57" spans="1:19" x14ac:dyDescent="0.25">
      <c r="B57" s="280" t="str">
        <f>IF(Intro!$G$29="English",O57,P57)</f>
        <v>Has your firm imported the goods as the importer of record from any country since January 1, 2023?</v>
      </c>
      <c r="C57" s="281"/>
      <c r="D57" s="281"/>
      <c r="E57" s="281"/>
      <c r="F57" s="281"/>
      <c r="G57" s="281"/>
      <c r="H57" s="281"/>
      <c r="I57" s="281"/>
      <c r="J57" s="281"/>
      <c r="K57" s="281"/>
      <c r="L57" s="282"/>
      <c r="M57" s="10"/>
      <c r="O57" s="18" t="str">
        <f>"Has your firm imported the goods as the importer of record from any country since January 1, "&amp;Variables!B6&amp;"?"</f>
        <v>Has your firm imported the goods as the importer of record from any country since January 1, 2023?</v>
      </c>
      <c r="P57" s="10" t="str">
        <f>"Votre entreprise a-t-elle importé les marchandises en tant qu'importateur officiel de n'importe quel pays à tout moment depuis le 1er janvier "&amp;Variables!C6&amp;"?"</f>
        <v>Votre entreprise a-t-elle importé les marchandises en tant qu'importateur officiel de n'importe quel pays à tout moment depuis le 1er janvier 2023?</v>
      </c>
    </row>
    <row r="58" spans="1:19" x14ac:dyDescent="0.25">
      <c r="B58" s="56"/>
      <c r="C58" s="57"/>
      <c r="D58" s="10"/>
      <c r="E58" s="10"/>
      <c r="F58" s="10"/>
      <c r="G58" s="94"/>
      <c r="H58" s="94"/>
      <c r="I58" s="94"/>
      <c r="J58" s="94"/>
      <c r="K58" s="94"/>
      <c r="L58" s="95"/>
      <c r="M58" s="10"/>
      <c r="O58" s="10" t="s">
        <v>974</v>
      </c>
      <c r="P58" s="10" t="s">
        <v>975</v>
      </c>
    </row>
    <row r="59" spans="1:19" ht="43.5" customHeight="1" x14ac:dyDescent="0.25">
      <c r="B59" s="300" t="str">
        <f>IF(Intro!$G$29="English",O58,P58)</f>
        <v>Select an answer</v>
      </c>
      <c r="C59" s="301"/>
      <c r="D59" s="298"/>
      <c r="E59" s="302" t="str">
        <f>IF(D59="Yes, canned goods only.",O60,IF(D59="Oui, marchandises en conserve seulement.",P60,IF(D59="Yes, frozen goods only.",O59,IF(D59="Oui, marchandises congelées seulement.",P59,IF(D59="Yes, both canned and frozen goods.",O61,IF(D59="Oui, marchandises en conserve et congelées.",P61,IF(D59="No",O62,IF(D59="Non",P62,""))))))))</f>
        <v/>
      </c>
      <c r="F59" s="303"/>
      <c r="G59" s="303"/>
      <c r="H59" s="303"/>
      <c r="I59" s="303"/>
      <c r="J59" s="303"/>
      <c r="K59" s="304"/>
      <c r="L59" s="95"/>
      <c r="M59" s="10"/>
      <c r="O59" s="10" t="str">
        <f>"Complete all tabs in this questionnaire and submit it by "&amp;Variables!B11&amp;"."</f>
        <v>Complete all tabs in this questionnaire and submit it by April 10, 2026.</v>
      </c>
      <c r="P59" s="10" t="str">
        <f>"Remplissez tous les onglets de ce questionnaire et soumettez-le avant le "&amp;Variables!C11&amp;"."</f>
        <v>Remplissez tous les onglets de ce questionnaire et soumettez-le avant le 10 avril 2026.</v>
      </c>
    </row>
    <row r="60" spans="1:19" ht="30" customHeight="1" x14ac:dyDescent="0.25">
      <c r="B60" s="300"/>
      <c r="C60" s="301"/>
      <c r="D60" s="299"/>
      <c r="E60" s="305"/>
      <c r="F60" s="306"/>
      <c r="G60" s="306"/>
      <c r="H60" s="306"/>
      <c r="I60" s="306"/>
      <c r="J60" s="306"/>
      <c r="K60" s="307"/>
      <c r="L60" s="95"/>
      <c r="M60" s="10"/>
      <c r="O60" s="10" t="str">
        <f>"Complete the importers' questionnaire on canned goods, which can be found on the Tribunal website, and submit it by "&amp;Variables!B11&amp;"."</f>
        <v>Complete the importers' questionnaire on canned goods, which can be found on the Tribunal website, and submit it by April 10, 2026.</v>
      </c>
      <c r="P60" s="10" t="str">
        <f>"Remplissez le questionnaire à l'intention des importateurs sur les marchandises en conserve, disponible sur le site web du Tribunal, et soumettez-le avant le "&amp;Variables!C11&amp;"."</f>
        <v>Remplissez le questionnaire à l'intention des importateurs sur les marchandises en conserve, disponible sur le site web du Tribunal, et soumettez-le avant le 10 avril 2026.</v>
      </c>
    </row>
    <row r="61" spans="1:19" x14ac:dyDescent="0.25">
      <c r="B61" s="16"/>
      <c r="C61" s="27"/>
      <c r="D61" s="28"/>
      <c r="E61" s="28"/>
      <c r="F61" s="28"/>
      <c r="G61" s="28"/>
      <c r="H61" s="28"/>
      <c r="I61" s="28"/>
      <c r="J61" s="28"/>
      <c r="K61" s="28"/>
      <c r="L61" s="17"/>
      <c r="M61" s="10"/>
      <c r="O61" s="10" t="str">
        <f>"Complete all tabs in this questionnaire and complete the importers' questionnaire on canned goods, which can be found on the Tribunal website, and submit them by "&amp;Variables!B11&amp;"."</f>
        <v>Complete all tabs in this questionnaire and complete the importers' questionnaire on canned goods, which can be found on the Tribunal website, and submit them by April 10, 2026.</v>
      </c>
      <c r="P61" s="10" t="str">
        <f>"Remplissez tous les onglets de ce questionnaire et remplissez le questionnaire à l'intention des importateurs sur les marchandises en conserve, disponible sur le site web du Tribunal, et soumettez-les avant le "&amp;Variables!C11&amp;"."</f>
        <v>Remplissez tous les onglets de ce questionnaire et remplissez le questionnaire à l'intention des importateurs sur les marchandises en conserve, disponible sur le site web du Tribunal, et soumettez-les avant le 10 avril 2026.</v>
      </c>
    </row>
    <row r="62" spans="1:19" ht="14.1" customHeight="1" x14ac:dyDescent="0.25">
      <c r="B62" s="280" t="str">
        <f>IF(Intro!$G$29="English",O63,P63)</f>
        <v>If no, explain why CBSA import data indicates that you imported using the HS numbers listed on the Info tab during this period.</v>
      </c>
      <c r="C62" s="281"/>
      <c r="D62" s="281"/>
      <c r="E62" s="281"/>
      <c r="F62" s="281"/>
      <c r="G62" s="281"/>
      <c r="H62" s="281"/>
      <c r="I62" s="281"/>
      <c r="J62" s="281"/>
      <c r="K62" s="281"/>
      <c r="L62" s="282"/>
      <c r="M62" s="10"/>
      <c r="O62" s="10" t="str">
        <f>"Provide explanation below. Complete this tab only and submit it by "&amp;Variables!B11&amp;"."</f>
        <v>Provide explanation below. Complete this tab only and submit it by April 10, 2026.</v>
      </c>
      <c r="P62" s="10" t="str">
        <f>"Expliquez ci-dessous. Remplissez cet onglet uniquement et soumettez-le avant le "&amp;Variables!C11&amp;"."</f>
        <v>Expliquez ci-dessous. Remplissez cet onglet uniquement et soumettez-le avant le 10 avril 2026.</v>
      </c>
    </row>
    <row r="63" spans="1:19" x14ac:dyDescent="0.25">
      <c r="B63" s="16"/>
      <c r="C63" s="27"/>
      <c r="D63" s="28"/>
      <c r="E63" s="28"/>
      <c r="F63" s="28"/>
      <c r="G63" s="28"/>
      <c r="H63" s="28"/>
      <c r="I63" s="28"/>
      <c r="J63" s="28"/>
      <c r="K63" s="28"/>
      <c r="L63" s="17"/>
      <c r="M63" s="10"/>
      <c r="O63" s="10" t="s">
        <v>352</v>
      </c>
      <c r="P63" s="10" t="s">
        <v>353</v>
      </c>
    </row>
    <row r="64" spans="1:19" x14ac:dyDescent="0.25">
      <c r="B64" s="308"/>
      <c r="C64" s="309"/>
      <c r="D64" s="309"/>
      <c r="E64" s="309"/>
      <c r="F64" s="309"/>
      <c r="G64" s="309"/>
      <c r="H64" s="309"/>
      <c r="I64" s="309"/>
      <c r="J64" s="309"/>
      <c r="K64" s="309"/>
      <c r="L64" s="310"/>
      <c r="M64" s="10"/>
    </row>
    <row r="65" spans="1:19" x14ac:dyDescent="0.25">
      <c r="B65" s="308"/>
      <c r="C65" s="309"/>
      <c r="D65" s="309"/>
      <c r="E65" s="309"/>
      <c r="F65" s="309"/>
      <c r="G65" s="309"/>
      <c r="H65" s="309"/>
      <c r="I65" s="309"/>
      <c r="J65" s="309"/>
      <c r="K65" s="309"/>
      <c r="L65" s="310"/>
      <c r="M65" s="10"/>
    </row>
    <row r="66" spans="1:19" x14ac:dyDescent="0.25">
      <c r="B66" s="308"/>
      <c r="C66" s="309"/>
      <c r="D66" s="309"/>
      <c r="E66" s="309"/>
      <c r="F66" s="309"/>
      <c r="G66" s="309"/>
      <c r="H66" s="309"/>
      <c r="I66" s="309"/>
      <c r="J66" s="309"/>
      <c r="K66" s="309"/>
      <c r="L66" s="310"/>
      <c r="M66" s="10"/>
    </row>
    <row r="67" spans="1:19" x14ac:dyDescent="0.25">
      <c r="B67" s="308"/>
      <c r="C67" s="309"/>
      <c r="D67" s="309"/>
      <c r="E67" s="309"/>
      <c r="F67" s="309"/>
      <c r="G67" s="309"/>
      <c r="H67" s="309"/>
      <c r="I67" s="309"/>
      <c r="J67" s="309"/>
      <c r="K67" s="309"/>
      <c r="L67" s="310"/>
      <c r="M67" s="10"/>
    </row>
    <row r="68" spans="1:19" x14ac:dyDescent="0.25">
      <c r="B68" s="308"/>
      <c r="C68" s="309"/>
      <c r="D68" s="309"/>
      <c r="E68" s="309"/>
      <c r="F68" s="309"/>
      <c r="G68" s="309"/>
      <c r="H68" s="309"/>
      <c r="I68" s="309"/>
      <c r="J68" s="309"/>
      <c r="K68" s="309"/>
      <c r="L68" s="310"/>
      <c r="M68" s="10"/>
    </row>
    <row r="69" spans="1:19" x14ac:dyDescent="0.25">
      <c r="B69" s="308"/>
      <c r="C69" s="309"/>
      <c r="D69" s="309"/>
      <c r="E69" s="309"/>
      <c r="F69" s="309"/>
      <c r="G69" s="309"/>
      <c r="H69" s="309"/>
      <c r="I69" s="309"/>
      <c r="J69" s="309"/>
      <c r="K69" s="309"/>
      <c r="L69" s="310"/>
      <c r="M69" s="10"/>
    </row>
    <row r="70" spans="1:19" x14ac:dyDescent="0.25">
      <c r="B70" s="308"/>
      <c r="C70" s="309"/>
      <c r="D70" s="309"/>
      <c r="E70" s="309"/>
      <c r="F70" s="309"/>
      <c r="G70" s="309"/>
      <c r="H70" s="309"/>
      <c r="I70" s="309"/>
      <c r="J70" s="309"/>
      <c r="K70" s="309"/>
      <c r="L70" s="310"/>
      <c r="M70" s="10"/>
    </row>
    <row r="71" spans="1:19" x14ac:dyDescent="0.25">
      <c r="B71" s="308"/>
      <c r="C71" s="309"/>
      <c r="D71" s="309"/>
      <c r="E71" s="309"/>
      <c r="F71" s="309"/>
      <c r="G71" s="309"/>
      <c r="H71" s="309"/>
      <c r="I71" s="309"/>
      <c r="J71" s="309"/>
      <c r="K71" s="309"/>
      <c r="L71" s="310"/>
      <c r="M71" s="10"/>
    </row>
    <row r="72" spans="1:19" x14ac:dyDescent="0.25">
      <c r="B72" s="54"/>
      <c r="C72" s="51"/>
      <c r="D72" s="51"/>
      <c r="E72" s="51"/>
      <c r="F72" s="51"/>
      <c r="G72" s="51"/>
      <c r="H72" s="51"/>
      <c r="I72" s="51"/>
      <c r="J72" s="51"/>
      <c r="K72" s="51"/>
      <c r="L72" s="52"/>
      <c r="M72" s="10"/>
    </row>
    <row r="73" spans="1:19" s="6" customFormat="1" x14ac:dyDescent="0.25">
      <c r="A73" s="4"/>
      <c r="B73" s="14"/>
      <c r="C73" s="14"/>
      <c r="D73" s="3"/>
      <c r="E73" s="3"/>
      <c r="F73" s="3"/>
      <c r="G73" s="3"/>
      <c r="H73" s="3"/>
      <c r="I73" s="3"/>
      <c r="J73" s="3"/>
      <c r="K73" s="3"/>
      <c r="L73" s="3"/>
      <c r="O73" s="23"/>
      <c r="P73" s="23"/>
      <c r="Q73" s="10"/>
      <c r="R73" s="10"/>
      <c r="S73" s="10"/>
    </row>
    <row r="74" spans="1:19" s="2" customFormat="1" x14ac:dyDescent="0.25">
      <c r="A74" s="4"/>
      <c r="B74" s="286" t="str">
        <f>UPPER(IF(Intro!$G$29="English",O74,P74))</f>
        <v>QUESTIONNAIRE DUE DATE</v>
      </c>
      <c r="C74" s="287" t="str">
        <f>UPPER(IF(Intro!$G$29="English",P74,Q74))</f>
        <v>DATE D'ÉCHÉANCE DU QUESTIONNAIRE</v>
      </c>
      <c r="D74" s="287" t="str">
        <f>UPPER(IF(Intro!$G$29="English",Q74,R74))</f>
        <v/>
      </c>
      <c r="E74" s="287" t="str">
        <f>UPPER(IF(Intro!$G$29="English",R74,S74))</f>
        <v/>
      </c>
      <c r="F74" s="287" t="str">
        <f>UPPER(IF(Intro!$G$29="English",S74,T74))</f>
        <v/>
      </c>
      <c r="G74" s="287"/>
      <c r="H74" s="287" t="str">
        <f>UPPER(IF(Intro!$G$29="English",T74,U74))</f>
        <v/>
      </c>
      <c r="I74" s="287" t="str">
        <f>UPPER(IF(Intro!$G$29="English",U74,V74))</f>
        <v/>
      </c>
      <c r="J74" s="287" t="str">
        <f>UPPER(IF(Intro!$G$29="English",V74,W74))</f>
        <v/>
      </c>
      <c r="K74" s="287" t="str">
        <f>UPPER(IF(Intro!$G$29="English",W74,X74))</f>
        <v/>
      </c>
      <c r="L74" s="288" t="str">
        <f>UPPER(IF(Intro!$G$29="English",X74,Y74))</f>
        <v/>
      </c>
      <c r="M74" s="6"/>
      <c r="N74" s="21"/>
      <c r="O74" s="9" t="s">
        <v>32</v>
      </c>
      <c r="P74" s="9" t="s">
        <v>33</v>
      </c>
      <c r="Q74" s="32"/>
      <c r="R74" s="32"/>
      <c r="S74" s="32"/>
    </row>
    <row r="75" spans="1:19" x14ac:dyDescent="0.25">
      <c r="B75" s="16"/>
      <c r="C75" s="27"/>
      <c r="D75" s="28"/>
      <c r="E75" s="28"/>
      <c r="F75" s="28"/>
      <c r="G75" s="28"/>
      <c r="H75" s="28"/>
      <c r="I75" s="28"/>
      <c r="J75" s="28"/>
      <c r="K75" s="28"/>
      <c r="L75" s="17"/>
      <c r="M75" s="10"/>
    </row>
    <row r="76" spans="1:19" x14ac:dyDescent="0.25">
      <c r="B76" s="56"/>
      <c r="C76" s="10"/>
      <c r="D76" s="311" t="str">
        <f>IF(Intro!$G$29="English",O76,P76)</f>
        <v>April 10, 2026</v>
      </c>
      <c r="E76" s="312"/>
      <c r="F76" s="312"/>
      <c r="G76" s="312"/>
      <c r="H76" s="312"/>
      <c r="I76" s="312"/>
      <c r="J76" s="313"/>
      <c r="K76" s="36"/>
      <c r="L76" s="73"/>
      <c r="M76" s="10"/>
      <c r="O76" s="30" t="str">
        <f>Variables!B11</f>
        <v>April 10, 2026</v>
      </c>
      <c r="P76" s="30" t="str">
        <f>Variables!C11</f>
        <v>10 avril 2026</v>
      </c>
    </row>
    <row r="77" spans="1:19" x14ac:dyDescent="0.25">
      <c r="B77" s="56"/>
      <c r="C77" s="10"/>
      <c r="D77" s="314"/>
      <c r="E77" s="315"/>
      <c r="F77" s="315"/>
      <c r="G77" s="315"/>
      <c r="H77" s="315"/>
      <c r="I77" s="315"/>
      <c r="J77" s="316"/>
      <c r="K77" s="36"/>
      <c r="L77" s="73"/>
      <c r="M77" s="10"/>
      <c r="O77" s="30"/>
      <c r="P77" s="30"/>
    </row>
    <row r="78" spans="1:19" x14ac:dyDescent="0.25">
      <c r="B78" s="54"/>
      <c r="C78" s="51"/>
      <c r="D78" s="51"/>
      <c r="E78" s="51"/>
      <c r="F78" s="51"/>
      <c r="G78" s="51"/>
      <c r="H78" s="51"/>
      <c r="I78" s="51"/>
      <c r="J78" s="51"/>
      <c r="K78" s="51"/>
      <c r="L78" s="52"/>
      <c r="M78" s="10"/>
    </row>
    <row r="79" spans="1:19" s="6" customFormat="1" x14ac:dyDescent="0.25">
      <c r="A79" s="4"/>
      <c r="B79" s="14"/>
      <c r="C79" s="14"/>
      <c r="D79" s="3"/>
      <c r="E79" s="3"/>
      <c r="F79" s="3"/>
      <c r="G79" s="3"/>
      <c r="H79" s="3"/>
      <c r="I79" s="3"/>
      <c r="J79" s="3"/>
      <c r="K79" s="3"/>
      <c r="L79" s="3"/>
      <c r="O79" s="23"/>
      <c r="P79" s="23"/>
      <c r="Q79" s="10"/>
      <c r="R79" s="10"/>
      <c r="S79" s="10"/>
    </row>
    <row r="80" spans="1:19" s="2" customFormat="1" x14ac:dyDescent="0.25">
      <c r="A80" s="4"/>
      <c r="B80" s="286" t="str">
        <f>IF(Intro!$G$29="English",O80,P80)</f>
        <v>FAILURE TO COMPLETE QUESTIONNAIRE</v>
      </c>
      <c r="C80" s="287" t="str">
        <f>UPPER(IF(Intro!$G$29="English",P80,Q80))</f>
        <v>QUESTIONNAIRE NON REMPLI</v>
      </c>
      <c r="D80" s="287" t="str">
        <f>UPPER(IF(Intro!$G$29="English",Q80,R80))</f>
        <v/>
      </c>
      <c r="E80" s="287" t="str">
        <f>UPPER(IF(Intro!$G$29="English",R80,S80))</f>
        <v/>
      </c>
      <c r="F80" s="287" t="str">
        <f>UPPER(IF(Intro!$G$29="English",S80,T80))</f>
        <v/>
      </c>
      <c r="G80" s="287"/>
      <c r="H80" s="287" t="str">
        <f>UPPER(IF(Intro!$G$29="English",T80,U80))</f>
        <v/>
      </c>
      <c r="I80" s="287" t="str">
        <f>UPPER(IF(Intro!$G$29="English",U80,V80))</f>
        <v/>
      </c>
      <c r="J80" s="287" t="str">
        <f>UPPER(IF(Intro!$G$29="English",V80,W80))</f>
        <v/>
      </c>
      <c r="K80" s="287" t="str">
        <f>UPPER(IF(Intro!$G$29="English",W80,X80))</f>
        <v/>
      </c>
      <c r="L80" s="288" t="str">
        <f>UPPER(IF(Intro!$G$29="English",X80,Y80))</f>
        <v/>
      </c>
      <c r="M80" s="6"/>
      <c r="N80" s="21"/>
      <c r="O80" s="19" t="s">
        <v>214</v>
      </c>
      <c r="P80" s="19" t="s">
        <v>215</v>
      </c>
      <c r="Q80" s="32"/>
      <c r="R80" s="32"/>
      <c r="S80" s="32"/>
    </row>
    <row r="81" spans="1:19" x14ac:dyDescent="0.25">
      <c r="B81" s="16"/>
      <c r="C81" s="27"/>
      <c r="D81" s="28"/>
      <c r="E81" s="28"/>
      <c r="F81" s="28"/>
      <c r="G81" s="28"/>
      <c r="H81" s="28"/>
      <c r="I81" s="28"/>
      <c r="J81" s="28"/>
      <c r="K81" s="28"/>
      <c r="L81" s="17"/>
      <c r="M81" s="10"/>
    </row>
    <row r="82" spans="1:19" x14ac:dyDescent="0.25">
      <c r="B82" s="275" t="str">
        <f>IF(Intro!$G$29="English",O82,P82)</f>
        <v>Failure to complete the questionnaire by the due date may result in the Tribunal issuing a production order, pursuant to section 17 of the Canadian International Trade Tribunal Act, to compel the production of a questionnaire response.</v>
      </c>
      <c r="C82" s="276"/>
      <c r="D82" s="276"/>
      <c r="E82" s="276"/>
      <c r="F82" s="276"/>
      <c r="G82" s="276"/>
      <c r="H82" s="276"/>
      <c r="I82" s="276"/>
      <c r="J82" s="276"/>
      <c r="K82" s="276"/>
      <c r="L82" s="277"/>
      <c r="M82" s="10"/>
      <c r="O82" s="10" t="s">
        <v>73</v>
      </c>
      <c r="P82" s="10" t="s">
        <v>168</v>
      </c>
    </row>
    <row r="83" spans="1:19" x14ac:dyDescent="0.25">
      <c r="B83" s="275"/>
      <c r="C83" s="276"/>
      <c r="D83" s="276"/>
      <c r="E83" s="276"/>
      <c r="F83" s="276"/>
      <c r="G83" s="276"/>
      <c r="H83" s="276"/>
      <c r="I83" s="276"/>
      <c r="J83" s="276"/>
      <c r="K83" s="276"/>
      <c r="L83" s="277"/>
      <c r="M83" s="10"/>
    </row>
    <row r="84" spans="1:19" x14ac:dyDescent="0.25">
      <c r="B84" s="54"/>
      <c r="C84" s="51"/>
      <c r="D84" s="51"/>
      <c r="E84" s="51"/>
      <c r="F84" s="51"/>
      <c r="G84" s="51"/>
      <c r="H84" s="51"/>
      <c r="I84" s="51"/>
      <c r="J84" s="51"/>
      <c r="K84" s="51"/>
      <c r="L84" s="52"/>
      <c r="M84" s="10"/>
    </row>
    <row r="85" spans="1:19" s="6" customFormat="1" x14ac:dyDescent="0.25">
      <c r="A85" s="4"/>
      <c r="B85" s="14"/>
      <c r="C85" s="14"/>
      <c r="D85" s="3"/>
      <c r="E85" s="3"/>
      <c r="F85" s="3"/>
      <c r="G85" s="3"/>
      <c r="H85" s="3"/>
      <c r="I85" s="3"/>
      <c r="J85" s="3"/>
      <c r="K85" s="3"/>
      <c r="L85" s="3"/>
      <c r="O85" s="23"/>
      <c r="P85" s="23"/>
      <c r="Q85" s="10"/>
      <c r="R85" s="10"/>
      <c r="S85" s="10"/>
    </row>
    <row r="86" spans="1:19" x14ac:dyDescent="0.25">
      <c r="B86" s="341" t="str">
        <f>IF(Intro!$G$29="English",O86,P86)</f>
        <v>FIRM INFORMATION</v>
      </c>
      <c r="C86" s="342"/>
      <c r="D86" s="342"/>
      <c r="E86" s="342"/>
      <c r="F86" s="342"/>
      <c r="G86" s="342"/>
      <c r="H86" s="342"/>
      <c r="I86" s="342"/>
      <c r="J86" s="342"/>
      <c r="K86" s="342"/>
      <c r="L86" s="343"/>
      <c r="M86" s="10"/>
      <c r="O86" s="10" t="s">
        <v>25</v>
      </c>
      <c r="P86" s="10" t="s">
        <v>26</v>
      </c>
    </row>
    <row r="87" spans="1:19" x14ac:dyDescent="0.25">
      <c r="B87" s="16"/>
      <c r="C87" s="27"/>
      <c r="D87" s="28"/>
      <c r="E87" s="28"/>
      <c r="F87" s="28"/>
      <c r="G87" s="28"/>
      <c r="H87" s="28"/>
      <c r="I87" s="28"/>
      <c r="J87" s="28"/>
      <c r="K87" s="28"/>
      <c r="L87" s="17"/>
      <c r="M87" s="10"/>
    </row>
    <row r="88" spans="1:19" x14ac:dyDescent="0.25">
      <c r="B88" s="317" t="str">
        <f>IF(Intro!$G$29="English",O88,P88)</f>
        <v>Firm Name (In English and French, if applicable)</v>
      </c>
      <c r="C88" s="318"/>
      <c r="D88" s="318"/>
      <c r="E88" s="337"/>
      <c r="F88" s="337"/>
      <c r="G88" s="337"/>
      <c r="H88" s="337"/>
      <c r="I88" s="337"/>
      <c r="J88" s="337"/>
      <c r="K88" s="337"/>
      <c r="L88" s="338"/>
      <c r="M88" s="10"/>
      <c r="O88" s="18" t="s">
        <v>156</v>
      </c>
      <c r="P88" s="10" t="s">
        <v>134</v>
      </c>
    </row>
    <row r="89" spans="1:19" x14ac:dyDescent="0.25">
      <c r="B89" s="317"/>
      <c r="C89" s="318"/>
      <c r="D89" s="318"/>
      <c r="E89" s="339"/>
      <c r="F89" s="339"/>
      <c r="G89" s="339"/>
      <c r="H89" s="339"/>
      <c r="I89" s="339"/>
      <c r="J89" s="339"/>
      <c r="K89" s="339"/>
      <c r="L89" s="340"/>
      <c r="M89" s="10"/>
      <c r="O89" s="18"/>
    </row>
    <row r="90" spans="1:19" x14ac:dyDescent="0.25">
      <c r="B90" s="317" t="str">
        <f>IF(Intro!$G$29="English",O90,P90)</f>
        <v>Firm Address</v>
      </c>
      <c r="C90" s="319"/>
      <c r="D90" s="319"/>
      <c r="E90" s="337"/>
      <c r="F90" s="337"/>
      <c r="G90" s="337"/>
      <c r="H90" s="337"/>
      <c r="I90" s="337"/>
      <c r="J90" s="337"/>
      <c r="K90" s="337"/>
      <c r="L90" s="338"/>
      <c r="M90" s="10"/>
      <c r="O90" s="18" t="s">
        <v>2</v>
      </c>
      <c r="P90" s="10" t="s">
        <v>3</v>
      </c>
    </row>
    <row r="91" spans="1:19" x14ac:dyDescent="0.25">
      <c r="B91" s="320"/>
      <c r="C91" s="321"/>
      <c r="D91" s="321"/>
      <c r="E91" s="339"/>
      <c r="F91" s="339"/>
      <c r="G91" s="339"/>
      <c r="H91" s="339"/>
      <c r="I91" s="339"/>
      <c r="J91" s="339"/>
      <c r="K91" s="339"/>
      <c r="L91" s="340"/>
      <c r="M91" s="10"/>
      <c r="O91" s="18"/>
    </row>
    <row r="92" spans="1:19" x14ac:dyDescent="0.25">
      <c r="B92" s="317" t="str">
        <f>IF(Intro!$G$29="English",O92,P92)</f>
        <v>Website Address</v>
      </c>
      <c r="C92" s="319"/>
      <c r="D92" s="319"/>
      <c r="E92" s="337"/>
      <c r="F92" s="337"/>
      <c r="G92" s="337"/>
      <c r="H92" s="337"/>
      <c r="I92" s="337"/>
      <c r="J92" s="337"/>
      <c r="K92" s="337"/>
      <c r="L92" s="338"/>
      <c r="M92" s="10"/>
      <c r="O92" s="18" t="s">
        <v>30</v>
      </c>
      <c r="P92" s="10" t="s">
        <v>4</v>
      </c>
    </row>
    <row r="93" spans="1:19" x14ac:dyDescent="0.25">
      <c r="B93" s="320"/>
      <c r="C93" s="321"/>
      <c r="D93" s="321"/>
      <c r="E93" s="339"/>
      <c r="F93" s="339"/>
      <c r="G93" s="339"/>
      <c r="H93" s="339"/>
      <c r="I93" s="339"/>
      <c r="J93" s="339"/>
      <c r="K93" s="339"/>
      <c r="L93" s="340"/>
      <c r="M93" s="10"/>
      <c r="O93" s="18"/>
    </row>
    <row r="94" spans="1:19" x14ac:dyDescent="0.25">
      <c r="B94" s="16"/>
      <c r="C94" s="27"/>
      <c r="D94" s="28"/>
      <c r="E94" s="28"/>
      <c r="F94" s="28"/>
      <c r="G94" s="28"/>
      <c r="H94" s="28"/>
      <c r="I94" s="28"/>
      <c r="J94" s="28"/>
      <c r="K94" s="28"/>
      <c r="L94" s="17"/>
      <c r="M94" s="10"/>
    </row>
    <row r="95" spans="1:19" x14ac:dyDescent="0.25">
      <c r="B95" s="275" t="str">
        <f>IF(Intro!$G$29="English",O95,P95)</f>
        <v xml:space="preserve">If your firm has more than one location, facility or outlet, submit a consolidated response to the questionnaire.
</v>
      </c>
      <c r="C95" s="276"/>
      <c r="D95" s="276"/>
      <c r="E95" s="276"/>
      <c r="F95" s="276"/>
      <c r="G95" s="276"/>
      <c r="H95" s="276"/>
      <c r="I95" s="276"/>
      <c r="J95" s="276"/>
      <c r="K95" s="276"/>
      <c r="L95" s="277"/>
      <c r="M95" s="10"/>
      <c r="O95" s="10" t="s">
        <v>120</v>
      </c>
      <c r="P95" s="10" t="s">
        <v>121</v>
      </c>
    </row>
    <row r="96" spans="1:19" x14ac:dyDescent="0.25">
      <c r="B96" s="350" t="str">
        <f>IF(Intro!$G$29="English",O96,P96)</f>
        <v>Provide the names and addresses of other locations, facilities, and outlets in Canada on behalf of which your company is responding.</v>
      </c>
      <c r="C96" s="351"/>
      <c r="D96" s="351"/>
      <c r="E96" s="356"/>
      <c r="F96" s="356"/>
      <c r="G96" s="356"/>
      <c r="H96" s="356"/>
      <c r="I96" s="356"/>
      <c r="J96" s="356"/>
      <c r="K96" s="356"/>
      <c r="L96" s="357"/>
      <c r="M96" s="10"/>
      <c r="O96" s="18" t="s">
        <v>23</v>
      </c>
      <c r="P96" s="10" t="s">
        <v>43</v>
      </c>
    </row>
    <row r="97" spans="2:16" x14ac:dyDescent="0.25">
      <c r="B97" s="352"/>
      <c r="C97" s="353"/>
      <c r="D97" s="353"/>
      <c r="E97" s="358"/>
      <c r="F97" s="358"/>
      <c r="G97" s="358"/>
      <c r="H97" s="358"/>
      <c r="I97" s="358"/>
      <c r="J97" s="358"/>
      <c r="K97" s="358"/>
      <c r="L97" s="359"/>
      <c r="M97" s="10"/>
      <c r="O97" s="18"/>
    </row>
    <row r="98" spans="2:16" x14ac:dyDescent="0.25">
      <c r="B98" s="352"/>
      <c r="C98" s="353"/>
      <c r="D98" s="353"/>
      <c r="E98" s="358"/>
      <c r="F98" s="358"/>
      <c r="G98" s="358"/>
      <c r="H98" s="358"/>
      <c r="I98" s="358"/>
      <c r="J98" s="358"/>
      <c r="K98" s="358"/>
      <c r="L98" s="359"/>
      <c r="M98" s="10"/>
      <c r="O98" s="18"/>
    </row>
    <row r="99" spans="2:16" x14ac:dyDescent="0.25">
      <c r="B99" s="352"/>
      <c r="C99" s="353"/>
      <c r="D99" s="353"/>
      <c r="E99" s="358"/>
      <c r="F99" s="358"/>
      <c r="G99" s="358"/>
      <c r="H99" s="358"/>
      <c r="I99" s="358"/>
      <c r="J99" s="358"/>
      <c r="K99" s="358"/>
      <c r="L99" s="359"/>
      <c r="M99" s="10"/>
      <c r="O99" s="18"/>
    </row>
    <row r="100" spans="2:16" x14ac:dyDescent="0.25">
      <c r="B100" s="352"/>
      <c r="C100" s="353"/>
      <c r="D100" s="353"/>
      <c r="E100" s="358"/>
      <c r="F100" s="358"/>
      <c r="G100" s="358"/>
      <c r="H100" s="358"/>
      <c r="I100" s="358"/>
      <c r="J100" s="358"/>
      <c r="K100" s="358"/>
      <c r="L100" s="359"/>
      <c r="M100" s="10"/>
      <c r="O100" s="18"/>
    </row>
    <row r="101" spans="2:16" x14ac:dyDescent="0.25">
      <c r="B101" s="352"/>
      <c r="C101" s="353"/>
      <c r="D101" s="353"/>
      <c r="E101" s="358"/>
      <c r="F101" s="358"/>
      <c r="G101" s="358"/>
      <c r="H101" s="358"/>
      <c r="I101" s="358"/>
      <c r="J101" s="358"/>
      <c r="K101" s="358"/>
      <c r="L101" s="359"/>
      <c r="M101" s="10"/>
      <c r="O101" s="18"/>
    </row>
    <row r="102" spans="2:16" x14ac:dyDescent="0.25">
      <c r="B102" s="352"/>
      <c r="C102" s="353"/>
      <c r="D102" s="353"/>
      <c r="E102" s="358"/>
      <c r="F102" s="358"/>
      <c r="G102" s="358"/>
      <c r="H102" s="358"/>
      <c r="I102" s="358"/>
      <c r="J102" s="358"/>
      <c r="K102" s="358"/>
      <c r="L102" s="359"/>
      <c r="M102" s="10"/>
      <c r="O102" s="18"/>
    </row>
    <row r="103" spans="2:16" x14ac:dyDescent="0.25">
      <c r="B103" s="352"/>
      <c r="C103" s="353"/>
      <c r="D103" s="353"/>
      <c r="E103" s="358"/>
      <c r="F103" s="358"/>
      <c r="G103" s="358"/>
      <c r="H103" s="358"/>
      <c r="I103" s="358"/>
      <c r="J103" s="358"/>
      <c r="K103" s="358"/>
      <c r="L103" s="359"/>
      <c r="M103" s="10"/>
      <c r="O103" s="18"/>
    </row>
    <row r="104" spans="2:16" x14ac:dyDescent="0.25">
      <c r="B104" s="352"/>
      <c r="C104" s="353"/>
      <c r="D104" s="353"/>
      <c r="E104" s="358"/>
      <c r="F104" s="358"/>
      <c r="G104" s="358"/>
      <c r="H104" s="358"/>
      <c r="I104" s="358"/>
      <c r="J104" s="358"/>
      <c r="K104" s="358"/>
      <c r="L104" s="359"/>
      <c r="M104" s="10"/>
      <c r="O104" s="18"/>
    </row>
    <row r="105" spans="2:16" x14ac:dyDescent="0.25">
      <c r="B105" s="354"/>
      <c r="C105" s="355"/>
      <c r="D105" s="355"/>
      <c r="E105" s="360"/>
      <c r="F105" s="360"/>
      <c r="G105" s="360"/>
      <c r="H105" s="360"/>
      <c r="I105" s="360"/>
      <c r="J105" s="360"/>
      <c r="K105" s="360"/>
      <c r="L105" s="361"/>
      <c r="M105" s="10"/>
      <c r="O105" s="18"/>
    </row>
    <row r="106" spans="2:16" x14ac:dyDescent="0.25">
      <c r="B106" s="54"/>
      <c r="C106" s="51"/>
      <c r="D106" s="51"/>
      <c r="E106" s="51"/>
      <c r="F106" s="51"/>
      <c r="G106" s="51"/>
      <c r="H106" s="51"/>
      <c r="I106" s="51"/>
      <c r="J106" s="51"/>
      <c r="K106" s="51"/>
      <c r="L106" s="52"/>
      <c r="M106" s="10"/>
    </row>
    <row r="108" spans="2:16" x14ac:dyDescent="0.25">
      <c r="B108" s="283" t="str">
        <f>IF(Intro!$G$29="English",O108,P108)</f>
        <v>CERTIFICATION</v>
      </c>
      <c r="C108" s="284"/>
      <c r="D108" s="284"/>
      <c r="E108" s="284"/>
      <c r="F108" s="284"/>
      <c r="G108" s="284"/>
      <c r="H108" s="284"/>
      <c r="I108" s="284"/>
      <c r="J108" s="284"/>
      <c r="K108" s="284"/>
      <c r="L108" s="285"/>
      <c r="M108" s="10"/>
      <c r="O108" s="10" t="s">
        <v>28</v>
      </c>
      <c r="P108" s="10" t="s">
        <v>29</v>
      </c>
    </row>
    <row r="109" spans="2:16" x14ac:dyDescent="0.25">
      <c r="B109" s="16"/>
      <c r="C109" s="27"/>
      <c r="D109" s="28"/>
      <c r="E109" s="28"/>
      <c r="F109" s="28"/>
      <c r="G109" s="28"/>
      <c r="H109" s="28"/>
      <c r="I109" s="28"/>
      <c r="J109" s="28"/>
      <c r="K109" s="28"/>
      <c r="L109" s="17"/>
      <c r="M109" s="10"/>
    </row>
    <row r="110" spans="2:16" x14ac:dyDescent="0.25">
      <c r="B110" s="347" t="str">
        <f>IF(Intro!$G$29="English",O110,P110)</f>
        <v xml:space="preserve">The undersigned certifies that the information supplied herein is complete and correct to the best of their knowledge and belief.
</v>
      </c>
      <c r="C110" s="348"/>
      <c r="D110" s="348"/>
      <c r="E110" s="348"/>
      <c r="F110" s="348"/>
      <c r="G110" s="348"/>
      <c r="H110" s="348"/>
      <c r="I110" s="348"/>
      <c r="J110" s="348"/>
      <c r="K110" s="348"/>
      <c r="L110" s="349"/>
      <c r="M110" s="10"/>
      <c r="O110" s="10" t="s">
        <v>154</v>
      </c>
      <c r="P110" s="9" t="s">
        <v>155</v>
      </c>
    </row>
    <row r="111" spans="2:16" x14ac:dyDescent="0.25">
      <c r="B111" s="56"/>
      <c r="C111" s="57"/>
      <c r="D111" s="57"/>
      <c r="E111" s="57"/>
      <c r="F111" s="57"/>
      <c r="G111" s="57"/>
      <c r="H111" s="57"/>
      <c r="I111" s="57"/>
      <c r="J111" s="57"/>
      <c r="K111" s="57"/>
      <c r="L111" s="45"/>
      <c r="M111" s="10"/>
    </row>
    <row r="112" spans="2:16" x14ac:dyDescent="0.25">
      <c r="B112" s="317" t="str">
        <f>IF(Intro!$G$29="English",O112,P112)</f>
        <v>Name of Authorized Official</v>
      </c>
      <c r="C112" s="318"/>
      <c r="D112" s="318"/>
      <c r="E112" s="337"/>
      <c r="F112" s="337"/>
      <c r="G112" s="337"/>
      <c r="H112" s="337"/>
      <c r="I112" s="337"/>
      <c r="J112" s="337"/>
      <c r="K112" s="337"/>
      <c r="L112" s="338"/>
      <c r="M112" s="10"/>
      <c r="O112" s="18" t="s">
        <v>5</v>
      </c>
      <c r="P112" s="10" t="s">
        <v>6</v>
      </c>
    </row>
    <row r="113" spans="1:19" x14ac:dyDescent="0.25">
      <c r="B113" s="317"/>
      <c r="C113" s="318"/>
      <c r="D113" s="318"/>
      <c r="E113" s="339"/>
      <c r="F113" s="339"/>
      <c r="G113" s="339"/>
      <c r="H113" s="339"/>
      <c r="I113" s="339"/>
      <c r="J113" s="339"/>
      <c r="K113" s="339"/>
      <c r="L113" s="340"/>
      <c r="M113" s="10"/>
      <c r="O113" s="18"/>
    </row>
    <row r="114" spans="1:19" x14ac:dyDescent="0.25">
      <c r="B114" s="317" t="str">
        <f>IF(Intro!$G$29="English",O114,P114)</f>
        <v>Title of Authorized Official</v>
      </c>
      <c r="C114" s="318"/>
      <c r="D114" s="319"/>
      <c r="E114" s="337"/>
      <c r="F114" s="337"/>
      <c r="G114" s="337"/>
      <c r="H114" s="337"/>
      <c r="I114" s="337"/>
      <c r="J114" s="337"/>
      <c r="K114" s="337"/>
      <c r="L114" s="338"/>
      <c r="M114" s="10"/>
      <c r="O114" s="18" t="s">
        <v>7</v>
      </c>
      <c r="P114" s="10" t="s">
        <v>8</v>
      </c>
    </row>
    <row r="115" spans="1:19" x14ac:dyDescent="0.25">
      <c r="B115" s="320"/>
      <c r="C115" s="321"/>
      <c r="D115" s="321"/>
      <c r="E115" s="339"/>
      <c r="F115" s="339"/>
      <c r="G115" s="339"/>
      <c r="H115" s="339"/>
      <c r="I115" s="339"/>
      <c r="J115" s="339"/>
      <c r="K115" s="339"/>
      <c r="L115" s="340"/>
      <c r="M115" s="10"/>
      <c r="O115" s="18"/>
    </row>
    <row r="116" spans="1:19" x14ac:dyDescent="0.25">
      <c r="B116" s="317" t="str">
        <f>IF(Intro!$G$29="English",O116,P116)</f>
        <v>E-mail Address</v>
      </c>
      <c r="C116" s="318"/>
      <c r="D116" s="319"/>
      <c r="E116" s="337"/>
      <c r="F116" s="337"/>
      <c r="G116" s="337"/>
      <c r="H116" s="337"/>
      <c r="I116" s="337"/>
      <c r="J116" s="337"/>
      <c r="K116" s="337"/>
      <c r="L116" s="338"/>
      <c r="M116" s="10"/>
      <c r="O116" s="18" t="s">
        <v>9</v>
      </c>
      <c r="P116" s="10" t="s">
        <v>44</v>
      </c>
    </row>
    <row r="117" spans="1:19" x14ac:dyDescent="0.25">
      <c r="B117" s="320"/>
      <c r="C117" s="321"/>
      <c r="D117" s="321"/>
      <c r="E117" s="339"/>
      <c r="F117" s="339"/>
      <c r="G117" s="339"/>
      <c r="H117" s="339"/>
      <c r="I117" s="339"/>
      <c r="J117" s="339"/>
      <c r="K117" s="339"/>
      <c r="L117" s="340"/>
      <c r="M117" s="10"/>
      <c r="O117" s="18"/>
    </row>
    <row r="118" spans="1:19" x14ac:dyDescent="0.25">
      <c r="B118" s="317" t="str">
        <f>IF(Intro!$G$29="English",O118,P118)</f>
        <v>Telephone</v>
      </c>
      <c r="C118" s="318"/>
      <c r="D118" s="319"/>
      <c r="E118" s="337"/>
      <c r="F118" s="337"/>
      <c r="G118" s="337"/>
      <c r="H118" s="337"/>
      <c r="I118" s="337"/>
      <c r="J118" s="337"/>
      <c r="K118" s="337"/>
      <c r="L118" s="338"/>
      <c r="M118" s="10"/>
      <c r="O118" s="18" t="s">
        <v>10</v>
      </c>
      <c r="P118" s="10" t="s">
        <v>11</v>
      </c>
    </row>
    <row r="119" spans="1:19" x14ac:dyDescent="0.25">
      <c r="B119" s="320"/>
      <c r="C119" s="321"/>
      <c r="D119" s="321"/>
      <c r="E119" s="339"/>
      <c r="F119" s="339"/>
      <c r="G119" s="339"/>
      <c r="H119" s="339"/>
      <c r="I119" s="339"/>
      <c r="J119" s="339"/>
      <c r="K119" s="339"/>
      <c r="L119" s="340"/>
      <c r="M119" s="10"/>
      <c r="O119" s="18"/>
    </row>
    <row r="120" spans="1:19" x14ac:dyDescent="0.25">
      <c r="B120" s="317" t="s">
        <v>45</v>
      </c>
      <c r="C120" s="318"/>
      <c r="D120" s="319"/>
      <c r="E120" s="337"/>
      <c r="F120" s="337"/>
      <c r="G120" s="337"/>
      <c r="H120" s="337"/>
      <c r="I120" s="337"/>
      <c r="J120" s="337"/>
      <c r="K120" s="337"/>
      <c r="L120" s="338"/>
      <c r="M120" s="10"/>
      <c r="O120" s="18"/>
    </row>
    <row r="121" spans="1:19" x14ac:dyDescent="0.25">
      <c r="B121" s="320"/>
      <c r="C121" s="321"/>
      <c r="D121" s="321"/>
      <c r="E121" s="339"/>
      <c r="F121" s="339"/>
      <c r="G121" s="339"/>
      <c r="H121" s="339"/>
      <c r="I121" s="339"/>
      <c r="J121" s="339"/>
      <c r="K121" s="339"/>
      <c r="L121" s="340"/>
      <c r="M121" s="10"/>
      <c r="O121" s="18"/>
    </row>
    <row r="122" spans="1:19" x14ac:dyDescent="0.25">
      <c r="B122" s="56"/>
      <c r="C122" s="57"/>
      <c r="D122" s="57"/>
      <c r="E122" s="57"/>
      <c r="F122" s="57"/>
      <c r="G122" s="57"/>
      <c r="H122" s="57"/>
      <c r="I122" s="57"/>
      <c r="J122" s="57"/>
      <c r="K122" s="57"/>
      <c r="L122" s="45"/>
      <c r="M122" s="10"/>
    </row>
    <row r="123" spans="1:19" ht="21" x14ac:dyDescent="0.25">
      <c r="B123" s="105"/>
      <c r="C123" s="49"/>
      <c r="D123" s="49"/>
      <c r="E123" s="49"/>
      <c r="F123" s="50"/>
      <c r="H123" s="108" t="str">
        <f>IF(Intro!$G$29="English",O123,P123)</f>
        <v>I understand that checking this box constitutes my legally binding signature.</v>
      </c>
      <c r="I123" s="96"/>
      <c r="J123" s="33"/>
      <c r="K123" s="33"/>
      <c r="L123" s="34"/>
      <c r="M123" s="10"/>
      <c r="O123" s="18" t="s">
        <v>35</v>
      </c>
      <c r="P123" s="10" t="s">
        <v>36</v>
      </c>
    </row>
    <row r="124" spans="1:19" x14ac:dyDescent="0.25">
      <c r="B124" s="54"/>
      <c r="C124" s="51"/>
      <c r="D124" s="51"/>
      <c r="E124" s="51"/>
      <c r="F124" s="51"/>
      <c r="G124" s="51"/>
      <c r="H124" s="51"/>
      <c r="I124" s="51"/>
      <c r="J124" s="51"/>
      <c r="K124" s="51"/>
      <c r="L124" s="52"/>
      <c r="M124" s="10"/>
    </row>
    <row r="125" spans="1:19" s="6" customFormat="1" x14ac:dyDescent="0.25">
      <c r="A125" s="4"/>
      <c r="B125" s="14"/>
      <c r="C125" s="14"/>
      <c r="D125" s="3"/>
      <c r="E125" s="3"/>
      <c r="F125" s="3"/>
      <c r="G125" s="3"/>
      <c r="H125" s="3"/>
      <c r="I125" s="3"/>
      <c r="J125" s="3"/>
      <c r="K125" s="3"/>
      <c r="L125" s="3"/>
      <c r="O125" s="23"/>
      <c r="P125" s="23"/>
      <c r="Q125" s="10"/>
      <c r="R125" s="10"/>
      <c r="S125" s="10"/>
    </row>
    <row r="126" spans="1:19" s="2" customFormat="1" x14ac:dyDescent="0.25">
      <c r="A126" s="4"/>
      <c r="B126" s="286" t="str">
        <f>IF(Intro!$G$29="English",O126,P126)</f>
        <v>SUBMITTING THE QUESTIONNAIRE RESPONSE</v>
      </c>
      <c r="C126" s="287" t="str">
        <f>UPPER(IF(Intro!$G$29="English",P126,Q126))</f>
        <v>TRANSMISSION DU QUESTIONNAIRE REMPLI</v>
      </c>
      <c r="D126" s="287" t="str">
        <f>UPPER(IF(Intro!$G$29="English",Q126,R126))</f>
        <v/>
      </c>
      <c r="E126" s="287" t="str">
        <f>UPPER(IF(Intro!$G$29="English",R126,S126))</f>
        <v/>
      </c>
      <c r="F126" s="287" t="str">
        <f>UPPER(IF(Intro!$G$29="English",S126,T126))</f>
        <v/>
      </c>
      <c r="G126" s="287"/>
      <c r="H126" s="287" t="str">
        <f>UPPER(IF(Intro!$G$29="English",T126,U126))</f>
        <v/>
      </c>
      <c r="I126" s="287" t="str">
        <f>UPPER(IF(Intro!$G$29="English",U126,V126))</f>
        <v/>
      </c>
      <c r="J126" s="287" t="str">
        <f>UPPER(IF(Intro!$G$29="English",V126,W126))</f>
        <v/>
      </c>
      <c r="K126" s="287" t="str">
        <f>UPPER(IF(Intro!$G$29="English",W126,X126))</f>
        <v/>
      </c>
      <c r="L126" s="288" t="str">
        <f>UPPER(IF(Intro!$G$29="English",X126,Y126))</f>
        <v/>
      </c>
      <c r="M126" s="6"/>
      <c r="N126" s="21"/>
      <c r="O126" s="9" t="s">
        <v>42</v>
      </c>
      <c r="P126" s="9" t="s">
        <v>0</v>
      </c>
      <c r="Q126" s="32"/>
      <c r="R126" s="32"/>
      <c r="S126" s="32"/>
    </row>
    <row r="127" spans="1:19" x14ac:dyDescent="0.25">
      <c r="B127" s="16"/>
      <c r="C127" s="27"/>
      <c r="D127" s="28"/>
      <c r="E127" s="28"/>
      <c r="F127" s="28"/>
      <c r="G127" s="28"/>
      <c r="H127" s="28"/>
      <c r="I127" s="28"/>
      <c r="J127" s="28"/>
      <c r="K127" s="28"/>
      <c r="L127" s="17"/>
      <c r="M127" s="10"/>
    </row>
    <row r="128" spans="1:19" x14ac:dyDescent="0.25">
      <c r="B128" s="275" t="str">
        <f>IF(Intro!$G$29="English",O128,P128)</f>
        <v>The completed questionnaire can be submitted using one of the following methods:</v>
      </c>
      <c r="C128" s="276"/>
      <c r="D128" s="276"/>
      <c r="E128" s="276"/>
      <c r="F128" s="276"/>
      <c r="G128" s="276"/>
      <c r="H128" s="276"/>
      <c r="I128" s="276"/>
      <c r="J128" s="276"/>
      <c r="K128" s="276"/>
      <c r="L128" s="277"/>
      <c r="M128" s="10"/>
      <c r="O128" s="10" t="s">
        <v>74</v>
      </c>
      <c r="P128" s="10" t="s">
        <v>123</v>
      </c>
    </row>
    <row r="129" spans="1:19" x14ac:dyDescent="0.25">
      <c r="B129" s="344" t="str">
        <f>IF($G$29="English",HYPERLINK("https://e-filing-depot-electronique.citt-tcce.gc.ca/submitNonRegisteredUser-eng.aspx","1. Secure E-filing service;"),IF($G$29="Français",HYPERLINK("https://e-filing-depot-electronique.citt-tcce.gc.ca/submitNonRegisteredUser-fra.aspx?","1. Service sécurisé de dépôt électronique;"),""))</f>
        <v>1. Secure E-filing service;</v>
      </c>
      <c r="C129" s="345"/>
      <c r="D129" s="345"/>
      <c r="E129" s="345"/>
      <c r="F129" s="345"/>
      <c r="G129" s="345"/>
      <c r="H129" s="345"/>
      <c r="I129" s="345"/>
      <c r="J129" s="345"/>
      <c r="K129" s="345"/>
      <c r="L129" s="346"/>
      <c r="M129" s="10"/>
    </row>
    <row r="130" spans="1:19" x14ac:dyDescent="0.25">
      <c r="B130" s="362" t="str">
        <f>IF(Intro!$G$29="English",O130,P130)</f>
        <v xml:space="preserve">When submitting the completed questionnaire using the secure E-filing service, designate the questionnaire as confidential. Note that the information in the public (blue) tabs in your questionnaire will be treated as public information.
</v>
      </c>
      <c r="C130" s="363"/>
      <c r="D130" s="363"/>
      <c r="E130" s="363"/>
      <c r="F130" s="363"/>
      <c r="G130" s="363"/>
      <c r="H130" s="363"/>
      <c r="I130" s="363"/>
      <c r="J130" s="363"/>
      <c r="K130" s="363"/>
      <c r="L130" s="364"/>
      <c r="M130" s="10"/>
      <c r="O130" s="10" t="s">
        <v>122</v>
      </c>
      <c r="P130" s="10" t="s">
        <v>124</v>
      </c>
    </row>
    <row r="131" spans="1:19" x14ac:dyDescent="0.25">
      <c r="B131" s="362"/>
      <c r="C131" s="363"/>
      <c r="D131" s="363"/>
      <c r="E131" s="363"/>
      <c r="F131" s="363"/>
      <c r="G131" s="363"/>
      <c r="H131" s="363"/>
      <c r="I131" s="363"/>
      <c r="J131" s="363"/>
      <c r="K131" s="363"/>
      <c r="L131" s="364"/>
      <c r="M131" s="10"/>
    </row>
    <row r="132" spans="1:19" x14ac:dyDescent="0.25">
      <c r="B132" s="280" t="str">
        <f>IF(Intro!$G$29="English",O132,P132)</f>
        <v>2. E-mail to citt-tcce@tribunal.gc.ca should you accept the associated risks and you are filing information that belongs to your firm only.</v>
      </c>
      <c r="C132" s="281"/>
      <c r="D132" s="281"/>
      <c r="E132" s="281"/>
      <c r="F132" s="281"/>
      <c r="G132" s="281"/>
      <c r="H132" s="281"/>
      <c r="I132" s="281"/>
      <c r="J132" s="281"/>
      <c r="K132" s="281"/>
      <c r="L132" s="282"/>
      <c r="M132" s="10"/>
      <c r="O132" s="10" t="s">
        <v>190</v>
      </c>
      <c r="P132" s="10" t="s">
        <v>191</v>
      </c>
    </row>
    <row r="133" spans="1:19" x14ac:dyDescent="0.25">
      <c r="B133" s="54"/>
      <c r="C133" s="51"/>
      <c r="D133" s="51"/>
      <c r="E133" s="51"/>
      <c r="F133" s="51"/>
      <c r="G133" s="51"/>
      <c r="H133" s="51"/>
      <c r="I133" s="51"/>
      <c r="J133" s="51"/>
      <c r="K133" s="51"/>
      <c r="L133" s="52"/>
      <c r="M133" s="10"/>
      <c r="N133" s="9"/>
    </row>
    <row r="135" spans="1:19" s="2" customFormat="1" x14ac:dyDescent="0.25">
      <c r="A135" s="4"/>
      <c r="B135" s="286" t="s">
        <v>216</v>
      </c>
      <c r="C135" s="287" t="str">
        <f>UPPER(IF(Intro!$G$29="English",P135,Q135))</f>
        <v/>
      </c>
      <c r="D135" s="287" t="str">
        <f>UPPER(IF(Intro!$G$29="English",Q135,R135))</f>
        <v/>
      </c>
      <c r="E135" s="287" t="str">
        <f>UPPER(IF(Intro!$G$29="English",R135,S135))</f>
        <v/>
      </c>
      <c r="F135" s="287" t="str">
        <f>UPPER(IF(Intro!$G$29="English",S135,T135))</f>
        <v/>
      </c>
      <c r="G135" s="287"/>
      <c r="H135" s="287" t="str">
        <f>UPPER(IF(Intro!$G$29="English",T135,U135))</f>
        <v/>
      </c>
      <c r="I135" s="287" t="str">
        <f>UPPER(IF(Intro!$G$29="English",U135,V135))</f>
        <v/>
      </c>
      <c r="J135" s="287" t="str">
        <f>UPPER(IF(Intro!$G$29="English",V135,W135))</f>
        <v/>
      </c>
      <c r="K135" s="287" t="str">
        <f>UPPER(IF(Intro!$G$29="English",W135,X135))</f>
        <v/>
      </c>
      <c r="L135" s="288" t="str">
        <f>UPPER(IF(Intro!$G$29="English",X135,Y135))</f>
        <v/>
      </c>
      <c r="M135" s="6"/>
      <c r="N135" s="21"/>
      <c r="O135" s="9"/>
      <c r="P135" s="9"/>
      <c r="Q135" s="32"/>
      <c r="R135" s="32"/>
      <c r="S135" s="32"/>
    </row>
    <row r="136" spans="1:19" x14ac:dyDescent="0.25">
      <c r="B136" s="16"/>
      <c r="C136" s="27"/>
      <c r="D136" s="28"/>
      <c r="E136" s="28"/>
      <c r="F136" s="28"/>
      <c r="G136" s="28"/>
      <c r="H136" s="28"/>
      <c r="I136" s="28"/>
      <c r="J136" s="28"/>
      <c r="K136" s="28"/>
      <c r="L136" s="17"/>
      <c r="M136" s="10"/>
    </row>
    <row r="137" spans="1:19" ht="14.25" customHeight="1" x14ac:dyDescent="0.25">
      <c r="B137" s="275" t="str">
        <f>IF(Intro!$G$29="English",O137,P137)</f>
        <v xml:space="preserve">Questions relating to this questionnaire should be directed to the Tribunal's safeguard inquiry phone lines:  
1-855-307-2488 (North American Toll-Free Number) or 613-993-3595 (Local and International Callers), or by email at citt-tcce@tribunal.gc.ca.
</v>
      </c>
      <c r="C137" s="276"/>
      <c r="D137" s="276"/>
      <c r="E137" s="276"/>
      <c r="F137" s="276"/>
      <c r="G137" s="276"/>
      <c r="H137" s="276"/>
      <c r="I137" s="276"/>
      <c r="J137" s="276"/>
      <c r="K137" s="276"/>
      <c r="L137" s="277"/>
      <c r="M137" s="10"/>
      <c r="O137" s="10" t="s">
        <v>910</v>
      </c>
      <c r="P137" s="10" t="s">
        <v>911</v>
      </c>
    </row>
    <row r="138" spans="1:19" ht="14.25" customHeight="1" x14ac:dyDescent="0.25">
      <c r="B138" s="275"/>
      <c r="C138" s="276"/>
      <c r="D138" s="276"/>
      <c r="E138" s="276"/>
      <c r="F138" s="276"/>
      <c r="G138" s="276"/>
      <c r="H138" s="276"/>
      <c r="I138" s="276"/>
      <c r="J138" s="276"/>
      <c r="K138" s="276"/>
      <c r="L138" s="277"/>
      <c r="M138" s="10"/>
    </row>
    <row r="139" spans="1:19" x14ac:dyDescent="0.25">
      <c r="B139" s="275"/>
      <c r="C139" s="276"/>
      <c r="D139" s="276"/>
      <c r="E139" s="276"/>
      <c r="F139" s="276"/>
      <c r="G139" s="276"/>
      <c r="H139" s="276"/>
      <c r="I139" s="276"/>
      <c r="J139" s="276"/>
      <c r="K139" s="276"/>
      <c r="L139" s="277"/>
      <c r="M139" s="10"/>
    </row>
    <row r="140" spans="1:19" x14ac:dyDescent="0.25">
      <c r="B140" s="54"/>
      <c r="C140" s="51"/>
      <c r="D140" s="51"/>
      <c r="E140" s="51"/>
      <c r="F140" s="51"/>
      <c r="G140" s="51"/>
      <c r="H140" s="51"/>
      <c r="I140" s="51"/>
      <c r="J140" s="51"/>
      <c r="K140" s="51"/>
      <c r="L140" s="52"/>
      <c r="M140" s="10"/>
    </row>
  </sheetData>
  <sheetProtection algorithmName="SHA-512" hashValue="2Pzcwk+iS5FDbhd8kaRYc5yP6RTAJ7JJorlY5fyK5OgkfT5bkBbszme/8YEUwLgeDW4K2QCWhdHK8NbOFkfYKg==" saltValue="jwJAKwgPgVp5YQwhVPdMvw==" spinCount="100000" sheet="1" objects="1" scenarios="1" selectLockedCells="1"/>
  <mergeCells count="54">
    <mergeCell ref="B116:D117"/>
    <mergeCell ref="E118:L119"/>
    <mergeCell ref="B90:D91"/>
    <mergeCell ref="B135:L135"/>
    <mergeCell ref="B126:L126"/>
    <mergeCell ref="B129:L129"/>
    <mergeCell ref="B95:L95"/>
    <mergeCell ref="B110:L110"/>
    <mergeCell ref="B96:D105"/>
    <mergeCell ref="E96:L105"/>
    <mergeCell ref="B132:L132"/>
    <mergeCell ref="B130:L131"/>
    <mergeCell ref="E120:L121"/>
    <mergeCell ref="E112:L113"/>
    <mergeCell ref="B108:L108"/>
    <mergeCell ref="B112:D113"/>
    <mergeCell ref="B86:L86"/>
    <mergeCell ref="B80:L80"/>
    <mergeCell ref="B82:L83"/>
    <mergeCell ref="B88:D89"/>
    <mergeCell ref="B114:D115"/>
    <mergeCell ref="E114:L115"/>
    <mergeCell ref="B118:D119"/>
    <mergeCell ref="B29:F30"/>
    <mergeCell ref="B4:L4"/>
    <mergeCell ref="B5:L5"/>
    <mergeCell ref="B8:L8"/>
    <mergeCell ref="B27:L27"/>
    <mergeCell ref="B6:L6"/>
    <mergeCell ref="B10:F24"/>
    <mergeCell ref="H10:L24"/>
    <mergeCell ref="H29:L30"/>
    <mergeCell ref="B92:D93"/>
    <mergeCell ref="E92:L93"/>
    <mergeCell ref="E88:L89"/>
    <mergeCell ref="E90:L91"/>
    <mergeCell ref="E116:L117"/>
    <mergeCell ref="B62:L62"/>
    <mergeCell ref="B137:L139"/>
    <mergeCell ref="G29:G30"/>
    <mergeCell ref="B57:L57"/>
    <mergeCell ref="B128:L128"/>
    <mergeCell ref="B55:L55"/>
    <mergeCell ref="B74:L74"/>
    <mergeCell ref="B33:L33"/>
    <mergeCell ref="B35:L35"/>
    <mergeCell ref="B52:L52"/>
    <mergeCell ref="C37:K50"/>
    <mergeCell ref="D59:D60"/>
    <mergeCell ref="B59:C60"/>
    <mergeCell ref="E59:K60"/>
    <mergeCell ref="B64:L71"/>
    <mergeCell ref="D76:J77"/>
    <mergeCell ref="B120:D121"/>
  </mergeCells>
  <dataValidations count="2">
    <dataValidation type="list" allowBlank="1" showInputMessage="1" showErrorMessage="1" sqref="I123" xr:uid="{EA43E088-98E8-4631-9262-1DAFC17B3891}">
      <formula1>"X"</formula1>
    </dataValidation>
    <dataValidation type="list" allowBlank="1" showInputMessage="1" showErrorMessage="1" sqref="G29" xr:uid="{4AE6BBE5-7FC5-4DF0-963E-0A0A408B8D64}">
      <formula1>"English, Français"</formula1>
    </dataValidation>
  </dataValidations>
  <printOptions horizontalCentered="1"/>
  <pageMargins left="0.25" right="0.25" top="0.75" bottom="0.75" header="0.3" footer="0.3"/>
  <pageSetup scale="76" fitToHeight="0" orientation="portrait" r:id="rId1"/>
  <headerFooter>
    <oddFooter>&amp;L&amp;A</oddFooter>
  </headerFooter>
  <rowBreaks count="1" manualBreakCount="1">
    <brk id="79" min="1" max="11"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99504F5-7240-4659-8ECF-F888B838DA02}">
          <x14:formula1>
            <xm:f>Variables!$D$55:$D$58</xm:f>
          </x14:formula1>
          <xm:sqref>D59:D60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7AF15-0317-49B6-8316-8062DFF2E0EC}">
  <sheetPr codeName="Sheet3">
    <tabColor rgb="FF00B0F0"/>
    <pageSetUpPr fitToPage="1"/>
  </sheetPr>
  <dimension ref="A1:R45"/>
  <sheetViews>
    <sheetView showGridLines="0" zoomScaleNormal="100" workbookViewId="0"/>
  </sheetViews>
  <sheetFormatPr defaultColWidth="9.28515625" defaultRowHeight="14.25" x14ac:dyDescent="0.25"/>
  <cols>
    <col min="1" max="1" width="1.7109375" style="8" customWidth="1"/>
    <col min="2" max="12" width="14.5703125" style="1" customWidth="1"/>
    <col min="13" max="13" width="6.28515625" style="9" customWidth="1"/>
    <col min="14" max="14" width="9.28515625" style="10" customWidth="1"/>
    <col min="15" max="16" width="30.5703125" style="10" hidden="1" customWidth="1"/>
    <col min="17" max="18" width="9.28515625" style="10" customWidth="1"/>
    <col min="19" max="16384" width="9.28515625" style="10"/>
  </cols>
  <sheetData>
    <row r="1" spans="1:16" x14ac:dyDescent="0.25">
      <c r="O1" s="10" t="s">
        <v>332</v>
      </c>
      <c r="P1" s="10" t="s">
        <v>332</v>
      </c>
    </row>
    <row r="2" spans="1:16" x14ac:dyDescent="0.25">
      <c r="B2" s="12" t="s">
        <v>39</v>
      </c>
      <c r="C2" s="12"/>
      <c r="D2" s="12"/>
      <c r="O2" s="118" t="s">
        <v>55</v>
      </c>
      <c r="P2" s="118" t="s">
        <v>71</v>
      </c>
    </row>
    <row r="3" spans="1:16" x14ac:dyDescent="0.25">
      <c r="B3" s="13"/>
      <c r="C3" s="13"/>
      <c r="D3" s="13"/>
      <c r="O3" s="2"/>
      <c r="P3" s="32"/>
    </row>
    <row r="4" spans="1:16" s="2" customFormat="1" x14ac:dyDescent="0.25">
      <c r="A4" s="4"/>
      <c r="B4" s="324" t="str">
        <f>IF(Intro!$G$29="English",O4,P4)</f>
        <v>IMPORTERS' QUESTIONNAIRE</v>
      </c>
      <c r="C4" s="325"/>
      <c r="D4" s="325"/>
      <c r="E4" s="325"/>
      <c r="F4" s="325"/>
      <c r="G4" s="325"/>
      <c r="H4" s="325"/>
      <c r="I4" s="325"/>
      <c r="J4" s="325"/>
      <c r="K4" s="325"/>
      <c r="L4" s="326"/>
      <c r="M4" s="5"/>
      <c r="N4" s="5"/>
      <c r="O4" s="19" t="s">
        <v>217</v>
      </c>
      <c r="P4" s="84" t="s">
        <v>218</v>
      </c>
    </row>
    <row r="5" spans="1:16" s="2" customFormat="1" x14ac:dyDescent="0.25">
      <c r="A5" s="4"/>
      <c r="B5" s="327" t="str">
        <f>Intro!B5</f>
        <v>GC-2025-001</v>
      </c>
      <c r="C5" s="328"/>
      <c r="D5" s="328"/>
      <c r="E5" s="328"/>
      <c r="F5" s="328"/>
      <c r="G5" s="328"/>
      <c r="H5" s="328"/>
      <c r="I5" s="328"/>
      <c r="J5" s="328"/>
      <c r="K5" s="328"/>
      <c r="L5" s="329"/>
      <c r="M5" s="5"/>
      <c r="N5" s="5"/>
      <c r="O5" s="19"/>
      <c r="P5" s="9"/>
    </row>
    <row r="6" spans="1:16" s="6" customFormat="1" x14ac:dyDescent="0.25">
      <c r="A6" s="4"/>
      <c r="B6" s="330" t="str">
        <f>UPPER(IF(Intro!$G$29="English",Variables!B3,Variables!C3))</f>
        <v>VEGETABLE GOODS</v>
      </c>
      <c r="C6" s="331"/>
      <c r="D6" s="331"/>
      <c r="E6" s="331"/>
      <c r="F6" s="331"/>
      <c r="G6" s="331"/>
      <c r="H6" s="331"/>
      <c r="I6" s="331"/>
      <c r="J6" s="331"/>
      <c r="K6" s="331"/>
      <c r="L6" s="332"/>
      <c r="M6" s="19"/>
      <c r="N6" s="19"/>
      <c r="O6" s="15"/>
      <c r="P6" s="23"/>
    </row>
    <row r="7" spans="1:16" s="6" customFormat="1" x14ac:dyDescent="0.25">
      <c r="A7" s="4"/>
      <c r="B7" s="14"/>
      <c r="C7" s="14"/>
      <c r="D7" s="14"/>
      <c r="E7" s="3"/>
      <c r="F7" s="3"/>
      <c r="G7" s="3"/>
      <c r="H7" s="3"/>
      <c r="I7" s="3"/>
      <c r="J7" s="3"/>
      <c r="K7" s="3"/>
      <c r="L7" s="3"/>
      <c r="O7" s="15"/>
      <c r="P7" s="23"/>
    </row>
    <row r="8" spans="1:16" s="2" customFormat="1" x14ac:dyDescent="0.25">
      <c r="A8" s="4"/>
      <c r="B8" s="286" t="str">
        <f>UPPER(IF(Intro!$G$29="English",O8,P8))</f>
        <v>QUESTIONNAIRE OUTLINE</v>
      </c>
      <c r="C8" s="287"/>
      <c r="D8" s="287" t="str">
        <f>UPPER(IF(Intro!$G$29="English",P8,Q8))</f>
        <v>APERÇU DU QUESTIONNAIRE</v>
      </c>
      <c r="E8" s="287" t="str">
        <f>UPPER(IF(Intro!$G$29="English",Q8,R8))</f>
        <v/>
      </c>
      <c r="F8" s="287" t="str">
        <f>UPPER(IF(Intro!$G$29="English",R8,S8))</f>
        <v/>
      </c>
      <c r="G8" s="287" t="str">
        <f>UPPER(IF(Intro!$G$29="English",S8,T8))</f>
        <v/>
      </c>
      <c r="H8" s="287" t="str">
        <f>UPPER(IF(Intro!$G$29="English",T8,U8))</f>
        <v/>
      </c>
      <c r="I8" s="287" t="str">
        <f>UPPER(IF(Intro!$G$29="English",U8,V8))</f>
        <v/>
      </c>
      <c r="J8" s="287" t="str">
        <f>UPPER(IF(Intro!$G$29="English",V8,W8))</f>
        <v/>
      </c>
      <c r="K8" s="287" t="str">
        <f>UPPER(IF(Intro!$G$29="English",W8,X8))</f>
        <v/>
      </c>
      <c r="L8" s="288" t="str">
        <f>UPPER(IF(Intro!$G$29="English",X8,Y8))</f>
        <v/>
      </c>
      <c r="M8" s="6"/>
      <c r="N8" s="5"/>
      <c r="O8" s="85" t="s">
        <v>219</v>
      </c>
      <c r="P8" s="85" t="s">
        <v>220</v>
      </c>
    </row>
    <row r="9" spans="1:16" x14ac:dyDescent="0.25">
      <c r="B9" s="16"/>
      <c r="C9" s="27"/>
      <c r="D9" s="27"/>
      <c r="E9" s="28"/>
      <c r="F9" s="28"/>
      <c r="G9" s="28"/>
      <c r="H9" s="28"/>
      <c r="I9" s="28"/>
      <c r="J9" s="28"/>
      <c r="K9" s="28"/>
      <c r="L9" s="17"/>
      <c r="M9" s="10"/>
    </row>
    <row r="10" spans="1:16" s="29" customFormat="1" x14ac:dyDescent="0.25">
      <c r="A10" s="38"/>
      <c r="B10" s="275" t="str">
        <f>IF(Intro!$G$29="English",O10,P10)</f>
        <v xml:space="preserve">This questionnaire is divided into two parts:
</v>
      </c>
      <c r="C10" s="276"/>
      <c r="D10" s="276"/>
      <c r="E10" s="276"/>
      <c r="F10" s="276"/>
      <c r="G10" s="276"/>
      <c r="H10" s="276"/>
      <c r="I10" s="276"/>
      <c r="J10" s="276"/>
      <c r="K10" s="276"/>
      <c r="L10" s="277"/>
      <c r="O10" s="10" t="s">
        <v>75</v>
      </c>
      <c r="P10" s="10" t="s">
        <v>76</v>
      </c>
    </row>
    <row r="11" spans="1:16" s="29" customFormat="1" x14ac:dyDescent="0.25">
      <c r="A11" s="38"/>
      <c r="B11" s="61"/>
      <c r="C11" s="62"/>
      <c r="D11" s="62"/>
      <c r="E11" s="62"/>
      <c r="F11" s="62"/>
      <c r="G11" s="62"/>
      <c r="H11" s="62"/>
      <c r="I11" s="62"/>
      <c r="J11" s="62"/>
      <c r="K11" s="62"/>
      <c r="L11" s="63"/>
      <c r="O11" s="10"/>
      <c r="P11" s="10"/>
    </row>
    <row r="12" spans="1:16" s="29" customFormat="1" x14ac:dyDescent="0.25">
      <c r="A12" s="38"/>
      <c r="B12" s="275" t="str">
        <f>IF(Intro!$G$29="English",O12,P12)</f>
        <v xml:space="preserve">PART I (Blue Tabs) - Information requested in this part is public. Requests to treat any of this information as confidential must be fully justified in writing and accompanied by a redacted version for the public record.
</v>
      </c>
      <c r="C12" s="276"/>
      <c r="D12" s="276"/>
      <c r="E12" s="276"/>
      <c r="F12" s="276"/>
      <c r="G12" s="276"/>
      <c r="H12" s="276"/>
      <c r="I12" s="276"/>
      <c r="J12" s="276"/>
      <c r="K12" s="276"/>
      <c r="L12" s="277"/>
      <c r="O12" s="10" t="s">
        <v>77</v>
      </c>
      <c r="P12" s="10" t="s">
        <v>78</v>
      </c>
    </row>
    <row r="13" spans="1:16" s="29" customFormat="1" x14ac:dyDescent="0.25">
      <c r="A13" s="38"/>
      <c r="B13" s="275"/>
      <c r="C13" s="276"/>
      <c r="D13" s="276"/>
      <c r="E13" s="276"/>
      <c r="F13" s="276"/>
      <c r="G13" s="276"/>
      <c r="H13" s="276"/>
      <c r="I13" s="276"/>
      <c r="J13" s="276"/>
      <c r="K13" s="276"/>
      <c r="L13" s="277"/>
      <c r="O13" s="10"/>
      <c r="P13" s="10"/>
    </row>
    <row r="14" spans="1:16" s="29" customFormat="1" x14ac:dyDescent="0.25">
      <c r="A14" s="38"/>
      <c r="B14" s="61"/>
      <c r="C14" s="62"/>
      <c r="D14" s="62"/>
      <c r="E14" s="62"/>
      <c r="F14" s="62"/>
      <c r="G14" s="62"/>
      <c r="H14" s="62"/>
      <c r="I14" s="62"/>
      <c r="J14" s="62"/>
      <c r="K14" s="62"/>
      <c r="L14" s="63"/>
      <c r="O14" s="10"/>
      <c r="P14" s="10"/>
    </row>
    <row r="15" spans="1:16" s="29" customFormat="1" x14ac:dyDescent="0.25">
      <c r="A15" s="38"/>
      <c r="B15" s="275" t="str">
        <f>IF(Intro!$G$29="English",O15,P15)</f>
        <v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v>
      </c>
      <c r="C15" s="276"/>
      <c r="D15" s="276"/>
      <c r="E15" s="276"/>
      <c r="F15" s="276"/>
      <c r="G15" s="276"/>
      <c r="H15" s="276"/>
      <c r="I15" s="276"/>
      <c r="J15" s="276"/>
      <c r="K15" s="276"/>
      <c r="L15" s="277"/>
      <c r="O15" s="10" t="s">
        <v>79</v>
      </c>
      <c r="P15" s="10" t="s">
        <v>80</v>
      </c>
    </row>
    <row r="16" spans="1:16" s="29" customFormat="1" x14ac:dyDescent="0.25">
      <c r="A16" s="38"/>
      <c r="B16" s="275"/>
      <c r="C16" s="276"/>
      <c r="D16" s="276"/>
      <c r="E16" s="276"/>
      <c r="F16" s="276"/>
      <c r="G16" s="276"/>
      <c r="H16" s="276"/>
      <c r="I16" s="276"/>
      <c r="J16" s="276"/>
      <c r="K16" s="276"/>
      <c r="L16" s="277"/>
      <c r="O16" s="10"/>
      <c r="P16" s="10"/>
    </row>
    <row r="17" spans="1:16" s="29" customFormat="1" x14ac:dyDescent="0.25">
      <c r="A17" s="38"/>
      <c r="B17" s="39"/>
      <c r="C17" s="40"/>
      <c r="D17" s="40"/>
      <c r="E17" s="40"/>
      <c r="F17" s="40"/>
      <c r="G17" s="40"/>
      <c r="H17" s="40"/>
      <c r="I17" s="40"/>
      <c r="J17" s="40"/>
      <c r="K17" s="40"/>
      <c r="L17" s="41"/>
      <c r="O17" s="10"/>
      <c r="P17" s="10"/>
    </row>
    <row r="18" spans="1:16" s="6" customFormat="1" x14ac:dyDescent="0.25">
      <c r="A18" s="4"/>
      <c r="B18" s="14"/>
      <c r="C18" s="14"/>
      <c r="D18" s="14"/>
      <c r="E18" s="3"/>
      <c r="F18" s="3"/>
      <c r="G18" s="3"/>
      <c r="H18" s="3"/>
      <c r="I18" s="3"/>
      <c r="J18" s="3"/>
      <c r="K18" s="3"/>
      <c r="L18" s="3"/>
      <c r="O18" s="15"/>
      <c r="P18" s="23"/>
    </row>
    <row r="19" spans="1:16" s="2" customFormat="1" x14ac:dyDescent="0.25">
      <c r="A19" s="4"/>
      <c r="B19" s="286" t="str">
        <f>UPPER(IF(Intro!$G$29="English",O19,P19))</f>
        <v>CUSTOMS TARIFF</v>
      </c>
      <c r="C19" s="287"/>
      <c r="D19" s="287" t="str">
        <f>UPPER(IF(Intro!$G$29="English",P19,Q19))</f>
        <v>TARIF DES DOUANES</v>
      </c>
      <c r="E19" s="287" t="str">
        <f>UPPER(IF(Intro!$G$29="English",Q19,R19))</f>
        <v/>
      </c>
      <c r="F19" s="287" t="str">
        <f>UPPER(IF(Intro!$G$29="English",R19,S19))</f>
        <v/>
      </c>
      <c r="G19" s="287" t="str">
        <f>UPPER(IF(Intro!$G$29="English",S19,T19))</f>
        <v/>
      </c>
      <c r="H19" s="287" t="str">
        <f>UPPER(IF(Intro!$G$29="English",T19,U19))</f>
        <v/>
      </c>
      <c r="I19" s="287" t="str">
        <f>UPPER(IF(Intro!$G$29="English",U19,V19))</f>
        <v/>
      </c>
      <c r="J19" s="287" t="str">
        <f>UPPER(IF(Intro!$G$29="English",V19,W19))</f>
        <v/>
      </c>
      <c r="K19" s="287" t="str">
        <f>UPPER(IF(Intro!$G$29="English",W19,X19))</f>
        <v/>
      </c>
      <c r="L19" s="288" t="str">
        <f>UPPER(IF(Intro!$G$29="English",X19,Y19))</f>
        <v/>
      </c>
      <c r="M19" s="6"/>
      <c r="N19" s="5"/>
      <c r="O19" s="19" t="s">
        <v>40</v>
      </c>
      <c r="P19" s="9" t="s">
        <v>41</v>
      </c>
    </row>
    <row r="20" spans="1:16" x14ac:dyDescent="0.25">
      <c r="B20" s="16"/>
      <c r="C20" s="27"/>
      <c r="D20" s="27"/>
      <c r="E20" s="28"/>
      <c r="F20" s="28"/>
      <c r="G20" s="28"/>
      <c r="H20" s="28"/>
      <c r="I20" s="28"/>
      <c r="J20" s="28"/>
      <c r="K20" s="28"/>
      <c r="L20" s="17"/>
      <c r="M20" s="10"/>
    </row>
    <row r="21" spans="1:16" s="29" customFormat="1" x14ac:dyDescent="0.25">
      <c r="A21" s="38"/>
      <c r="B21" s="280" t="str">
        <f>IF(Intro!$G$29="English",O21,P21)</f>
        <v>The goods are commonly classified in the Customs Tariff under the following Harmonized Commodity Description and Coding System (HS) number(s):</v>
      </c>
      <c r="C21" s="281"/>
      <c r="D21" s="281"/>
      <c r="E21" s="281"/>
      <c r="F21" s="281"/>
      <c r="G21" s="281"/>
      <c r="H21" s="281"/>
      <c r="I21" s="281"/>
      <c r="J21" s="281"/>
      <c r="K21" s="281"/>
      <c r="L21" s="282"/>
      <c r="O21" s="10" t="s">
        <v>245</v>
      </c>
      <c r="P21" s="10" t="s">
        <v>246</v>
      </c>
    </row>
    <row r="22" spans="1:16" x14ac:dyDescent="0.25">
      <c r="B22" s="87"/>
      <c r="C22" s="81"/>
      <c r="D22" s="83"/>
      <c r="E22" s="83"/>
      <c r="F22" s="83"/>
      <c r="G22" s="83"/>
      <c r="H22" s="83"/>
      <c r="I22" s="83"/>
      <c r="J22" s="83"/>
      <c r="K22" s="83"/>
      <c r="L22" s="82"/>
      <c r="M22" s="10"/>
    </row>
    <row r="23" spans="1:16" s="29" customFormat="1" x14ac:dyDescent="0.25">
      <c r="A23" s="38"/>
      <c r="B23" s="280"/>
      <c r="C23" s="281"/>
      <c r="D23" s="387" t="str">
        <f>Variables!B20</f>
        <v>0710.22.00.10, 0710.21.00.00, 0710.22.00.90, 0710.40.00.00, 0710.80.00.20, 0710.80.00.90, 0710.90.00.00, 2005.40.00.00, 2005.51.90.19, 2005.51.90.90, 2005.59.00.00, 2005.80.00.00, 2005.99.11.00, 2005.99.19.00, 2005.99.20.19, 2005.99.20.99, 2005.99.90.15, 2005.99.90.18, 2005.99.90.19, 2005.99.90.98, 2005.99.90.99</v>
      </c>
      <c r="E23" s="388"/>
      <c r="F23" s="388"/>
      <c r="G23" s="388"/>
      <c r="H23" s="388"/>
      <c r="I23" s="388"/>
      <c r="J23" s="389"/>
      <c r="K23" s="49"/>
      <c r="L23" s="50"/>
      <c r="O23" s="10" t="str">
        <f>"Prior to "&amp;Variables!B19&amp;":"</f>
        <v>Prior to Date of change:</v>
      </c>
      <c r="P23" s="10" t="str">
        <f>"Avant le "&amp;Variables!C19&amp;" :"</f>
        <v>Avant le Date of change :</v>
      </c>
    </row>
    <row r="24" spans="1:16" s="29" customFormat="1" x14ac:dyDescent="0.25">
      <c r="A24" s="38"/>
      <c r="B24" s="280"/>
      <c r="C24" s="281"/>
      <c r="D24" s="390"/>
      <c r="E24" s="391"/>
      <c r="F24" s="391"/>
      <c r="G24" s="391"/>
      <c r="H24" s="391"/>
      <c r="I24" s="391"/>
      <c r="J24" s="392"/>
      <c r="K24" s="267"/>
      <c r="L24" s="268"/>
      <c r="O24" s="10"/>
      <c r="P24" s="10"/>
    </row>
    <row r="25" spans="1:16" s="29" customFormat="1" x14ac:dyDescent="0.25">
      <c r="A25" s="38"/>
      <c r="B25" s="280"/>
      <c r="C25" s="281"/>
      <c r="D25" s="390"/>
      <c r="E25" s="391"/>
      <c r="F25" s="391"/>
      <c r="G25" s="391"/>
      <c r="H25" s="391"/>
      <c r="I25" s="391"/>
      <c r="J25" s="392"/>
      <c r="K25" s="92"/>
      <c r="L25" s="93"/>
      <c r="O25" s="10"/>
      <c r="P25" s="10"/>
    </row>
    <row r="26" spans="1:16" s="29" customFormat="1" x14ac:dyDescent="0.25">
      <c r="A26" s="38"/>
      <c r="B26" s="280"/>
      <c r="C26" s="281"/>
      <c r="D26" s="393"/>
      <c r="E26" s="394"/>
      <c r="F26" s="394"/>
      <c r="G26" s="394"/>
      <c r="H26" s="394"/>
      <c r="I26" s="394"/>
      <c r="J26" s="395"/>
      <c r="K26" s="92"/>
      <c r="L26" s="93"/>
      <c r="O26" s="10"/>
      <c r="P26" s="10"/>
    </row>
    <row r="27" spans="1:16" x14ac:dyDescent="0.25">
      <c r="B27" s="88"/>
      <c r="C27" s="91"/>
      <c r="D27" s="83"/>
      <c r="E27" s="83"/>
      <c r="F27" s="83"/>
      <c r="G27" s="83"/>
      <c r="H27" s="83"/>
      <c r="I27" s="83"/>
      <c r="J27" s="83"/>
      <c r="K27" s="83"/>
      <c r="L27" s="82"/>
      <c r="M27" s="10"/>
    </row>
    <row r="28" spans="1:16" s="139" customFormat="1" x14ac:dyDescent="0.25">
      <c r="A28" s="72"/>
      <c r="B28" s="280" t="str">
        <f>IF(Intro!$G$29="English",O28,P28)</f>
        <v>These tariff classification numbers may include other products than the goods, and the goods may also fall under additional tariff classification numbers.</v>
      </c>
      <c r="C28" s="281"/>
      <c r="D28" s="281"/>
      <c r="E28" s="281"/>
      <c r="F28" s="281"/>
      <c r="G28" s="281"/>
      <c r="H28" s="281"/>
      <c r="I28" s="281"/>
      <c r="J28" s="281"/>
      <c r="K28" s="281"/>
      <c r="L28" s="282"/>
      <c r="O28" s="10" t="s">
        <v>360</v>
      </c>
      <c r="P28" s="10" t="s">
        <v>361</v>
      </c>
    </row>
    <row r="29" spans="1:16" s="29" customFormat="1" x14ac:dyDescent="0.25">
      <c r="A29" s="38"/>
      <c r="B29" s="39"/>
      <c r="C29" s="40"/>
      <c r="D29" s="40"/>
      <c r="E29" s="40"/>
      <c r="F29" s="40"/>
      <c r="G29" s="40"/>
      <c r="H29" s="40"/>
      <c r="I29" s="40"/>
      <c r="J29" s="40"/>
      <c r="K29" s="40"/>
      <c r="L29" s="41"/>
      <c r="O29" s="10"/>
      <c r="P29" s="10"/>
    </row>
    <row r="30" spans="1:16" s="6" customFormat="1" x14ac:dyDescent="0.25">
      <c r="A30" s="4"/>
      <c r="B30" s="14"/>
      <c r="C30" s="14"/>
      <c r="D30" s="14"/>
      <c r="E30" s="3"/>
      <c r="F30" s="3"/>
      <c r="G30" s="3"/>
      <c r="H30" s="3"/>
      <c r="I30" s="3"/>
      <c r="J30" s="3"/>
      <c r="K30" s="3"/>
      <c r="L30" s="3"/>
      <c r="O30" s="15"/>
      <c r="P30" s="23"/>
    </row>
    <row r="31" spans="1:16" s="2" customFormat="1" x14ac:dyDescent="0.25">
      <c r="A31" s="4"/>
      <c r="B31" s="365" t="str">
        <f>UPPER(IF(Intro!$G$29="English",O31,P31))</f>
        <v>GLOSSARY</v>
      </c>
      <c r="C31" s="365"/>
      <c r="D31" s="365" t="s">
        <v>131</v>
      </c>
      <c r="E31" s="365" t="s">
        <v>132</v>
      </c>
      <c r="F31" s="365" t="s">
        <v>132</v>
      </c>
      <c r="G31" s="365" t="s">
        <v>132</v>
      </c>
      <c r="H31" s="365" t="s">
        <v>132</v>
      </c>
      <c r="I31" s="365" t="s">
        <v>132</v>
      </c>
      <c r="J31" s="365" t="s">
        <v>132</v>
      </c>
      <c r="K31" s="365" t="s">
        <v>132</v>
      </c>
      <c r="L31" s="365" t="s">
        <v>132</v>
      </c>
      <c r="M31" s="6"/>
      <c r="N31" s="5"/>
      <c r="O31" s="19" t="s">
        <v>221</v>
      </c>
      <c r="P31" s="19" t="s">
        <v>131</v>
      </c>
    </row>
    <row r="32" spans="1:16" s="2" customFormat="1" x14ac:dyDescent="0.25">
      <c r="A32" s="4"/>
      <c r="B32" s="383" t="str">
        <f>IF(Intro!$G$29="English",O32,P32)</f>
        <v>Delivery costs</v>
      </c>
      <c r="C32" s="384"/>
      <c r="D32" s="385" t="str">
        <f>IF(Intro!$G$29="English",O33,P33)</f>
        <v>The costs of freight, handling, and insurance to your Canadian warehouse and, where applicable, all import costs such as customs and other duties (including anti-dumping and countervailing duties), brokerage fees and surcharges.</v>
      </c>
      <c r="E32" s="385"/>
      <c r="F32" s="385"/>
      <c r="G32" s="385"/>
      <c r="H32" s="385"/>
      <c r="I32" s="385"/>
      <c r="J32" s="385"/>
      <c r="K32" s="385"/>
      <c r="L32" s="386"/>
      <c r="M32" s="6"/>
      <c r="N32" s="5"/>
      <c r="O32" s="10" t="s">
        <v>335</v>
      </c>
      <c r="P32" s="10" t="s">
        <v>336</v>
      </c>
    </row>
    <row r="33" spans="1:18" s="2" customFormat="1" x14ac:dyDescent="0.25">
      <c r="A33" s="4"/>
      <c r="B33" s="370"/>
      <c r="C33" s="371"/>
      <c r="D33" s="366"/>
      <c r="E33" s="366"/>
      <c r="F33" s="366"/>
      <c r="G33" s="366"/>
      <c r="H33" s="366"/>
      <c r="I33" s="366"/>
      <c r="J33" s="366"/>
      <c r="K33" s="366"/>
      <c r="L33" s="367"/>
      <c r="M33" s="6"/>
      <c r="N33" s="5"/>
      <c r="O33" s="10" t="s">
        <v>337</v>
      </c>
      <c r="P33" s="9" t="s">
        <v>338</v>
      </c>
    </row>
    <row r="34" spans="1:18" s="2" customFormat="1" x14ac:dyDescent="0.25">
      <c r="A34" s="4"/>
      <c r="B34" s="370"/>
      <c r="C34" s="371"/>
      <c r="D34" s="366"/>
      <c r="E34" s="366"/>
      <c r="F34" s="366"/>
      <c r="G34" s="366"/>
      <c r="H34" s="366"/>
      <c r="I34" s="366"/>
      <c r="J34" s="366"/>
      <c r="K34" s="366"/>
      <c r="L34" s="367"/>
      <c r="M34" s="6"/>
      <c r="N34" s="5"/>
      <c r="O34" s="86"/>
      <c r="P34" s="86"/>
    </row>
    <row r="35" spans="1:18" s="29" customFormat="1" x14ac:dyDescent="0.25">
      <c r="A35" s="38"/>
      <c r="B35" s="381" t="str">
        <f>IF(Intro!$G$29="English",O35,P35)</f>
        <v>Net delivered purchase value (laid-in cost)</v>
      </c>
      <c r="C35" s="382"/>
      <c r="D35" s="374" t="str">
        <f>IF(Intro!$G$29="English",O36,P36)</f>
        <v>The purchase value net of all cash, quantity or deferred discounts, allowances, taxes, rebates and incentives, whether or not shown on the invoice. However, it includes delivery costs (freight, handling, and insurance) to your Canadian warehouse and, where applicable, all import costs such as customs and other duties (including anti-dumping and countervailing duties), brokerage fees and surcharges.</v>
      </c>
      <c r="E35" s="374"/>
      <c r="F35" s="374"/>
      <c r="G35" s="374"/>
      <c r="H35" s="374"/>
      <c r="I35" s="374"/>
      <c r="J35" s="374"/>
      <c r="K35" s="374"/>
      <c r="L35" s="375"/>
      <c r="O35" s="10" t="s">
        <v>127</v>
      </c>
      <c r="P35" s="10" t="s">
        <v>310</v>
      </c>
    </row>
    <row r="36" spans="1:18" s="29" customFormat="1" x14ac:dyDescent="0.25">
      <c r="A36" s="38"/>
      <c r="B36" s="370"/>
      <c r="C36" s="371"/>
      <c r="D36" s="366"/>
      <c r="E36" s="366"/>
      <c r="F36" s="366"/>
      <c r="G36" s="366"/>
      <c r="H36" s="366"/>
      <c r="I36" s="366"/>
      <c r="J36" s="366"/>
      <c r="K36" s="366"/>
      <c r="L36" s="367"/>
      <c r="O36" s="15" t="s">
        <v>188</v>
      </c>
      <c r="P36" s="15" t="s">
        <v>189</v>
      </c>
      <c r="Q36" s="15"/>
      <c r="R36" s="15"/>
    </row>
    <row r="37" spans="1:18" s="29" customFormat="1" x14ac:dyDescent="0.25">
      <c r="A37" s="38"/>
      <c r="B37" s="370"/>
      <c r="C37" s="371"/>
      <c r="D37" s="366"/>
      <c r="E37" s="366"/>
      <c r="F37" s="366"/>
      <c r="G37" s="366"/>
      <c r="H37" s="366"/>
      <c r="I37" s="366"/>
      <c r="J37" s="366"/>
      <c r="K37" s="366"/>
      <c r="L37" s="367"/>
      <c r="O37" s="15"/>
      <c r="P37" s="15"/>
      <c r="Q37" s="15"/>
      <c r="R37" s="15"/>
    </row>
    <row r="38" spans="1:18" s="29" customFormat="1" x14ac:dyDescent="0.25">
      <c r="A38" s="38"/>
      <c r="B38" s="370"/>
      <c r="C38" s="371"/>
      <c r="D38" s="366"/>
      <c r="E38" s="366"/>
      <c r="F38" s="366"/>
      <c r="G38" s="366"/>
      <c r="H38" s="366"/>
      <c r="I38" s="366"/>
      <c r="J38" s="366"/>
      <c r="K38" s="366"/>
      <c r="L38" s="367"/>
      <c r="O38" s="10"/>
      <c r="P38" s="10"/>
      <c r="Q38" s="15"/>
      <c r="R38" s="15"/>
    </row>
    <row r="39" spans="1:18" s="29" customFormat="1" x14ac:dyDescent="0.25">
      <c r="A39" s="38"/>
      <c r="B39" s="370" t="str">
        <f>IF(Intro!$G$29="English",O39,P39)</f>
        <v>Net delivered selling value</v>
      </c>
      <c r="C39" s="371"/>
      <c r="D39" s="366" t="str">
        <f>IF(Intro!$G$29="English",O40,P40)</f>
        <v>The value of your sales net of all discounts (cash, quantity or deferred), allowances, taxes, rebates and incentives, whether or not shown on the invoice. It includes all delivery costs.</v>
      </c>
      <c r="E39" s="366"/>
      <c r="F39" s="366"/>
      <c r="G39" s="366"/>
      <c r="H39" s="366"/>
      <c r="I39" s="366"/>
      <c r="J39" s="366"/>
      <c r="K39" s="366"/>
      <c r="L39" s="367"/>
      <c r="O39" s="10" t="s">
        <v>125</v>
      </c>
      <c r="P39" s="10" t="s">
        <v>126</v>
      </c>
    </row>
    <row r="40" spans="1:18" x14ac:dyDescent="0.25">
      <c r="B40" s="370"/>
      <c r="C40" s="371"/>
      <c r="D40" s="366"/>
      <c r="E40" s="366"/>
      <c r="F40" s="366"/>
      <c r="G40" s="366"/>
      <c r="H40" s="366"/>
      <c r="I40" s="366"/>
      <c r="J40" s="366"/>
      <c r="K40" s="366"/>
      <c r="L40" s="367"/>
      <c r="O40" s="10" t="s">
        <v>339</v>
      </c>
      <c r="P40" s="9" t="s">
        <v>222</v>
      </c>
    </row>
    <row r="41" spans="1:18" x14ac:dyDescent="0.25">
      <c r="B41" s="372"/>
      <c r="C41" s="373"/>
      <c r="D41" s="368"/>
      <c r="E41" s="368"/>
      <c r="F41" s="368"/>
      <c r="G41" s="368"/>
      <c r="H41" s="368"/>
      <c r="I41" s="368"/>
      <c r="J41" s="368"/>
      <c r="K41" s="368"/>
      <c r="L41" s="369"/>
    </row>
    <row r="42" spans="1:18" s="29" customFormat="1" x14ac:dyDescent="0.25">
      <c r="A42" s="38"/>
      <c r="B42" s="370" t="str">
        <f>IF(Intro!$G$29="English",O42,P42)</f>
        <v>Related firms</v>
      </c>
      <c r="C42" s="371"/>
      <c r="D42" s="318" t="str">
        <f>IF(Intro!$G$29="English",O43,P43)</f>
        <v>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v>
      </c>
      <c r="E42" s="318"/>
      <c r="F42" s="318"/>
      <c r="G42" s="318"/>
      <c r="H42" s="318"/>
      <c r="I42" s="318"/>
      <c r="J42" s="318"/>
      <c r="K42" s="318"/>
      <c r="L42" s="376"/>
      <c r="O42" s="10" t="s">
        <v>196</v>
      </c>
      <c r="P42" s="10" t="s">
        <v>197</v>
      </c>
    </row>
    <row r="43" spans="1:18" s="29" customFormat="1" x14ac:dyDescent="0.25">
      <c r="A43" s="38"/>
      <c r="B43" s="370"/>
      <c r="C43" s="371"/>
      <c r="D43" s="318"/>
      <c r="E43" s="318"/>
      <c r="F43" s="318"/>
      <c r="G43" s="318"/>
      <c r="H43" s="318"/>
      <c r="I43" s="318"/>
      <c r="J43" s="318"/>
      <c r="K43" s="318"/>
      <c r="L43" s="376"/>
      <c r="O43" s="10" t="s">
        <v>192</v>
      </c>
      <c r="P43" s="10" t="s">
        <v>193</v>
      </c>
      <c r="Q43" s="10"/>
      <c r="R43" s="10"/>
    </row>
    <row r="44" spans="1:18" s="29" customFormat="1" x14ac:dyDescent="0.25">
      <c r="A44" s="38"/>
      <c r="B44" s="370"/>
      <c r="C44" s="371"/>
      <c r="D44" s="318"/>
      <c r="E44" s="318"/>
      <c r="F44" s="318"/>
      <c r="G44" s="318"/>
      <c r="H44" s="318"/>
      <c r="I44" s="318"/>
      <c r="J44" s="318"/>
      <c r="K44" s="318"/>
      <c r="L44" s="376"/>
      <c r="O44" s="10"/>
      <c r="P44" s="10"/>
      <c r="Q44" s="10"/>
      <c r="R44" s="10"/>
    </row>
    <row r="45" spans="1:18" s="29" customFormat="1" x14ac:dyDescent="0.25">
      <c r="A45" s="38"/>
      <c r="B45" s="379"/>
      <c r="C45" s="380"/>
      <c r="D45" s="377"/>
      <c r="E45" s="377"/>
      <c r="F45" s="377"/>
      <c r="G45" s="377"/>
      <c r="H45" s="377"/>
      <c r="I45" s="377"/>
      <c r="J45" s="377"/>
      <c r="K45" s="377"/>
      <c r="L45" s="378"/>
      <c r="O45" s="10"/>
      <c r="P45" s="10"/>
      <c r="Q45" s="10"/>
      <c r="R45" s="10"/>
    </row>
  </sheetData>
  <sheetProtection algorithmName="SHA-512" hashValue="WWE58ckO7DBcsj5brFpTNnqXNnCWT+A71ZokHYDcQzFv1KrSWDJs+WPJKu+RM2Mkpqz4dps9OxBqVgyOGqbt9Q==" saltValue="f7mEFRGnt3pHnUNQIDodaQ==" spinCount="100000" sheet="1" objects="1" scenarios="1" selectLockedCells="1"/>
  <mergeCells count="21">
    <mergeCell ref="B5:L5"/>
    <mergeCell ref="B4:L4"/>
    <mergeCell ref="B6:L6"/>
    <mergeCell ref="B8:L8"/>
    <mergeCell ref="B10:L10"/>
    <mergeCell ref="B23:C26"/>
    <mergeCell ref="B19:L19"/>
    <mergeCell ref="B12:L13"/>
    <mergeCell ref="B15:L16"/>
    <mergeCell ref="B21:L21"/>
    <mergeCell ref="D23:J26"/>
    <mergeCell ref="D42:L45"/>
    <mergeCell ref="B42:C45"/>
    <mergeCell ref="B35:C38"/>
    <mergeCell ref="B32:C34"/>
    <mergeCell ref="D32:L34"/>
    <mergeCell ref="B28:L28"/>
    <mergeCell ref="B31:L31"/>
    <mergeCell ref="D39:L41"/>
    <mergeCell ref="B39:C41"/>
    <mergeCell ref="D35:L38"/>
  </mergeCells>
  <printOptions horizontalCentered="1"/>
  <pageMargins left="0.25" right="0.25" top="0.75" bottom="0.75" header="0.3" footer="0.3"/>
  <pageSetup scale="76" fitToHeight="0" orientation="portrait" r:id="rId1"/>
  <headerFooter>
    <oddFooter>&amp;L&amp;A</oddFooter>
  </headerFooter>
  <rowBreaks count="1" manualBreakCount="1">
    <brk id="30" min="1" max="1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97042-8826-4465-B516-7E367375E1BF}">
  <sheetPr codeName="Sheet4">
    <tabColor rgb="FF00B0F0"/>
    <pageSetUpPr fitToPage="1"/>
  </sheetPr>
  <dimension ref="A1:U214"/>
  <sheetViews>
    <sheetView showGridLines="0" zoomScaleNormal="100" zoomScaleSheetLayoutView="55" workbookViewId="0"/>
  </sheetViews>
  <sheetFormatPr defaultColWidth="9.28515625" defaultRowHeight="14.25" x14ac:dyDescent="0.25"/>
  <cols>
    <col min="1" max="1" width="1.7109375" style="8" customWidth="1"/>
    <col min="2" max="12" width="14.5703125" style="1" customWidth="1"/>
    <col min="13" max="13" width="6.28515625" style="9" customWidth="1"/>
    <col min="14" max="14" width="9.28515625" style="10" customWidth="1"/>
    <col min="15" max="15" width="36.42578125" style="10" hidden="1" customWidth="1"/>
    <col min="16" max="16" width="34.28515625" style="10" hidden="1" customWidth="1"/>
    <col min="17" max="19" width="8.42578125" style="10" customWidth="1"/>
    <col min="20" max="16384" width="9.28515625" style="10"/>
  </cols>
  <sheetData>
    <row r="1" spans="1:21" x14ac:dyDescent="0.25">
      <c r="O1" s="10" t="s">
        <v>332</v>
      </c>
      <c r="P1" s="10" t="s">
        <v>332</v>
      </c>
    </row>
    <row r="2" spans="1:21" x14ac:dyDescent="0.25">
      <c r="B2" s="12" t="s">
        <v>39</v>
      </c>
      <c r="C2" s="12"/>
      <c r="O2" s="118" t="s">
        <v>55</v>
      </c>
      <c r="P2" s="118" t="s">
        <v>71</v>
      </c>
    </row>
    <row r="3" spans="1:21" x14ac:dyDescent="0.25">
      <c r="B3" s="13"/>
      <c r="C3" s="13"/>
      <c r="O3" s="2"/>
      <c r="P3" s="2"/>
    </row>
    <row r="4" spans="1:21" s="2" customFormat="1" x14ac:dyDescent="0.25">
      <c r="A4" s="4"/>
      <c r="B4" s="341" t="str">
        <f>Info!B4</f>
        <v>IMPORTERS' QUESTIONNAIRE</v>
      </c>
      <c r="C4" s="342"/>
      <c r="D4" s="342"/>
      <c r="E4" s="342"/>
      <c r="F4" s="342"/>
      <c r="G4" s="342"/>
      <c r="H4" s="342"/>
      <c r="I4" s="342"/>
      <c r="J4" s="342"/>
      <c r="K4" s="342"/>
      <c r="L4" s="343"/>
      <c r="M4" s="5"/>
      <c r="N4" s="5"/>
      <c r="O4" s="19"/>
      <c r="P4" s="19"/>
    </row>
    <row r="5" spans="1:21" s="2" customFormat="1" x14ac:dyDescent="0.25">
      <c r="A5" s="4"/>
      <c r="B5" s="406" t="str">
        <f>Info!B5</f>
        <v>GC-2025-001</v>
      </c>
      <c r="C5" s="407"/>
      <c r="D5" s="407"/>
      <c r="E5" s="407"/>
      <c r="F5" s="407"/>
      <c r="G5" s="407"/>
      <c r="H5" s="407"/>
      <c r="I5" s="407"/>
      <c r="J5" s="407"/>
      <c r="K5" s="407"/>
      <c r="L5" s="408"/>
      <c r="M5" s="5"/>
      <c r="N5" s="5"/>
      <c r="O5" s="19"/>
      <c r="P5" s="19"/>
    </row>
    <row r="6" spans="1:21" s="6" customFormat="1" x14ac:dyDescent="0.25">
      <c r="A6" s="4"/>
      <c r="B6" s="406" t="str">
        <f>Info!B6</f>
        <v>VEGETABLE GOODS</v>
      </c>
      <c r="C6" s="407"/>
      <c r="D6" s="407"/>
      <c r="E6" s="407"/>
      <c r="F6" s="407"/>
      <c r="G6" s="407"/>
      <c r="H6" s="407"/>
      <c r="I6" s="407"/>
      <c r="J6" s="407"/>
      <c r="K6" s="407"/>
      <c r="L6" s="408"/>
      <c r="M6" s="19"/>
      <c r="N6" s="19"/>
      <c r="O6" s="15"/>
      <c r="P6" s="15"/>
    </row>
    <row r="7" spans="1:21" s="6" customFormat="1" x14ac:dyDescent="0.25">
      <c r="A7" s="4"/>
      <c r="B7" s="113"/>
      <c r="C7" s="114"/>
      <c r="D7" s="114"/>
      <c r="E7" s="114"/>
      <c r="F7" s="114"/>
      <c r="G7" s="114"/>
      <c r="H7" s="114"/>
      <c r="I7" s="114"/>
      <c r="J7" s="114"/>
      <c r="K7" s="114"/>
      <c r="L7" s="115"/>
      <c r="M7" s="19"/>
      <c r="N7" s="19"/>
      <c r="O7" s="20"/>
    </row>
    <row r="8" spans="1:21" s="6" customFormat="1" x14ac:dyDescent="0.25">
      <c r="A8" s="4"/>
      <c r="B8" s="412" t="str">
        <f>IF(Intro!$G$29="English",O8,P8)</f>
        <v>The following questions refer to the goods as defined in the product description on the Intro tab.</v>
      </c>
      <c r="C8" s="413"/>
      <c r="D8" s="413"/>
      <c r="E8" s="413"/>
      <c r="F8" s="413"/>
      <c r="G8" s="413"/>
      <c r="H8" s="413"/>
      <c r="I8" s="413"/>
      <c r="J8" s="413"/>
      <c r="K8" s="413"/>
      <c r="L8" s="414"/>
      <c r="M8" s="19"/>
      <c r="N8" s="19"/>
      <c r="O8" s="15" t="str">
        <f>"The following questions refer to the goods as defined in the product description on the Intro tab."</f>
        <v>The following questions refer to the goods as defined in the product description on the Intro tab.</v>
      </c>
      <c r="P8" s="15" t="str">
        <f>"Les marchandises dans les questions suivantes font référence aux marchandises comme définies dans la description du produit de l'onglet Intro."</f>
        <v>Les marchandises dans les questions suivantes font référence aux marchandises comme définies dans la description du produit de l'onglet Intro.</v>
      </c>
    </row>
    <row r="9" spans="1:21" s="6" customFormat="1" x14ac:dyDescent="0.25">
      <c r="A9" s="4"/>
      <c r="B9" s="412" t="str">
        <f>IF(Intro!$G$29="English",O9,P9)</f>
        <v xml:space="preserve">Product information and a glossary of terms can be found in the Info tab.
</v>
      </c>
      <c r="C9" s="413"/>
      <c r="D9" s="413"/>
      <c r="E9" s="413"/>
      <c r="F9" s="413"/>
      <c r="G9" s="413"/>
      <c r="H9" s="413"/>
      <c r="I9" s="413"/>
      <c r="J9" s="413"/>
      <c r="K9" s="413"/>
      <c r="L9" s="414"/>
      <c r="M9" s="19"/>
      <c r="N9" s="19"/>
      <c r="O9" s="15" t="s">
        <v>81</v>
      </c>
      <c r="P9" s="6" t="s">
        <v>82</v>
      </c>
    </row>
    <row r="10" spans="1:21" s="6" customFormat="1" x14ac:dyDescent="0.25">
      <c r="A10" s="4"/>
      <c r="B10" s="415" t="str">
        <f>IF(Intro!$G$29="English",O10,P10)</f>
        <v xml:space="preserve">Use the AddPub tab if more space is needed.
</v>
      </c>
      <c r="C10" s="416"/>
      <c r="D10" s="416"/>
      <c r="E10" s="416"/>
      <c r="F10" s="416"/>
      <c r="G10" s="416"/>
      <c r="H10" s="416"/>
      <c r="I10" s="416"/>
      <c r="J10" s="416"/>
      <c r="K10" s="416"/>
      <c r="L10" s="417"/>
      <c r="M10" s="19"/>
      <c r="N10" s="19"/>
      <c r="O10" s="15" t="s">
        <v>83</v>
      </c>
      <c r="P10" s="15" t="s">
        <v>84</v>
      </c>
    </row>
    <row r="11" spans="1:21" s="6" customFormat="1" x14ac:dyDescent="0.25">
      <c r="A11" s="4"/>
      <c r="B11" s="396" t="str">
        <f>IF(Intro!$G$29="English",O11,P11)</f>
        <v>Information in this questionnaire should be provided for FROZEN GOODS only</v>
      </c>
      <c r="C11" s="397"/>
      <c r="D11" s="397"/>
      <c r="E11" s="397"/>
      <c r="F11" s="397"/>
      <c r="G11" s="397"/>
      <c r="H11" s="397"/>
      <c r="I11" s="397"/>
      <c r="J11" s="397"/>
      <c r="K11" s="397"/>
      <c r="L11" s="398"/>
      <c r="M11" s="19"/>
      <c r="N11" s="19"/>
      <c r="O11" s="15" t="s">
        <v>968</v>
      </c>
      <c r="P11" s="15" t="s">
        <v>969</v>
      </c>
    </row>
    <row r="12" spans="1:21" s="6" customFormat="1" x14ac:dyDescent="0.25">
      <c r="A12" s="4"/>
      <c r="B12" s="14"/>
      <c r="C12" s="14"/>
      <c r="D12" s="3"/>
      <c r="E12" s="3"/>
      <c r="F12" s="3"/>
      <c r="G12" s="3"/>
      <c r="H12" s="3"/>
      <c r="I12" s="3"/>
      <c r="J12" s="3"/>
      <c r="K12" s="3"/>
      <c r="L12" s="3"/>
      <c r="O12" s="15"/>
      <c r="P12" s="15"/>
    </row>
    <row r="13" spans="1:21" x14ac:dyDescent="0.25">
      <c r="B13" s="283" t="str">
        <f>IF(Intro!$G$29="English",O13,P13)</f>
        <v>GENERAL FIRM INFORMATION</v>
      </c>
      <c r="C13" s="284"/>
      <c r="D13" s="284"/>
      <c r="E13" s="284"/>
      <c r="F13" s="284"/>
      <c r="G13" s="284"/>
      <c r="H13" s="284"/>
      <c r="I13" s="284"/>
      <c r="J13" s="284"/>
      <c r="K13" s="284"/>
      <c r="L13" s="285"/>
      <c r="M13" s="29"/>
      <c r="O13" s="86" t="s">
        <v>223</v>
      </c>
      <c r="P13" s="86" t="s">
        <v>224</v>
      </c>
    </row>
    <row r="14" spans="1:21" x14ac:dyDescent="0.25">
      <c r="B14" s="422" t="s">
        <v>12</v>
      </c>
      <c r="C14" s="423"/>
      <c r="D14" s="423"/>
      <c r="E14" s="423"/>
      <c r="F14" s="423"/>
      <c r="G14" s="423"/>
      <c r="H14" s="423"/>
      <c r="I14" s="423"/>
      <c r="J14" s="423"/>
      <c r="K14" s="423"/>
      <c r="L14" s="424"/>
      <c r="M14" s="10"/>
    </row>
    <row r="15" spans="1:21" s="29" customFormat="1" x14ac:dyDescent="0.25">
      <c r="A15" s="38"/>
      <c r="B15" s="42"/>
      <c r="C15" s="106"/>
      <c r="D15" s="106"/>
      <c r="E15" s="106"/>
      <c r="F15" s="106"/>
      <c r="G15" s="106"/>
      <c r="H15" s="106"/>
      <c r="I15" s="106"/>
      <c r="J15" s="106"/>
      <c r="K15" s="106"/>
      <c r="L15" s="43"/>
      <c r="Q15" s="10"/>
      <c r="R15" s="10"/>
      <c r="S15" s="10"/>
      <c r="T15" s="10"/>
      <c r="U15" s="10"/>
    </row>
    <row r="16" spans="1:21" s="29" customFormat="1" x14ac:dyDescent="0.25">
      <c r="A16" s="38"/>
      <c r="B16" s="420" t="str">
        <f>IF(Intro!$G$29="English",O16,P16)</f>
        <v>Select your firm's primary activities with respect to the goods between January 1, 2023 and December 31, 2025 (select only one response):</v>
      </c>
      <c r="C16" s="421"/>
      <c r="D16" s="421"/>
      <c r="E16" s="421"/>
      <c r="F16" s="421"/>
      <c r="G16" s="421"/>
      <c r="H16" s="421"/>
      <c r="I16" s="421"/>
      <c r="J16" s="421"/>
      <c r="K16" s="421"/>
      <c r="L16" s="334"/>
      <c r="O16" s="29" t="str">
        <f>"Select your firm's primary activities with respect to the goods between January 1, "&amp;Variables!B6&amp;" and "&amp;Variables!B7&amp;", "&amp;Variables!B8&amp;" (select only one response):"</f>
        <v>Select your firm's primary activities with respect to the goods between January 1, 2023 and December 31, 2025 (select only one response):</v>
      </c>
      <c r="P16" s="29" t="str">
        <f>"Sélectionnez l'activité principale de votre entreprise concernant les marchandises entre le 1er janvier "&amp;Variables!C6&amp;" et le "&amp;Variables!C7&amp;" "&amp;Variables!C8&amp;" (sélectionnez une seule réponse) :"</f>
        <v>Sélectionnez l'activité principale de votre entreprise concernant les marchandises entre le 1er janvier 2023 et le 31 décembre 2025 (sélectionnez une seule réponse) :</v>
      </c>
      <c r="Q16" s="10"/>
      <c r="R16" s="10"/>
      <c r="S16" s="10"/>
      <c r="T16" s="10"/>
      <c r="U16" s="10"/>
    </row>
    <row r="17" spans="1:21" s="29" customFormat="1" ht="14.1" customHeight="1" x14ac:dyDescent="0.25">
      <c r="A17" s="38"/>
      <c r="B17" s="56"/>
      <c r="C17" s="130"/>
      <c r="D17" s="130"/>
      <c r="E17" s="130"/>
      <c r="F17" s="130"/>
      <c r="G17" s="130"/>
      <c r="H17" s="130"/>
      <c r="I17" s="130"/>
      <c r="J17" s="130"/>
      <c r="K17" s="130"/>
      <c r="L17" s="131"/>
      <c r="P17" s="134"/>
      <c r="R17" s="10"/>
      <c r="S17" s="10"/>
      <c r="T17" s="10"/>
      <c r="U17" s="10"/>
    </row>
    <row r="18" spans="1:21" s="29" customFormat="1" x14ac:dyDescent="0.25">
      <c r="A18" s="38"/>
      <c r="B18" s="425" t="str">
        <f>IF(Intro!$G$29="English",O18,P18)</f>
        <v>Your firm sold the goods, without modification, to members of the public (i.e. a retailer)?</v>
      </c>
      <c r="C18" s="426"/>
      <c r="D18" s="426"/>
      <c r="E18" s="426"/>
      <c r="F18" s="426"/>
      <c r="G18" s="426"/>
      <c r="H18" s="426"/>
      <c r="I18" s="426"/>
      <c r="J18" s="426"/>
      <c r="K18" s="135"/>
      <c r="L18" s="131"/>
      <c r="O18" s="134" t="s">
        <v>344</v>
      </c>
      <c r="P18" s="134" t="s">
        <v>347</v>
      </c>
      <c r="R18" s="10"/>
      <c r="S18" s="10"/>
      <c r="T18" s="10"/>
      <c r="U18" s="10"/>
    </row>
    <row r="19" spans="1:21" s="29" customFormat="1" x14ac:dyDescent="0.25">
      <c r="A19" s="38"/>
      <c r="B19" s="425" t="str">
        <f>IF(Intro!$G$29="English",O19,P19)</f>
        <v>Your firm sold the goods, without modification, to other businesses (i.e. a distributor of the goods)?</v>
      </c>
      <c r="C19" s="426"/>
      <c r="D19" s="426"/>
      <c r="E19" s="426"/>
      <c r="F19" s="426"/>
      <c r="G19" s="426"/>
      <c r="H19" s="426"/>
      <c r="I19" s="426"/>
      <c r="J19" s="426"/>
      <c r="K19" s="135"/>
      <c r="L19" s="131"/>
      <c r="O19" s="134" t="s">
        <v>345</v>
      </c>
      <c r="P19" s="134" t="s">
        <v>348</v>
      </c>
      <c r="R19" s="10"/>
      <c r="S19" s="10"/>
      <c r="T19" s="10"/>
      <c r="U19" s="10"/>
    </row>
    <row r="20" spans="1:21" ht="14.1" customHeight="1" x14ac:dyDescent="0.25">
      <c r="B20" s="432" t="str">
        <f>IF(Intro!$G$29="English",O20,P20)</f>
        <v>Your firm used the goods in the production of a different product which you then sold (i.e. an end user of the goods)?</v>
      </c>
      <c r="C20" s="433"/>
      <c r="D20" s="433"/>
      <c r="E20" s="433"/>
      <c r="F20" s="433"/>
      <c r="G20" s="433"/>
      <c r="H20" s="433"/>
      <c r="I20" s="433"/>
      <c r="J20" s="434"/>
      <c r="K20" s="278"/>
      <c r="L20" s="131"/>
      <c r="M20" s="10"/>
      <c r="O20" s="134" t="s">
        <v>349</v>
      </c>
      <c r="P20" s="134" t="s">
        <v>350</v>
      </c>
    </row>
    <row r="21" spans="1:21" ht="14.1" customHeight="1" x14ac:dyDescent="0.25">
      <c r="B21" s="435"/>
      <c r="C21" s="436"/>
      <c r="D21" s="436"/>
      <c r="E21" s="436"/>
      <c r="F21" s="436"/>
      <c r="G21" s="436"/>
      <c r="H21" s="436"/>
      <c r="I21" s="436"/>
      <c r="J21" s="437"/>
      <c r="K21" s="279"/>
      <c r="L21" s="133"/>
      <c r="M21" s="10"/>
      <c r="O21" s="134"/>
      <c r="P21" s="134"/>
    </row>
    <row r="22" spans="1:21" ht="14.1" customHeight="1" x14ac:dyDescent="0.25">
      <c r="B22" s="425" t="str">
        <f>IF(Intro!$G$29="English",O22,P22)</f>
        <v>Your firm used the goods for its own purposes and the goods were not sold in any capacity (i.e. an end user of the goods)?</v>
      </c>
      <c r="C22" s="426"/>
      <c r="D22" s="426"/>
      <c r="E22" s="426"/>
      <c r="F22" s="426"/>
      <c r="G22" s="426"/>
      <c r="H22" s="426"/>
      <c r="I22" s="426"/>
      <c r="J22" s="426"/>
      <c r="K22" s="278"/>
      <c r="L22" s="131"/>
      <c r="M22" s="10"/>
      <c r="O22" s="134" t="s">
        <v>346</v>
      </c>
      <c r="P22" s="134" t="s">
        <v>351</v>
      </c>
    </row>
    <row r="23" spans="1:21" ht="14.1" customHeight="1" x14ac:dyDescent="0.25">
      <c r="B23" s="425"/>
      <c r="C23" s="426"/>
      <c r="D23" s="426"/>
      <c r="E23" s="426"/>
      <c r="F23" s="426"/>
      <c r="G23" s="426"/>
      <c r="H23" s="426"/>
      <c r="I23" s="426"/>
      <c r="J23" s="426"/>
      <c r="K23" s="279"/>
      <c r="L23" s="131"/>
      <c r="M23" s="10"/>
      <c r="O23" s="134"/>
      <c r="P23" s="134"/>
    </row>
    <row r="24" spans="1:21" s="29" customFormat="1" x14ac:dyDescent="0.25">
      <c r="A24" s="38"/>
      <c r="B24" s="39"/>
      <c r="C24" s="40"/>
      <c r="D24" s="40"/>
      <c r="E24" s="40"/>
      <c r="F24" s="40"/>
      <c r="G24" s="40"/>
      <c r="H24" s="40"/>
      <c r="I24" s="40"/>
      <c r="J24" s="40"/>
      <c r="K24" s="40"/>
      <c r="L24" s="41"/>
      <c r="N24" s="10"/>
      <c r="O24" s="10"/>
      <c r="P24" s="10"/>
      <c r="T24" s="10"/>
      <c r="U24" s="10"/>
    </row>
    <row r="25" spans="1:21" s="11" customFormat="1" x14ac:dyDescent="0.25">
      <c r="A25" s="8"/>
      <c r="B25" s="399" t="s">
        <v>15</v>
      </c>
      <c r="C25" s="400"/>
      <c r="D25" s="400"/>
      <c r="E25" s="400"/>
      <c r="F25" s="400"/>
      <c r="G25" s="400"/>
      <c r="H25" s="400"/>
      <c r="I25" s="400"/>
      <c r="J25" s="400"/>
      <c r="K25" s="400"/>
      <c r="L25" s="401"/>
      <c r="M25" s="55"/>
    </row>
    <row r="26" spans="1:21" s="29" customFormat="1" x14ac:dyDescent="0.25">
      <c r="A26" s="38"/>
      <c r="B26" s="42"/>
      <c r="C26" s="71"/>
      <c r="D26" s="71"/>
      <c r="E26" s="71"/>
      <c r="F26" s="71"/>
      <c r="G26" s="71"/>
      <c r="H26" s="71"/>
      <c r="I26" s="71"/>
      <c r="J26" s="71"/>
      <c r="K26" s="71"/>
      <c r="L26" s="43"/>
      <c r="O26" s="10"/>
      <c r="P26" s="10"/>
      <c r="Q26" s="10"/>
      <c r="R26" s="10"/>
      <c r="S26" s="10"/>
      <c r="T26" s="10"/>
      <c r="U26" s="10"/>
    </row>
    <row r="27" spans="1:21" s="29" customFormat="1" x14ac:dyDescent="0.25">
      <c r="A27" s="38"/>
      <c r="B27" s="280" t="str">
        <f>IF(Intro!$G$29="English",O27,P27)</f>
        <v>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v>
      </c>
      <c r="C27" s="281"/>
      <c r="D27" s="281"/>
      <c r="E27" s="281"/>
      <c r="F27" s="281"/>
      <c r="G27" s="281"/>
      <c r="H27" s="281"/>
      <c r="I27" s="281"/>
      <c r="J27" s="281"/>
      <c r="K27" s="281"/>
      <c r="L27" s="282"/>
      <c r="O27" s="10" t="s">
        <v>194</v>
      </c>
      <c r="P27" s="10" t="s">
        <v>195</v>
      </c>
      <c r="Q27" s="10"/>
      <c r="R27" s="10"/>
      <c r="S27" s="10"/>
      <c r="T27" s="10"/>
      <c r="U27" s="10"/>
    </row>
    <row r="28" spans="1:21" s="29" customFormat="1" x14ac:dyDescent="0.25">
      <c r="A28" s="38"/>
      <c r="B28" s="280"/>
      <c r="C28" s="281"/>
      <c r="D28" s="281"/>
      <c r="E28" s="281"/>
      <c r="F28" s="281"/>
      <c r="G28" s="281"/>
      <c r="H28" s="281"/>
      <c r="I28" s="281"/>
      <c r="J28" s="281"/>
      <c r="K28" s="281"/>
      <c r="L28" s="282"/>
      <c r="O28" s="10"/>
      <c r="P28" s="10"/>
      <c r="Q28" s="10"/>
      <c r="R28" s="10"/>
      <c r="S28" s="10"/>
      <c r="T28" s="10"/>
      <c r="U28" s="10"/>
    </row>
    <row r="29" spans="1:21" s="29" customFormat="1" x14ac:dyDescent="0.25">
      <c r="A29" s="38"/>
      <c r="B29" s="280"/>
      <c r="C29" s="281"/>
      <c r="D29" s="281"/>
      <c r="E29" s="281"/>
      <c r="F29" s="281"/>
      <c r="G29" s="281"/>
      <c r="H29" s="281"/>
      <c r="I29" s="281"/>
      <c r="J29" s="281"/>
      <c r="K29" s="281"/>
      <c r="L29" s="282"/>
      <c r="O29" s="10"/>
      <c r="P29" s="10"/>
      <c r="Q29" s="10"/>
      <c r="R29" s="10"/>
      <c r="S29" s="10"/>
      <c r="T29" s="10"/>
      <c r="U29" s="10"/>
    </row>
    <row r="30" spans="1:21" s="29" customFormat="1" x14ac:dyDescent="0.25">
      <c r="A30" s="38"/>
      <c r="B30" s="42"/>
      <c r="C30" s="71"/>
      <c r="D30" s="71"/>
      <c r="E30" s="71"/>
      <c r="F30" s="71"/>
      <c r="G30" s="71"/>
      <c r="H30" s="71"/>
      <c r="I30" s="71"/>
      <c r="J30" s="71"/>
      <c r="K30" s="71"/>
      <c r="L30" s="43"/>
      <c r="O30" s="10"/>
      <c r="P30" s="10"/>
      <c r="Q30" s="10"/>
      <c r="R30" s="10"/>
      <c r="S30" s="10"/>
      <c r="T30" s="10"/>
      <c r="U30" s="10"/>
    </row>
    <row r="31" spans="1:21" x14ac:dyDescent="0.25">
      <c r="B31" s="419"/>
      <c r="C31" s="430" t="str">
        <f>IF(Intro!$G$29="English",O31,P31)</f>
        <v>Firm Name</v>
      </c>
      <c r="D31" s="430"/>
      <c r="E31" s="430" t="str">
        <f>IF(Intro!$G$29="English",O32,P32)</f>
        <v>Firm Address</v>
      </c>
      <c r="F31" s="430"/>
      <c r="G31" s="430" t="str">
        <f>IF(Intro!$G$29="English",O33,P33)</f>
        <v>Nature of association</v>
      </c>
      <c r="H31" s="430"/>
      <c r="I31" s="430"/>
      <c r="J31" s="430" t="str">
        <f>IF(Intro!$G$29="English",O34,P34)</f>
        <v>Role in the Industry</v>
      </c>
      <c r="K31" s="430"/>
      <c r="L31" s="431"/>
      <c r="M31" s="10"/>
      <c r="O31" s="10" t="s">
        <v>1</v>
      </c>
      <c r="P31" s="10" t="s">
        <v>13</v>
      </c>
    </row>
    <row r="32" spans="1:21" x14ac:dyDescent="0.25">
      <c r="B32" s="419"/>
      <c r="C32" s="430"/>
      <c r="D32" s="430"/>
      <c r="E32" s="430"/>
      <c r="F32" s="430"/>
      <c r="G32" s="430"/>
      <c r="H32" s="430"/>
      <c r="I32" s="430"/>
      <c r="J32" s="430"/>
      <c r="K32" s="430"/>
      <c r="L32" s="431"/>
      <c r="M32" s="10"/>
      <c r="O32" s="10" t="s">
        <v>2</v>
      </c>
      <c r="P32" s="10" t="s">
        <v>3</v>
      </c>
    </row>
    <row r="33" spans="2:16" x14ac:dyDescent="0.25">
      <c r="B33" s="418">
        <v>1</v>
      </c>
      <c r="C33" s="405"/>
      <c r="D33" s="337"/>
      <c r="E33" s="337"/>
      <c r="F33" s="337"/>
      <c r="G33" s="337"/>
      <c r="H33" s="337"/>
      <c r="I33" s="337"/>
      <c r="J33" s="337"/>
      <c r="K33" s="337"/>
      <c r="L33" s="338"/>
      <c r="M33" s="10"/>
      <c r="O33" s="10" t="s">
        <v>136</v>
      </c>
      <c r="P33" s="10" t="s">
        <v>169</v>
      </c>
    </row>
    <row r="34" spans="2:16" x14ac:dyDescent="0.25">
      <c r="B34" s="418"/>
      <c r="C34" s="405"/>
      <c r="D34" s="337"/>
      <c r="E34" s="339"/>
      <c r="F34" s="339"/>
      <c r="G34" s="339"/>
      <c r="H34" s="339"/>
      <c r="I34" s="339"/>
      <c r="J34" s="339"/>
      <c r="K34" s="339"/>
      <c r="L34" s="340"/>
      <c r="M34" s="10"/>
      <c r="O34" s="10" t="s">
        <v>14</v>
      </c>
      <c r="P34" s="10" t="s">
        <v>38</v>
      </c>
    </row>
    <row r="35" spans="2:16" x14ac:dyDescent="0.25">
      <c r="B35" s="418">
        <v>2</v>
      </c>
      <c r="C35" s="405"/>
      <c r="D35" s="337"/>
      <c r="E35" s="337"/>
      <c r="F35" s="337"/>
      <c r="G35" s="337"/>
      <c r="H35" s="337"/>
      <c r="I35" s="337"/>
      <c r="J35" s="337"/>
      <c r="K35" s="337"/>
      <c r="L35" s="338"/>
      <c r="M35" s="10"/>
    </row>
    <row r="36" spans="2:16" x14ac:dyDescent="0.25">
      <c r="B36" s="418"/>
      <c r="C36" s="405"/>
      <c r="D36" s="337"/>
      <c r="E36" s="339"/>
      <c r="F36" s="339"/>
      <c r="G36" s="339"/>
      <c r="H36" s="339"/>
      <c r="I36" s="339"/>
      <c r="J36" s="339"/>
      <c r="K36" s="339"/>
      <c r="L36" s="340"/>
      <c r="M36" s="10"/>
    </row>
    <row r="37" spans="2:16" x14ac:dyDescent="0.25">
      <c r="B37" s="418">
        <v>3</v>
      </c>
      <c r="C37" s="405"/>
      <c r="D37" s="337"/>
      <c r="E37" s="337"/>
      <c r="F37" s="337"/>
      <c r="G37" s="337"/>
      <c r="H37" s="337"/>
      <c r="I37" s="337"/>
      <c r="J37" s="337"/>
      <c r="K37" s="337"/>
      <c r="L37" s="338"/>
      <c r="M37" s="10"/>
    </row>
    <row r="38" spans="2:16" x14ac:dyDescent="0.25">
      <c r="B38" s="418"/>
      <c r="C38" s="405"/>
      <c r="D38" s="337"/>
      <c r="E38" s="339"/>
      <c r="F38" s="339"/>
      <c r="G38" s="339"/>
      <c r="H38" s="339"/>
      <c r="I38" s="339"/>
      <c r="J38" s="339"/>
      <c r="K38" s="339"/>
      <c r="L38" s="340"/>
      <c r="M38" s="10"/>
    </row>
    <row r="39" spans="2:16" x14ac:dyDescent="0.25">
      <c r="B39" s="418">
        <v>4</v>
      </c>
      <c r="C39" s="405"/>
      <c r="D39" s="337"/>
      <c r="E39" s="337"/>
      <c r="F39" s="337"/>
      <c r="G39" s="337"/>
      <c r="H39" s="337"/>
      <c r="I39" s="337"/>
      <c r="J39" s="337"/>
      <c r="K39" s="337"/>
      <c r="L39" s="338"/>
      <c r="M39" s="10"/>
    </row>
    <row r="40" spans="2:16" x14ac:dyDescent="0.25">
      <c r="B40" s="418"/>
      <c r="C40" s="405"/>
      <c r="D40" s="337"/>
      <c r="E40" s="339"/>
      <c r="F40" s="339"/>
      <c r="G40" s="339"/>
      <c r="H40" s="339"/>
      <c r="I40" s="339"/>
      <c r="J40" s="339"/>
      <c r="K40" s="339"/>
      <c r="L40" s="340"/>
      <c r="M40" s="10"/>
    </row>
    <row r="41" spans="2:16" x14ac:dyDescent="0.25">
      <c r="B41" s="418">
        <v>5</v>
      </c>
      <c r="C41" s="405"/>
      <c r="D41" s="337"/>
      <c r="E41" s="337"/>
      <c r="F41" s="337"/>
      <c r="G41" s="337"/>
      <c r="H41" s="337"/>
      <c r="I41" s="337"/>
      <c r="J41" s="337"/>
      <c r="K41" s="337"/>
      <c r="L41" s="338"/>
      <c r="M41" s="10"/>
    </row>
    <row r="42" spans="2:16" x14ac:dyDescent="0.25">
      <c r="B42" s="418"/>
      <c r="C42" s="405"/>
      <c r="D42" s="337"/>
      <c r="E42" s="339"/>
      <c r="F42" s="339"/>
      <c r="G42" s="339"/>
      <c r="H42" s="339"/>
      <c r="I42" s="339"/>
      <c r="J42" s="339"/>
      <c r="K42" s="339"/>
      <c r="L42" s="340"/>
      <c r="M42" s="10"/>
    </row>
    <row r="43" spans="2:16" x14ac:dyDescent="0.25">
      <c r="B43" s="418">
        <v>6</v>
      </c>
      <c r="C43" s="405"/>
      <c r="D43" s="337"/>
      <c r="E43" s="337"/>
      <c r="F43" s="337"/>
      <c r="G43" s="337"/>
      <c r="H43" s="337"/>
      <c r="I43" s="337"/>
      <c r="J43" s="337"/>
      <c r="K43" s="337"/>
      <c r="L43" s="338"/>
      <c r="M43" s="10"/>
    </row>
    <row r="44" spans="2:16" x14ac:dyDescent="0.25">
      <c r="B44" s="418"/>
      <c r="C44" s="405"/>
      <c r="D44" s="337"/>
      <c r="E44" s="339"/>
      <c r="F44" s="339"/>
      <c r="G44" s="339"/>
      <c r="H44" s="339"/>
      <c r="I44" s="339"/>
      <c r="J44" s="339"/>
      <c r="K44" s="339"/>
      <c r="L44" s="340"/>
      <c r="M44" s="10"/>
    </row>
    <row r="45" spans="2:16" x14ac:dyDescent="0.25">
      <c r="B45" s="418">
        <v>7</v>
      </c>
      <c r="C45" s="405"/>
      <c r="D45" s="337"/>
      <c r="E45" s="337"/>
      <c r="F45" s="337"/>
      <c r="G45" s="337"/>
      <c r="H45" s="337"/>
      <c r="I45" s="337"/>
      <c r="J45" s="337"/>
      <c r="K45" s="337"/>
      <c r="L45" s="338"/>
      <c r="M45" s="10"/>
    </row>
    <row r="46" spans="2:16" x14ac:dyDescent="0.25">
      <c r="B46" s="418"/>
      <c r="C46" s="405"/>
      <c r="D46" s="337"/>
      <c r="E46" s="339"/>
      <c r="F46" s="339"/>
      <c r="G46" s="339"/>
      <c r="H46" s="339"/>
      <c r="I46" s="339"/>
      <c r="J46" s="339"/>
      <c r="K46" s="339"/>
      <c r="L46" s="340"/>
      <c r="M46" s="10"/>
    </row>
    <row r="47" spans="2:16" x14ac:dyDescent="0.25">
      <c r="B47" s="418">
        <v>8</v>
      </c>
      <c r="C47" s="405"/>
      <c r="D47" s="337"/>
      <c r="E47" s="337"/>
      <c r="F47" s="337"/>
      <c r="G47" s="337"/>
      <c r="H47" s="337"/>
      <c r="I47" s="337"/>
      <c r="J47" s="337"/>
      <c r="K47" s="337"/>
      <c r="L47" s="338"/>
      <c r="M47" s="10"/>
    </row>
    <row r="48" spans="2:16" x14ac:dyDescent="0.25">
      <c r="B48" s="418"/>
      <c r="C48" s="405"/>
      <c r="D48" s="337"/>
      <c r="E48" s="339"/>
      <c r="F48" s="339"/>
      <c r="G48" s="339"/>
      <c r="H48" s="339"/>
      <c r="I48" s="339"/>
      <c r="J48" s="339"/>
      <c r="K48" s="339"/>
      <c r="L48" s="340"/>
      <c r="M48" s="10"/>
    </row>
    <row r="49" spans="1:21" x14ac:dyDescent="0.25">
      <c r="B49" s="418">
        <v>9</v>
      </c>
      <c r="C49" s="405"/>
      <c r="D49" s="337"/>
      <c r="E49" s="337"/>
      <c r="F49" s="337"/>
      <c r="G49" s="337"/>
      <c r="H49" s="337"/>
      <c r="I49" s="337"/>
      <c r="J49" s="337"/>
      <c r="K49" s="337"/>
      <c r="L49" s="338"/>
      <c r="M49" s="10"/>
    </row>
    <row r="50" spans="1:21" x14ac:dyDescent="0.25">
      <c r="B50" s="418"/>
      <c r="C50" s="405"/>
      <c r="D50" s="337"/>
      <c r="E50" s="339"/>
      <c r="F50" s="339"/>
      <c r="G50" s="339"/>
      <c r="H50" s="339"/>
      <c r="I50" s="339"/>
      <c r="J50" s="339"/>
      <c r="K50" s="339"/>
      <c r="L50" s="340"/>
      <c r="M50" s="10"/>
    </row>
    <row r="51" spans="1:21" x14ac:dyDescent="0.25">
      <c r="B51" s="418">
        <v>10</v>
      </c>
      <c r="C51" s="405"/>
      <c r="D51" s="337"/>
      <c r="E51" s="337"/>
      <c r="F51" s="337"/>
      <c r="G51" s="337"/>
      <c r="H51" s="337"/>
      <c r="I51" s="337"/>
      <c r="J51" s="337"/>
      <c r="K51" s="337"/>
      <c r="L51" s="338"/>
      <c r="M51" s="10"/>
    </row>
    <row r="52" spans="1:21" x14ac:dyDescent="0.25">
      <c r="B52" s="418"/>
      <c r="C52" s="405"/>
      <c r="D52" s="337"/>
      <c r="E52" s="339"/>
      <c r="F52" s="339"/>
      <c r="G52" s="339"/>
      <c r="H52" s="339"/>
      <c r="I52" s="339"/>
      <c r="J52" s="339"/>
      <c r="K52" s="339"/>
      <c r="L52" s="340"/>
      <c r="M52" s="10"/>
    </row>
    <row r="53" spans="1:21" s="29" customFormat="1" x14ac:dyDescent="0.25">
      <c r="A53" s="38"/>
      <c r="B53" s="39"/>
      <c r="C53" s="40"/>
      <c r="D53" s="40"/>
      <c r="E53" s="40"/>
      <c r="F53" s="40"/>
      <c r="G53" s="40"/>
      <c r="H53" s="40"/>
      <c r="I53" s="40"/>
      <c r="J53" s="40"/>
      <c r="K53" s="40"/>
      <c r="L53" s="41"/>
      <c r="O53" s="10"/>
      <c r="P53" s="10"/>
      <c r="Q53" s="10"/>
      <c r="R53" s="10"/>
      <c r="S53" s="10"/>
      <c r="T53" s="10"/>
      <c r="U53" s="10"/>
    </row>
    <row r="54" spans="1:21" s="11" customFormat="1" x14ac:dyDescent="0.25">
      <c r="A54" s="7"/>
      <c r="B54" s="399" t="s">
        <v>16</v>
      </c>
      <c r="C54" s="400"/>
      <c r="D54" s="400"/>
      <c r="E54" s="400"/>
      <c r="F54" s="400"/>
      <c r="G54" s="400"/>
      <c r="H54" s="400"/>
      <c r="I54" s="400"/>
      <c r="J54" s="400"/>
      <c r="K54" s="400"/>
      <c r="L54" s="401"/>
      <c r="M54" s="55"/>
    </row>
    <row r="55" spans="1:21" s="29" customFormat="1" x14ac:dyDescent="0.25">
      <c r="A55" s="38"/>
      <c r="B55" s="42"/>
      <c r="C55" s="71"/>
      <c r="D55" s="71"/>
      <c r="E55" s="71"/>
      <c r="F55" s="71"/>
      <c r="G55" s="71"/>
      <c r="H55" s="71"/>
      <c r="I55" s="71"/>
      <c r="J55" s="71"/>
      <c r="K55" s="71"/>
      <c r="L55" s="43"/>
      <c r="O55" s="10"/>
      <c r="P55" s="10"/>
      <c r="Q55" s="10"/>
      <c r="R55" s="10"/>
      <c r="S55" s="10"/>
      <c r="T55" s="10"/>
      <c r="U55" s="10"/>
    </row>
    <row r="56" spans="1:21" s="29" customFormat="1" x14ac:dyDescent="0.25">
      <c r="A56" s="38"/>
      <c r="B56" s="275" t="str">
        <f>IF(Intro!$G$29="English",O56,P56)</f>
        <v>Provide details of any change of majority ownership of your firm since January 1, 2023.</v>
      </c>
      <c r="C56" s="276"/>
      <c r="D56" s="276"/>
      <c r="E56" s="276"/>
      <c r="F56" s="276"/>
      <c r="G56" s="276"/>
      <c r="H56" s="276"/>
      <c r="I56" s="276"/>
      <c r="J56" s="276"/>
      <c r="K56" s="276"/>
      <c r="L56" s="277"/>
      <c r="O56" s="10" t="str">
        <f>"Provide details of any change of majority ownership of your firm since January 1, "&amp;Variables!B6&amp;"."</f>
        <v>Provide details of any change of majority ownership of your firm since January 1, 2023.</v>
      </c>
      <c r="P56" s="10" t="str">
        <f>"Fournissez des détails sur tout changement dans la propriété majoritaire de votre entreprise depuis le 1er janvier "&amp;Variables!B6&amp;"."</f>
        <v>Fournissez des détails sur tout changement dans la propriété majoritaire de votre entreprise depuis le 1er janvier 2023.</v>
      </c>
      <c r="Q56" s="10"/>
      <c r="R56" s="10"/>
      <c r="S56" s="10"/>
      <c r="T56" s="10"/>
      <c r="U56" s="10"/>
    </row>
    <row r="57" spans="1:21" s="29" customFormat="1" x14ac:dyDescent="0.25">
      <c r="A57" s="38"/>
      <c r="B57" s="42"/>
      <c r="C57" s="71"/>
      <c r="D57" s="71"/>
      <c r="E57" s="71"/>
      <c r="F57" s="71"/>
      <c r="G57" s="71"/>
      <c r="H57" s="71"/>
      <c r="I57" s="71"/>
      <c r="J57" s="71"/>
      <c r="K57" s="71"/>
      <c r="L57" s="43"/>
      <c r="O57" s="10"/>
      <c r="P57" s="10"/>
      <c r="Q57" s="10"/>
      <c r="R57" s="10"/>
      <c r="S57" s="10"/>
      <c r="T57" s="10"/>
      <c r="U57" s="10"/>
    </row>
    <row r="58" spans="1:21" s="11" customFormat="1" x14ac:dyDescent="0.25">
      <c r="A58" s="8"/>
      <c r="B58" s="402"/>
      <c r="C58" s="403"/>
      <c r="D58" s="403"/>
      <c r="E58" s="403"/>
      <c r="F58" s="403"/>
      <c r="G58" s="403"/>
      <c r="H58" s="403"/>
      <c r="I58" s="403"/>
      <c r="J58" s="403"/>
      <c r="K58" s="403"/>
      <c r="L58" s="404"/>
      <c r="M58" s="29"/>
      <c r="Q58" s="10"/>
    </row>
    <row r="59" spans="1:21" s="11" customFormat="1" x14ac:dyDescent="0.25">
      <c r="A59" s="8"/>
      <c r="B59" s="402"/>
      <c r="C59" s="403"/>
      <c r="D59" s="403"/>
      <c r="E59" s="403"/>
      <c r="F59" s="403"/>
      <c r="G59" s="403"/>
      <c r="H59" s="403"/>
      <c r="I59" s="403"/>
      <c r="J59" s="403"/>
      <c r="K59" s="403"/>
      <c r="L59" s="404"/>
      <c r="M59" s="29"/>
      <c r="Q59" s="10"/>
    </row>
    <row r="60" spans="1:21" s="11" customFormat="1" x14ac:dyDescent="0.25">
      <c r="A60" s="8"/>
      <c r="B60" s="402"/>
      <c r="C60" s="403"/>
      <c r="D60" s="403"/>
      <c r="E60" s="403"/>
      <c r="F60" s="403"/>
      <c r="G60" s="403"/>
      <c r="H60" s="403"/>
      <c r="I60" s="403"/>
      <c r="J60" s="403"/>
      <c r="K60" s="403"/>
      <c r="L60" s="404"/>
      <c r="M60" s="29"/>
      <c r="Q60" s="10"/>
    </row>
    <row r="61" spans="1:21" s="11" customFormat="1" x14ac:dyDescent="0.25">
      <c r="A61" s="8"/>
      <c r="B61" s="402"/>
      <c r="C61" s="403"/>
      <c r="D61" s="403"/>
      <c r="E61" s="403"/>
      <c r="F61" s="403"/>
      <c r="G61" s="403"/>
      <c r="H61" s="403"/>
      <c r="I61" s="403"/>
      <c r="J61" s="403"/>
      <c r="K61" s="403"/>
      <c r="L61" s="404"/>
      <c r="M61" s="29"/>
      <c r="Q61" s="10"/>
    </row>
    <row r="62" spans="1:21" s="11" customFormat="1" x14ac:dyDescent="0.25">
      <c r="A62" s="8"/>
      <c r="B62" s="402"/>
      <c r="C62" s="403"/>
      <c r="D62" s="403"/>
      <c r="E62" s="403"/>
      <c r="F62" s="403"/>
      <c r="G62" s="403"/>
      <c r="H62" s="403"/>
      <c r="I62" s="403"/>
      <c r="J62" s="403"/>
      <c r="K62" s="403"/>
      <c r="L62" s="404"/>
      <c r="M62" s="29"/>
      <c r="Q62" s="10"/>
    </row>
    <row r="63" spans="1:21" s="11" customFormat="1" x14ac:dyDescent="0.25">
      <c r="A63" s="8"/>
      <c r="B63" s="402"/>
      <c r="C63" s="403"/>
      <c r="D63" s="403"/>
      <c r="E63" s="403"/>
      <c r="F63" s="403"/>
      <c r="G63" s="403"/>
      <c r="H63" s="403"/>
      <c r="I63" s="403"/>
      <c r="J63" s="403"/>
      <c r="K63" s="403"/>
      <c r="L63" s="404"/>
      <c r="M63" s="29"/>
      <c r="Q63" s="10"/>
    </row>
    <row r="64" spans="1:21" s="11" customFormat="1" x14ac:dyDescent="0.25">
      <c r="A64" s="8"/>
      <c r="B64" s="402"/>
      <c r="C64" s="403"/>
      <c r="D64" s="403"/>
      <c r="E64" s="403"/>
      <c r="F64" s="403"/>
      <c r="G64" s="403"/>
      <c r="H64" s="403"/>
      <c r="I64" s="403"/>
      <c r="J64" s="403"/>
      <c r="K64" s="403"/>
      <c r="L64" s="404"/>
      <c r="M64" s="29"/>
      <c r="Q64" s="10"/>
    </row>
    <row r="65" spans="1:21" s="11" customFormat="1" x14ac:dyDescent="0.25">
      <c r="A65" s="8"/>
      <c r="B65" s="402"/>
      <c r="C65" s="403"/>
      <c r="D65" s="403"/>
      <c r="E65" s="403"/>
      <c r="F65" s="403"/>
      <c r="G65" s="403"/>
      <c r="H65" s="403"/>
      <c r="I65" s="403"/>
      <c r="J65" s="403"/>
      <c r="K65" s="403"/>
      <c r="L65" s="404"/>
      <c r="M65" s="29"/>
      <c r="Q65" s="10"/>
    </row>
    <row r="66" spans="1:21" s="29" customFormat="1" x14ac:dyDescent="0.25">
      <c r="A66" s="38"/>
      <c r="B66" s="39"/>
      <c r="C66" s="40"/>
      <c r="D66" s="40"/>
      <c r="E66" s="40"/>
      <c r="F66" s="40"/>
      <c r="G66" s="40"/>
      <c r="H66" s="40"/>
      <c r="I66" s="40"/>
      <c r="J66" s="40"/>
      <c r="K66" s="40"/>
      <c r="L66" s="41"/>
      <c r="O66" s="10"/>
      <c r="P66" s="10"/>
      <c r="Q66" s="10"/>
      <c r="R66" s="10"/>
      <c r="S66" s="10"/>
      <c r="T66" s="10"/>
      <c r="U66" s="10"/>
    </row>
    <row r="68" spans="1:21" x14ac:dyDescent="0.25">
      <c r="B68" s="283" t="str">
        <f>IF(Intro!$G$29="English",O68,P68)</f>
        <v>MARKET CHARACTERISTICS OF THE GOODS</v>
      </c>
      <c r="C68" s="284"/>
      <c r="D68" s="284"/>
      <c r="E68" s="284"/>
      <c r="F68" s="284"/>
      <c r="G68" s="284"/>
      <c r="H68" s="284"/>
      <c r="I68" s="284"/>
      <c r="J68" s="284"/>
      <c r="K68" s="284"/>
      <c r="L68" s="285"/>
      <c r="M68" s="29"/>
      <c r="O68" s="84" t="s">
        <v>225</v>
      </c>
      <c r="P68" s="84" t="s">
        <v>226</v>
      </c>
    </row>
    <row r="69" spans="1:21" s="11" customFormat="1" x14ac:dyDescent="0.25">
      <c r="A69" s="8"/>
      <c r="B69" s="422" t="s">
        <v>17</v>
      </c>
      <c r="C69" s="423"/>
      <c r="D69" s="423"/>
      <c r="E69" s="423"/>
      <c r="F69" s="423"/>
      <c r="G69" s="423"/>
      <c r="H69" s="423"/>
      <c r="I69" s="423"/>
      <c r="J69" s="423"/>
      <c r="K69" s="423"/>
      <c r="L69" s="424"/>
      <c r="M69" s="55"/>
    </row>
    <row r="70" spans="1:21" s="29" customFormat="1" x14ac:dyDescent="0.25">
      <c r="A70" s="38"/>
      <c r="B70" s="42"/>
      <c r="C70" s="71"/>
      <c r="D70" s="71"/>
      <c r="E70" s="71"/>
      <c r="F70" s="71"/>
      <c r="G70" s="71"/>
      <c r="H70" s="71"/>
      <c r="I70" s="71"/>
      <c r="J70" s="71"/>
      <c r="K70" s="71"/>
      <c r="L70" s="43"/>
      <c r="O70" s="10"/>
      <c r="P70" s="10"/>
      <c r="Q70" s="10"/>
      <c r="R70" s="10"/>
      <c r="S70" s="10"/>
      <c r="T70" s="10"/>
      <c r="U70" s="10"/>
    </row>
    <row r="71" spans="1:21" s="29" customFormat="1" x14ac:dyDescent="0.25">
      <c r="A71" s="38"/>
      <c r="B71" s="409" t="str">
        <f>IF(Intro!$G$29="English",O71,P71)</f>
        <v>If your firm is a distributor, indicate the primary industries in which the goods are sold.</v>
      </c>
      <c r="C71" s="410"/>
      <c r="D71" s="410"/>
      <c r="E71" s="410"/>
      <c r="F71" s="410"/>
      <c r="G71" s="410"/>
      <c r="H71" s="410"/>
      <c r="I71" s="410"/>
      <c r="J71" s="410"/>
      <c r="K71" s="410"/>
      <c r="L71" s="411"/>
      <c r="O71" s="10" t="s">
        <v>356</v>
      </c>
      <c r="P71" s="10" t="s">
        <v>357</v>
      </c>
      <c r="Q71" s="10"/>
      <c r="R71" s="10"/>
      <c r="S71" s="10"/>
      <c r="T71" s="10"/>
      <c r="U71" s="10"/>
    </row>
    <row r="72" spans="1:21" s="29" customFormat="1" x14ac:dyDescent="0.25">
      <c r="A72" s="38"/>
      <c r="B72" s="409" t="str">
        <f>IF(Intro!$G$29="English",O72,P72)</f>
        <v>If your firm is an end user, indicate your primary industries.</v>
      </c>
      <c r="C72" s="410"/>
      <c r="D72" s="410"/>
      <c r="E72" s="410"/>
      <c r="F72" s="410"/>
      <c r="G72" s="410"/>
      <c r="H72" s="410"/>
      <c r="I72" s="410"/>
      <c r="J72" s="410"/>
      <c r="K72" s="410"/>
      <c r="L72" s="411"/>
      <c r="O72" s="10" t="s">
        <v>359</v>
      </c>
      <c r="P72" s="10" t="s">
        <v>358</v>
      </c>
      <c r="Q72" s="10"/>
      <c r="R72" s="10"/>
      <c r="S72" s="10"/>
      <c r="T72" s="10"/>
      <c r="U72" s="10"/>
    </row>
    <row r="73" spans="1:21" s="29" customFormat="1" x14ac:dyDescent="0.25">
      <c r="A73" s="38"/>
      <c r="B73" s="42"/>
      <c r="C73" s="71"/>
      <c r="D73" s="71"/>
      <c r="E73" s="71"/>
      <c r="F73" s="71"/>
      <c r="G73" s="71"/>
      <c r="H73" s="71"/>
      <c r="I73" s="71"/>
      <c r="J73" s="71"/>
      <c r="K73" s="71"/>
      <c r="L73" s="43"/>
      <c r="O73" s="10"/>
      <c r="P73" s="10"/>
      <c r="Q73" s="10"/>
      <c r="R73" s="10"/>
      <c r="S73" s="10"/>
      <c r="T73" s="10"/>
      <c r="U73" s="10"/>
    </row>
    <row r="74" spans="1:21" x14ac:dyDescent="0.25">
      <c r="B74" s="317" t="str">
        <f>IF(Intro!$G$29="English",O74,P74)</f>
        <v xml:space="preserve">Primary Industry 1 </v>
      </c>
      <c r="C74" s="318"/>
      <c r="D74" s="337"/>
      <c r="E74" s="337"/>
      <c r="F74" s="337"/>
      <c r="G74" s="337"/>
      <c r="H74" s="337"/>
      <c r="I74" s="337"/>
      <c r="J74" s="337"/>
      <c r="K74" s="337"/>
      <c r="L74" s="338"/>
      <c r="M74" s="10"/>
      <c r="O74" s="10" t="s">
        <v>111</v>
      </c>
      <c r="P74" s="10" t="s">
        <v>112</v>
      </c>
    </row>
    <row r="75" spans="1:21" x14ac:dyDescent="0.25">
      <c r="B75" s="317"/>
      <c r="C75" s="318"/>
      <c r="D75" s="337"/>
      <c r="E75" s="337"/>
      <c r="F75" s="337"/>
      <c r="G75" s="337"/>
      <c r="H75" s="337"/>
      <c r="I75" s="337"/>
      <c r="J75" s="337"/>
      <c r="K75" s="337"/>
      <c r="L75" s="338"/>
      <c r="M75" s="10"/>
    </row>
    <row r="76" spans="1:21" x14ac:dyDescent="0.25">
      <c r="B76" s="317"/>
      <c r="C76" s="318"/>
      <c r="D76" s="337"/>
      <c r="E76" s="337"/>
      <c r="F76" s="337"/>
      <c r="G76" s="337"/>
      <c r="H76" s="337"/>
      <c r="I76" s="337"/>
      <c r="J76" s="337"/>
      <c r="K76" s="337"/>
      <c r="L76" s="338"/>
      <c r="M76" s="10"/>
    </row>
    <row r="77" spans="1:21" x14ac:dyDescent="0.25">
      <c r="B77" s="317"/>
      <c r="C77" s="318"/>
      <c r="D77" s="337"/>
      <c r="E77" s="337"/>
      <c r="F77" s="337"/>
      <c r="G77" s="337"/>
      <c r="H77" s="337"/>
      <c r="I77" s="337"/>
      <c r="J77" s="337"/>
      <c r="K77" s="337"/>
      <c r="L77" s="338"/>
      <c r="M77" s="10"/>
    </row>
    <row r="78" spans="1:21" x14ac:dyDescent="0.25">
      <c r="B78" s="317"/>
      <c r="C78" s="318"/>
      <c r="D78" s="337"/>
      <c r="E78" s="337"/>
      <c r="F78" s="337"/>
      <c r="G78" s="337"/>
      <c r="H78" s="337"/>
      <c r="I78" s="337"/>
      <c r="J78" s="337"/>
      <c r="K78" s="337"/>
      <c r="L78" s="338"/>
      <c r="M78" s="10"/>
    </row>
    <row r="79" spans="1:21" x14ac:dyDescent="0.25">
      <c r="B79" s="317" t="str">
        <f>IF(Intro!$G$29="English",O79,P79)</f>
        <v>Primary Industry 2</v>
      </c>
      <c r="C79" s="318"/>
      <c r="D79" s="337"/>
      <c r="E79" s="337"/>
      <c r="F79" s="337"/>
      <c r="G79" s="337"/>
      <c r="H79" s="337"/>
      <c r="I79" s="337"/>
      <c r="J79" s="337"/>
      <c r="K79" s="337"/>
      <c r="L79" s="338"/>
      <c r="M79" s="10"/>
      <c r="O79" s="10" t="s">
        <v>113</v>
      </c>
      <c r="P79" s="10" t="s">
        <v>114</v>
      </c>
    </row>
    <row r="80" spans="1:21" x14ac:dyDescent="0.25">
      <c r="B80" s="317"/>
      <c r="C80" s="318"/>
      <c r="D80" s="337"/>
      <c r="E80" s="337"/>
      <c r="F80" s="337"/>
      <c r="G80" s="337"/>
      <c r="H80" s="337"/>
      <c r="I80" s="337"/>
      <c r="J80" s="337"/>
      <c r="K80" s="337"/>
      <c r="L80" s="338"/>
      <c r="M80" s="10"/>
    </row>
    <row r="81" spans="1:21" x14ac:dyDescent="0.25">
      <c r="B81" s="317"/>
      <c r="C81" s="318"/>
      <c r="D81" s="337"/>
      <c r="E81" s="337"/>
      <c r="F81" s="337"/>
      <c r="G81" s="337"/>
      <c r="H81" s="337"/>
      <c r="I81" s="337"/>
      <c r="J81" s="337"/>
      <c r="K81" s="337"/>
      <c r="L81" s="338"/>
      <c r="M81" s="10"/>
    </row>
    <row r="82" spans="1:21" x14ac:dyDescent="0.25">
      <c r="B82" s="317"/>
      <c r="C82" s="318"/>
      <c r="D82" s="337"/>
      <c r="E82" s="337"/>
      <c r="F82" s="337"/>
      <c r="G82" s="337"/>
      <c r="H82" s="337"/>
      <c r="I82" s="337"/>
      <c r="J82" s="337"/>
      <c r="K82" s="337"/>
      <c r="L82" s="338"/>
      <c r="M82" s="10"/>
    </row>
    <row r="83" spans="1:21" x14ac:dyDescent="0.25">
      <c r="B83" s="317"/>
      <c r="C83" s="318"/>
      <c r="D83" s="337"/>
      <c r="E83" s="337"/>
      <c r="F83" s="337"/>
      <c r="G83" s="337"/>
      <c r="H83" s="337"/>
      <c r="I83" s="337"/>
      <c r="J83" s="337"/>
      <c r="K83" s="337"/>
      <c r="L83" s="338"/>
      <c r="M83" s="10"/>
    </row>
    <row r="84" spans="1:21" x14ac:dyDescent="0.25">
      <c r="B84" s="317" t="str">
        <f>IF(Intro!$G$29="English",O84,P84)</f>
        <v>Primary Industry 3</v>
      </c>
      <c r="C84" s="318"/>
      <c r="D84" s="337"/>
      <c r="E84" s="337"/>
      <c r="F84" s="337"/>
      <c r="G84" s="337"/>
      <c r="H84" s="337"/>
      <c r="I84" s="337"/>
      <c r="J84" s="337"/>
      <c r="K84" s="337"/>
      <c r="L84" s="338"/>
      <c r="M84" s="10"/>
      <c r="O84" s="10" t="s">
        <v>115</v>
      </c>
      <c r="P84" s="10" t="s">
        <v>116</v>
      </c>
    </row>
    <row r="85" spans="1:21" x14ac:dyDescent="0.25">
      <c r="B85" s="317"/>
      <c r="C85" s="318"/>
      <c r="D85" s="337"/>
      <c r="E85" s="337"/>
      <c r="F85" s="337"/>
      <c r="G85" s="337"/>
      <c r="H85" s="337"/>
      <c r="I85" s="337"/>
      <c r="J85" s="337"/>
      <c r="K85" s="337"/>
      <c r="L85" s="338"/>
      <c r="M85" s="10"/>
    </row>
    <row r="86" spans="1:21" x14ac:dyDescent="0.25">
      <c r="B86" s="317"/>
      <c r="C86" s="318"/>
      <c r="D86" s="337"/>
      <c r="E86" s="337"/>
      <c r="F86" s="337"/>
      <c r="G86" s="337"/>
      <c r="H86" s="337"/>
      <c r="I86" s="337"/>
      <c r="J86" s="337"/>
      <c r="K86" s="337"/>
      <c r="L86" s="338"/>
      <c r="M86" s="10"/>
    </row>
    <row r="87" spans="1:21" x14ac:dyDescent="0.25">
      <c r="B87" s="317"/>
      <c r="C87" s="318"/>
      <c r="D87" s="337"/>
      <c r="E87" s="337"/>
      <c r="F87" s="337"/>
      <c r="G87" s="337"/>
      <c r="H87" s="337"/>
      <c r="I87" s="337"/>
      <c r="J87" s="337"/>
      <c r="K87" s="337"/>
      <c r="L87" s="338"/>
      <c r="M87" s="10"/>
    </row>
    <row r="88" spans="1:21" x14ac:dyDescent="0.25">
      <c r="B88" s="317"/>
      <c r="C88" s="318"/>
      <c r="D88" s="337"/>
      <c r="E88" s="337"/>
      <c r="F88" s="337"/>
      <c r="G88" s="337"/>
      <c r="H88" s="337"/>
      <c r="I88" s="337"/>
      <c r="J88" s="337"/>
      <c r="K88" s="337"/>
      <c r="L88" s="338"/>
      <c r="M88" s="10"/>
    </row>
    <row r="89" spans="1:21" s="29" customFormat="1" x14ac:dyDescent="0.25">
      <c r="A89" s="38"/>
      <c r="B89" s="39"/>
      <c r="C89" s="40"/>
      <c r="D89" s="40"/>
      <c r="E89" s="40"/>
      <c r="F89" s="40"/>
      <c r="G89" s="40"/>
      <c r="H89" s="40"/>
      <c r="I89" s="40"/>
      <c r="J89" s="40"/>
      <c r="K89" s="40"/>
      <c r="L89" s="41"/>
      <c r="O89" s="10"/>
      <c r="P89" s="10"/>
      <c r="Q89" s="10"/>
      <c r="R89" s="10"/>
      <c r="S89" s="10"/>
      <c r="T89" s="10"/>
      <c r="U89" s="10"/>
    </row>
    <row r="90" spans="1:21" s="136" customFormat="1" x14ac:dyDescent="0.25">
      <c r="A90" s="7"/>
      <c r="B90" s="399" t="s">
        <v>18</v>
      </c>
      <c r="C90" s="400"/>
      <c r="D90" s="400"/>
      <c r="E90" s="400"/>
      <c r="F90" s="400"/>
      <c r="G90" s="400"/>
      <c r="H90" s="400"/>
      <c r="I90" s="400"/>
      <c r="J90" s="400"/>
      <c r="K90" s="400"/>
      <c r="L90" s="401"/>
      <c r="M90" s="55"/>
    </row>
    <row r="91" spans="1:21" s="29" customFormat="1" x14ac:dyDescent="0.25">
      <c r="A91" s="72"/>
      <c r="B91" s="42"/>
      <c r="C91" s="71"/>
      <c r="D91" s="71"/>
      <c r="E91" s="71"/>
      <c r="F91" s="71"/>
      <c r="G91" s="71"/>
      <c r="H91" s="71"/>
      <c r="I91" s="71"/>
      <c r="J91" s="71"/>
      <c r="K91" s="71"/>
      <c r="L91" s="43"/>
      <c r="O91" s="10"/>
      <c r="P91" s="10"/>
      <c r="Q91" s="10"/>
      <c r="R91" s="10"/>
      <c r="S91" s="10"/>
      <c r="T91" s="10"/>
      <c r="U91" s="10"/>
    </row>
    <row r="92" spans="1:21" s="29" customFormat="1" x14ac:dyDescent="0.25">
      <c r="A92" s="72"/>
      <c r="B92" s="280" t="str">
        <f>IF(Intro!$G$29="English",O92,P92)</f>
        <v>Describe how recent trade measures on the goods in major global markets, like the United States and European Union, will affect your firm's sources, volume, and prices of imports of the goods. (e.g., user preferences, government policy, economic conditions, exchange rate)?</v>
      </c>
      <c r="C92" s="281"/>
      <c r="D92" s="281"/>
      <c r="E92" s="281"/>
      <c r="F92" s="281"/>
      <c r="G92" s="281"/>
      <c r="H92" s="281"/>
      <c r="I92" s="281"/>
      <c r="J92" s="281"/>
      <c r="K92" s="281"/>
      <c r="L92" s="282"/>
      <c r="O92" s="9" t="s">
        <v>852</v>
      </c>
      <c r="P92" s="149" t="s">
        <v>853</v>
      </c>
      <c r="Q92" s="10"/>
      <c r="R92" s="10"/>
      <c r="S92" s="10"/>
      <c r="T92" s="10"/>
      <c r="U92" s="10"/>
    </row>
    <row r="93" spans="1:21" s="29" customFormat="1" x14ac:dyDescent="0.25">
      <c r="A93" s="72"/>
      <c r="B93" s="280"/>
      <c r="C93" s="281"/>
      <c r="D93" s="281"/>
      <c r="E93" s="281"/>
      <c r="F93" s="281"/>
      <c r="G93" s="281"/>
      <c r="H93" s="281"/>
      <c r="I93" s="281"/>
      <c r="J93" s="281"/>
      <c r="K93" s="281"/>
      <c r="L93" s="282"/>
      <c r="O93" s="10"/>
      <c r="P93" s="10"/>
      <c r="Q93" s="10"/>
      <c r="R93" s="10"/>
      <c r="S93" s="10"/>
      <c r="T93" s="10"/>
      <c r="U93" s="10"/>
    </row>
    <row r="94" spans="1:21" s="29" customFormat="1" x14ac:dyDescent="0.25">
      <c r="A94" s="72"/>
      <c r="B94" s="42"/>
      <c r="C94" s="71"/>
      <c r="D94" s="71"/>
      <c r="E94" s="71"/>
      <c r="F94" s="71"/>
      <c r="G94" s="71"/>
      <c r="H94" s="71"/>
      <c r="I94" s="71"/>
      <c r="J94" s="71"/>
      <c r="K94" s="71"/>
      <c r="L94" s="43"/>
      <c r="O94" s="10"/>
      <c r="P94" s="10"/>
      <c r="Q94" s="10"/>
      <c r="R94" s="10"/>
      <c r="S94" s="10"/>
      <c r="T94" s="10"/>
      <c r="U94" s="10"/>
    </row>
    <row r="95" spans="1:21" s="136" customFormat="1" x14ac:dyDescent="0.25">
      <c r="A95" s="8"/>
      <c r="B95" s="402"/>
      <c r="C95" s="403"/>
      <c r="D95" s="403"/>
      <c r="E95" s="403"/>
      <c r="F95" s="403"/>
      <c r="G95" s="403"/>
      <c r="H95" s="403"/>
      <c r="I95" s="403"/>
      <c r="J95" s="403"/>
      <c r="K95" s="403"/>
      <c r="L95" s="404"/>
      <c r="M95" s="29"/>
      <c r="Q95" s="10"/>
    </row>
    <row r="96" spans="1:21" s="136" customFormat="1" x14ac:dyDescent="0.25">
      <c r="A96" s="8"/>
      <c r="B96" s="402"/>
      <c r="C96" s="403"/>
      <c r="D96" s="403"/>
      <c r="E96" s="403"/>
      <c r="F96" s="403"/>
      <c r="G96" s="403"/>
      <c r="H96" s="403"/>
      <c r="I96" s="403"/>
      <c r="J96" s="403"/>
      <c r="K96" s="403"/>
      <c r="L96" s="404"/>
      <c r="M96" s="29"/>
      <c r="Q96" s="10"/>
    </row>
    <row r="97" spans="1:21" s="136" customFormat="1" x14ac:dyDescent="0.25">
      <c r="A97" s="8"/>
      <c r="B97" s="402"/>
      <c r="C97" s="403"/>
      <c r="D97" s="403"/>
      <c r="E97" s="403"/>
      <c r="F97" s="403"/>
      <c r="G97" s="403"/>
      <c r="H97" s="403"/>
      <c r="I97" s="403"/>
      <c r="J97" s="403"/>
      <c r="K97" s="403"/>
      <c r="L97" s="404"/>
      <c r="M97" s="29"/>
      <c r="Q97" s="10"/>
    </row>
    <row r="98" spans="1:21" s="136" customFormat="1" x14ac:dyDescent="0.25">
      <c r="A98" s="8"/>
      <c r="B98" s="402"/>
      <c r="C98" s="403"/>
      <c r="D98" s="403"/>
      <c r="E98" s="403"/>
      <c r="F98" s="403"/>
      <c r="G98" s="403"/>
      <c r="H98" s="403"/>
      <c r="I98" s="403"/>
      <c r="J98" s="403"/>
      <c r="K98" s="403"/>
      <c r="L98" s="404"/>
      <c r="M98" s="29"/>
      <c r="Q98" s="10"/>
    </row>
    <row r="99" spans="1:21" s="136" customFormat="1" x14ac:dyDescent="0.25">
      <c r="A99" s="8"/>
      <c r="B99" s="402"/>
      <c r="C99" s="403"/>
      <c r="D99" s="403"/>
      <c r="E99" s="403"/>
      <c r="F99" s="403"/>
      <c r="G99" s="403"/>
      <c r="H99" s="403"/>
      <c r="I99" s="403"/>
      <c r="J99" s="403"/>
      <c r="K99" s="403"/>
      <c r="L99" s="404"/>
      <c r="M99" s="29"/>
      <c r="Q99" s="10"/>
    </row>
    <row r="100" spans="1:21" s="136" customFormat="1" x14ac:dyDescent="0.25">
      <c r="A100" s="8"/>
      <c r="B100" s="402"/>
      <c r="C100" s="403"/>
      <c r="D100" s="403"/>
      <c r="E100" s="403"/>
      <c r="F100" s="403"/>
      <c r="G100" s="403"/>
      <c r="H100" s="403"/>
      <c r="I100" s="403"/>
      <c r="J100" s="403"/>
      <c r="K100" s="403"/>
      <c r="L100" s="404"/>
      <c r="M100" s="29"/>
      <c r="Q100" s="10"/>
    </row>
    <row r="101" spans="1:21" s="136" customFormat="1" x14ac:dyDescent="0.25">
      <c r="A101" s="8"/>
      <c r="B101" s="402"/>
      <c r="C101" s="403"/>
      <c r="D101" s="403"/>
      <c r="E101" s="403"/>
      <c r="F101" s="403"/>
      <c r="G101" s="403"/>
      <c r="H101" s="403"/>
      <c r="I101" s="403"/>
      <c r="J101" s="403"/>
      <c r="K101" s="403"/>
      <c r="L101" s="404"/>
      <c r="M101" s="29"/>
      <c r="Q101" s="10"/>
    </row>
    <row r="102" spans="1:21" s="136" customFormat="1" x14ac:dyDescent="0.25">
      <c r="A102" s="8"/>
      <c r="B102" s="402"/>
      <c r="C102" s="403"/>
      <c r="D102" s="403"/>
      <c r="E102" s="403"/>
      <c r="F102" s="403"/>
      <c r="G102" s="403"/>
      <c r="H102" s="403"/>
      <c r="I102" s="403"/>
      <c r="J102" s="403"/>
      <c r="K102" s="403"/>
      <c r="L102" s="404"/>
      <c r="M102" s="29"/>
      <c r="Q102" s="10"/>
    </row>
    <row r="103" spans="1:21" s="29" customFormat="1" x14ac:dyDescent="0.25">
      <c r="A103" s="72"/>
      <c r="B103" s="39"/>
      <c r="C103" s="40"/>
      <c r="D103" s="40"/>
      <c r="E103" s="40"/>
      <c r="F103" s="40"/>
      <c r="G103" s="40"/>
      <c r="H103" s="40"/>
      <c r="I103" s="40"/>
      <c r="J103" s="40"/>
      <c r="K103" s="40"/>
      <c r="L103" s="41"/>
      <c r="O103" s="10"/>
      <c r="P103" s="10"/>
      <c r="Q103" s="10"/>
      <c r="R103" s="10"/>
      <c r="S103" s="10"/>
      <c r="T103" s="10"/>
      <c r="U103" s="10"/>
    </row>
    <row r="104" spans="1:21" s="11" customFormat="1" x14ac:dyDescent="0.25">
      <c r="A104" s="7"/>
      <c r="B104" s="399" t="s">
        <v>19</v>
      </c>
      <c r="C104" s="400"/>
      <c r="D104" s="400"/>
      <c r="E104" s="400"/>
      <c r="F104" s="400"/>
      <c r="G104" s="400"/>
      <c r="H104" s="400"/>
      <c r="I104" s="400"/>
      <c r="J104" s="400"/>
      <c r="K104" s="400"/>
      <c r="L104" s="401"/>
      <c r="M104" s="55"/>
    </row>
    <row r="105" spans="1:21" s="29" customFormat="1" x14ac:dyDescent="0.25">
      <c r="A105" s="72"/>
      <c r="B105" s="42"/>
      <c r="C105" s="71"/>
      <c r="D105" s="71"/>
      <c r="E105" s="71"/>
      <c r="F105" s="71"/>
      <c r="G105" s="71"/>
      <c r="H105" s="71"/>
      <c r="I105" s="71"/>
      <c r="J105" s="71"/>
      <c r="K105" s="71"/>
      <c r="L105" s="43"/>
      <c r="O105" s="10"/>
      <c r="P105" s="10"/>
      <c r="Q105" s="10"/>
      <c r="R105" s="10"/>
      <c r="S105" s="10"/>
      <c r="T105" s="10"/>
      <c r="U105" s="10"/>
    </row>
    <row r="106" spans="1:21" s="29" customFormat="1" x14ac:dyDescent="0.25">
      <c r="A106" s="72"/>
      <c r="B106" s="280" t="str">
        <f>IF(Intro!$G$29="English",O106,P106)</f>
        <v>What have been the principal factors affecting the demand for the goods since January 1, 2023 (e.g., user preferences, government policy, economic conditions, exchange rate)?</v>
      </c>
      <c r="C106" s="281"/>
      <c r="D106" s="281"/>
      <c r="E106" s="281"/>
      <c r="F106" s="281"/>
      <c r="G106" s="281"/>
      <c r="H106" s="281"/>
      <c r="I106" s="281"/>
      <c r="J106" s="281"/>
      <c r="K106" s="281"/>
      <c r="L106" s="282"/>
      <c r="O106" s="10" t="str">
        <f>"What have been the principal factors affecting the demand for the goods since January 1, "&amp;Variables!B6&amp;" (e.g., user preferences, government policy, economic conditions, exchange rate)?"</f>
        <v>What have been the principal factors affecting the demand for the goods since January 1, 2023 (e.g., user preferences, government policy, economic conditions, exchange rate)?</v>
      </c>
      <c r="P106" s="10" t="str">
        <f>"Quels ont été les principaux facteurs affectant la demande des marchandises depuis le 1er janvier "&amp;Variables!B6&amp;" (par exemple, les préférences des utilisateurs, la politique gouvernementale, les conditions économiques, le taux de change)?"</f>
        <v>Quels ont été les principaux facteurs affectant la demande des marchandises depuis le 1er janvier 2023 (par exemple, les préférences des utilisateurs, la politique gouvernementale, les conditions économiques, le taux de change)?</v>
      </c>
      <c r="Q106" s="10"/>
      <c r="R106" s="10"/>
      <c r="S106" s="10"/>
      <c r="T106" s="10"/>
      <c r="U106" s="10"/>
    </row>
    <row r="107" spans="1:21" s="29" customFormat="1" x14ac:dyDescent="0.25">
      <c r="A107" s="72"/>
      <c r="B107" s="280"/>
      <c r="C107" s="281"/>
      <c r="D107" s="281"/>
      <c r="E107" s="281"/>
      <c r="F107" s="281"/>
      <c r="G107" s="281"/>
      <c r="H107" s="281"/>
      <c r="I107" s="281"/>
      <c r="J107" s="281"/>
      <c r="K107" s="281"/>
      <c r="L107" s="282"/>
      <c r="O107" s="10"/>
      <c r="P107" s="10"/>
      <c r="Q107" s="10"/>
      <c r="R107" s="10"/>
      <c r="S107" s="10"/>
      <c r="T107" s="10"/>
      <c r="U107" s="10"/>
    </row>
    <row r="108" spans="1:21" s="29" customFormat="1" x14ac:dyDescent="0.25">
      <c r="A108" s="72"/>
      <c r="B108" s="42"/>
      <c r="C108" s="71"/>
      <c r="D108" s="71"/>
      <c r="E108" s="71"/>
      <c r="F108" s="71"/>
      <c r="G108" s="71"/>
      <c r="H108" s="71"/>
      <c r="I108" s="71"/>
      <c r="J108" s="71"/>
      <c r="K108" s="71"/>
      <c r="L108" s="43"/>
      <c r="O108" s="10"/>
      <c r="P108" s="10"/>
      <c r="Q108" s="10"/>
      <c r="R108" s="10"/>
      <c r="S108" s="10"/>
      <c r="T108" s="10"/>
      <c r="U108" s="10"/>
    </row>
    <row r="109" spans="1:21" s="11" customFormat="1" x14ac:dyDescent="0.25">
      <c r="A109" s="8"/>
      <c r="B109" s="402"/>
      <c r="C109" s="403"/>
      <c r="D109" s="403"/>
      <c r="E109" s="403"/>
      <c r="F109" s="403"/>
      <c r="G109" s="403"/>
      <c r="H109" s="403"/>
      <c r="I109" s="403"/>
      <c r="J109" s="403"/>
      <c r="K109" s="403"/>
      <c r="L109" s="404"/>
      <c r="M109" s="29"/>
      <c r="Q109" s="10"/>
    </row>
    <row r="110" spans="1:21" s="11" customFormat="1" x14ac:dyDescent="0.25">
      <c r="A110" s="8"/>
      <c r="B110" s="402"/>
      <c r="C110" s="403"/>
      <c r="D110" s="403"/>
      <c r="E110" s="403"/>
      <c r="F110" s="403"/>
      <c r="G110" s="403"/>
      <c r="H110" s="403"/>
      <c r="I110" s="403"/>
      <c r="J110" s="403"/>
      <c r="K110" s="403"/>
      <c r="L110" s="404"/>
      <c r="M110" s="29"/>
      <c r="Q110" s="10"/>
    </row>
    <row r="111" spans="1:21" s="11" customFormat="1" x14ac:dyDescent="0.25">
      <c r="A111" s="8"/>
      <c r="B111" s="402"/>
      <c r="C111" s="403"/>
      <c r="D111" s="403"/>
      <c r="E111" s="403"/>
      <c r="F111" s="403"/>
      <c r="G111" s="403"/>
      <c r="H111" s="403"/>
      <c r="I111" s="403"/>
      <c r="J111" s="403"/>
      <c r="K111" s="403"/>
      <c r="L111" s="404"/>
      <c r="M111" s="29"/>
      <c r="Q111" s="10"/>
    </row>
    <row r="112" spans="1:21" s="11" customFormat="1" x14ac:dyDescent="0.25">
      <c r="A112" s="8"/>
      <c r="B112" s="402"/>
      <c r="C112" s="403"/>
      <c r="D112" s="403"/>
      <c r="E112" s="403"/>
      <c r="F112" s="403"/>
      <c r="G112" s="403"/>
      <c r="H112" s="403"/>
      <c r="I112" s="403"/>
      <c r="J112" s="403"/>
      <c r="K112" s="403"/>
      <c r="L112" s="404"/>
      <c r="M112" s="29"/>
      <c r="Q112" s="10"/>
    </row>
    <row r="113" spans="1:21" s="11" customFormat="1" x14ac:dyDescent="0.25">
      <c r="A113" s="8"/>
      <c r="B113" s="402"/>
      <c r="C113" s="403"/>
      <c r="D113" s="403"/>
      <c r="E113" s="403"/>
      <c r="F113" s="403"/>
      <c r="G113" s="403"/>
      <c r="H113" s="403"/>
      <c r="I113" s="403"/>
      <c r="J113" s="403"/>
      <c r="K113" s="403"/>
      <c r="L113" s="404"/>
      <c r="M113" s="29"/>
      <c r="Q113" s="10"/>
    </row>
    <row r="114" spans="1:21" s="11" customFormat="1" x14ac:dyDescent="0.25">
      <c r="A114" s="8"/>
      <c r="B114" s="402"/>
      <c r="C114" s="403"/>
      <c r="D114" s="403"/>
      <c r="E114" s="403"/>
      <c r="F114" s="403"/>
      <c r="G114" s="403"/>
      <c r="H114" s="403"/>
      <c r="I114" s="403"/>
      <c r="J114" s="403"/>
      <c r="K114" s="403"/>
      <c r="L114" s="404"/>
      <c r="M114" s="29"/>
      <c r="Q114" s="10"/>
    </row>
    <row r="115" spans="1:21" s="11" customFormat="1" x14ac:dyDescent="0.25">
      <c r="A115" s="8"/>
      <c r="B115" s="402"/>
      <c r="C115" s="403"/>
      <c r="D115" s="403"/>
      <c r="E115" s="403"/>
      <c r="F115" s="403"/>
      <c r="G115" s="403"/>
      <c r="H115" s="403"/>
      <c r="I115" s="403"/>
      <c r="J115" s="403"/>
      <c r="K115" s="403"/>
      <c r="L115" s="404"/>
      <c r="M115" s="29"/>
      <c r="Q115" s="10"/>
    </row>
    <row r="116" spans="1:21" s="11" customFormat="1" x14ac:dyDescent="0.25">
      <c r="A116" s="8"/>
      <c r="B116" s="402"/>
      <c r="C116" s="403"/>
      <c r="D116" s="403"/>
      <c r="E116" s="403"/>
      <c r="F116" s="403"/>
      <c r="G116" s="403"/>
      <c r="H116" s="403"/>
      <c r="I116" s="403"/>
      <c r="J116" s="403"/>
      <c r="K116" s="403"/>
      <c r="L116" s="404"/>
      <c r="M116" s="29"/>
      <c r="Q116" s="10"/>
    </row>
    <row r="117" spans="1:21" s="29" customFormat="1" x14ac:dyDescent="0.25">
      <c r="A117" s="72"/>
      <c r="B117" s="39"/>
      <c r="C117" s="40"/>
      <c r="D117" s="40"/>
      <c r="E117" s="40"/>
      <c r="F117" s="40"/>
      <c r="G117" s="40"/>
      <c r="H117" s="40"/>
      <c r="I117" s="40"/>
      <c r="J117" s="40"/>
      <c r="K117" s="40"/>
      <c r="L117" s="41"/>
      <c r="O117" s="10"/>
      <c r="P117" s="10"/>
      <c r="Q117" s="10"/>
      <c r="R117" s="10"/>
      <c r="S117" s="10"/>
      <c r="T117" s="10"/>
      <c r="U117" s="10"/>
    </row>
    <row r="118" spans="1:21" s="11" customFormat="1" x14ac:dyDescent="0.25">
      <c r="A118" s="7"/>
      <c r="B118" s="399" t="s">
        <v>20</v>
      </c>
      <c r="C118" s="400"/>
      <c r="D118" s="400"/>
      <c r="E118" s="400"/>
      <c r="F118" s="400"/>
      <c r="G118" s="400"/>
      <c r="H118" s="400"/>
      <c r="I118" s="400"/>
      <c r="J118" s="400"/>
      <c r="K118" s="400"/>
      <c r="L118" s="401"/>
      <c r="M118" s="55"/>
    </row>
    <row r="119" spans="1:21" s="29" customFormat="1" x14ac:dyDescent="0.25">
      <c r="A119" s="72"/>
      <c r="B119" s="42"/>
      <c r="C119" s="71"/>
      <c r="D119" s="71"/>
      <c r="E119" s="71"/>
      <c r="F119" s="71"/>
      <c r="G119" s="71"/>
      <c r="H119" s="71"/>
      <c r="I119" s="71"/>
      <c r="J119" s="71"/>
      <c r="K119" s="71"/>
      <c r="L119" s="43"/>
      <c r="O119" s="10"/>
      <c r="P119" s="10"/>
      <c r="Q119" s="10"/>
      <c r="R119" s="10"/>
      <c r="S119" s="10"/>
      <c r="T119" s="10"/>
      <c r="U119" s="10"/>
    </row>
    <row r="120" spans="1:21" s="29" customFormat="1" x14ac:dyDescent="0.25">
      <c r="A120" s="72"/>
      <c r="B120" s="409" t="str">
        <f>IF(Intro!$G$29="English",O120,P120)</f>
        <v>Describe any changes in technology that have impacted the Canadian market for the goods since January 1, 2023.</v>
      </c>
      <c r="C120" s="410"/>
      <c r="D120" s="410"/>
      <c r="E120" s="410"/>
      <c r="F120" s="410"/>
      <c r="G120" s="410"/>
      <c r="H120" s="410"/>
      <c r="I120" s="410"/>
      <c r="J120" s="410"/>
      <c r="K120" s="410"/>
      <c r="L120" s="411"/>
      <c r="O120" s="10" t="str">
        <f>"Describe any changes in technology that have impacted the Canadian market for the goods since January 1, "&amp;Variables!B6&amp;"."</f>
        <v>Describe any changes in technology that have impacted the Canadian market for the goods since January 1, 2023.</v>
      </c>
      <c r="P120" s="10"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c r="Q120" s="10"/>
      <c r="R120" s="10"/>
      <c r="S120" s="10"/>
      <c r="T120" s="10"/>
      <c r="U120" s="10"/>
    </row>
    <row r="121" spans="1:21" s="29" customFormat="1" x14ac:dyDescent="0.25">
      <c r="A121" s="72"/>
      <c r="B121" s="42"/>
      <c r="C121" s="71"/>
      <c r="D121" s="71"/>
      <c r="E121" s="71"/>
      <c r="F121" s="71"/>
      <c r="G121" s="71"/>
      <c r="H121" s="71"/>
      <c r="I121" s="71"/>
      <c r="J121" s="71"/>
      <c r="K121" s="71"/>
      <c r="L121" s="43"/>
      <c r="O121" s="10"/>
      <c r="P121" s="10"/>
      <c r="Q121" s="10"/>
      <c r="R121" s="10"/>
      <c r="S121" s="10"/>
      <c r="T121" s="10"/>
      <c r="U121" s="10"/>
    </row>
    <row r="122" spans="1:21" s="11" customFormat="1" x14ac:dyDescent="0.25">
      <c r="A122" s="8"/>
      <c r="B122" s="402"/>
      <c r="C122" s="403"/>
      <c r="D122" s="403"/>
      <c r="E122" s="403"/>
      <c r="F122" s="403"/>
      <c r="G122" s="403"/>
      <c r="H122" s="403"/>
      <c r="I122" s="403"/>
      <c r="J122" s="403"/>
      <c r="K122" s="403"/>
      <c r="L122" s="404"/>
      <c r="M122" s="29"/>
      <c r="Q122" s="10"/>
    </row>
    <row r="123" spans="1:21" s="11" customFormat="1" x14ac:dyDescent="0.25">
      <c r="A123" s="8"/>
      <c r="B123" s="402"/>
      <c r="C123" s="403"/>
      <c r="D123" s="403"/>
      <c r="E123" s="403"/>
      <c r="F123" s="403"/>
      <c r="G123" s="403"/>
      <c r="H123" s="403"/>
      <c r="I123" s="403"/>
      <c r="J123" s="403"/>
      <c r="K123" s="403"/>
      <c r="L123" s="404"/>
      <c r="M123" s="29"/>
      <c r="Q123" s="10"/>
    </row>
    <row r="124" spans="1:21" s="11" customFormat="1" x14ac:dyDescent="0.25">
      <c r="A124" s="8"/>
      <c r="B124" s="402"/>
      <c r="C124" s="403"/>
      <c r="D124" s="403"/>
      <c r="E124" s="403"/>
      <c r="F124" s="403"/>
      <c r="G124" s="403"/>
      <c r="H124" s="403"/>
      <c r="I124" s="403"/>
      <c r="J124" s="403"/>
      <c r="K124" s="403"/>
      <c r="L124" s="404"/>
      <c r="M124" s="29"/>
      <c r="Q124" s="10"/>
    </row>
    <row r="125" spans="1:21" s="11" customFormat="1" x14ac:dyDescent="0.25">
      <c r="A125" s="8"/>
      <c r="B125" s="402"/>
      <c r="C125" s="403"/>
      <c r="D125" s="403"/>
      <c r="E125" s="403"/>
      <c r="F125" s="403"/>
      <c r="G125" s="403"/>
      <c r="H125" s="403"/>
      <c r="I125" s="403"/>
      <c r="J125" s="403"/>
      <c r="K125" s="403"/>
      <c r="L125" s="404"/>
      <c r="M125" s="29"/>
      <c r="Q125" s="10"/>
    </row>
    <row r="126" spans="1:21" s="11" customFormat="1" x14ac:dyDescent="0.25">
      <c r="A126" s="8"/>
      <c r="B126" s="402"/>
      <c r="C126" s="403"/>
      <c r="D126" s="403"/>
      <c r="E126" s="403"/>
      <c r="F126" s="403"/>
      <c r="G126" s="403"/>
      <c r="H126" s="403"/>
      <c r="I126" s="403"/>
      <c r="J126" s="403"/>
      <c r="K126" s="403"/>
      <c r="L126" s="404"/>
      <c r="M126" s="29"/>
      <c r="Q126" s="10"/>
    </row>
    <row r="127" spans="1:21" s="11" customFormat="1" x14ac:dyDescent="0.25">
      <c r="A127" s="8"/>
      <c r="B127" s="402"/>
      <c r="C127" s="403"/>
      <c r="D127" s="403"/>
      <c r="E127" s="403"/>
      <c r="F127" s="403"/>
      <c r="G127" s="403"/>
      <c r="H127" s="403"/>
      <c r="I127" s="403"/>
      <c r="J127" s="403"/>
      <c r="K127" s="403"/>
      <c r="L127" s="404"/>
      <c r="M127" s="29"/>
      <c r="Q127" s="10"/>
    </row>
    <row r="128" spans="1:21" s="11" customFormat="1" x14ac:dyDescent="0.25">
      <c r="A128" s="8"/>
      <c r="B128" s="402"/>
      <c r="C128" s="403"/>
      <c r="D128" s="403"/>
      <c r="E128" s="403"/>
      <c r="F128" s="403"/>
      <c r="G128" s="403"/>
      <c r="H128" s="403"/>
      <c r="I128" s="403"/>
      <c r="J128" s="403"/>
      <c r="K128" s="403"/>
      <c r="L128" s="404"/>
      <c r="M128" s="29"/>
      <c r="Q128" s="10"/>
    </row>
    <row r="129" spans="1:21" s="11" customFormat="1" x14ac:dyDescent="0.25">
      <c r="A129" s="8"/>
      <c r="B129" s="402"/>
      <c r="C129" s="403"/>
      <c r="D129" s="403"/>
      <c r="E129" s="403"/>
      <c r="F129" s="403"/>
      <c r="G129" s="403"/>
      <c r="H129" s="403"/>
      <c r="I129" s="403"/>
      <c r="J129" s="403"/>
      <c r="K129" s="403"/>
      <c r="L129" s="404"/>
      <c r="M129" s="29"/>
      <c r="Q129" s="10"/>
    </row>
    <row r="130" spans="1:21" s="29" customFormat="1" x14ac:dyDescent="0.25">
      <c r="A130" s="72"/>
      <c r="B130" s="39"/>
      <c r="C130" s="40"/>
      <c r="D130" s="40"/>
      <c r="E130" s="40"/>
      <c r="F130" s="40"/>
      <c r="G130" s="40"/>
      <c r="H130" s="40"/>
      <c r="I130" s="40"/>
      <c r="J130" s="40"/>
      <c r="K130" s="40"/>
      <c r="L130" s="41"/>
      <c r="O130" s="10"/>
      <c r="P130" s="10"/>
      <c r="Q130" s="10"/>
      <c r="R130" s="10"/>
      <c r="S130" s="10"/>
      <c r="T130" s="10"/>
      <c r="U130" s="10"/>
    </row>
    <row r="131" spans="1:21" s="11" customFormat="1" x14ac:dyDescent="0.25">
      <c r="A131" s="7"/>
      <c r="B131" s="399" t="s">
        <v>810</v>
      </c>
      <c r="C131" s="400"/>
      <c r="D131" s="400"/>
      <c r="E131" s="400"/>
      <c r="F131" s="400"/>
      <c r="G131" s="400"/>
      <c r="H131" s="400"/>
      <c r="I131" s="400"/>
      <c r="J131" s="400"/>
      <c r="K131" s="400"/>
      <c r="L131" s="401"/>
      <c r="M131" s="55"/>
    </row>
    <row r="132" spans="1:21" s="29" customFormat="1" x14ac:dyDescent="0.25">
      <c r="A132" s="72"/>
      <c r="B132" s="42"/>
      <c r="C132" s="71"/>
      <c r="D132" s="71"/>
      <c r="E132" s="71"/>
      <c r="F132" s="71"/>
      <c r="G132" s="71"/>
      <c r="H132" s="71"/>
      <c r="I132" s="71"/>
      <c r="J132" s="71"/>
      <c r="K132" s="71"/>
      <c r="L132" s="43"/>
      <c r="O132" s="10"/>
      <c r="P132" s="10"/>
      <c r="Q132" s="10"/>
      <c r="R132" s="10"/>
      <c r="S132" s="10"/>
      <c r="T132" s="10"/>
      <c r="U132" s="10"/>
    </row>
    <row r="133" spans="1:21" s="29" customFormat="1" x14ac:dyDescent="0.25">
      <c r="A133" s="72"/>
      <c r="B133" s="409" t="str">
        <f>IF(Intro!$G$29="English",O133,P133)</f>
        <v>To what extent are the goods produced in Canada interchangeable with the goods imported from other countries?</v>
      </c>
      <c r="C133" s="410"/>
      <c r="D133" s="410"/>
      <c r="E133" s="410"/>
      <c r="F133" s="410"/>
      <c r="G133" s="410"/>
      <c r="H133" s="410"/>
      <c r="I133" s="410"/>
      <c r="J133" s="410"/>
      <c r="K133" s="410"/>
      <c r="L133" s="411"/>
      <c r="O133" s="10" t="str">
        <f>"To what extent are the goods produced in Canada interchangeable with the goods imported from "&amp;Variables!B5&amp;"?"</f>
        <v>To what extent are the goods produced in Canada interchangeable with the goods imported from other countries?</v>
      </c>
      <c r="P133" s="10" t="str">
        <f>"Dans quelle mesure les marchandises produites au Canada sont-elles interchangeables avec les marchandises importées "&amp;Variables!C5&amp;"?"</f>
        <v>Dans quelle mesure les marchandises produites au Canada sont-elles interchangeables avec les marchandises importées des autres pays?</v>
      </c>
      <c r="Q133" s="10"/>
      <c r="R133" s="10"/>
      <c r="S133" s="10"/>
      <c r="T133" s="10"/>
      <c r="U133" s="10"/>
    </row>
    <row r="134" spans="1:21" s="29" customFormat="1" x14ac:dyDescent="0.25">
      <c r="A134" s="72"/>
      <c r="B134" s="42"/>
      <c r="C134" s="71"/>
      <c r="D134" s="71"/>
      <c r="E134" s="71"/>
      <c r="F134" s="71"/>
      <c r="G134" s="71"/>
      <c r="H134" s="71"/>
      <c r="I134" s="71"/>
      <c r="J134" s="71"/>
      <c r="K134" s="71"/>
      <c r="L134" s="43"/>
      <c r="O134" s="10"/>
      <c r="P134" s="10"/>
      <c r="Q134" s="10"/>
      <c r="R134" s="10"/>
      <c r="S134" s="10"/>
      <c r="T134" s="10"/>
      <c r="U134" s="10"/>
    </row>
    <row r="135" spans="1:21" s="11" customFormat="1" x14ac:dyDescent="0.25">
      <c r="A135" s="8"/>
      <c r="B135" s="402"/>
      <c r="C135" s="403"/>
      <c r="D135" s="403"/>
      <c r="E135" s="403"/>
      <c r="F135" s="403"/>
      <c r="G135" s="403"/>
      <c r="H135" s="403"/>
      <c r="I135" s="403"/>
      <c r="J135" s="403"/>
      <c r="K135" s="403"/>
      <c r="L135" s="404"/>
      <c r="M135" s="29"/>
      <c r="Q135" s="10"/>
    </row>
    <row r="136" spans="1:21" s="11" customFormat="1" x14ac:dyDescent="0.25">
      <c r="A136" s="8"/>
      <c r="B136" s="402"/>
      <c r="C136" s="403"/>
      <c r="D136" s="403"/>
      <c r="E136" s="403"/>
      <c r="F136" s="403"/>
      <c r="G136" s="403"/>
      <c r="H136" s="403"/>
      <c r="I136" s="403"/>
      <c r="J136" s="403"/>
      <c r="K136" s="403"/>
      <c r="L136" s="404"/>
      <c r="M136" s="29"/>
      <c r="Q136" s="10"/>
    </row>
    <row r="137" spans="1:21" s="11" customFormat="1" x14ac:dyDescent="0.25">
      <c r="A137" s="8"/>
      <c r="B137" s="402"/>
      <c r="C137" s="403"/>
      <c r="D137" s="403"/>
      <c r="E137" s="403"/>
      <c r="F137" s="403"/>
      <c r="G137" s="403"/>
      <c r="H137" s="403"/>
      <c r="I137" s="403"/>
      <c r="J137" s="403"/>
      <c r="K137" s="403"/>
      <c r="L137" s="404"/>
      <c r="M137" s="29"/>
      <c r="Q137" s="10"/>
    </row>
    <row r="138" spans="1:21" s="11" customFormat="1" x14ac:dyDescent="0.25">
      <c r="A138" s="8"/>
      <c r="B138" s="402"/>
      <c r="C138" s="403"/>
      <c r="D138" s="403"/>
      <c r="E138" s="403"/>
      <c r="F138" s="403"/>
      <c r="G138" s="403"/>
      <c r="H138" s="403"/>
      <c r="I138" s="403"/>
      <c r="J138" s="403"/>
      <c r="K138" s="403"/>
      <c r="L138" s="404"/>
      <c r="M138" s="29"/>
      <c r="Q138" s="10"/>
    </row>
    <row r="139" spans="1:21" s="11" customFormat="1" x14ac:dyDescent="0.25">
      <c r="A139" s="8"/>
      <c r="B139" s="402"/>
      <c r="C139" s="403"/>
      <c r="D139" s="403"/>
      <c r="E139" s="403"/>
      <c r="F139" s="403"/>
      <c r="G139" s="403"/>
      <c r="H139" s="403"/>
      <c r="I139" s="403"/>
      <c r="J139" s="403"/>
      <c r="K139" s="403"/>
      <c r="L139" s="404"/>
      <c r="M139" s="29"/>
      <c r="Q139" s="10"/>
    </row>
    <row r="140" spans="1:21" s="11" customFormat="1" x14ac:dyDescent="0.25">
      <c r="A140" s="8"/>
      <c r="B140" s="402"/>
      <c r="C140" s="403"/>
      <c r="D140" s="403"/>
      <c r="E140" s="403"/>
      <c r="F140" s="403"/>
      <c r="G140" s="403"/>
      <c r="H140" s="403"/>
      <c r="I140" s="403"/>
      <c r="J140" s="403"/>
      <c r="K140" s="403"/>
      <c r="L140" s="404"/>
      <c r="M140" s="29"/>
      <c r="Q140" s="10"/>
    </row>
    <row r="141" spans="1:21" s="11" customFormat="1" x14ac:dyDescent="0.25">
      <c r="A141" s="8"/>
      <c r="B141" s="402"/>
      <c r="C141" s="403"/>
      <c r="D141" s="403"/>
      <c r="E141" s="403"/>
      <c r="F141" s="403"/>
      <c r="G141" s="403"/>
      <c r="H141" s="403"/>
      <c r="I141" s="403"/>
      <c r="J141" s="403"/>
      <c r="K141" s="403"/>
      <c r="L141" s="404"/>
      <c r="M141" s="29"/>
      <c r="Q141" s="10"/>
    </row>
    <row r="142" spans="1:21" s="11" customFormat="1" x14ac:dyDescent="0.25">
      <c r="A142" s="8"/>
      <c r="B142" s="402"/>
      <c r="C142" s="403"/>
      <c r="D142" s="403"/>
      <c r="E142" s="403"/>
      <c r="F142" s="403"/>
      <c r="G142" s="403"/>
      <c r="H142" s="403"/>
      <c r="I142" s="403"/>
      <c r="J142" s="403"/>
      <c r="K142" s="403"/>
      <c r="L142" s="404"/>
      <c r="M142" s="29"/>
      <c r="Q142" s="10"/>
    </row>
    <row r="143" spans="1:21" s="29" customFormat="1" x14ac:dyDescent="0.25">
      <c r="A143" s="72"/>
      <c r="B143" s="39"/>
      <c r="C143" s="40"/>
      <c r="D143" s="40"/>
      <c r="E143" s="40"/>
      <c r="F143" s="40"/>
      <c r="G143" s="40"/>
      <c r="H143" s="40"/>
      <c r="I143" s="40"/>
      <c r="J143" s="40"/>
      <c r="K143" s="40"/>
      <c r="L143" s="41"/>
      <c r="O143" s="10"/>
      <c r="P143" s="10"/>
      <c r="Q143" s="10"/>
      <c r="R143" s="10"/>
      <c r="S143" s="10"/>
      <c r="T143" s="10"/>
      <c r="U143" s="10"/>
    </row>
    <row r="144" spans="1:21" s="11" customFormat="1" x14ac:dyDescent="0.25">
      <c r="A144" s="7"/>
      <c r="B144" s="399" t="s">
        <v>21</v>
      </c>
      <c r="C144" s="400"/>
      <c r="D144" s="400"/>
      <c r="E144" s="400"/>
      <c r="F144" s="400"/>
      <c r="G144" s="400"/>
      <c r="H144" s="400"/>
      <c r="I144" s="400"/>
      <c r="J144" s="400"/>
      <c r="K144" s="400"/>
      <c r="L144" s="401"/>
      <c r="M144" s="55"/>
    </row>
    <row r="145" spans="1:21" s="29" customFormat="1" x14ac:dyDescent="0.25">
      <c r="A145" s="72"/>
      <c r="B145" s="42"/>
      <c r="C145" s="71"/>
      <c r="D145" s="71"/>
      <c r="E145" s="71"/>
      <c r="F145" s="71"/>
      <c r="G145" s="71"/>
      <c r="H145" s="71"/>
      <c r="I145" s="71"/>
      <c r="J145" s="71"/>
      <c r="K145" s="71"/>
      <c r="L145" s="43"/>
      <c r="O145" s="10"/>
      <c r="P145" s="10"/>
      <c r="Q145" s="10"/>
      <c r="R145" s="10"/>
      <c r="S145" s="10"/>
      <c r="T145" s="10"/>
      <c r="U145" s="10"/>
    </row>
    <row r="146" spans="1:21" s="29" customFormat="1" x14ac:dyDescent="0.25">
      <c r="A146" s="72"/>
      <c r="B146" s="409" t="str">
        <f>IF(Intro!$G$29="English",O146,P146)</f>
        <v>To what extent are the goods produced in Canada comparable in price with the goods imported from other countries?</v>
      </c>
      <c r="C146" s="410"/>
      <c r="D146" s="410"/>
      <c r="E146" s="410"/>
      <c r="F146" s="410"/>
      <c r="G146" s="410"/>
      <c r="H146" s="410"/>
      <c r="I146" s="410"/>
      <c r="J146" s="410"/>
      <c r="K146" s="410"/>
      <c r="L146" s="411"/>
      <c r="O146" s="10" t="str">
        <f>"To what extent are the goods produced in Canada comparable in price with the goods imported from "&amp;Variables!B5&amp;"?"</f>
        <v>To what extent are the goods produced in Canada comparable in price with the goods imported from other countries?</v>
      </c>
      <c r="P146" s="10" t="str">
        <f>"Dans quelle mesure les marchandises produites au Canada sont-elles comparables en prix aux marchandises importées "&amp;Variables!C5&amp;"?"</f>
        <v>Dans quelle mesure les marchandises produites au Canada sont-elles comparables en prix aux marchandises importées des autres pays?</v>
      </c>
      <c r="Q146" s="10"/>
      <c r="R146" s="10"/>
      <c r="S146" s="10"/>
      <c r="T146" s="10"/>
      <c r="U146" s="10"/>
    </row>
    <row r="147" spans="1:21" s="29" customFormat="1" x14ac:dyDescent="0.25">
      <c r="A147" s="72"/>
      <c r="B147" s="42"/>
      <c r="C147" s="71"/>
      <c r="D147" s="71"/>
      <c r="E147" s="71"/>
      <c r="F147" s="71"/>
      <c r="G147" s="71"/>
      <c r="H147" s="71"/>
      <c r="I147" s="71"/>
      <c r="J147" s="71"/>
      <c r="K147" s="71"/>
      <c r="L147" s="43"/>
      <c r="O147" s="10"/>
      <c r="P147" s="10"/>
      <c r="Q147" s="10"/>
      <c r="R147" s="10"/>
      <c r="S147" s="10"/>
      <c r="T147" s="10"/>
      <c r="U147" s="10"/>
    </row>
    <row r="148" spans="1:21" s="11" customFormat="1" x14ac:dyDescent="0.25">
      <c r="A148" s="8"/>
      <c r="B148" s="402"/>
      <c r="C148" s="403"/>
      <c r="D148" s="403"/>
      <c r="E148" s="403"/>
      <c r="F148" s="403"/>
      <c r="G148" s="403"/>
      <c r="H148" s="403"/>
      <c r="I148" s="403"/>
      <c r="J148" s="403"/>
      <c r="K148" s="403"/>
      <c r="L148" s="404"/>
      <c r="M148" s="29"/>
      <c r="Q148" s="10"/>
    </row>
    <row r="149" spans="1:21" s="11" customFormat="1" x14ac:dyDescent="0.25">
      <c r="A149" s="8"/>
      <c r="B149" s="402"/>
      <c r="C149" s="403"/>
      <c r="D149" s="403"/>
      <c r="E149" s="403"/>
      <c r="F149" s="403"/>
      <c r="G149" s="403"/>
      <c r="H149" s="403"/>
      <c r="I149" s="403"/>
      <c r="J149" s="403"/>
      <c r="K149" s="403"/>
      <c r="L149" s="404"/>
      <c r="M149" s="29"/>
      <c r="Q149" s="10"/>
    </row>
    <row r="150" spans="1:21" s="11" customFormat="1" x14ac:dyDescent="0.25">
      <c r="A150" s="8"/>
      <c r="B150" s="402"/>
      <c r="C150" s="403"/>
      <c r="D150" s="403"/>
      <c r="E150" s="403"/>
      <c r="F150" s="403"/>
      <c r="G150" s="403"/>
      <c r="H150" s="403"/>
      <c r="I150" s="403"/>
      <c r="J150" s="403"/>
      <c r="K150" s="403"/>
      <c r="L150" s="404"/>
      <c r="M150" s="29"/>
      <c r="Q150" s="10"/>
    </row>
    <row r="151" spans="1:21" s="11" customFormat="1" x14ac:dyDescent="0.25">
      <c r="A151" s="8"/>
      <c r="B151" s="402"/>
      <c r="C151" s="403"/>
      <c r="D151" s="403"/>
      <c r="E151" s="403"/>
      <c r="F151" s="403"/>
      <c r="G151" s="403"/>
      <c r="H151" s="403"/>
      <c r="I151" s="403"/>
      <c r="J151" s="403"/>
      <c r="K151" s="403"/>
      <c r="L151" s="404"/>
      <c r="M151" s="29"/>
      <c r="Q151" s="10"/>
    </row>
    <row r="152" spans="1:21" s="11" customFormat="1" x14ac:dyDescent="0.25">
      <c r="A152" s="8"/>
      <c r="B152" s="402"/>
      <c r="C152" s="403"/>
      <c r="D152" s="403"/>
      <c r="E152" s="403"/>
      <c r="F152" s="403"/>
      <c r="G152" s="403"/>
      <c r="H152" s="403"/>
      <c r="I152" s="403"/>
      <c r="J152" s="403"/>
      <c r="K152" s="403"/>
      <c r="L152" s="404"/>
      <c r="M152" s="29"/>
      <c r="Q152" s="10"/>
    </row>
    <row r="153" spans="1:21" s="11" customFormat="1" x14ac:dyDescent="0.25">
      <c r="A153" s="8"/>
      <c r="B153" s="402"/>
      <c r="C153" s="403"/>
      <c r="D153" s="403"/>
      <c r="E153" s="403"/>
      <c r="F153" s="403"/>
      <c r="G153" s="403"/>
      <c r="H153" s="403"/>
      <c r="I153" s="403"/>
      <c r="J153" s="403"/>
      <c r="K153" s="403"/>
      <c r="L153" s="404"/>
      <c r="M153" s="29"/>
      <c r="Q153" s="10"/>
    </row>
    <row r="154" spans="1:21" s="11" customFormat="1" x14ac:dyDescent="0.25">
      <c r="A154" s="8"/>
      <c r="B154" s="402"/>
      <c r="C154" s="403"/>
      <c r="D154" s="403"/>
      <c r="E154" s="403"/>
      <c r="F154" s="403"/>
      <c r="G154" s="403"/>
      <c r="H154" s="403"/>
      <c r="I154" s="403"/>
      <c r="J154" s="403"/>
      <c r="K154" s="403"/>
      <c r="L154" s="404"/>
      <c r="M154" s="29"/>
      <c r="Q154" s="10"/>
    </row>
    <row r="155" spans="1:21" s="11" customFormat="1" x14ac:dyDescent="0.25">
      <c r="A155" s="8"/>
      <c r="B155" s="402"/>
      <c r="C155" s="403"/>
      <c r="D155" s="403"/>
      <c r="E155" s="403"/>
      <c r="F155" s="403"/>
      <c r="G155" s="403"/>
      <c r="H155" s="403"/>
      <c r="I155" s="403"/>
      <c r="J155" s="403"/>
      <c r="K155" s="403"/>
      <c r="L155" s="404"/>
      <c r="M155" s="29"/>
      <c r="Q155" s="10"/>
    </row>
    <row r="156" spans="1:21" s="29" customFormat="1" x14ac:dyDescent="0.25">
      <c r="A156" s="72"/>
      <c r="B156" s="39"/>
      <c r="C156" s="40"/>
      <c r="D156" s="40"/>
      <c r="E156" s="40"/>
      <c r="F156" s="40"/>
      <c r="G156" s="40"/>
      <c r="H156" s="40"/>
      <c r="I156" s="40"/>
      <c r="J156" s="40"/>
      <c r="K156" s="40"/>
      <c r="L156" s="41"/>
      <c r="O156" s="10"/>
      <c r="P156" s="10"/>
      <c r="Q156" s="10"/>
      <c r="R156" s="10"/>
      <c r="S156" s="10"/>
      <c r="T156" s="10"/>
      <c r="U156" s="10"/>
    </row>
    <row r="157" spans="1:21" s="11" customFormat="1" x14ac:dyDescent="0.25">
      <c r="A157" s="7"/>
      <c r="B157" s="399" t="s">
        <v>811</v>
      </c>
      <c r="C157" s="400"/>
      <c r="D157" s="400"/>
      <c r="E157" s="400"/>
      <c r="F157" s="400"/>
      <c r="G157" s="400"/>
      <c r="H157" s="400"/>
      <c r="I157" s="400"/>
      <c r="J157" s="400"/>
      <c r="K157" s="400"/>
      <c r="L157" s="401"/>
      <c r="M157" s="55"/>
    </row>
    <row r="158" spans="1:21" s="29" customFormat="1" x14ac:dyDescent="0.25">
      <c r="A158" s="72"/>
      <c r="B158" s="42"/>
      <c r="C158" s="71"/>
      <c r="D158" s="71"/>
      <c r="E158" s="71"/>
      <c r="F158" s="71"/>
      <c r="G158" s="71"/>
      <c r="H158" s="71"/>
      <c r="I158" s="71"/>
      <c r="J158" s="71"/>
      <c r="K158" s="71"/>
      <c r="L158" s="43"/>
      <c r="O158" s="10"/>
      <c r="P158" s="10"/>
      <c r="Q158" s="10"/>
      <c r="R158" s="10"/>
      <c r="S158" s="10"/>
      <c r="T158" s="10"/>
      <c r="U158" s="10"/>
    </row>
    <row r="159" spans="1:21" s="29" customFormat="1" x14ac:dyDescent="0.25">
      <c r="A159" s="72"/>
      <c r="B159" s="275" t="str">
        <f>IF(Intro!$G$29="English",O159,P159)</f>
        <v>To what extent are the goods produced in Canada comparable in non-price factors (including product quality, lead and delivery times, reliability of supply, etc.) with the goods imported from other countries?</v>
      </c>
      <c r="C159" s="276"/>
      <c r="D159" s="276"/>
      <c r="E159" s="276"/>
      <c r="F159" s="276"/>
      <c r="G159" s="276"/>
      <c r="H159" s="276"/>
      <c r="I159" s="276"/>
      <c r="J159" s="276"/>
      <c r="K159" s="276"/>
      <c r="L159" s="277"/>
      <c r="O159" s="10" t="str">
        <f>"To what extent are the goods produced in Canada comparable in non-price factors (including product quality, lead and delivery times, reliability of supply, etc.) with the goods imported from "&amp;Variables!B5&amp;"?"</f>
        <v>To what extent are the goods produced in Canada comparable in non-price factors (including product quality, lead and delivery times, reliability of supply, etc.) with the goods imported from other countries?</v>
      </c>
      <c r="P159" s="10" t="str">
        <f>"Dans quelle mesure les marchandises produites au Canada sont-elles comparables en termes de facteurs autres que le prix (y compris la qualité du produit, les délais d'exécution et de livraison, la fiabilité de l'approvisionnement, etc.)"&amp;" avec les marchandises importées "&amp;Variables!C5&amp;"?"</f>
        <v>Dans quelle mesure les marchandises produites au Canada sont-elles comparables en termes de facteurs autres que le prix (y compris la qualité du produit, les délais d'exécution et de livraison, la fiabilité de l'approvisionnement, etc.) avec les marchandises importées des autres pays?</v>
      </c>
      <c r="Q159" s="10"/>
      <c r="R159" s="10"/>
      <c r="S159" s="10"/>
      <c r="T159" s="10"/>
      <c r="U159" s="10"/>
    </row>
    <row r="160" spans="1:21" s="29" customFormat="1" x14ac:dyDescent="0.25">
      <c r="A160" s="72"/>
      <c r="B160" s="275"/>
      <c r="C160" s="276"/>
      <c r="D160" s="276"/>
      <c r="E160" s="276"/>
      <c r="F160" s="276"/>
      <c r="G160" s="276"/>
      <c r="H160" s="276"/>
      <c r="I160" s="276"/>
      <c r="J160" s="276"/>
      <c r="K160" s="276"/>
      <c r="L160" s="277"/>
      <c r="O160" s="10"/>
      <c r="P160" s="10"/>
      <c r="Q160" s="10"/>
      <c r="R160" s="10"/>
      <c r="S160" s="10"/>
      <c r="T160" s="10"/>
      <c r="U160" s="10"/>
    </row>
    <row r="161" spans="1:21" s="29" customFormat="1" x14ac:dyDescent="0.25">
      <c r="A161" s="72"/>
      <c r="B161" s="42"/>
      <c r="C161" s="71"/>
      <c r="D161" s="71"/>
      <c r="E161" s="71"/>
      <c r="F161" s="71"/>
      <c r="G161" s="71"/>
      <c r="H161" s="71"/>
      <c r="I161" s="71"/>
      <c r="J161" s="71"/>
      <c r="K161" s="71"/>
      <c r="L161" s="43"/>
      <c r="O161" s="10"/>
      <c r="P161" s="10"/>
      <c r="Q161" s="10"/>
      <c r="R161" s="10"/>
      <c r="S161" s="10"/>
      <c r="T161" s="10"/>
      <c r="U161" s="10"/>
    </row>
    <row r="162" spans="1:21" s="11" customFormat="1" x14ac:dyDescent="0.25">
      <c r="A162" s="8"/>
      <c r="B162" s="402"/>
      <c r="C162" s="403"/>
      <c r="D162" s="403"/>
      <c r="E162" s="403"/>
      <c r="F162" s="403"/>
      <c r="G162" s="403"/>
      <c r="H162" s="403"/>
      <c r="I162" s="403"/>
      <c r="J162" s="403"/>
      <c r="K162" s="403"/>
      <c r="L162" s="404"/>
      <c r="M162" s="29"/>
      <c r="Q162" s="10"/>
    </row>
    <row r="163" spans="1:21" s="11" customFormat="1" x14ac:dyDescent="0.25">
      <c r="A163" s="8"/>
      <c r="B163" s="402"/>
      <c r="C163" s="403"/>
      <c r="D163" s="403"/>
      <c r="E163" s="403"/>
      <c r="F163" s="403"/>
      <c r="G163" s="403"/>
      <c r="H163" s="403"/>
      <c r="I163" s="403"/>
      <c r="J163" s="403"/>
      <c r="K163" s="403"/>
      <c r="L163" s="404"/>
      <c r="M163" s="29"/>
      <c r="Q163" s="10"/>
    </row>
    <row r="164" spans="1:21" s="11" customFormat="1" x14ac:dyDescent="0.25">
      <c r="A164" s="8"/>
      <c r="B164" s="402"/>
      <c r="C164" s="403"/>
      <c r="D164" s="403"/>
      <c r="E164" s="403"/>
      <c r="F164" s="403"/>
      <c r="G164" s="403"/>
      <c r="H164" s="403"/>
      <c r="I164" s="403"/>
      <c r="J164" s="403"/>
      <c r="K164" s="403"/>
      <c r="L164" s="404"/>
      <c r="M164" s="29"/>
      <c r="Q164" s="10"/>
    </row>
    <row r="165" spans="1:21" s="11" customFormat="1" x14ac:dyDescent="0.25">
      <c r="A165" s="8"/>
      <c r="B165" s="402"/>
      <c r="C165" s="403"/>
      <c r="D165" s="403"/>
      <c r="E165" s="403"/>
      <c r="F165" s="403"/>
      <c r="G165" s="403"/>
      <c r="H165" s="403"/>
      <c r="I165" s="403"/>
      <c r="J165" s="403"/>
      <c r="K165" s="403"/>
      <c r="L165" s="404"/>
      <c r="M165" s="29"/>
      <c r="Q165" s="10"/>
    </row>
    <row r="166" spans="1:21" s="11" customFormat="1" x14ac:dyDescent="0.25">
      <c r="A166" s="8"/>
      <c r="B166" s="402"/>
      <c r="C166" s="403"/>
      <c r="D166" s="403"/>
      <c r="E166" s="403"/>
      <c r="F166" s="403"/>
      <c r="G166" s="403"/>
      <c r="H166" s="403"/>
      <c r="I166" s="403"/>
      <c r="J166" s="403"/>
      <c r="K166" s="403"/>
      <c r="L166" s="404"/>
      <c r="M166" s="29"/>
      <c r="Q166" s="10"/>
    </row>
    <row r="167" spans="1:21" s="11" customFormat="1" x14ac:dyDescent="0.25">
      <c r="A167" s="8"/>
      <c r="B167" s="402"/>
      <c r="C167" s="403"/>
      <c r="D167" s="403"/>
      <c r="E167" s="403"/>
      <c r="F167" s="403"/>
      <c r="G167" s="403"/>
      <c r="H167" s="403"/>
      <c r="I167" s="403"/>
      <c r="J167" s="403"/>
      <c r="K167" s="403"/>
      <c r="L167" s="404"/>
      <c r="M167" s="29"/>
      <c r="Q167" s="10"/>
    </row>
    <row r="168" spans="1:21" s="11" customFormat="1" x14ac:dyDescent="0.25">
      <c r="A168" s="8"/>
      <c r="B168" s="402"/>
      <c r="C168" s="403"/>
      <c r="D168" s="403"/>
      <c r="E168" s="403"/>
      <c r="F168" s="403"/>
      <c r="G168" s="403"/>
      <c r="H168" s="403"/>
      <c r="I168" s="403"/>
      <c r="J168" s="403"/>
      <c r="K168" s="403"/>
      <c r="L168" s="404"/>
      <c r="M168" s="29"/>
      <c r="Q168" s="10"/>
    </row>
    <row r="169" spans="1:21" s="11" customFormat="1" x14ac:dyDescent="0.25">
      <c r="A169" s="8"/>
      <c r="B169" s="402"/>
      <c r="C169" s="403"/>
      <c r="D169" s="403"/>
      <c r="E169" s="403"/>
      <c r="F169" s="403"/>
      <c r="G169" s="403"/>
      <c r="H169" s="403"/>
      <c r="I169" s="403"/>
      <c r="J169" s="403"/>
      <c r="K169" s="403"/>
      <c r="L169" s="404"/>
      <c r="M169" s="29"/>
      <c r="Q169" s="10"/>
    </row>
    <row r="170" spans="1:21" s="29" customFormat="1" x14ac:dyDescent="0.25">
      <c r="A170" s="72"/>
      <c r="B170" s="39"/>
      <c r="C170" s="40"/>
      <c r="D170" s="40"/>
      <c r="E170" s="40"/>
      <c r="F170" s="40"/>
      <c r="G170" s="40"/>
      <c r="H170" s="40"/>
      <c r="I170" s="40"/>
      <c r="J170" s="40"/>
      <c r="K170" s="40"/>
      <c r="L170" s="41"/>
      <c r="O170" s="10"/>
      <c r="P170" s="10"/>
      <c r="Q170" s="10"/>
      <c r="R170" s="10"/>
      <c r="S170" s="10"/>
      <c r="T170" s="10"/>
      <c r="U170" s="10"/>
    </row>
    <row r="171" spans="1:21" x14ac:dyDescent="0.25">
      <c r="A171" s="7"/>
    </row>
    <row r="172" spans="1:21" x14ac:dyDescent="0.25">
      <c r="A172" s="7"/>
      <c r="B172" s="283" t="str">
        <f>IF(Intro!$G$29="English",O172,P172)</f>
        <v>SALES</v>
      </c>
      <c r="C172" s="284"/>
      <c r="D172" s="284"/>
      <c r="E172" s="284"/>
      <c r="F172" s="284"/>
      <c r="G172" s="284"/>
      <c r="H172" s="284"/>
      <c r="I172" s="284"/>
      <c r="J172" s="284"/>
      <c r="K172" s="284"/>
      <c r="L172" s="285"/>
      <c r="M172" s="29"/>
      <c r="O172" s="10" t="s">
        <v>227</v>
      </c>
      <c r="P172" s="10" t="s">
        <v>228</v>
      </c>
    </row>
    <row r="173" spans="1:21" s="11" customFormat="1" x14ac:dyDescent="0.25">
      <c r="A173" s="7"/>
      <c r="B173" s="422" t="s">
        <v>22</v>
      </c>
      <c r="C173" s="423"/>
      <c r="D173" s="423"/>
      <c r="E173" s="423"/>
      <c r="F173" s="423"/>
      <c r="G173" s="423"/>
      <c r="H173" s="423"/>
      <c r="I173" s="423"/>
      <c r="J173" s="423"/>
      <c r="K173" s="423"/>
      <c r="L173" s="424"/>
      <c r="M173" s="55"/>
    </row>
    <row r="174" spans="1:21" s="29" customFormat="1" x14ac:dyDescent="0.25">
      <c r="A174" s="72"/>
      <c r="B174" s="42"/>
      <c r="C174" s="71"/>
      <c r="D174" s="71"/>
      <c r="E174" s="71"/>
      <c r="F174" s="71"/>
      <c r="G174" s="71"/>
      <c r="H174" s="71"/>
      <c r="I174" s="71"/>
      <c r="J174" s="71"/>
      <c r="K174" s="71"/>
      <c r="L174" s="43"/>
      <c r="O174" s="10"/>
      <c r="P174" s="10"/>
      <c r="Q174" s="10"/>
      <c r="R174" s="10"/>
      <c r="S174" s="10"/>
      <c r="T174" s="10"/>
      <c r="U174" s="10"/>
    </row>
    <row r="175" spans="1:21" s="29" customFormat="1" x14ac:dyDescent="0.25">
      <c r="A175" s="72"/>
      <c r="B175" s="409" t="str">
        <f>IF(Intro!$G$29="English",O175,P175)</f>
        <v>Describe any changes in your firm's channels of distribution since January 1, 2023.</v>
      </c>
      <c r="C175" s="410"/>
      <c r="D175" s="410"/>
      <c r="E175" s="410"/>
      <c r="F175" s="410"/>
      <c r="G175" s="410"/>
      <c r="H175" s="410"/>
      <c r="I175" s="410"/>
      <c r="J175" s="410"/>
      <c r="K175" s="410"/>
      <c r="L175" s="411"/>
      <c r="O175" s="10" t="str">
        <f>"Describe any changes in your firm's channels of distribution since January 1, "&amp;Variables!B6&amp;"."</f>
        <v>Describe any changes in your firm's channels of distribution since January 1, 2023.</v>
      </c>
      <c r="P175" s="10" t="str">
        <f>"Décrivez tout changement dans les canaux de distribution de votre entreprise depuis le 1er janvier "&amp;Variables!B6&amp;"."</f>
        <v>Décrivez tout changement dans les canaux de distribution de votre entreprise depuis le 1er janvier 2023.</v>
      </c>
      <c r="Q175" s="10"/>
      <c r="R175" s="10"/>
      <c r="S175" s="10"/>
      <c r="T175" s="10"/>
      <c r="U175" s="10"/>
    </row>
    <row r="176" spans="1:21" s="29" customFormat="1" x14ac:dyDescent="0.25">
      <c r="A176" s="72"/>
      <c r="B176" s="42"/>
      <c r="C176" s="71"/>
      <c r="D176" s="71"/>
      <c r="E176" s="71"/>
      <c r="F176" s="71"/>
      <c r="G176" s="71"/>
      <c r="H176" s="71"/>
      <c r="I176" s="71"/>
      <c r="J176" s="71"/>
      <c r="K176" s="71"/>
      <c r="L176" s="43"/>
      <c r="O176" s="10"/>
      <c r="P176" s="10"/>
      <c r="Q176" s="10"/>
      <c r="R176" s="10"/>
      <c r="S176" s="10"/>
      <c r="T176" s="10"/>
      <c r="U176" s="10"/>
    </row>
    <row r="177" spans="1:21" s="11" customFormat="1" x14ac:dyDescent="0.25">
      <c r="A177" s="8"/>
      <c r="B177" s="402"/>
      <c r="C177" s="403"/>
      <c r="D177" s="403"/>
      <c r="E177" s="403"/>
      <c r="F177" s="403"/>
      <c r="G177" s="403"/>
      <c r="H177" s="403"/>
      <c r="I177" s="403"/>
      <c r="J177" s="403"/>
      <c r="K177" s="403"/>
      <c r="L177" s="404"/>
      <c r="M177" s="29"/>
      <c r="Q177" s="10"/>
    </row>
    <row r="178" spans="1:21" s="11" customFormat="1" x14ac:dyDescent="0.25">
      <c r="A178" s="8"/>
      <c r="B178" s="402"/>
      <c r="C178" s="403"/>
      <c r="D178" s="403"/>
      <c r="E178" s="403"/>
      <c r="F178" s="403"/>
      <c r="G178" s="403"/>
      <c r="H178" s="403"/>
      <c r="I178" s="403"/>
      <c r="J178" s="403"/>
      <c r="K178" s="403"/>
      <c r="L178" s="404"/>
      <c r="M178" s="29"/>
      <c r="Q178" s="10"/>
    </row>
    <row r="179" spans="1:21" s="11" customFormat="1" x14ac:dyDescent="0.25">
      <c r="A179" s="8"/>
      <c r="B179" s="402"/>
      <c r="C179" s="403"/>
      <c r="D179" s="403"/>
      <c r="E179" s="403"/>
      <c r="F179" s="403"/>
      <c r="G179" s="403"/>
      <c r="H179" s="403"/>
      <c r="I179" s="403"/>
      <c r="J179" s="403"/>
      <c r="K179" s="403"/>
      <c r="L179" s="404"/>
      <c r="M179" s="29"/>
      <c r="Q179" s="10"/>
    </row>
    <row r="180" spans="1:21" s="11" customFormat="1" x14ac:dyDescent="0.25">
      <c r="A180" s="8"/>
      <c r="B180" s="402"/>
      <c r="C180" s="403"/>
      <c r="D180" s="403"/>
      <c r="E180" s="403"/>
      <c r="F180" s="403"/>
      <c r="G180" s="403"/>
      <c r="H180" s="403"/>
      <c r="I180" s="403"/>
      <c r="J180" s="403"/>
      <c r="K180" s="403"/>
      <c r="L180" s="404"/>
      <c r="M180" s="29"/>
      <c r="Q180" s="10"/>
    </row>
    <row r="181" spans="1:21" s="11" customFormat="1" x14ac:dyDescent="0.25">
      <c r="A181" s="8"/>
      <c r="B181" s="402"/>
      <c r="C181" s="403"/>
      <c r="D181" s="403"/>
      <c r="E181" s="403"/>
      <c r="F181" s="403"/>
      <c r="G181" s="403"/>
      <c r="H181" s="403"/>
      <c r="I181" s="403"/>
      <c r="J181" s="403"/>
      <c r="K181" s="403"/>
      <c r="L181" s="404"/>
      <c r="M181" s="29"/>
      <c r="Q181" s="10"/>
    </row>
    <row r="182" spans="1:21" s="11" customFormat="1" x14ac:dyDescent="0.25">
      <c r="A182" s="8"/>
      <c r="B182" s="402"/>
      <c r="C182" s="403"/>
      <c r="D182" s="403"/>
      <c r="E182" s="403"/>
      <c r="F182" s="403"/>
      <c r="G182" s="403"/>
      <c r="H182" s="403"/>
      <c r="I182" s="403"/>
      <c r="J182" s="403"/>
      <c r="K182" s="403"/>
      <c r="L182" s="404"/>
      <c r="M182" s="29"/>
      <c r="Q182" s="10"/>
    </row>
    <row r="183" spans="1:21" s="11" customFormat="1" x14ac:dyDescent="0.25">
      <c r="A183" s="8"/>
      <c r="B183" s="402"/>
      <c r="C183" s="403"/>
      <c r="D183" s="403"/>
      <c r="E183" s="403"/>
      <c r="F183" s="403"/>
      <c r="G183" s="403"/>
      <c r="H183" s="403"/>
      <c r="I183" s="403"/>
      <c r="J183" s="403"/>
      <c r="K183" s="403"/>
      <c r="L183" s="404"/>
      <c r="M183" s="29"/>
      <c r="Q183" s="10"/>
    </row>
    <row r="184" spans="1:21" s="11" customFormat="1" x14ac:dyDescent="0.25">
      <c r="A184" s="8"/>
      <c r="B184" s="402"/>
      <c r="C184" s="403"/>
      <c r="D184" s="403"/>
      <c r="E184" s="403"/>
      <c r="F184" s="403"/>
      <c r="G184" s="403"/>
      <c r="H184" s="403"/>
      <c r="I184" s="403"/>
      <c r="J184" s="403"/>
      <c r="K184" s="403"/>
      <c r="L184" s="404"/>
      <c r="M184" s="29"/>
      <c r="Q184" s="10"/>
    </row>
    <row r="185" spans="1:21" s="29" customFormat="1" x14ac:dyDescent="0.25">
      <c r="A185" s="72"/>
      <c r="B185" s="39"/>
      <c r="C185" s="40"/>
      <c r="D185" s="40"/>
      <c r="E185" s="40"/>
      <c r="F185" s="40"/>
      <c r="G185" s="40"/>
      <c r="H185" s="40"/>
      <c r="I185" s="40"/>
      <c r="J185" s="40"/>
      <c r="K185" s="40"/>
      <c r="L185" s="41"/>
      <c r="O185" s="10"/>
      <c r="P185" s="10"/>
      <c r="Q185" s="10"/>
      <c r="R185" s="10"/>
      <c r="S185" s="10"/>
      <c r="T185" s="10"/>
      <c r="U185" s="10"/>
    </row>
    <row r="186" spans="1:21" s="11" customFormat="1" x14ac:dyDescent="0.25">
      <c r="A186" s="7"/>
      <c r="B186" s="399" t="s">
        <v>24</v>
      </c>
      <c r="C186" s="400"/>
      <c r="D186" s="400"/>
      <c r="E186" s="400"/>
      <c r="F186" s="400"/>
      <c r="G186" s="400"/>
      <c r="H186" s="400"/>
      <c r="I186" s="400"/>
      <c r="J186" s="400"/>
      <c r="K186" s="400"/>
      <c r="L186" s="401"/>
      <c r="M186" s="55"/>
    </row>
    <row r="187" spans="1:21" s="29" customFormat="1" x14ac:dyDescent="0.25">
      <c r="A187" s="72"/>
      <c r="B187" s="42"/>
      <c r="C187" s="71"/>
      <c r="D187" s="71"/>
      <c r="E187" s="71"/>
      <c r="F187" s="71"/>
      <c r="G187" s="71"/>
      <c r="H187" s="71"/>
      <c r="I187" s="71"/>
      <c r="J187" s="71"/>
      <c r="K187" s="71"/>
      <c r="L187" s="43"/>
      <c r="O187" s="10"/>
      <c r="P187" s="10"/>
      <c r="Q187" s="10"/>
      <c r="R187" s="10"/>
      <c r="S187" s="10"/>
      <c r="T187" s="10"/>
      <c r="U187" s="10"/>
    </row>
    <row r="188" spans="1:21" s="29" customFormat="1" x14ac:dyDescent="0.25">
      <c r="A188" s="72"/>
      <c r="B188" s="280" t="str">
        <f>IF(Intro!$G$29="English",O188,P188)</f>
        <v>How does your firm price the goods in the Canadian market? Explain any firm-specific terms used. Explain whether these general pricing practices have changed since January 1, 2023.</v>
      </c>
      <c r="C188" s="281"/>
      <c r="D188" s="281"/>
      <c r="E188" s="281"/>
      <c r="F188" s="281"/>
      <c r="G188" s="281"/>
      <c r="H188" s="281"/>
      <c r="I188" s="281"/>
      <c r="J188" s="281"/>
      <c r="K188" s="281"/>
      <c r="L188" s="282"/>
      <c r="O188" s="10"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188" s="10"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c r="Q188" s="10"/>
      <c r="R188" s="10"/>
      <c r="S188" s="10"/>
      <c r="T188" s="10"/>
      <c r="U188" s="10"/>
    </row>
    <row r="189" spans="1:21" s="29" customFormat="1" x14ac:dyDescent="0.25">
      <c r="A189" s="72"/>
      <c r="B189" s="280"/>
      <c r="C189" s="281"/>
      <c r="D189" s="281"/>
      <c r="E189" s="281"/>
      <c r="F189" s="281"/>
      <c r="G189" s="281"/>
      <c r="H189" s="281"/>
      <c r="I189" s="281"/>
      <c r="J189" s="281"/>
      <c r="K189" s="281"/>
      <c r="L189" s="282"/>
      <c r="O189" s="10"/>
      <c r="P189" s="10"/>
      <c r="Q189" s="10"/>
      <c r="R189" s="10"/>
      <c r="S189" s="10"/>
      <c r="T189" s="10"/>
      <c r="U189" s="10"/>
    </row>
    <row r="190" spans="1:21" s="29" customFormat="1" x14ac:dyDescent="0.25">
      <c r="A190" s="72"/>
      <c r="B190" s="42"/>
      <c r="C190" s="71"/>
      <c r="D190" s="71"/>
      <c r="E190" s="71"/>
      <c r="F190" s="71"/>
      <c r="G190" s="71"/>
      <c r="H190" s="71"/>
      <c r="I190" s="71"/>
      <c r="J190" s="71"/>
      <c r="K190" s="71"/>
      <c r="L190" s="43"/>
      <c r="O190" s="10"/>
      <c r="P190" s="10"/>
      <c r="Q190" s="10"/>
      <c r="R190" s="10"/>
      <c r="S190" s="10"/>
      <c r="T190" s="10"/>
      <c r="U190" s="10"/>
    </row>
    <row r="191" spans="1:21" s="11" customFormat="1" x14ac:dyDescent="0.25">
      <c r="A191" s="8"/>
      <c r="B191" s="402"/>
      <c r="C191" s="403"/>
      <c r="D191" s="403"/>
      <c r="E191" s="403"/>
      <c r="F191" s="403"/>
      <c r="G191" s="403"/>
      <c r="H191" s="403"/>
      <c r="I191" s="403"/>
      <c r="J191" s="403"/>
      <c r="K191" s="403"/>
      <c r="L191" s="404"/>
      <c r="M191" s="29"/>
      <c r="Q191" s="10"/>
    </row>
    <row r="192" spans="1:21" s="11" customFormat="1" x14ac:dyDescent="0.25">
      <c r="A192" s="8"/>
      <c r="B192" s="402"/>
      <c r="C192" s="403"/>
      <c r="D192" s="403"/>
      <c r="E192" s="403"/>
      <c r="F192" s="403"/>
      <c r="G192" s="403"/>
      <c r="H192" s="403"/>
      <c r="I192" s="403"/>
      <c r="J192" s="403"/>
      <c r="K192" s="403"/>
      <c r="L192" s="404"/>
      <c r="M192" s="29"/>
      <c r="Q192" s="10"/>
    </row>
    <row r="193" spans="1:21" s="11" customFormat="1" x14ac:dyDescent="0.25">
      <c r="A193" s="8"/>
      <c r="B193" s="402"/>
      <c r="C193" s="403"/>
      <c r="D193" s="403"/>
      <c r="E193" s="403"/>
      <c r="F193" s="403"/>
      <c r="G193" s="403"/>
      <c r="H193" s="403"/>
      <c r="I193" s="403"/>
      <c r="J193" s="403"/>
      <c r="K193" s="403"/>
      <c r="L193" s="404"/>
      <c r="M193" s="29"/>
      <c r="Q193" s="10"/>
    </row>
    <row r="194" spans="1:21" s="11" customFormat="1" x14ac:dyDescent="0.25">
      <c r="A194" s="8"/>
      <c r="B194" s="402"/>
      <c r="C194" s="403"/>
      <c r="D194" s="403"/>
      <c r="E194" s="403"/>
      <c r="F194" s="403"/>
      <c r="G194" s="403"/>
      <c r="H194" s="403"/>
      <c r="I194" s="403"/>
      <c r="J194" s="403"/>
      <c r="K194" s="403"/>
      <c r="L194" s="404"/>
      <c r="M194" s="29"/>
      <c r="Q194" s="10"/>
    </row>
    <row r="195" spans="1:21" s="11" customFormat="1" x14ac:dyDescent="0.25">
      <c r="A195" s="8"/>
      <c r="B195" s="402"/>
      <c r="C195" s="403"/>
      <c r="D195" s="403"/>
      <c r="E195" s="403"/>
      <c r="F195" s="403"/>
      <c r="G195" s="403"/>
      <c r="H195" s="403"/>
      <c r="I195" s="403"/>
      <c r="J195" s="403"/>
      <c r="K195" s="403"/>
      <c r="L195" s="404"/>
      <c r="M195" s="29"/>
      <c r="Q195" s="10"/>
    </row>
    <row r="196" spans="1:21" s="11" customFormat="1" x14ac:dyDescent="0.25">
      <c r="A196" s="8"/>
      <c r="B196" s="402"/>
      <c r="C196" s="403"/>
      <c r="D196" s="403"/>
      <c r="E196" s="403"/>
      <c r="F196" s="403"/>
      <c r="G196" s="403"/>
      <c r="H196" s="403"/>
      <c r="I196" s="403"/>
      <c r="J196" s="403"/>
      <c r="K196" s="403"/>
      <c r="L196" s="404"/>
      <c r="M196" s="29"/>
      <c r="Q196" s="10"/>
    </row>
    <row r="197" spans="1:21" s="11" customFormat="1" x14ac:dyDescent="0.25">
      <c r="A197" s="8"/>
      <c r="B197" s="402"/>
      <c r="C197" s="403"/>
      <c r="D197" s="403"/>
      <c r="E197" s="403"/>
      <c r="F197" s="403"/>
      <c r="G197" s="403"/>
      <c r="H197" s="403"/>
      <c r="I197" s="403"/>
      <c r="J197" s="403"/>
      <c r="K197" s="403"/>
      <c r="L197" s="404"/>
      <c r="M197" s="29"/>
      <c r="Q197" s="10"/>
    </row>
    <row r="198" spans="1:21" s="11" customFormat="1" x14ac:dyDescent="0.25">
      <c r="A198" s="8"/>
      <c r="B198" s="402"/>
      <c r="C198" s="403"/>
      <c r="D198" s="403"/>
      <c r="E198" s="403"/>
      <c r="F198" s="403"/>
      <c r="G198" s="403"/>
      <c r="H198" s="403"/>
      <c r="I198" s="403"/>
      <c r="J198" s="403"/>
      <c r="K198" s="403"/>
      <c r="L198" s="404"/>
      <c r="M198" s="29"/>
      <c r="Q198" s="10"/>
    </row>
    <row r="199" spans="1:21" s="29" customFormat="1" x14ac:dyDescent="0.25">
      <c r="A199" s="72"/>
      <c r="B199" s="39"/>
      <c r="C199" s="40"/>
      <c r="D199" s="40"/>
      <c r="E199" s="40"/>
      <c r="F199" s="40"/>
      <c r="G199" s="40"/>
      <c r="H199" s="40"/>
      <c r="I199" s="40"/>
      <c r="J199" s="40"/>
      <c r="K199" s="40"/>
      <c r="L199" s="41"/>
      <c r="O199" s="10"/>
      <c r="P199" s="10"/>
      <c r="Q199" s="10"/>
      <c r="R199" s="10"/>
      <c r="S199" s="10"/>
      <c r="T199" s="10"/>
      <c r="U199" s="10"/>
    </row>
    <row r="200" spans="1:21" s="11" customFormat="1" x14ac:dyDescent="0.25">
      <c r="A200" s="7"/>
      <c r="B200" s="399" t="s">
        <v>854</v>
      </c>
      <c r="C200" s="400"/>
      <c r="D200" s="400"/>
      <c r="E200" s="400"/>
      <c r="F200" s="400"/>
      <c r="G200" s="400"/>
      <c r="H200" s="400"/>
      <c r="I200" s="400"/>
      <c r="J200" s="400"/>
      <c r="K200" s="400"/>
      <c r="L200" s="401"/>
      <c r="M200" s="55"/>
    </row>
    <row r="201" spans="1:21" s="29" customFormat="1" x14ac:dyDescent="0.25">
      <c r="A201" s="72"/>
      <c r="B201" s="42"/>
      <c r="C201" s="71"/>
      <c r="D201" s="71"/>
      <c r="E201" s="71"/>
      <c r="F201" s="71"/>
      <c r="G201" s="71"/>
      <c r="H201" s="71"/>
      <c r="I201" s="71"/>
      <c r="J201" s="71"/>
      <c r="K201" s="71"/>
      <c r="L201" s="43"/>
      <c r="O201" s="10"/>
      <c r="P201" s="10"/>
      <c r="Q201" s="10"/>
      <c r="R201" s="10"/>
      <c r="S201" s="10"/>
      <c r="T201" s="10"/>
      <c r="U201" s="10"/>
    </row>
    <row r="202" spans="1:21" s="29" customFormat="1" x14ac:dyDescent="0.25">
      <c r="A202" s="72"/>
      <c r="B202" s="409" t="str">
        <f>IF(Intro!$G$29="English",O202,P202)</f>
        <v>Explain if demand for the goods or sales of the goods has changed since January 1, 2023.</v>
      </c>
      <c r="C202" s="410"/>
      <c r="D202" s="410"/>
      <c r="E202" s="410"/>
      <c r="F202" s="410"/>
      <c r="G202" s="410"/>
      <c r="H202" s="410"/>
      <c r="I202" s="410"/>
      <c r="J202" s="410"/>
      <c r="K202" s="410"/>
      <c r="L202" s="411"/>
      <c r="O202" s="10" t="str">
        <f>"Explain if demand for the goods or sales of the goods has changed since January 1, "&amp;Variables!B6&amp;"."</f>
        <v>Explain if demand for the goods or sales of the goods has changed since January 1, 2023.</v>
      </c>
      <c r="P202" s="10" t="str">
        <f>"Expliquez si la demande pour les marchandises ou les ventes de marchandises ont changé depuis le 1er janvier "&amp;Variables!B6&amp;"."</f>
        <v>Expliquez si la demande pour les marchandises ou les ventes de marchandises ont changé depuis le 1er janvier 2023.</v>
      </c>
      <c r="Q202" s="10"/>
      <c r="R202" s="10"/>
      <c r="S202" s="10"/>
      <c r="T202" s="10"/>
      <c r="U202" s="10"/>
    </row>
    <row r="203" spans="1:21" s="29" customFormat="1" x14ac:dyDescent="0.25">
      <c r="A203" s="72"/>
      <c r="B203" s="42"/>
      <c r="C203" s="71"/>
      <c r="D203" s="71"/>
      <c r="E203" s="71"/>
      <c r="F203" s="71"/>
      <c r="G203" s="71"/>
      <c r="H203" s="71"/>
      <c r="I203" s="71"/>
      <c r="J203" s="71"/>
      <c r="K203" s="71"/>
      <c r="L203" s="43"/>
      <c r="O203" s="10"/>
      <c r="P203" s="10"/>
      <c r="Q203" s="10"/>
      <c r="R203" s="10"/>
      <c r="S203" s="10"/>
      <c r="T203" s="10"/>
      <c r="U203" s="10"/>
    </row>
    <row r="204" spans="1:21" s="11" customFormat="1" x14ac:dyDescent="0.25">
      <c r="A204" s="8"/>
      <c r="B204" s="402"/>
      <c r="C204" s="403"/>
      <c r="D204" s="403"/>
      <c r="E204" s="403"/>
      <c r="F204" s="403"/>
      <c r="G204" s="403"/>
      <c r="H204" s="403"/>
      <c r="I204" s="403"/>
      <c r="J204" s="403"/>
      <c r="K204" s="403"/>
      <c r="L204" s="404"/>
      <c r="M204" s="29"/>
      <c r="Q204" s="10"/>
    </row>
    <row r="205" spans="1:21" s="11" customFormat="1" x14ac:dyDescent="0.25">
      <c r="A205" s="8"/>
      <c r="B205" s="402"/>
      <c r="C205" s="403"/>
      <c r="D205" s="403"/>
      <c r="E205" s="403"/>
      <c r="F205" s="403"/>
      <c r="G205" s="403"/>
      <c r="H205" s="403"/>
      <c r="I205" s="403"/>
      <c r="J205" s="403"/>
      <c r="K205" s="403"/>
      <c r="L205" s="404"/>
      <c r="M205" s="29"/>
      <c r="Q205" s="10"/>
    </row>
    <row r="206" spans="1:21" s="11" customFormat="1" x14ac:dyDescent="0.25">
      <c r="A206" s="8"/>
      <c r="B206" s="402"/>
      <c r="C206" s="403"/>
      <c r="D206" s="403"/>
      <c r="E206" s="403"/>
      <c r="F206" s="403"/>
      <c r="G206" s="403"/>
      <c r="H206" s="403"/>
      <c r="I206" s="403"/>
      <c r="J206" s="403"/>
      <c r="K206" s="403"/>
      <c r="L206" s="404"/>
      <c r="M206" s="29"/>
      <c r="Q206" s="10"/>
    </row>
    <row r="207" spans="1:21" s="11" customFormat="1" x14ac:dyDescent="0.25">
      <c r="A207" s="8"/>
      <c r="B207" s="402"/>
      <c r="C207" s="403"/>
      <c r="D207" s="403"/>
      <c r="E207" s="403"/>
      <c r="F207" s="403"/>
      <c r="G207" s="403"/>
      <c r="H207" s="403"/>
      <c r="I207" s="403"/>
      <c r="J207" s="403"/>
      <c r="K207" s="403"/>
      <c r="L207" s="404"/>
      <c r="M207" s="29"/>
      <c r="Q207" s="10"/>
    </row>
    <row r="208" spans="1:21" s="11" customFormat="1" x14ac:dyDescent="0.25">
      <c r="A208" s="8"/>
      <c r="B208" s="402"/>
      <c r="C208" s="403"/>
      <c r="D208" s="403"/>
      <c r="E208" s="403"/>
      <c r="F208" s="403"/>
      <c r="G208" s="403"/>
      <c r="H208" s="403"/>
      <c r="I208" s="403"/>
      <c r="J208" s="403"/>
      <c r="K208" s="403"/>
      <c r="L208" s="404"/>
      <c r="M208" s="29"/>
      <c r="Q208" s="10"/>
    </row>
    <row r="209" spans="1:21" s="11" customFormat="1" x14ac:dyDescent="0.25">
      <c r="A209" s="8"/>
      <c r="B209" s="402"/>
      <c r="C209" s="403"/>
      <c r="D209" s="403"/>
      <c r="E209" s="403"/>
      <c r="F209" s="403"/>
      <c r="G209" s="403"/>
      <c r="H209" s="403"/>
      <c r="I209" s="403"/>
      <c r="J209" s="403"/>
      <c r="K209" s="403"/>
      <c r="L209" s="404"/>
      <c r="M209" s="29"/>
      <c r="Q209" s="10"/>
    </row>
    <row r="210" spans="1:21" s="11" customFormat="1" x14ac:dyDescent="0.25">
      <c r="A210" s="8"/>
      <c r="B210" s="402"/>
      <c r="C210" s="403"/>
      <c r="D210" s="403"/>
      <c r="E210" s="403"/>
      <c r="F210" s="403"/>
      <c r="G210" s="403"/>
      <c r="H210" s="403"/>
      <c r="I210" s="403"/>
      <c r="J210" s="403"/>
      <c r="K210" s="403"/>
      <c r="L210" s="404"/>
      <c r="M210" s="29"/>
      <c r="Q210" s="10"/>
    </row>
    <row r="211" spans="1:21" s="11" customFormat="1" x14ac:dyDescent="0.25">
      <c r="A211" s="8"/>
      <c r="B211" s="402"/>
      <c r="C211" s="403"/>
      <c r="D211" s="403"/>
      <c r="E211" s="403"/>
      <c r="F211" s="403"/>
      <c r="G211" s="403"/>
      <c r="H211" s="403"/>
      <c r="I211" s="403"/>
      <c r="J211" s="403"/>
      <c r="K211" s="403"/>
      <c r="L211" s="404"/>
      <c r="M211" s="29"/>
      <c r="Q211" s="10"/>
    </row>
    <row r="212" spans="1:21" s="29" customFormat="1" x14ac:dyDescent="0.25">
      <c r="A212" s="72"/>
      <c r="B212" s="39"/>
      <c r="C212" s="40"/>
      <c r="D212" s="40"/>
      <c r="E212" s="40"/>
      <c r="F212" s="40"/>
      <c r="G212" s="40"/>
      <c r="H212" s="40"/>
      <c r="I212" s="40"/>
      <c r="J212" s="40"/>
      <c r="K212" s="40"/>
      <c r="L212" s="41"/>
      <c r="O212" s="10"/>
      <c r="P212" s="10"/>
      <c r="Q212" s="10"/>
      <c r="R212" s="10"/>
      <c r="S212" s="10"/>
      <c r="T212" s="10"/>
      <c r="U212" s="10"/>
    </row>
    <row r="213" spans="1:21" x14ac:dyDescent="0.25">
      <c r="A213" s="7"/>
    </row>
    <row r="214" spans="1:21" hidden="1" x14ac:dyDescent="0.25">
      <c r="B214" s="427"/>
      <c r="C214" s="428"/>
      <c r="D214" s="428"/>
      <c r="E214" s="428"/>
      <c r="F214" s="428"/>
      <c r="G214" s="428"/>
      <c r="H214" s="428"/>
      <c r="I214" s="428"/>
      <c r="J214" s="428"/>
      <c r="K214" s="428"/>
      <c r="L214" s="429"/>
    </row>
  </sheetData>
  <sheetProtection algorithmName="SHA-512" hashValue="y8i5E8NP2Hz6dOsbN6/vMY/G6HdcRNfY0vemaWy8rtEonZW4FawPlqUSrYbb99XZZrnu/ul1ixWv1OhJPvop+Q==" saltValue="MU0R7kK73znIYwI1cHzMvg==" spinCount="100000" sheet="1" objects="1" scenarios="1" selectLockedCells="1"/>
  <mergeCells count="115">
    <mergeCell ref="B20:J21"/>
    <mergeCell ref="K20:K21"/>
    <mergeCell ref="B120:L120"/>
    <mergeCell ref="E35:F36"/>
    <mergeCell ref="G35:I36"/>
    <mergeCell ref="J35:L36"/>
    <mergeCell ref="C41:D42"/>
    <mergeCell ref="E41:F42"/>
    <mergeCell ref="G41:I42"/>
    <mergeCell ref="J41:L42"/>
    <mergeCell ref="B43:B44"/>
    <mergeCell ref="C43:D44"/>
    <mergeCell ref="E43:F44"/>
    <mergeCell ref="G43:I44"/>
    <mergeCell ref="J43:L44"/>
    <mergeCell ref="D74:L78"/>
    <mergeCell ref="B79:C83"/>
    <mergeCell ref="D79:L83"/>
    <mergeCell ref="E47:F48"/>
    <mergeCell ref="B49:B50"/>
    <mergeCell ref="C49:D50"/>
    <mergeCell ref="J47:L48"/>
    <mergeCell ref="C31:D32"/>
    <mergeCell ref="E39:F40"/>
    <mergeCell ref="J39:L40"/>
    <mergeCell ref="G33:I34"/>
    <mergeCell ref="G37:I38"/>
    <mergeCell ref="J37:L38"/>
    <mergeCell ref="B35:B36"/>
    <mergeCell ref="C35:D36"/>
    <mergeCell ref="B27:L29"/>
    <mergeCell ref="C47:D48"/>
    <mergeCell ref="J33:L34"/>
    <mergeCell ref="J31:L32"/>
    <mergeCell ref="E31:F32"/>
    <mergeCell ref="G31:I32"/>
    <mergeCell ref="B39:B40"/>
    <mergeCell ref="C39:D40"/>
    <mergeCell ref="G45:I46"/>
    <mergeCell ref="J45:L46"/>
    <mergeCell ref="B47:B48"/>
    <mergeCell ref="E45:F46"/>
    <mergeCell ref="C37:D38"/>
    <mergeCell ref="B214:L214"/>
    <mergeCell ref="B135:L142"/>
    <mergeCell ref="B148:L155"/>
    <mergeCell ref="B162:L169"/>
    <mergeCell ref="B177:L184"/>
    <mergeCell ref="B131:L131"/>
    <mergeCell ref="B191:L198"/>
    <mergeCell ref="B202:L202"/>
    <mergeCell ref="D84:L88"/>
    <mergeCell ref="B106:L107"/>
    <mergeCell ref="B186:L186"/>
    <mergeCell ref="B144:L144"/>
    <mergeCell ref="B157:L157"/>
    <mergeCell ref="B133:L133"/>
    <mergeCell ref="B146:L146"/>
    <mergeCell ref="B84:C88"/>
    <mergeCell ref="B109:L116"/>
    <mergeCell ref="B122:L129"/>
    <mergeCell ref="B118:L118"/>
    <mergeCell ref="B104:L104"/>
    <mergeCell ref="B204:L211"/>
    <mergeCell ref="B159:L160"/>
    <mergeCell ref="B188:L189"/>
    <mergeCell ref="B173:L173"/>
    <mergeCell ref="B200:L200"/>
    <mergeCell ref="B172:L172"/>
    <mergeCell ref="E37:F38"/>
    <mergeCell ref="B16:L16"/>
    <mergeCell ref="B14:L14"/>
    <mergeCell ref="B72:L72"/>
    <mergeCell ref="B18:J18"/>
    <mergeCell ref="B19:J19"/>
    <mergeCell ref="B22:J23"/>
    <mergeCell ref="K22:K23"/>
    <mergeCell ref="E49:F50"/>
    <mergeCell ref="G49:I50"/>
    <mergeCell ref="J49:L50"/>
    <mergeCell ref="B51:B52"/>
    <mergeCell ref="C51:D52"/>
    <mergeCell ref="E51:F52"/>
    <mergeCell ref="B45:B46"/>
    <mergeCell ref="G51:I52"/>
    <mergeCell ref="B25:L25"/>
    <mergeCell ref="B54:L54"/>
    <mergeCell ref="B69:L69"/>
    <mergeCell ref="G47:I48"/>
    <mergeCell ref="B175:L175"/>
    <mergeCell ref="G39:I40"/>
    <mergeCell ref="B11:L11"/>
    <mergeCell ref="B90:L90"/>
    <mergeCell ref="B92:L93"/>
    <mergeCell ref="B95:L102"/>
    <mergeCell ref="B74:C78"/>
    <mergeCell ref="B58:L65"/>
    <mergeCell ref="C45:D46"/>
    <mergeCell ref="J51:L52"/>
    <mergeCell ref="B4:L4"/>
    <mergeCell ref="B5:L5"/>
    <mergeCell ref="B6:L6"/>
    <mergeCell ref="B71:L71"/>
    <mergeCell ref="B56:L56"/>
    <mergeCell ref="B8:L8"/>
    <mergeCell ref="B9:L9"/>
    <mergeCell ref="B10:L10"/>
    <mergeCell ref="B13:L13"/>
    <mergeCell ref="B41:B42"/>
    <mergeCell ref="B31:B32"/>
    <mergeCell ref="B37:B38"/>
    <mergeCell ref="B68:L68"/>
    <mergeCell ref="B33:B34"/>
    <mergeCell ref="C33:D34"/>
    <mergeCell ref="E33:F34"/>
  </mergeCells>
  <dataValidations xWindow="207" yWindow="552"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58:B60 B109 B122 B135 B148 B162 B177 B191 B204 B111:B112 B124:B125 B137:B138 B151:B152 B165:B166 B180:B181 B194:B195 B207:B208 B95 B97:B98" xr:uid="{0155555F-4732-48E6-8926-69F0399FC606}">
      <formula1>1000</formula1>
    </dataValidation>
    <dataValidation type="list" allowBlank="1" showInputMessage="1" showErrorMessage="1" sqref="K18:K23" xr:uid="{BD7DB883-1F69-448C-8E07-37F45C721AFD}">
      <formula1>"X"</formula1>
    </dataValidation>
  </dataValidations>
  <printOptions horizontalCentered="1"/>
  <pageMargins left="0.25" right="0.25" top="0.75" bottom="0.75" header="0.3" footer="0.3"/>
  <pageSetup scale="76" fitToHeight="0" orientation="portrait" r:id="rId1"/>
  <headerFooter>
    <oddFooter>&amp;L&amp;A</oddFooter>
  </headerFooter>
  <rowBreaks count="5" manualBreakCount="5">
    <brk id="53" min="1" max="11" man="1"/>
    <brk id="103" min="1" max="11" man="1"/>
    <brk id="143" min="1" max="11" man="1"/>
    <brk id="185" min="1" max="11" man="1"/>
    <brk id="199" min="1" max="11"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D09D1-0CAF-47FB-921F-31179EA96436}">
  <sheetPr codeName="Sheet5">
    <tabColor rgb="FF00B0F0"/>
    <pageSetUpPr fitToPage="1"/>
  </sheetPr>
  <dimension ref="A1:P64"/>
  <sheetViews>
    <sheetView showGridLines="0" zoomScaleNormal="100" workbookViewId="0"/>
  </sheetViews>
  <sheetFormatPr defaultColWidth="9.28515625" defaultRowHeight="14.25" x14ac:dyDescent="0.25"/>
  <cols>
    <col min="1" max="1" width="1.7109375" style="8" customWidth="1"/>
    <col min="2" max="2" width="12.28515625" style="1" customWidth="1"/>
    <col min="3" max="3" width="5.7109375" style="1" customWidth="1"/>
    <col min="4" max="4" width="18.5703125" style="1" customWidth="1"/>
    <col min="5" max="12" width="15.42578125" style="1" customWidth="1"/>
    <col min="13" max="13" width="6.28515625" style="9" customWidth="1"/>
    <col min="14" max="14" width="9.28515625" style="10" customWidth="1"/>
    <col min="15" max="15" width="37.28515625" style="10" hidden="1" customWidth="1"/>
    <col min="16" max="16" width="25.5703125" style="10" hidden="1" customWidth="1"/>
    <col min="17" max="17" width="9.28515625" style="10" customWidth="1"/>
    <col min="18" max="16384" width="9.28515625" style="10"/>
  </cols>
  <sheetData>
    <row r="1" spans="1:16" x14ac:dyDescent="0.25">
      <c r="O1" s="10" t="s">
        <v>332</v>
      </c>
      <c r="P1" s="10" t="s">
        <v>332</v>
      </c>
    </row>
    <row r="2" spans="1:16" x14ac:dyDescent="0.25">
      <c r="B2" s="12" t="s">
        <v>39</v>
      </c>
      <c r="C2" s="12"/>
      <c r="O2" s="118" t="s">
        <v>55</v>
      </c>
      <c r="P2" s="118" t="s">
        <v>71</v>
      </c>
    </row>
    <row r="3" spans="1:16" x14ac:dyDescent="0.25">
      <c r="B3" s="13"/>
      <c r="C3" s="13"/>
      <c r="O3" s="2"/>
      <c r="P3" s="2"/>
    </row>
    <row r="4" spans="1:16" s="2" customFormat="1" x14ac:dyDescent="0.25">
      <c r="A4" s="4"/>
      <c r="B4" s="341" t="str">
        <f>Info!B4</f>
        <v>IMPORTERS' QUESTIONNAIRE</v>
      </c>
      <c r="C4" s="342"/>
      <c r="D4" s="342"/>
      <c r="E4" s="342"/>
      <c r="F4" s="342"/>
      <c r="G4" s="342"/>
      <c r="H4" s="342"/>
      <c r="I4" s="342"/>
      <c r="J4" s="342"/>
      <c r="K4" s="342"/>
      <c r="L4" s="343"/>
      <c r="M4" s="21"/>
      <c r="N4" s="21"/>
      <c r="O4" s="19"/>
      <c r="P4" s="19"/>
    </row>
    <row r="5" spans="1:16" s="2" customFormat="1" x14ac:dyDescent="0.25">
      <c r="A5" s="4"/>
      <c r="B5" s="406" t="str">
        <f>Info!B5</f>
        <v>GC-2025-001</v>
      </c>
      <c r="C5" s="407"/>
      <c r="D5" s="407"/>
      <c r="E5" s="407"/>
      <c r="F5" s="407"/>
      <c r="G5" s="407"/>
      <c r="H5" s="407"/>
      <c r="I5" s="407"/>
      <c r="J5" s="407"/>
      <c r="K5" s="407"/>
      <c r="L5" s="408"/>
      <c r="M5" s="21"/>
      <c r="N5" s="21"/>
      <c r="O5" s="19"/>
      <c r="P5" s="19"/>
    </row>
    <row r="6" spans="1:16" s="6" customFormat="1" x14ac:dyDescent="0.25">
      <c r="A6" s="4"/>
      <c r="B6" s="443" t="str">
        <f>Info!B6</f>
        <v>VEGETABLE GOODS</v>
      </c>
      <c r="C6" s="444"/>
      <c r="D6" s="444"/>
      <c r="E6" s="444"/>
      <c r="F6" s="444"/>
      <c r="G6" s="444"/>
      <c r="H6" s="444"/>
      <c r="I6" s="444"/>
      <c r="J6" s="444"/>
      <c r="K6" s="444"/>
      <c r="L6" s="445"/>
      <c r="M6" s="19"/>
      <c r="N6" s="19"/>
      <c r="O6" s="15"/>
      <c r="P6" s="15"/>
    </row>
    <row r="7" spans="1:16" s="6" customFormat="1" x14ac:dyDescent="0.25">
      <c r="A7" s="4"/>
      <c r="B7" s="448" t="str">
        <f>IF(Intro!$G$29="English",O7,P7)</f>
        <v>Information in this questionnaire should be provided for FROZEN GOODS only</v>
      </c>
      <c r="C7" s="449"/>
      <c r="D7" s="449"/>
      <c r="E7" s="449"/>
      <c r="F7" s="449"/>
      <c r="G7" s="449"/>
      <c r="H7" s="449"/>
      <c r="I7" s="449"/>
      <c r="J7" s="449"/>
      <c r="K7" s="449"/>
      <c r="L7" s="450"/>
      <c r="M7" s="19"/>
      <c r="N7" s="19"/>
      <c r="O7" s="15" t="s">
        <v>968</v>
      </c>
      <c r="P7" s="15" t="s">
        <v>969</v>
      </c>
    </row>
    <row r="8" spans="1:16" s="6" customFormat="1" x14ac:dyDescent="0.25">
      <c r="A8" s="4"/>
      <c r="B8" s="14"/>
      <c r="C8" s="14"/>
      <c r="D8" s="3"/>
      <c r="E8" s="3"/>
      <c r="F8" s="3"/>
      <c r="G8" s="3"/>
      <c r="H8" s="3"/>
      <c r="I8" s="3"/>
      <c r="J8" s="3"/>
      <c r="K8" s="3"/>
      <c r="L8" s="3"/>
      <c r="O8" s="15"/>
      <c r="P8" s="15"/>
    </row>
    <row r="9" spans="1:16" x14ac:dyDescent="0.25">
      <c r="B9" s="283" t="str">
        <f>UPPER(IF(Intro!$G$29="English",O9,P9))</f>
        <v>PUBLIC COMMENTS</v>
      </c>
      <c r="C9" s="284"/>
      <c r="D9" s="284"/>
      <c r="E9" s="284"/>
      <c r="F9" s="284"/>
      <c r="G9" s="284"/>
      <c r="H9" s="284"/>
      <c r="I9" s="284"/>
      <c r="J9" s="284"/>
      <c r="K9" s="284"/>
      <c r="L9" s="285"/>
      <c r="M9" s="10"/>
      <c r="O9" s="10" t="s">
        <v>31</v>
      </c>
      <c r="P9" s="10" t="s">
        <v>47</v>
      </c>
    </row>
    <row r="10" spans="1:16" x14ac:dyDescent="0.25">
      <c r="B10" s="16"/>
      <c r="C10" s="27"/>
      <c r="D10" s="28"/>
      <c r="E10" s="28"/>
      <c r="F10" s="28"/>
      <c r="G10" s="28"/>
      <c r="H10" s="28"/>
      <c r="I10" s="28"/>
      <c r="J10" s="28"/>
      <c r="K10" s="28"/>
      <c r="L10" s="17"/>
      <c r="M10" s="10"/>
    </row>
    <row r="11" spans="1:16" x14ac:dyDescent="0.25">
      <c r="B11" s="275" t="str">
        <f>IF(Intro!$G$29="English",O11,P11)</f>
        <v>Should your firm wish to add any comments related to its responses, submit them here. Be sure to indicate the applicable question number.</v>
      </c>
      <c r="C11" s="276"/>
      <c r="D11" s="276"/>
      <c r="E11" s="276"/>
      <c r="F11" s="276"/>
      <c r="G11" s="276"/>
      <c r="H11" s="276"/>
      <c r="I11" s="276"/>
      <c r="J11" s="276"/>
      <c r="K11" s="276"/>
      <c r="L11" s="277"/>
      <c r="M11" s="10"/>
      <c r="O11" s="18" t="s">
        <v>150</v>
      </c>
      <c r="P11" s="10" t="s">
        <v>137</v>
      </c>
    </row>
    <row r="12" spans="1:16" x14ac:dyDescent="0.25">
      <c r="B12" s="46"/>
      <c r="C12" s="27"/>
      <c r="D12" s="28"/>
      <c r="E12" s="28"/>
      <c r="F12" s="28"/>
      <c r="G12" s="28"/>
      <c r="H12" s="28"/>
      <c r="I12" s="28"/>
      <c r="J12" s="28"/>
      <c r="K12" s="28"/>
      <c r="L12" s="17"/>
      <c r="M12" s="10"/>
      <c r="O12" s="37" t="s">
        <v>324</v>
      </c>
      <c r="P12" s="37" t="s">
        <v>325</v>
      </c>
    </row>
    <row r="13" spans="1:16" x14ac:dyDescent="0.25">
      <c r="B13" s="46"/>
      <c r="C13" s="27"/>
      <c r="D13" s="97" t="str">
        <f>IF(Intro!$G$29="English",O12,P12)</f>
        <v>Tab and Question</v>
      </c>
      <c r="E13" s="446" t="str">
        <f>IF(Intro!$G$29="English",O13,P13)</f>
        <v>Comments</v>
      </c>
      <c r="F13" s="446"/>
      <c r="G13" s="446"/>
      <c r="H13" s="446"/>
      <c r="I13" s="446"/>
      <c r="J13" s="446"/>
      <c r="K13" s="446"/>
      <c r="L13" s="447"/>
      <c r="M13" s="10"/>
      <c r="O13" s="18" t="s">
        <v>88</v>
      </c>
      <c r="P13" s="10" t="s">
        <v>89</v>
      </c>
    </row>
    <row r="14" spans="1:16" x14ac:dyDescent="0.25">
      <c r="B14" s="438" t="str">
        <f>IF(Intro!$G$29="English",O14,P14)</f>
        <v>Comment 1</v>
      </c>
      <c r="C14" s="439"/>
      <c r="D14" s="440"/>
      <c r="E14" s="441"/>
      <c r="F14" s="441"/>
      <c r="G14" s="441"/>
      <c r="H14" s="441"/>
      <c r="I14" s="441"/>
      <c r="J14" s="441"/>
      <c r="K14" s="441"/>
      <c r="L14" s="442"/>
      <c r="M14" s="10"/>
      <c r="O14" s="18" t="s">
        <v>90</v>
      </c>
      <c r="P14" s="10" t="s">
        <v>91</v>
      </c>
    </row>
    <row r="15" spans="1:16" x14ac:dyDescent="0.25">
      <c r="B15" s="438"/>
      <c r="C15" s="439"/>
      <c r="D15" s="440"/>
      <c r="E15" s="441"/>
      <c r="F15" s="441"/>
      <c r="G15" s="441"/>
      <c r="H15" s="441"/>
      <c r="I15" s="441"/>
      <c r="J15" s="441"/>
      <c r="K15" s="441"/>
      <c r="L15" s="442"/>
      <c r="M15" s="10"/>
      <c r="O15" s="18"/>
    </row>
    <row r="16" spans="1:16" x14ac:dyDescent="0.25">
      <c r="B16" s="438"/>
      <c r="C16" s="439"/>
      <c r="D16" s="440"/>
      <c r="E16" s="441"/>
      <c r="F16" s="441"/>
      <c r="G16" s="441"/>
      <c r="H16" s="441"/>
      <c r="I16" s="441"/>
      <c r="J16" s="441"/>
      <c r="K16" s="441"/>
      <c r="L16" s="442"/>
      <c r="M16" s="10"/>
      <c r="O16" s="18"/>
    </row>
    <row r="17" spans="2:16" x14ac:dyDescent="0.25">
      <c r="B17" s="438"/>
      <c r="C17" s="439"/>
      <c r="D17" s="440"/>
      <c r="E17" s="441"/>
      <c r="F17" s="441"/>
      <c r="G17" s="441"/>
      <c r="H17" s="441"/>
      <c r="I17" s="441"/>
      <c r="J17" s="441"/>
      <c r="K17" s="441"/>
      <c r="L17" s="442"/>
      <c r="M17" s="10"/>
      <c r="O17" s="18"/>
    </row>
    <row r="18" spans="2:16" x14ac:dyDescent="0.25">
      <c r="B18" s="438"/>
      <c r="C18" s="439"/>
      <c r="D18" s="440"/>
      <c r="E18" s="441"/>
      <c r="F18" s="441"/>
      <c r="G18" s="441"/>
      <c r="H18" s="441"/>
      <c r="I18" s="441"/>
      <c r="J18" s="441"/>
      <c r="K18" s="441"/>
      <c r="L18" s="442"/>
      <c r="M18" s="10"/>
      <c r="O18" s="18"/>
    </row>
    <row r="19" spans="2:16" x14ac:dyDescent="0.25">
      <c r="B19" s="438"/>
      <c r="C19" s="439"/>
      <c r="D19" s="440"/>
      <c r="E19" s="441"/>
      <c r="F19" s="441"/>
      <c r="G19" s="441"/>
      <c r="H19" s="441"/>
      <c r="I19" s="441"/>
      <c r="J19" s="441"/>
      <c r="K19" s="441"/>
      <c r="L19" s="442"/>
      <c r="M19" s="10"/>
      <c r="O19" s="18"/>
    </row>
    <row r="20" spans="2:16" x14ac:dyDescent="0.25">
      <c r="B20" s="438"/>
      <c r="C20" s="439"/>
      <c r="D20" s="440"/>
      <c r="E20" s="441"/>
      <c r="F20" s="441"/>
      <c r="G20" s="441"/>
      <c r="H20" s="441"/>
      <c r="I20" s="441"/>
      <c r="J20" s="441"/>
      <c r="K20" s="441"/>
      <c r="L20" s="442"/>
      <c r="M20" s="10"/>
      <c r="O20" s="18"/>
    </row>
    <row r="21" spans="2:16" x14ac:dyDescent="0.25">
      <c r="B21" s="438"/>
      <c r="C21" s="439"/>
      <c r="D21" s="440"/>
      <c r="E21" s="441"/>
      <c r="F21" s="441"/>
      <c r="G21" s="441"/>
      <c r="H21" s="441"/>
      <c r="I21" s="441"/>
      <c r="J21" s="441"/>
      <c r="K21" s="441"/>
      <c r="L21" s="442"/>
      <c r="M21" s="10"/>
      <c r="O21" s="18"/>
    </row>
    <row r="22" spans="2:16" x14ac:dyDescent="0.25">
      <c r="B22" s="438"/>
      <c r="C22" s="439"/>
      <c r="D22" s="440"/>
      <c r="E22" s="441"/>
      <c r="F22" s="441"/>
      <c r="G22" s="441"/>
      <c r="H22" s="441"/>
      <c r="I22" s="441"/>
      <c r="J22" s="441"/>
      <c r="K22" s="441"/>
      <c r="L22" s="442"/>
      <c r="M22" s="10"/>
      <c r="O22" s="18"/>
    </row>
    <row r="23" spans="2:16" x14ac:dyDescent="0.25">
      <c r="B23" s="438"/>
      <c r="C23" s="439"/>
      <c r="D23" s="440"/>
      <c r="E23" s="441"/>
      <c r="F23" s="441"/>
      <c r="G23" s="441"/>
      <c r="H23" s="441"/>
      <c r="I23" s="441"/>
      <c r="J23" s="441"/>
      <c r="K23" s="441"/>
      <c r="L23" s="442"/>
      <c r="M23" s="10"/>
      <c r="O23" s="18"/>
    </row>
    <row r="24" spans="2:16" x14ac:dyDescent="0.25">
      <c r="B24" s="438" t="str">
        <f>IF(Intro!$G$29="English",O24,P24)</f>
        <v>Comment 2</v>
      </c>
      <c r="C24" s="439"/>
      <c r="D24" s="440"/>
      <c r="E24" s="441"/>
      <c r="F24" s="441"/>
      <c r="G24" s="441"/>
      <c r="H24" s="441"/>
      <c r="I24" s="441"/>
      <c r="J24" s="441"/>
      <c r="K24" s="441"/>
      <c r="L24" s="442"/>
      <c r="M24" s="10"/>
      <c r="O24" s="18" t="s">
        <v>92</v>
      </c>
      <c r="P24" s="10" t="s">
        <v>93</v>
      </c>
    </row>
    <row r="25" spans="2:16" x14ac:dyDescent="0.25">
      <c r="B25" s="438"/>
      <c r="C25" s="439"/>
      <c r="D25" s="440"/>
      <c r="E25" s="441"/>
      <c r="F25" s="441"/>
      <c r="G25" s="441"/>
      <c r="H25" s="441"/>
      <c r="I25" s="441"/>
      <c r="J25" s="441"/>
      <c r="K25" s="441"/>
      <c r="L25" s="442"/>
      <c r="M25" s="10"/>
    </row>
    <row r="26" spans="2:16" x14ac:dyDescent="0.25">
      <c r="B26" s="438"/>
      <c r="C26" s="439"/>
      <c r="D26" s="440"/>
      <c r="E26" s="441"/>
      <c r="F26" s="441"/>
      <c r="G26" s="441"/>
      <c r="H26" s="441"/>
      <c r="I26" s="441"/>
      <c r="J26" s="441"/>
      <c r="K26" s="441"/>
      <c r="L26" s="442"/>
      <c r="M26" s="10"/>
    </row>
    <row r="27" spans="2:16" x14ac:dyDescent="0.25">
      <c r="B27" s="438"/>
      <c r="C27" s="439"/>
      <c r="D27" s="440"/>
      <c r="E27" s="441"/>
      <c r="F27" s="441"/>
      <c r="G27" s="441"/>
      <c r="H27" s="441"/>
      <c r="I27" s="441"/>
      <c r="J27" s="441"/>
      <c r="K27" s="441"/>
      <c r="L27" s="442"/>
      <c r="M27" s="10"/>
      <c r="O27" s="18"/>
    </row>
    <row r="28" spans="2:16" x14ac:dyDescent="0.25">
      <c r="B28" s="438"/>
      <c r="C28" s="439"/>
      <c r="D28" s="440"/>
      <c r="E28" s="441"/>
      <c r="F28" s="441"/>
      <c r="G28" s="441"/>
      <c r="H28" s="441"/>
      <c r="I28" s="441"/>
      <c r="J28" s="441"/>
      <c r="K28" s="441"/>
      <c r="L28" s="442"/>
      <c r="M28" s="10"/>
      <c r="O28" s="18"/>
    </row>
    <row r="29" spans="2:16" x14ac:dyDescent="0.25">
      <c r="B29" s="438"/>
      <c r="C29" s="439"/>
      <c r="D29" s="440"/>
      <c r="E29" s="441"/>
      <c r="F29" s="441"/>
      <c r="G29" s="441"/>
      <c r="H29" s="441"/>
      <c r="I29" s="441"/>
      <c r="J29" s="441"/>
      <c r="K29" s="441"/>
      <c r="L29" s="442"/>
      <c r="M29" s="10"/>
    </row>
    <row r="30" spans="2:16" x14ac:dyDescent="0.25">
      <c r="B30" s="438"/>
      <c r="C30" s="439"/>
      <c r="D30" s="440"/>
      <c r="E30" s="441"/>
      <c r="F30" s="441"/>
      <c r="G30" s="441"/>
      <c r="H30" s="441"/>
      <c r="I30" s="441"/>
      <c r="J30" s="441"/>
      <c r="K30" s="441"/>
      <c r="L30" s="442"/>
      <c r="M30" s="10"/>
      <c r="O30" s="18"/>
    </row>
    <row r="31" spans="2:16" x14ac:dyDescent="0.25">
      <c r="B31" s="438"/>
      <c r="C31" s="439"/>
      <c r="D31" s="440"/>
      <c r="E31" s="441"/>
      <c r="F31" s="441"/>
      <c r="G31" s="441"/>
      <c r="H31" s="441"/>
      <c r="I31" s="441"/>
      <c r="J31" s="441"/>
      <c r="K31" s="441"/>
      <c r="L31" s="442"/>
      <c r="M31" s="10"/>
      <c r="O31" s="18"/>
    </row>
    <row r="32" spans="2:16" x14ac:dyDescent="0.25">
      <c r="B32" s="438"/>
      <c r="C32" s="439"/>
      <c r="D32" s="440"/>
      <c r="E32" s="441"/>
      <c r="F32" s="441"/>
      <c r="G32" s="441"/>
      <c r="H32" s="441"/>
      <c r="I32" s="441"/>
      <c r="J32" s="441"/>
      <c r="K32" s="441"/>
      <c r="L32" s="442"/>
      <c r="M32" s="10"/>
      <c r="O32" s="18"/>
    </row>
    <row r="33" spans="2:16" x14ac:dyDescent="0.25">
      <c r="B33" s="438"/>
      <c r="C33" s="439"/>
      <c r="D33" s="440"/>
      <c r="E33" s="441"/>
      <c r="F33" s="441"/>
      <c r="G33" s="441"/>
      <c r="H33" s="441"/>
      <c r="I33" s="441"/>
      <c r="J33" s="441"/>
      <c r="K33" s="441"/>
      <c r="L33" s="442"/>
      <c r="M33" s="10"/>
      <c r="O33" s="18"/>
    </row>
    <row r="34" spans="2:16" x14ac:dyDescent="0.25">
      <c r="B34" s="438" t="str">
        <f>IF(Intro!$G$29="English",O34,P34)</f>
        <v>Comment 3</v>
      </c>
      <c r="C34" s="439"/>
      <c r="D34" s="440"/>
      <c r="E34" s="441"/>
      <c r="F34" s="441"/>
      <c r="G34" s="441"/>
      <c r="H34" s="441"/>
      <c r="I34" s="441"/>
      <c r="J34" s="441"/>
      <c r="K34" s="441"/>
      <c r="L34" s="442"/>
      <c r="M34" s="10"/>
      <c r="O34" s="18" t="s">
        <v>94</v>
      </c>
      <c r="P34" s="10" t="s">
        <v>95</v>
      </c>
    </row>
    <row r="35" spans="2:16" x14ac:dyDescent="0.25">
      <c r="B35" s="438"/>
      <c r="C35" s="439"/>
      <c r="D35" s="440"/>
      <c r="E35" s="441"/>
      <c r="F35" s="441"/>
      <c r="G35" s="441"/>
      <c r="H35" s="441"/>
      <c r="I35" s="441"/>
      <c r="J35" s="441"/>
      <c r="K35" s="441"/>
      <c r="L35" s="442"/>
      <c r="M35" s="10"/>
      <c r="O35" s="18"/>
    </row>
    <row r="36" spans="2:16" x14ac:dyDescent="0.25">
      <c r="B36" s="438"/>
      <c r="C36" s="439"/>
      <c r="D36" s="440"/>
      <c r="E36" s="441"/>
      <c r="F36" s="441"/>
      <c r="G36" s="441"/>
      <c r="H36" s="441"/>
      <c r="I36" s="441"/>
      <c r="J36" s="441"/>
      <c r="K36" s="441"/>
      <c r="L36" s="442"/>
      <c r="M36" s="10"/>
      <c r="O36" s="18"/>
    </row>
    <row r="37" spans="2:16" x14ac:dyDescent="0.25">
      <c r="B37" s="438"/>
      <c r="C37" s="439"/>
      <c r="D37" s="440"/>
      <c r="E37" s="441"/>
      <c r="F37" s="441"/>
      <c r="G37" s="441"/>
      <c r="H37" s="441"/>
      <c r="I37" s="441"/>
      <c r="J37" s="441"/>
      <c r="K37" s="441"/>
      <c r="L37" s="442"/>
      <c r="M37" s="10"/>
      <c r="O37" s="18"/>
    </row>
    <row r="38" spans="2:16" x14ac:dyDescent="0.25">
      <c r="B38" s="438"/>
      <c r="C38" s="439"/>
      <c r="D38" s="440"/>
      <c r="E38" s="441"/>
      <c r="F38" s="441"/>
      <c r="G38" s="441"/>
      <c r="H38" s="441"/>
      <c r="I38" s="441"/>
      <c r="J38" s="441"/>
      <c r="K38" s="441"/>
      <c r="L38" s="442"/>
      <c r="M38" s="10"/>
      <c r="O38" s="18"/>
    </row>
    <row r="39" spans="2:16" x14ac:dyDescent="0.25">
      <c r="B39" s="438"/>
      <c r="C39" s="439"/>
      <c r="D39" s="440"/>
      <c r="E39" s="441"/>
      <c r="F39" s="441"/>
      <c r="G39" s="441"/>
      <c r="H39" s="441"/>
      <c r="I39" s="441"/>
      <c r="J39" s="441"/>
      <c r="K39" s="441"/>
      <c r="L39" s="442"/>
      <c r="M39" s="10"/>
      <c r="O39" s="18"/>
    </row>
    <row r="40" spans="2:16" x14ac:dyDescent="0.25">
      <c r="B40" s="438"/>
      <c r="C40" s="439"/>
      <c r="D40" s="440"/>
      <c r="E40" s="441"/>
      <c r="F40" s="441"/>
      <c r="G40" s="441"/>
      <c r="H40" s="441"/>
      <c r="I40" s="441"/>
      <c r="J40" s="441"/>
      <c r="K40" s="441"/>
      <c r="L40" s="442"/>
      <c r="M40" s="10"/>
      <c r="O40" s="18"/>
    </row>
    <row r="41" spans="2:16" x14ac:dyDescent="0.25">
      <c r="B41" s="438"/>
      <c r="C41" s="439"/>
      <c r="D41" s="440"/>
      <c r="E41" s="441"/>
      <c r="F41" s="441"/>
      <c r="G41" s="441"/>
      <c r="H41" s="441"/>
      <c r="I41" s="441"/>
      <c r="J41" s="441"/>
      <c r="K41" s="441"/>
      <c r="L41" s="442"/>
      <c r="M41" s="10"/>
      <c r="O41" s="18"/>
    </row>
    <row r="42" spans="2:16" x14ac:dyDescent="0.25">
      <c r="B42" s="438"/>
      <c r="C42" s="439"/>
      <c r="D42" s="440"/>
      <c r="E42" s="441"/>
      <c r="F42" s="441"/>
      <c r="G42" s="441"/>
      <c r="H42" s="441"/>
      <c r="I42" s="441"/>
      <c r="J42" s="441"/>
      <c r="K42" s="441"/>
      <c r="L42" s="442"/>
      <c r="M42" s="10"/>
      <c r="O42" s="18"/>
    </row>
    <row r="43" spans="2:16" x14ac:dyDescent="0.25">
      <c r="B43" s="438"/>
      <c r="C43" s="439"/>
      <c r="D43" s="440"/>
      <c r="E43" s="441"/>
      <c r="F43" s="441"/>
      <c r="G43" s="441"/>
      <c r="H43" s="441"/>
      <c r="I43" s="441"/>
      <c r="J43" s="441"/>
      <c r="K43" s="441"/>
      <c r="L43" s="442"/>
      <c r="M43" s="10"/>
      <c r="O43" s="18"/>
    </row>
    <row r="44" spans="2:16" x14ac:dyDescent="0.25">
      <c r="B44" s="438" t="str">
        <f>IF(Intro!$G$29="English",O44,P44)</f>
        <v>Comment 4</v>
      </c>
      <c r="C44" s="439"/>
      <c r="D44" s="440"/>
      <c r="E44" s="441"/>
      <c r="F44" s="441"/>
      <c r="G44" s="441"/>
      <c r="H44" s="441"/>
      <c r="I44" s="441"/>
      <c r="J44" s="441"/>
      <c r="K44" s="441"/>
      <c r="L44" s="442"/>
      <c r="M44" s="10"/>
      <c r="O44" s="18" t="s">
        <v>96</v>
      </c>
      <c r="P44" s="10" t="s">
        <v>97</v>
      </c>
    </row>
    <row r="45" spans="2:16" x14ac:dyDescent="0.25">
      <c r="B45" s="438"/>
      <c r="C45" s="439"/>
      <c r="D45" s="440"/>
      <c r="E45" s="441"/>
      <c r="F45" s="441"/>
      <c r="G45" s="441"/>
      <c r="H45" s="441"/>
      <c r="I45" s="441"/>
      <c r="J45" s="441"/>
      <c r="K45" s="441"/>
      <c r="L45" s="442"/>
      <c r="M45" s="10"/>
      <c r="O45" s="18"/>
    </row>
    <row r="46" spans="2:16" x14ac:dyDescent="0.25">
      <c r="B46" s="438"/>
      <c r="C46" s="439"/>
      <c r="D46" s="440"/>
      <c r="E46" s="441"/>
      <c r="F46" s="441"/>
      <c r="G46" s="441"/>
      <c r="H46" s="441"/>
      <c r="I46" s="441"/>
      <c r="J46" s="441"/>
      <c r="K46" s="441"/>
      <c r="L46" s="442"/>
      <c r="M46" s="10"/>
      <c r="O46" s="18"/>
    </row>
    <row r="47" spans="2:16" x14ac:dyDescent="0.25">
      <c r="B47" s="438"/>
      <c r="C47" s="439"/>
      <c r="D47" s="440"/>
      <c r="E47" s="441"/>
      <c r="F47" s="441"/>
      <c r="G47" s="441"/>
      <c r="H47" s="441"/>
      <c r="I47" s="441"/>
      <c r="J47" s="441"/>
      <c r="K47" s="441"/>
      <c r="L47" s="442"/>
      <c r="M47" s="10"/>
      <c r="O47" s="18"/>
    </row>
    <row r="48" spans="2:16" x14ac:dyDescent="0.25">
      <c r="B48" s="438"/>
      <c r="C48" s="439"/>
      <c r="D48" s="440"/>
      <c r="E48" s="441"/>
      <c r="F48" s="441"/>
      <c r="G48" s="441"/>
      <c r="H48" s="441"/>
      <c r="I48" s="441"/>
      <c r="J48" s="441"/>
      <c r="K48" s="441"/>
      <c r="L48" s="442"/>
      <c r="M48" s="10"/>
      <c r="O48" s="18"/>
    </row>
    <row r="49" spans="1:16" x14ac:dyDescent="0.25">
      <c r="B49" s="438"/>
      <c r="C49" s="439"/>
      <c r="D49" s="440"/>
      <c r="E49" s="441"/>
      <c r="F49" s="441"/>
      <c r="G49" s="441"/>
      <c r="H49" s="441"/>
      <c r="I49" s="441"/>
      <c r="J49" s="441"/>
      <c r="K49" s="441"/>
      <c r="L49" s="442"/>
      <c r="M49" s="10"/>
      <c r="O49" s="18"/>
    </row>
    <row r="50" spans="1:16" x14ac:dyDescent="0.25">
      <c r="B50" s="438"/>
      <c r="C50" s="439"/>
      <c r="D50" s="440"/>
      <c r="E50" s="441"/>
      <c r="F50" s="441"/>
      <c r="G50" s="441"/>
      <c r="H50" s="441"/>
      <c r="I50" s="441"/>
      <c r="J50" s="441"/>
      <c r="K50" s="441"/>
      <c r="L50" s="442"/>
      <c r="M50" s="10"/>
      <c r="O50" s="18"/>
    </row>
    <row r="51" spans="1:16" x14ac:dyDescent="0.25">
      <c r="B51" s="438"/>
      <c r="C51" s="439"/>
      <c r="D51" s="440"/>
      <c r="E51" s="441"/>
      <c r="F51" s="441"/>
      <c r="G51" s="441"/>
      <c r="H51" s="441"/>
      <c r="I51" s="441"/>
      <c r="J51" s="441"/>
      <c r="K51" s="441"/>
      <c r="L51" s="442"/>
      <c r="M51" s="10"/>
      <c r="O51" s="18"/>
    </row>
    <row r="52" spans="1:16" x14ac:dyDescent="0.25">
      <c r="B52" s="438"/>
      <c r="C52" s="439"/>
      <c r="D52" s="440"/>
      <c r="E52" s="441"/>
      <c r="F52" s="441"/>
      <c r="G52" s="441"/>
      <c r="H52" s="441"/>
      <c r="I52" s="441"/>
      <c r="J52" s="441"/>
      <c r="K52" s="441"/>
      <c r="L52" s="442"/>
      <c r="M52" s="10"/>
      <c r="O52" s="18"/>
    </row>
    <row r="53" spans="1:16" x14ac:dyDescent="0.25">
      <c r="B53" s="438"/>
      <c r="C53" s="439"/>
      <c r="D53" s="440"/>
      <c r="E53" s="441"/>
      <c r="F53" s="441"/>
      <c r="G53" s="441"/>
      <c r="H53" s="441"/>
      <c r="I53" s="441"/>
      <c r="J53" s="441"/>
      <c r="K53" s="441"/>
      <c r="L53" s="442"/>
      <c r="M53" s="10"/>
      <c r="O53" s="18"/>
    </row>
    <row r="54" spans="1:16" x14ac:dyDescent="0.25">
      <c r="B54" s="438" t="str">
        <f>IF(Intro!$G$29="English",O54,P54)</f>
        <v>Comment 5</v>
      </c>
      <c r="C54" s="439"/>
      <c r="D54" s="440"/>
      <c r="E54" s="441"/>
      <c r="F54" s="441"/>
      <c r="G54" s="441"/>
      <c r="H54" s="441"/>
      <c r="I54" s="441"/>
      <c r="J54" s="441"/>
      <c r="K54" s="441"/>
      <c r="L54" s="442"/>
      <c r="M54" s="10"/>
      <c r="O54" s="18" t="s">
        <v>98</v>
      </c>
      <c r="P54" s="10" t="s">
        <v>99</v>
      </c>
    </row>
    <row r="55" spans="1:16" x14ac:dyDescent="0.25">
      <c r="B55" s="438"/>
      <c r="C55" s="439"/>
      <c r="D55" s="440"/>
      <c r="E55" s="441"/>
      <c r="F55" s="441"/>
      <c r="G55" s="441"/>
      <c r="H55" s="441"/>
      <c r="I55" s="441"/>
      <c r="J55" s="441"/>
      <c r="K55" s="441"/>
      <c r="L55" s="442"/>
      <c r="M55" s="10"/>
      <c r="O55" s="18"/>
    </row>
    <row r="56" spans="1:16" x14ac:dyDescent="0.25">
      <c r="B56" s="438"/>
      <c r="C56" s="439"/>
      <c r="D56" s="440"/>
      <c r="E56" s="441"/>
      <c r="F56" s="441"/>
      <c r="G56" s="441"/>
      <c r="H56" s="441"/>
      <c r="I56" s="441"/>
      <c r="J56" s="441"/>
      <c r="K56" s="441"/>
      <c r="L56" s="442"/>
      <c r="M56" s="10"/>
      <c r="O56" s="18"/>
    </row>
    <row r="57" spans="1:16" x14ac:dyDescent="0.25">
      <c r="B57" s="438"/>
      <c r="C57" s="439"/>
      <c r="D57" s="440"/>
      <c r="E57" s="441"/>
      <c r="F57" s="441"/>
      <c r="G57" s="441"/>
      <c r="H57" s="441"/>
      <c r="I57" s="441"/>
      <c r="J57" s="441"/>
      <c r="K57" s="441"/>
      <c r="L57" s="442"/>
      <c r="M57" s="10"/>
      <c r="O57" s="18"/>
    </row>
    <row r="58" spans="1:16" x14ac:dyDescent="0.25">
      <c r="B58" s="438"/>
      <c r="C58" s="439"/>
      <c r="D58" s="440"/>
      <c r="E58" s="441"/>
      <c r="F58" s="441"/>
      <c r="G58" s="441"/>
      <c r="H58" s="441"/>
      <c r="I58" s="441"/>
      <c r="J58" s="441"/>
      <c r="K58" s="441"/>
      <c r="L58" s="442"/>
      <c r="M58" s="10"/>
      <c r="O58" s="18"/>
    </row>
    <row r="59" spans="1:16" x14ac:dyDescent="0.25">
      <c r="B59" s="438"/>
      <c r="C59" s="439"/>
      <c r="D59" s="440"/>
      <c r="E59" s="441"/>
      <c r="F59" s="441"/>
      <c r="G59" s="441"/>
      <c r="H59" s="441"/>
      <c r="I59" s="441"/>
      <c r="J59" s="441"/>
      <c r="K59" s="441"/>
      <c r="L59" s="442"/>
      <c r="M59" s="10"/>
      <c r="O59" s="18"/>
    </row>
    <row r="60" spans="1:16" x14ac:dyDescent="0.25">
      <c r="B60" s="438"/>
      <c r="C60" s="439"/>
      <c r="D60" s="440"/>
      <c r="E60" s="441"/>
      <c r="F60" s="441"/>
      <c r="G60" s="441"/>
      <c r="H60" s="441"/>
      <c r="I60" s="441"/>
      <c r="J60" s="441"/>
      <c r="K60" s="441"/>
      <c r="L60" s="442"/>
      <c r="M60" s="10"/>
      <c r="O60" s="18"/>
    </row>
    <row r="61" spans="1:16" x14ac:dyDescent="0.25">
      <c r="B61" s="438"/>
      <c r="C61" s="439"/>
      <c r="D61" s="440"/>
      <c r="E61" s="441"/>
      <c r="F61" s="441"/>
      <c r="G61" s="441"/>
      <c r="H61" s="441"/>
      <c r="I61" s="441"/>
      <c r="J61" s="441"/>
      <c r="K61" s="441"/>
      <c r="L61" s="442"/>
      <c r="M61" s="10"/>
      <c r="O61" s="18"/>
    </row>
    <row r="62" spans="1:16" x14ac:dyDescent="0.25">
      <c r="B62" s="438"/>
      <c r="C62" s="439"/>
      <c r="D62" s="440"/>
      <c r="E62" s="441"/>
      <c r="F62" s="441"/>
      <c r="G62" s="441"/>
      <c r="H62" s="441"/>
      <c r="I62" s="441"/>
      <c r="J62" s="441"/>
      <c r="K62" s="441"/>
      <c r="L62" s="442"/>
      <c r="M62" s="10"/>
      <c r="O62" s="18"/>
    </row>
    <row r="63" spans="1:16" x14ac:dyDescent="0.25">
      <c r="B63" s="451"/>
      <c r="C63" s="452"/>
      <c r="D63" s="453"/>
      <c r="E63" s="454"/>
      <c r="F63" s="454"/>
      <c r="G63" s="454"/>
      <c r="H63" s="454"/>
      <c r="I63" s="454"/>
      <c r="J63" s="454"/>
      <c r="K63" s="454"/>
      <c r="L63" s="455"/>
      <c r="M63" s="10"/>
      <c r="O63" s="18"/>
    </row>
    <row r="64" spans="1:16" s="35" customFormat="1" x14ac:dyDescent="0.25">
      <c r="A64" s="58"/>
      <c r="B64" s="4"/>
      <c r="C64" s="59"/>
      <c r="D64" s="59"/>
      <c r="E64" s="59"/>
      <c r="F64" s="59"/>
      <c r="G64" s="59"/>
      <c r="H64" s="59"/>
      <c r="I64" s="59"/>
      <c r="J64" s="59"/>
      <c r="K64" s="59"/>
      <c r="L64" s="59"/>
      <c r="N64" s="60"/>
    </row>
  </sheetData>
  <sheetProtection algorithmName="SHA-512" hashValue="WXu/pMCBIL4LYSo+nrkGXVUZ27s85ahSLQdf7Yqv73P2jVVPov2eIOSq2mSyE7gnOIuaC7noq3qEMeE6shuE1A==" saltValue="eGxOIong9scw3sBAS2g/RQ==" spinCount="100000" sheet="1" objects="1" scenarios="1" selectLockedCells="1"/>
  <mergeCells count="22">
    <mergeCell ref="B54:C63"/>
    <mergeCell ref="D54:D63"/>
    <mergeCell ref="E54:L63"/>
    <mergeCell ref="D34:D43"/>
    <mergeCell ref="E34:L43"/>
    <mergeCell ref="B44:C53"/>
    <mergeCell ref="D44:D53"/>
    <mergeCell ref="E44:L53"/>
    <mergeCell ref="B34:C43"/>
    <mergeCell ref="B4:L4"/>
    <mergeCell ref="B5:L5"/>
    <mergeCell ref="B6:L6"/>
    <mergeCell ref="B11:L11"/>
    <mergeCell ref="E13:L13"/>
    <mergeCell ref="B9:L9"/>
    <mergeCell ref="B7:L7"/>
    <mergeCell ref="B14:C23"/>
    <mergeCell ref="D14:D23"/>
    <mergeCell ref="E14:L23"/>
    <mergeCell ref="B24:C33"/>
    <mergeCell ref="D24:D33"/>
    <mergeCell ref="E24:L33"/>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4 E34 E44 E54 E14" xr:uid="{4F101CEA-EF13-4032-BE75-F0DF0E44776D}">
      <formula1>1000</formula1>
    </dataValidation>
  </dataValidations>
  <printOptions horizontalCentered="1"/>
  <pageMargins left="0.25" right="0.25" top="0.75" bottom="0.75" header="0.3" footer="0.3"/>
  <pageSetup scale="76"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95D2E-E347-4DA2-9673-F0902712631F}">
  <sheetPr codeName="Sheet6">
    <tabColor rgb="FF92D050"/>
    <pageSetUpPr fitToPage="1"/>
  </sheetPr>
  <dimension ref="A1:U165"/>
  <sheetViews>
    <sheetView showGridLines="0" zoomScaleNormal="100" workbookViewId="0"/>
  </sheetViews>
  <sheetFormatPr defaultColWidth="9.28515625" defaultRowHeight="14.25" x14ac:dyDescent="0.25"/>
  <cols>
    <col min="1" max="1" width="1.7109375" style="8" customWidth="1"/>
    <col min="2" max="12" width="14.5703125" style="1" customWidth="1"/>
    <col min="13" max="13" width="6.28515625" style="9" customWidth="1"/>
    <col min="14" max="14" width="9.28515625" style="10" customWidth="1"/>
    <col min="15" max="15" width="12.7109375" style="10" hidden="1" customWidth="1"/>
    <col min="16" max="16" width="8.7109375" style="10" hidden="1" customWidth="1"/>
    <col min="17" max="17" width="9.28515625" style="10" customWidth="1"/>
    <col min="18" max="16384" width="9.28515625" style="10"/>
  </cols>
  <sheetData>
    <row r="1" spans="1:16" x14ac:dyDescent="0.25">
      <c r="O1" s="10" t="s">
        <v>332</v>
      </c>
      <c r="P1" s="10" t="s">
        <v>332</v>
      </c>
    </row>
    <row r="2" spans="1:16" x14ac:dyDescent="0.25">
      <c r="B2" s="12" t="str">
        <f>IF(Intro!$G$29="English",O3,P3)</f>
        <v>PROTECTED</v>
      </c>
      <c r="C2" s="12"/>
      <c r="D2" s="12"/>
      <c r="O2" s="118" t="s">
        <v>55</v>
      </c>
      <c r="P2" s="118" t="s">
        <v>71</v>
      </c>
    </row>
    <row r="3" spans="1:16" x14ac:dyDescent="0.25">
      <c r="B3" s="13"/>
      <c r="C3" s="13"/>
      <c r="D3" s="13"/>
      <c r="O3" s="84" t="s">
        <v>231</v>
      </c>
      <c r="P3" s="84" t="s">
        <v>232</v>
      </c>
    </row>
    <row r="4" spans="1:16" s="2" customFormat="1" x14ac:dyDescent="0.25">
      <c r="A4" s="4"/>
      <c r="B4" s="341" t="str">
        <f>Info!B4</f>
        <v>IMPORTERS' QUESTIONNAIRE</v>
      </c>
      <c r="C4" s="342"/>
      <c r="D4" s="342"/>
      <c r="E4" s="342"/>
      <c r="F4" s="342"/>
      <c r="G4" s="342"/>
      <c r="H4" s="342"/>
      <c r="I4" s="342"/>
      <c r="J4" s="342"/>
      <c r="K4" s="342"/>
      <c r="L4" s="343"/>
      <c r="M4" s="21"/>
      <c r="N4" s="21"/>
      <c r="O4" s="19"/>
      <c r="P4" s="19"/>
    </row>
    <row r="5" spans="1:16" s="2" customFormat="1" x14ac:dyDescent="0.25">
      <c r="A5" s="4"/>
      <c r="B5" s="406" t="str">
        <f>Info!B5</f>
        <v>GC-2025-001</v>
      </c>
      <c r="C5" s="407"/>
      <c r="D5" s="407"/>
      <c r="E5" s="407"/>
      <c r="F5" s="407"/>
      <c r="G5" s="407"/>
      <c r="H5" s="407"/>
      <c r="I5" s="407"/>
      <c r="J5" s="407"/>
      <c r="K5" s="407"/>
      <c r="L5" s="408"/>
      <c r="M5" s="21"/>
      <c r="N5" s="21"/>
      <c r="O5" s="19"/>
      <c r="P5" s="19"/>
    </row>
    <row r="6" spans="1:16" s="6" customFormat="1" x14ac:dyDescent="0.25">
      <c r="A6" s="4"/>
      <c r="B6" s="406" t="str">
        <f>Info!B6</f>
        <v>VEGETABLE GOODS</v>
      </c>
      <c r="C6" s="407"/>
      <c r="D6" s="407"/>
      <c r="E6" s="407"/>
      <c r="F6" s="407"/>
      <c r="G6" s="407"/>
      <c r="H6" s="407"/>
      <c r="I6" s="407"/>
      <c r="J6" s="407"/>
      <c r="K6" s="407"/>
      <c r="L6" s="408"/>
      <c r="M6" s="19"/>
      <c r="N6" s="19"/>
      <c r="O6" s="15"/>
      <c r="P6" s="15"/>
    </row>
    <row r="7" spans="1:16" s="6" customFormat="1" x14ac:dyDescent="0.25">
      <c r="A7" s="4"/>
      <c r="B7" s="113"/>
      <c r="C7" s="114"/>
      <c r="D7" s="114"/>
      <c r="E7" s="114"/>
      <c r="F7" s="114"/>
      <c r="G7" s="114"/>
      <c r="H7" s="114"/>
      <c r="I7" s="114"/>
      <c r="J7" s="114"/>
      <c r="K7" s="114"/>
      <c r="L7" s="115"/>
      <c r="M7" s="19"/>
      <c r="N7" s="19"/>
      <c r="O7" s="20"/>
    </row>
    <row r="8" spans="1:16" s="6" customFormat="1" x14ac:dyDescent="0.25">
      <c r="A8" s="4"/>
      <c r="B8" s="412" t="str">
        <f>Public!B8</f>
        <v>The following questions refer to the goods as defined in the product description on the Intro tab.</v>
      </c>
      <c r="C8" s="413"/>
      <c r="D8" s="413"/>
      <c r="E8" s="413"/>
      <c r="F8" s="413"/>
      <c r="G8" s="413"/>
      <c r="H8" s="413"/>
      <c r="I8" s="413"/>
      <c r="J8" s="413"/>
      <c r="K8" s="413"/>
      <c r="L8" s="414"/>
      <c r="M8" s="19"/>
      <c r="N8" s="19"/>
      <c r="O8" s="15"/>
      <c r="P8" s="15"/>
    </row>
    <row r="9" spans="1:16" s="6" customFormat="1" ht="14.1" customHeight="1" x14ac:dyDescent="0.25">
      <c r="A9" s="4"/>
      <c r="B9" s="412" t="str">
        <f>Public!B9</f>
        <v xml:space="preserve">Product information and a glossary of terms can be found in the Info tab.
</v>
      </c>
      <c r="C9" s="413"/>
      <c r="D9" s="413"/>
      <c r="E9" s="413"/>
      <c r="F9" s="413"/>
      <c r="G9" s="413"/>
      <c r="H9" s="413"/>
      <c r="I9" s="413"/>
      <c r="J9" s="413"/>
      <c r="K9" s="413"/>
      <c r="L9" s="414"/>
      <c r="M9" s="19"/>
      <c r="N9" s="19"/>
      <c r="O9" s="15"/>
    </row>
    <row r="10" spans="1:16" s="6" customFormat="1" ht="14.1" customHeight="1" x14ac:dyDescent="0.25">
      <c r="A10" s="4"/>
      <c r="B10" s="412" t="str">
        <f>IF(Intro!$G$29="English",O10,P10)</f>
        <v xml:space="preserve">Use the AddPro tab if more space is needed.
</v>
      </c>
      <c r="C10" s="413"/>
      <c r="D10" s="413"/>
      <c r="E10" s="413"/>
      <c r="F10" s="413"/>
      <c r="G10" s="413"/>
      <c r="H10" s="413"/>
      <c r="I10" s="413"/>
      <c r="J10" s="413"/>
      <c r="K10" s="413"/>
      <c r="L10" s="414"/>
      <c r="M10" s="19"/>
      <c r="N10" s="19"/>
      <c r="O10" s="15" t="s">
        <v>100</v>
      </c>
      <c r="P10" s="15" t="str">
        <f>"Utilisez l'onglet AddPro si vous avez besoin de plus d'espace."&amp;CHAR(10)</f>
        <v xml:space="preserve">Utilisez l'onglet AddPro si vous avez besoin de plus d'espace.
</v>
      </c>
    </row>
    <row r="11" spans="1:16" s="6" customFormat="1" x14ac:dyDescent="0.25">
      <c r="A11" s="4"/>
      <c r="B11" s="412"/>
      <c r="C11" s="413"/>
      <c r="D11" s="413"/>
      <c r="E11" s="413"/>
      <c r="F11" s="413"/>
      <c r="G11" s="413"/>
      <c r="H11" s="413"/>
      <c r="I11" s="413"/>
      <c r="J11" s="413"/>
      <c r="K11" s="413"/>
      <c r="L11" s="414"/>
      <c r="M11" s="19"/>
      <c r="N11" s="19"/>
      <c r="O11" s="15"/>
      <c r="P11" s="15"/>
    </row>
    <row r="12" spans="1:16" s="6" customFormat="1" x14ac:dyDescent="0.25">
      <c r="A12" s="4"/>
      <c r="B12" s="412" t="str">
        <f>IF(Intro!$G$29="English",O12,P12)</f>
        <v>For the questions in this tab, note the following:</v>
      </c>
      <c r="C12" s="413"/>
      <c r="D12" s="413"/>
      <c r="E12" s="413"/>
      <c r="F12" s="413"/>
      <c r="G12" s="413"/>
      <c r="H12" s="413"/>
      <c r="I12" s="413"/>
      <c r="J12" s="413"/>
      <c r="K12" s="413"/>
      <c r="L12" s="414"/>
      <c r="M12" s="19"/>
      <c r="N12" s="19"/>
      <c r="O12" s="15" t="s">
        <v>101</v>
      </c>
      <c r="P12" s="15" t="s">
        <v>102</v>
      </c>
    </row>
    <row r="13" spans="1:16" s="6" customFormat="1" ht="26.25" customHeight="1" x14ac:dyDescent="0.25">
      <c r="A13" s="4"/>
      <c r="B13" s="483" t="str">
        <f>IF(Intro!$G$29="English",O13,P13)</f>
        <v>• Report only sales from your firm’s imports. Sales of goods purchased from Canadian producers must be excluded.</v>
      </c>
      <c r="C13" s="484"/>
      <c r="D13" s="484"/>
      <c r="E13" s="484"/>
      <c r="F13" s="484"/>
      <c r="G13" s="484"/>
      <c r="H13" s="484"/>
      <c r="I13" s="484"/>
      <c r="J13" s="484"/>
      <c r="K13" s="484"/>
      <c r="L13" s="485"/>
      <c r="M13" s="19"/>
      <c r="N13" s="19"/>
      <c r="O13" s="15" t="s">
        <v>259</v>
      </c>
      <c r="P13" s="15" t="s">
        <v>180</v>
      </c>
    </row>
    <row r="14" spans="1:16" s="6" customFormat="1" x14ac:dyDescent="0.25">
      <c r="A14" s="4"/>
      <c r="B14" s="412" t="str">
        <f>IF(Intro!$G$29="English",O14,P14)</f>
        <v>• Report all sales to Canadian and foreign associated firms.</v>
      </c>
      <c r="C14" s="413"/>
      <c r="D14" s="413"/>
      <c r="E14" s="413"/>
      <c r="F14" s="413"/>
      <c r="G14" s="413"/>
      <c r="H14" s="413"/>
      <c r="I14" s="413"/>
      <c r="J14" s="413"/>
      <c r="K14" s="413"/>
      <c r="L14" s="414"/>
      <c r="M14" s="19"/>
      <c r="N14" s="19"/>
      <c r="O14" s="15" t="s">
        <v>177</v>
      </c>
      <c r="P14" s="15" t="s">
        <v>181</v>
      </c>
    </row>
    <row r="15" spans="1:16" s="6" customFormat="1" x14ac:dyDescent="0.25">
      <c r="A15" s="4"/>
      <c r="B15" s="412" t="str">
        <f>IF(Intro!$G$29="English",O15,P15)</f>
        <v>• Report all sales as of the date of shipment to the customer or the customer’s warehouse.</v>
      </c>
      <c r="C15" s="413"/>
      <c r="D15" s="413"/>
      <c r="E15" s="413"/>
      <c r="F15" s="413"/>
      <c r="G15" s="413"/>
      <c r="H15" s="413"/>
      <c r="I15" s="413"/>
      <c r="J15" s="413"/>
      <c r="K15" s="413"/>
      <c r="L15" s="414"/>
      <c r="M15" s="19"/>
      <c r="N15" s="19"/>
      <c r="O15" s="15" t="s">
        <v>178</v>
      </c>
      <c r="P15" s="15" t="s">
        <v>182</v>
      </c>
    </row>
    <row r="16" spans="1:16" s="6" customFormat="1" x14ac:dyDescent="0.25">
      <c r="A16" s="4"/>
      <c r="B16" s="415" t="str">
        <f>IF(Intro!$G$29="English",O16,P16)</f>
        <v>• Report all values in Canadian dollars.</v>
      </c>
      <c r="C16" s="416"/>
      <c r="D16" s="416"/>
      <c r="E16" s="416"/>
      <c r="F16" s="416"/>
      <c r="G16" s="416"/>
      <c r="H16" s="416"/>
      <c r="I16" s="416"/>
      <c r="J16" s="416"/>
      <c r="K16" s="416"/>
      <c r="L16" s="417"/>
      <c r="M16" s="19"/>
      <c r="N16" s="19"/>
      <c r="O16" s="15" t="s">
        <v>179</v>
      </c>
      <c r="P16" s="15" t="s">
        <v>183</v>
      </c>
    </row>
    <row r="17" spans="1:17" s="6" customFormat="1" x14ac:dyDescent="0.25">
      <c r="A17" s="4"/>
      <c r="B17" s="396" t="str">
        <f>IF(Intro!$G$29="English",O17,P17)</f>
        <v>Information in this questionnaire should be provided for FROZEN GOODS only</v>
      </c>
      <c r="C17" s="397"/>
      <c r="D17" s="397"/>
      <c r="E17" s="397"/>
      <c r="F17" s="397"/>
      <c r="G17" s="397"/>
      <c r="H17" s="397"/>
      <c r="I17" s="397"/>
      <c r="J17" s="397"/>
      <c r="K17" s="397"/>
      <c r="L17" s="398"/>
      <c r="M17" s="19"/>
      <c r="N17" s="19"/>
      <c r="O17" s="15" t="s">
        <v>968</v>
      </c>
      <c r="P17" s="15" t="s">
        <v>969</v>
      </c>
    </row>
    <row r="18" spans="1:17" s="6" customFormat="1" x14ac:dyDescent="0.25">
      <c r="A18" s="4"/>
      <c r="B18" s="14"/>
      <c r="C18" s="14"/>
      <c r="D18" s="14"/>
      <c r="E18" s="3"/>
      <c r="F18" s="3"/>
      <c r="G18" s="3"/>
      <c r="H18" s="3"/>
      <c r="I18" s="3"/>
      <c r="J18" s="3"/>
      <c r="K18" s="3"/>
      <c r="L18" s="3"/>
      <c r="O18" s="15"/>
      <c r="P18" s="15"/>
    </row>
    <row r="19" spans="1:17" x14ac:dyDescent="0.25">
      <c r="A19" s="7"/>
      <c r="B19" s="283" t="str">
        <f>UPPER(IF(Intro!$G$29="English",O19,P19))</f>
        <v>SALES</v>
      </c>
      <c r="C19" s="284"/>
      <c r="D19" s="284"/>
      <c r="E19" s="284"/>
      <c r="F19" s="284"/>
      <c r="G19" s="284"/>
      <c r="H19" s="284"/>
      <c r="I19" s="284"/>
      <c r="J19" s="284"/>
      <c r="K19" s="284"/>
      <c r="L19" s="285"/>
      <c r="M19" s="10"/>
      <c r="O19" s="10" t="s">
        <v>86</v>
      </c>
      <c r="P19" s="10" t="s">
        <v>87</v>
      </c>
    </row>
    <row r="20" spans="1:17" x14ac:dyDescent="0.25">
      <c r="A20" s="7"/>
      <c r="B20" s="422" t="s">
        <v>12</v>
      </c>
      <c r="C20" s="423"/>
      <c r="D20" s="423"/>
      <c r="E20" s="423"/>
      <c r="F20" s="423"/>
      <c r="G20" s="423"/>
      <c r="H20" s="423"/>
      <c r="I20" s="423"/>
      <c r="J20" s="423"/>
      <c r="K20" s="423"/>
      <c r="L20" s="424"/>
      <c r="M20" s="10"/>
    </row>
    <row r="21" spans="1:17" x14ac:dyDescent="0.25">
      <c r="A21" s="7"/>
      <c r="B21" s="56"/>
      <c r="C21" s="57"/>
      <c r="D21" s="57"/>
      <c r="E21" s="57"/>
      <c r="F21" s="57"/>
      <c r="G21" s="57"/>
      <c r="H21" s="57"/>
      <c r="I21" s="57"/>
      <c r="J21" s="57"/>
      <c r="K21" s="57"/>
      <c r="L21" s="45"/>
      <c r="M21" s="10"/>
    </row>
    <row r="22" spans="1:17" x14ac:dyDescent="0.25">
      <c r="A22" s="7"/>
      <c r="B22" s="275" t="str">
        <f>IF(Intro!$G$29="English",O22,P22)</f>
        <v>Describe the method used to value your firm's sales to Canadian or foreign associated firms.</v>
      </c>
      <c r="C22" s="276"/>
      <c r="D22" s="276"/>
      <c r="E22" s="276"/>
      <c r="F22" s="276"/>
      <c r="G22" s="276"/>
      <c r="H22" s="276"/>
      <c r="I22" s="276"/>
      <c r="J22" s="276"/>
      <c r="K22" s="276"/>
      <c r="L22" s="277"/>
      <c r="M22" s="10"/>
      <c r="O22" s="10" t="s">
        <v>48</v>
      </c>
      <c r="P22" s="24" t="s">
        <v>49</v>
      </c>
    </row>
    <row r="23" spans="1:17" x14ac:dyDescent="0.25">
      <c r="A23" s="7"/>
      <c r="B23" s="275" t="str">
        <f>IF(Intro!$G$29="English",O23,P23)</f>
        <v>Note - Only complete this question if your firm sold the goods between January 1, 2023, and December 31, 2025.</v>
      </c>
      <c r="C23" s="276"/>
      <c r="D23" s="276"/>
      <c r="E23" s="276"/>
      <c r="F23" s="276"/>
      <c r="G23" s="276"/>
      <c r="H23" s="276"/>
      <c r="I23" s="276"/>
      <c r="J23" s="276"/>
      <c r="K23" s="276"/>
      <c r="L23" s="277"/>
      <c r="M23" s="10"/>
      <c r="O23" s="18" t="str">
        <f>"Note - Only complete this question if your firm sold the goods between January 1, "&amp;Variables!B6&amp;", and "&amp;Variables!B7&amp;", "&amp;Variables!B8&amp;"."</f>
        <v>Note - Only complete this question if your firm sold the goods between January 1, 2023, and December 31, 2025.</v>
      </c>
      <c r="P23" s="10" t="str">
        <f>"Note - Ne répondez à cette question que si votre entreprise a vendu les marchandises du 1er janvier "&amp;Variables!C6&amp;" au "&amp;Variables!C7&amp;" "&amp;Variables!C8&amp;"."</f>
        <v>Note - Ne répondez à cette question que si votre entreprise a vendu les marchandises du 1er janvier 2023 au 31 décembre 2025.</v>
      </c>
    </row>
    <row r="24" spans="1:17" x14ac:dyDescent="0.25">
      <c r="A24" s="7"/>
      <c r="B24" s="56"/>
      <c r="C24" s="57"/>
      <c r="D24" s="57"/>
      <c r="E24" s="57"/>
      <c r="F24" s="57"/>
      <c r="G24" s="57"/>
      <c r="H24" s="57"/>
      <c r="I24" s="57"/>
      <c r="J24" s="57"/>
      <c r="K24" s="57"/>
      <c r="L24" s="45"/>
      <c r="M24" s="10"/>
    </row>
    <row r="25" spans="1:17" s="11" customFormat="1" x14ac:dyDescent="0.25">
      <c r="A25" s="8"/>
      <c r="B25" s="402"/>
      <c r="C25" s="403"/>
      <c r="D25" s="403"/>
      <c r="E25" s="403"/>
      <c r="F25" s="403"/>
      <c r="G25" s="403"/>
      <c r="H25" s="403"/>
      <c r="I25" s="403"/>
      <c r="J25" s="403"/>
      <c r="K25" s="403"/>
      <c r="L25" s="404"/>
      <c r="M25" s="29"/>
      <c r="Q25" s="10"/>
    </row>
    <row r="26" spans="1:17" s="11" customFormat="1" x14ac:dyDescent="0.25">
      <c r="A26" s="8"/>
      <c r="B26" s="402"/>
      <c r="C26" s="403"/>
      <c r="D26" s="403"/>
      <c r="E26" s="403"/>
      <c r="F26" s="403"/>
      <c r="G26" s="403"/>
      <c r="H26" s="403"/>
      <c r="I26" s="403"/>
      <c r="J26" s="403"/>
      <c r="K26" s="403"/>
      <c r="L26" s="404"/>
      <c r="M26" s="29"/>
      <c r="Q26" s="10"/>
    </row>
    <row r="27" spans="1:17" s="11" customFormat="1" x14ac:dyDescent="0.25">
      <c r="A27" s="8"/>
      <c r="B27" s="402"/>
      <c r="C27" s="403"/>
      <c r="D27" s="403"/>
      <c r="E27" s="403"/>
      <c r="F27" s="403"/>
      <c r="G27" s="403"/>
      <c r="H27" s="403"/>
      <c r="I27" s="403"/>
      <c r="J27" s="403"/>
      <c r="K27" s="403"/>
      <c r="L27" s="404"/>
      <c r="M27" s="29"/>
      <c r="Q27" s="10"/>
    </row>
    <row r="28" spans="1:17" s="11" customFormat="1" x14ac:dyDescent="0.25">
      <c r="A28" s="8"/>
      <c r="B28" s="402"/>
      <c r="C28" s="403"/>
      <c r="D28" s="403"/>
      <c r="E28" s="403"/>
      <c r="F28" s="403"/>
      <c r="G28" s="403"/>
      <c r="H28" s="403"/>
      <c r="I28" s="403"/>
      <c r="J28" s="403"/>
      <c r="K28" s="403"/>
      <c r="L28" s="404"/>
      <c r="M28" s="29"/>
      <c r="Q28" s="10"/>
    </row>
    <row r="29" spans="1:17" s="11" customFormat="1" x14ac:dyDescent="0.25">
      <c r="A29" s="8"/>
      <c r="B29" s="402"/>
      <c r="C29" s="403"/>
      <c r="D29" s="403"/>
      <c r="E29" s="403"/>
      <c r="F29" s="403"/>
      <c r="G29" s="403"/>
      <c r="H29" s="403"/>
      <c r="I29" s="403"/>
      <c r="J29" s="403"/>
      <c r="K29" s="403"/>
      <c r="L29" s="404"/>
      <c r="M29" s="29"/>
      <c r="Q29" s="10"/>
    </row>
    <row r="30" spans="1:17" s="11" customFormat="1" x14ac:dyDescent="0.25">
      <c r="A30" s="8"/>
      <c r="B30" s="402"/>
      <c r="C30" s="403"/>
      <c r="D30" s="403"/>
      <c r="E30" s="403"/>
      <c r="F30" s="403"/>
      <c r="G30" s="403"/>
      <c r="H30" s="403"/>
      <c r="I30" s="403"/>
      <c r="J30" s="403"/>
      <c r="K30" s="403"/>
      <c r="L30" s="404"/>
      <c r="M30" s="29"/>
      <c r="Q30" s="10"/>
    </row>
    <row r="31" spans="1:17" s="11" customFormat="1" x14ac:dyDescent="0.25">
      <c r="A31" s="8"/>
      <c r="B31" s="402"/>
      <c r="C31" s="403"/>
      <c r="D31" s="403"/>
      <c r="E31" s="403"/>
      <c r="F31" s="403"/>
      <c r="G31" s="403"/>
      <c r="H31" s="403"/>
      <c r="I31" s="403"/>
      <c r="J31" s="403"/>
      <c r="K31" s="403"/>
      <c r="L31" s="404"/>
      <c r="M31" s="29"/>
      <c r="Q31" s="10"/>
    </row>
    <row r="32" spans="1:17" s="11" customFormat="1" x14ac:dyDescent="0.25">
      <c r="A32" s="8"/>
      <c r="B32" s="402"/>
      <c r="C32" s="403"/>
      <c r="D32" s="403"/>
      <c r="E32" s="403"/>
      <c r="F32" s="403"/>
      <c r="G32" s="403"/>
      <c r="H32" s="403"/>
      <c r="I32" s="403"/>
      <c r="J32" s="403"/>
      <c r="K32" s="403"/>
      <c r="L32" s="404"/>
      <c r="M32" s="29"/>
      <c r="Q32" s="10"/>
    </row>
    <row r="33" spans="1:16" x14ac:dyDescent="0.25">
      <c r="A33" s="7"/>
      <c r="B33" s="54"/>
      <c r="C33" s="51"/>
      <c r="D33" s="51"/>
      <c r="E33" s="51"/>
      <c r="F33" s="51"/>
      <c r="G33" s="51"/>
      <c r="H33" s="51"/>
      <c r="I33" s="51"/>
      <c r="J33" s="51"/>
      <c r="K33" s="51"/>
      <c r="L33" s="52"/>
      <c r="M33" s="10"/>
    </row>
    <row r="34" spans="1:16" s="11" customFormat="1" x14ac:dyDescent="0.25">
      <c r="A34" s="7"/>
      <c r="B34" s="399" t="s">
        <v>15</v>
      </c>
      <c r="C34" s="400"/>
      <c r="D34" s="400"/>
      <c r="E34" s="400"/>
      <c r="F34" s="400"/>
      <c r="G34" s="400"/>
      <c r="H34" s="400"/>
      <c r="I34" s="400"/>
      <c r="J34" s="400"/>
      <c r="K34" s="400"/>
      <c r="L34" s="401"/>
      <c r="M34" s="55"/>
    </row>
    <row r="35" spans="1:16" x14ac:dyDescent="0.25">
      <c r="A35" s="7"/>
      <c r="B35" s="56"/>
      <c r="C35" s="57"/>
      <c r="D35" s="57"/>
      <c r="E35" s="57"/>
      <c r="F35" s="57"/>
      <c r="G35" s="57"/>
      <c r="H35" s="57"/>
      <c r="I35" s="57"/>
      <c r="J35" s="57"/>
      <c r="K35" s="57"/>
      <c r="L35" s="45"/>
      <c r="M35" s="10"/>
    </row>
    <row r="36" spans="1:16" x14ac:dyDescent="0.25">
      <c r="A36" s="7"/>
      <c r="B36" s="409" t="str">
        <f>IF(Intro!$G$29="English",O36,P36)</f>
        <v>Provide the proportion of your import net delivered purchase value that is represented by delivery costs.</v>
      </c>
      <c r="C36" s="410"/>
      <c r="D36" s="410"/>
      <c r="E36" s="410"/>
      <c r="F36" s="410"/>
      <c r="G36" s="410"/>
      <c r="H36" s="410"/>
      <c r="I36" s="410"/>
      <c r="J36" s="410"/>
      <c r="K36" s="410"/>
      <c r="L36" s="411"/>
      <c r="M36" s="10"/>
      <c r="O36" s="10" t="s">
        <v>817</v>
      </c>
      <c r="P36" s="112" t="s">
        <v>818</v>
      </c>
    </row>
    <row r="37" spans="1:16" x14ac:dyDescent="0.25">
      <c r="A37" s="7"/>
      <c r="B37" s="275"/>
      <c r="C37" s="276"/>
      <c r="D37" s="276"/>
      <c r="E37" s="276"/>
      <c r="F37" s="276"/>
      <c r="G37" s="276"/>
      <c r="H37" s="276"/>
      <c r="I37" s="276"/>
      <c r="J37" s="276"/>
      <c r="K37" s="276"/>
      <c r="L37" s="277"/>
      <c r="M37" s="10"/>
      <c r="O37" s="18"/>
    </row>
    <row r="38" spans="1:16" x14ac:dyDescent="0.25">
      <c r="A38" s="7"/>
      <c r="B38" s="56"/>
      <c r="C38" s="57"/>
      <c r="D38" s="57"/>
      <c r="E38" s="57"/>
      <c r="F38" s="57"/>
      <c r="G38" s="57"/>
      <c r="H38" s="57"/>
      <c r="I38" s="57"/>
      <c r="J38" s="57"/>
      <c r="K38" s="57"/>
      <c r="L38" s="45"/>
      <c r="M38" s="10"/>
    </row>
    <row r="39" spans="1:16" x14ac:dyDescent="0.25">
      <c r="A39" s="7"/>
      <c r="B39" s="46"/>
      <c r="C39" s="47"/>
      <c r="D39" s="27"/>
      <c r="E39" s="477">
        <f>Variables!$B$6</f>
        <v>2023</v>
      </c>
      <c r="F39" s="477">
        <f>E39+1</f>
        <v>2024</v>
      </c>
      <c r="G39" s="477">
        <f>F39+1</f>
        <v>2025</v>
      </c>
      <c r="H39" s="57"/>
      <c r="I39" s="57"/>
      <c r="J39" s="69"/>
      <c r="K39" s="69"/>
      <c r="L39" s="53"/>
      <c r="M39" s="10"/>
      <c r="O39" s="18"/>
    </row>
    <row r="40" spans="1:16" x14ac:dyDescent="0.25">
      <c r="A40" s="7"/>
      <c r="B40" s="89"/>
      <c r="C40" s="90"/>
      <c r="D40" s="27"/>
      <c r="E40" s="472"/>
      <c r="F40" s="472"/>
      <c r="G40" s="472"/>
      <c r="H40" s="57"/>
      <c r="I40" s="57"/>
      <c r="J40" s="69"/>
      <c r="K40" s="69"/>
      <c r="L40" s="53"/>
      <c r="M40" s="10"/>
      <c r="O40" s="18"/>
    </row>
    <row r="41" spans="1:16" x14ac:dyDescent="0.25">
      <c r="A41" s="7"/>
      <c r="B41" s="438" t="str">
        <f>IF(Intro!$G$29="English",O41,P41)</f>
        <v>Delivery Cost</v>
      </c>
      <c r="C41" s="439"/>
      <c r="D41" s="98" t="s">
        <v>85</v>
      </c>
      <c r="E41" s="127"/>
      <c r="F41" s="127"/>
      <c r="G41" s="127"/>
      <c r="H41" s="57"/>
      <c r="I41" s="57"/>
      <c r="J41" s="69"/>
      <c r="K41" s="69"/>
      <c r="L41" s="53"/>
      <c r="M41" s="10"/>
      <c r="O41" s="10" t="s">
        <v>105</v>
      </c>
      <c r="P41" s="10" t="s">
        <v>106</v>
      </c>
    </row>
    <row r="42" spans="1:16" x14ac:dyDescent="0.25">
      <c r="A42" s="7"/>
      <c r="B42" s="56"/>
      <c r="C42" s="57"/>
      <c r="D42" s="57"/>
      <c r="E42" s="57"/>
      <c r="F42" s="57"/>
      <c r="G42" s="57"/>
      <c r="H42" s="57"/>
      <c r="I42" s="57"/>
      <c r="J42" s="57"/>
      <c r="K42" s="57"/>
      <c r="L42" s="45"/>
      <c r="M42" s="10"/>
    </row>
    <row r="43" spans="1:16" x14ac:dyDescent="0.25">
      <c r="A43" s="7"/>
      <c r="B43" s="409" t="str">
        <f>IF(Intro!$G$29="English",O43,P43)</f>
        <v>Provide the proportion of your sales of import net delivered selling value that is represented by delivery costs.</v>
      </c>
      <c r="C43" s="410"/>
      <c r="D43" s="410"/>
      <c r="E43" s="410"/>
      <c r="F43" s="410"/>
      <c r="G43" s="410"/>
      <c r="H43" s="410"/>
      <c r="I43" s="410"/>
      <c r="J43" s="410"/>
      <c r="K43" s="410"/>
      <c r="L43" s="411"/>
      <c r="M43" s="10"/>
      <c r="O43" s="149" t="s">
        <v>819</v>
      </c>
      <c r="P43" s="149" t="s">
        <v>908</v>
      </c>
    </row>
    <row r="44" spans="1:16" x14ac:dyDescent="0.25">
      <c r="A44" s="7"/>
      <c r="B44" s="275" t="str">
        <f>B23</f>
        <v>Note - Only complete this question if your firm sold the goods between January 1, 2023, and December 31, 2025.</v>
      </c>
      <c r="C44" s="276"/>
      <c r="D44" s="276"/>
      <c r="E44" s="276"/>
      <c r="F44" s="276"/>
      <c r="G44" s="276"/>
      <c r="H44" s="276"/>
      <c r="I44" s="276"/>
      <c r="J44" s="276"/>
      <c r="K44" s="276"/>
      <c r="L44" s="277"/>
      <c r="M44" s="10"/>
      <c r="O44" s="18"/>
    </row>
    <row r="45" spans="1:16" x14ac:dyDescent="0.25">
      <c r="A45" s="7"/>
      <c r="B45" s="56"/>
      <c r="C45" s="57"/>
      <c r="D45" s="57"/>
      <c r="E45" s="57"/>
      <c r="F45" s="57"/>
      <c r="G45" s="57"/>
      <c r="H45" s="57"/>
      <c r="I45" s="57"/>
      <c r="J45" s="57"/>
      <c r="K45" s="57"/>
      <c r="L45" s="138"/>
      <c r="M45" s="10"/>
    </row>
    <row r="46" spans="1:16" x14ac:dyDescent="0.25">
      <c r="A46" s="7"/>
      <c r="B46" s="145"/>
      <c r="C46" s="146"/>
      <c r="D46" s="27"/>
      <c r="E46" s="477">
        <f>Variables!$B$6</f>
        <v>2023</v>
      </c>
      <c r="F46" s="477">
        <f>E46+1</f>
        <v>2024</v>
      </c>
      <c r="G46" s="477">
        <f>F46+1</f>
        <v>2025</v>
      </c>
      <c r="H46" s="57"/>
      <c r="I46" s="57"/>
      <c r="J46" s="69"/>
      <c r="K46" s="69"/>
      <c r="L46" s="53"/>
      <c r="M46" s="10"/>
      <c r="O46" s="18"/>
    </row>
    <row r="47" spans="1:16" x14ac:dyDescent="0.25">
      <c r="A47" s="7"/>
      <c r="B47" s="145"/>
      <c r="C47" s="146"/>
      <c r="D47" s="27"/>
      <c r="E47" s="472"/>
      <c r="F47" s="472"/>
      <c r="G47" s="472"/>
      <c r="H47" s="57"/>
      <c r="I47" s="57"/>
      <c r="J47" s="69"/>
      <c r="K47" s="69"/>
      <c r="L47" s="53"/>
      <c r="M47" s="10"/>
      <c r="O47" s="18"/>
    </row>
    <row r="48" spans="1:16" x14ac:dyDescent="0.25">
      <c r="A48" s="7"/>
      <c r="B48" s="438" t="str">
        <f>IF(Intro!$G$29="English",O48,P48)</f>
        <v>Delivery Cost</v>
      </c>
      <c r="C48" s="439"/>
      <c r="D48" s="98" t="s">
        <v>85</v>
      </c>
      <c r="E48" s="127"/>
      <c r="F48" s="127"/>
      <c r="G48" s="127"/>
      <c r="H48" s="57"/>
      <c r="I48" s="57"/>
      <c r="J48" s="69"/>
      <c r="K48" s="69"/>
      <c r="L48" s="53"/>
      <c r="M48" s="10"/>
      <c r="O48" s="10" t="s">
        <v>105</v>
      </c>
      <c r="P48" s="10" t="s">
        <v>106</v>
      </c>
    </row>
    <row r="49" spans="1:17" x14ac:dyDescent="0.25">
      <c r="A49" s="7"/>
      <c r="B49" s="56"/>
      <c r="C49" s="57"/>
      <c r="D49" s="57"/>
      <c r="E49" s="57"/>
      <c r="F49" s="57"/>
      <c r="G49" s="57"/>
      <c r="H49" s="57"/>
      <c r="I49" s="57"/>
      <c r="J49" s="57"/>
      <c r="K49" s="57"/>
      <c r="L49" s="138"/>
      <c r="M49" s="10"/>
    </row>
    <row r="50" spans="1:17" x14ac:dyDescent="0.25">
      <c r="A50" s="7"/>
      <c r="B50" s="409" t="str">
        <f>IF(Intro!$G$29="English",O50,P50)</f>
        <v>Explain why the proportion represented by delivery costs has changed since January 1, 2023.</v>
      </c>
      <c r="C50" s="410"/>
      <c r="D50" s="410"/>
      <c r="E50" s="410"/>
      <c r="F50" s="410"/>
      <c r="G50" s="410"/>
      <c r="H50" s="410"/>
      <c r="I50" s="410"/>
      <c r="J50" s="410"/>
      <c r="K50" s="410"/>
      <c r="L50" s="411"/>
      <c r="M50" s="10"/>
      <c r="O50" s="149" t="str">
        <f>"Explain why the proportion represented by delivery costs has changed since January 1, "&amp;Variables!B6&amp;"."</f>
        <v>Explain why the proportion represented by delivery costs has changed since January 1, 2023.</v>
      </c>
      <c r="P50" s="149" t="str">
        <f>"Expliquez pourquoi la proportion représentée par les frais de livraison a changé depuis le 1er janvier "&amp;Variables!B6&amp;"."</f>
        <v>Expliquez pourquoi la proportion représentée par les frais de livraison a changé depuis le 1er janvier 2023.</v>
      </c>
    </row>
    <row r="51" spans="1:17" x14ac:dyDescent="0.25">
      <c r="A51" s="7"/>
      <c r="B51" s="56"/>
      <c r="C51" s="57"/>
      <c r="D51" s="57"/>
      <c r="E51" s="57"/>
      <c r="F51" s="57"/>
      <c r="G51" s="57"/>
      <c r="H51" s="57"/>
      <c r="I51" s="57"/>
      <c r="J51" s="57"/>
      <c r="K51" s="57"/>
      <c r="L51" s="45"/>
      <c r="M51" s="10"/>
    </row>
    <row r="52" spans="1:17" s="11" customFormat="1" x14ac:dyDescent="0.25">
      <c r="A52" s="8"/>
      <c r="B52" s="402"/>
      <c r="C52" s="403"/>
      <c r="D52" s="403"/>
      <c r="E52" s="403"/>
      <c r="F52" s="403"/>
      <c r="G52" s="403"/>
      <c r="H52" s="403"/>
      <c r="I52" s="403"/>
      <c r="J52" s="403"/>
      <c r="K52" s="403"/>
      <c r="L52" s="404"/>
      <c r="M52" s="29"/>
      <c r="Q52" s="10"/>
    </row>
    <row r="53" spans="1:17" s="11" customFormat="1" x14ac:dyDescent="0.25">
      <c r="A53" s="8"/>
      <c r="B53" s="402"/>
      <c r="C53" s="403"/>
      <c r="D53" s="403"/>
      <c r="E53" s="403"/>
      <c r="F53" s="403"/>
      <c r="G53" s="403"/>
      <c r="H53" s="403"/>
      <c r="I53" s="403"/>
      <c r="J53" s="403"/>
      <c r="K53" s="403"/>
      <c r="L53" s="404"/>
      <c r="M53" s="29"/>
      <c r="Q53" s="10"/>
    </row>
    <row r="54" spans="1:17" s="11" customFormat="1" x14ac:dyDescent="0.25">
      <c r="A54" s="8"/>
      <c r="B54" s="402"/>
      <c r="C54" s="403"/>
      <c r="D54" s="403"/>
      <c r="E54" s="403"/>
      <c r="F54" s="403"/>
      <c r="G54" s="403"/>
      <c r="H54" s="403"/>
      <c r="I54" s="403"/>
      <c r="J54" s="403"/>
      <c r="K54" s="403"/>
      <c r="L54" s="404"/>
      <c r="M54" s="29"/>
      <c r="Q54" s="10"/>
    </row>
    <row r="55" spans="1:17" s="11" customFormat="1" x14ac:dyDescent="0.25">
      <c r="A55" s="8"/>
      <c r="B55" s="402"/>
      <c r="C55" s="403"/>
      <c r="D55" s="403"/>
      <c r="E55" s="403"/>
      <c r="F55" s="403"/>
      <c r="G55" s="403"/>
      <c r="H55" s="403"/>
      <c r="I55" s="403"/>
      <c r="J55" s="403"/>
      <c r="K55" s="403"/>
      <c r="L55" s="404"/>
      <c r="M55" s="29"/>
      <c r="Q55" s="10"/>
    </row>
    <row r="56" spans="1:17" s="11" customFormat="1" x14ac:dyDescent="0.25">
      <c r="A56" s="8"/>
      <c r="B56" s="402"/>
      <c r="C56" s="403"/>
      <c r="D56" s="403"/>
      <c r="E56" s="403"/>
      <c r="F56" s="403"/>
      <c r="G56" s="403"/>
      <c r="H56" s="403"/>
      <c r="I56" s="403"/>
      <c r="J56" s="403"/>
      <c r="K56" s="403"/>
      <c r="L56" s="404"/>
      <c r="M56" s="29"/>
      <c r="Q56" s="10"/>
    </row>
    <row r="57" spans="1:17" s="11" customFormat="1" x14ac:dyDescent="0.25">
      <c r="A57" s="8"/>
      <c r="B57" s="402"/>
      <c r="C57" s="403"/>
      <c r="D57" s="403"/>
      <c r="E57" s="403"/>
      <c r="F57" s="403"/>
      <c r="G57" s="403"/>
      <c r="H57" s="403"/>
      <c r="I57" s="403"/>
      <c r="J57" s="403"/>
      <c r="K57" s="403"/>
      <c r="L57" s="404"/>
      <c r="M57" s="29"/>
      <c r="Q57" s="10"/>
    </row>
    <row r="58" spans="1:17" s="11" customFormat="1" x14ac:dyDescent="0.25">
      <c r="A58" s="8"/>
      <c r="B58" s="402"/>
      <c r="C58" s="403"/>
      <c r="D58" s="403"/>
      <c r="E58" s="403"/>
      <c r="F58" s="403"/>
      <c r="G58" s="403"/>
      <c r="H58" s="403"/>
      <c r="I58" s="403"/>
      <c r="J58" s="403"/>
      <c r="K58" s="403"/>
      <c r="L58" s="404"/>
      <c r="M58" s="29"/>
      <c r="Q58" s="10"/>
    </row>
    <row r="59" spans="1:17" s="11" customFormat="1" x14ac:dyDescent="0.25">
      <c r="A59" s="8"/>
      <c r="B59" s="402"/>
      <c r="C59" s="403"/>
      <c r="D59" s="403"/>
      <c r="E59" s="403"/>
      <c r="F59" s="403"/>
      <c r="G59" s="403"/>
      <c r="H59" s="403"/>
      <c r="I59" s="403"/>
      <c r="J59" s="403"/>
      <c r="K59" s="403"/>
      <c r="L59" s="404"/>
      <c r="M59" s="29"/>
      <c r="Q59" s="10"/>
    </row>
    <row r="60" spans="1:17" x14ac:dyDescent="0.25">
      <c r="A60" s="7"/>
      <c r="B60" s="54"/>
      <c r="C60" s="51"/>
      <c r="D60" s="51"/>
      <c r="E60" s="51"/>
      <c r="F60" s="51"/>
      <c r="G60" s="51"/>
      <c r="H60" s="51"/>
      <c r="I60" s="51"/>
      <c r="J60" s="51"/>
      <c r="K60" s="51"/>
      <c r="L60" s="52"/>
      <c r="M60" s="10"/>
    </row>
    <row r="61" spans="1:17" x14ac:dyDescent="0.25">
      <c r="A61" s="7"/>
      <c r="B61" s="422" t="s">
        <v>16</v>
      </c>
      <c r="C61" s="423"/>
      <c r="D61" s="423"/>
      <c r="E61" s="423"/>
      <c r="F61" s="423"/>
      <c r="G61" s="423"/>
      <c r="H61" s="423"/>
      <c r="I61" s="423"/>
      <c r="J61" s="423"/>
      <c r="K61" s="423"/>
      <c r="L61" s="424"/>
      <c r="M61" s="10"/>
    </row>
    <row r="62" spans="1:17" x14ac:dyDescent="0.25">
      <c r="A62" s="7"/>
      <c r="B62" s="16"/>
      <c r="C62" s="27"/>
      <c r="D62" s="28"/>
      <c r="E62" s="28"/>
      <c r="F62" s="28"/>
      <c r="G62" s="28"/>
      <c r="H62" s="28"/>
      <c r="I62" s="28"/>
      <c r="J62" s="28"/>
      <c r="K62" s="28"/>
      <c r="L62" s="17"/>
      <c r="M62" s="10"/>
    </row>
    <row r="63" spans="1:17" ht="20.25" customHeight="1" x14ac:dyDescent="0.25">
      <c r="A63" s="7"/>
      <c r="B63" s="275" t="str">
        <f>IF(Intro!$G$29="English",O63,P63)</f>
        <v>Provide your firm's volume and value of finished inventory of imports of the goods.</v>
      </c>
      <c r="C63" s="276"/>
      <c r="D63" s="276"/>
      <c r="E63" s="276"/>
      <c r="F63" s="276"/>
      <c r="G63" s="276"/>
      <c r="H63" s="276"/>
      <c r="I63" s="276"/>
      <c r="J63" s="276"/>
      <c r="K63" s="276"/>
      <c r="L63" s="277"/>
      <c r="M63" s="10"/>
      <c r="O63" s="18" t="s">
        <v>796</v>
      </c>
      <c r="P63" s="18" t="s">
        <v>797</v>
      </c>
    </row>
    <row r="64" spans="1:17" ht="16.5" customHeight="1" x14ac:dyDescent="0.25">
      <c r="A64" s="7"/>
      <c r="B64" s="140"/>
      <c r="C64" s="27"/>
      <c r="D64" s="28"/>
      <c r="E64" s="28"/>
      <c r="F64" s="474" t="str">
        <f>IF(Intro!$G$29="English",O64,P64)</f>
        <v>December 31</v>
      </c>
      <c r="G64" s="475"/>
      <c r="H64" s="475"/>
      <c r="I64" s="476"/>
      <c r="J64" s="154"/>
      <c r="K64" s="154"/>
      <c r="L64" s="17"/>
      <c r="M64" s="10"/>
      <c r="O64" s="143" t="s">
        <v>798</v>
      </c>
      <c r="P64" s="10" t="s">
        <v>799</v>
      </c>
    </row>
    <row r="65" spans="1:16" x14ac:dyDescent="0.25">
      <c r="A65" s="7"/>
      <c r="B65" s="140"/>
      <c r="E65" s="27"/>
      <c r="F65" s="472">
        <f>G65-1</f>
        <v>2022</v>
      </c>
      <c r="G65" s="472">
        <f>Variables!$B$6</f>
        <v>2023</v>
      </c>
      <c r="H65" s="472">
        <f>G65+1</f>
        <v>2024</v>
      </c>
      <c r="I65" s="472">
        <f>H65+1</f>
        <v>2025</v>
      </c>
      <c r="J65" s="154"/>
      <c r="K65" s="154"/>
      <c r="L65" s="53"/>
      <c r="M65" s="10"/>
      <c r="O65" s="143" t="s">
        <v>800</v>
      </c>
      <c r="P65" s="10" t="s">
        <v>801</v>
      </c>
    </row>
    <row r="66" spans="1:16" ht="15" thickBot="1" x14ac:dyDescent="0.3">
      <c r="A66" s="7"/>
      <c r="B66" s="140"/>
      <c r="E66" s="27"/>
      <c r="F66" s="473"/>
      <c r="G66" s="473"/>
      <c r="H66" s="473"/>
      <c r="I66" s="473"/>
      <c r="J66" s="154"/>
      <c r="K66" s="154"/>
      <c r="L66" s="53"/>
      <c r="M66" s="10"/>
      <c r="O66" s="18"/>
    </row>
    <row r="67" spans="1:16" ht="15" customHeight="1" x14ac:dyDescent="0.25">
      <c r="A67" s="7"/>
      <c r="B67" s="478" t="str">
        <f>IF(Intro!$G$29="English",O67,P67)</f>
        <v>Ending inventory</v>
      </c>
      <c r="C67" s="479"/>
      <c r="D67" s="466" t="str">
        <f>IF(Intro!$G$29="English",Variables!$B$23,Variables!$C$23)</f>
        <v>kg</v>
      </c>
      <c r="E67" s="467"/>
      <c r="F67" s="126"/>
      <c r="G67" s="126"/>
      <c r="H67" s="126"/>
      <c r="I67" s="126"/>
      <c r="J67" s="154"/>
      <c r="K67" s="154"/>
      <c r="L67" s="53"/>
      <c r="M67" s="10"/>
      <c r="O67" s="10" t="s">
        <v>104</v>
      </c>
      <c r="P67" s="10" t="s">
        <v>313</v>
      </c>
    </row>
    <row r="68" spans="1:16" x14ac:dyDescent="0.25">
      <c r="A68" s="7"/>
      <c r="B68" s="280"/>
      <c r="C68" s="480"/>
      <c r="D68" s="468" t="s">
        <v>153</v>
      </c>
      <c r="E68" s="469"/>
      <c r="F68" s="125"/>
      <c r="G68" s="125"/>
      <c r="H68" s="125"/>
      <c r="I68" s="125"/>
      <c r="J68" s="154"/>
      <c r="K68" s="154"/>
      <c r="L68" s="53"/>
      <c r="M68" s="10"/>
    </row>
    <row r="69" spans="1:16" ht="15.75" customHeight="1" thickBot="1" x14ac:dyDescent="0.3">
      <c r="A69" s="7"/>
      <c r="B69" s="481"/>
      <c r="C69" s="482"/>
      <c r="D69" s="470" t="str">
        <f>"$ / "&amp;IF(Intro!$G$29="English",Variables!$B$24,Variables!$C$24)</f>
        <v>$ / kg</v>
      </c>
      <c r="E69" s="471"/>
      <c r="F69" s="165" t="str">
        <f>IF(F67=0,"-",F68/F67)</f>
        <v>-</v>
      </c>
      <c r="G69" s="165" t="str">
        <f>IF(G67=0,"-",G68/G67)</f>
        <v>-</v>
      </c>
      <c r="H69" s="165" t="str">
        <f>IF(H67=0,"-",H68/H67)</f>
        <v>-</v>
      </c>
      <c r="I69" s="165" t="str">
        <f t="shared" ref="I69" si="0">IF(I67=0,"-",I68/I67)</f>
        <v>-</v>
      </c>
      <c r="J69" s="154"/>
      <c r="K69" s="154"/>
      <c r="L69" s="53"/>
      <c r="M69" s="10"/>
    </row>
    <row r="70" spans="1:16" x14ac:dyDescent="0.25">
      <c r="A70" s="7"/>
      <c r="B70" s="54"/>
      <c r="C70" s="64"/>
      <c r="D70" s="64"/>
      <c r="E70" s="64"/>
      <c r="F70" s="64"/>
      <c r="G70" s="64"/>
      <c r="H70" s="64"/>
      <c r="I70" s="64"/>
      <c r="J70" s="64"/>
      <c r="K70" s="64"/>
      <c r="L70" s="65"/>
      <c r="M70" s="10"/>
    </row>
    <row r="71" spans="1:16" s="136" customFormat="1" x14ac:dyDescent="0.25">
      <c r="A71" s="7"/>
      <c r="B71" s="399" t="s">
        <v>17</v>
      </c>
      <c r="C71" s="400"/>
      <c r="D71" s="400"/>
      <c r="E71" s="400"/>
      <c r="F71" s="400"/>
      <c r="G71" s="400"/>
      <c r="H71" s="400"/>
      <c r="I71" s="400"/>
      <c r="J71" s="400"/>
      <c r="K71" s="400"/>
      <c r="L71" s="401"/>
      <c r="M71" s="55"/>
    </row>
    <row r="72" spans="1:16" x14ac:dyDescent="0.25">
      <c r="A72" s="7"/>
      <c r="B72" s="56"/>
      <c r="C72" s="57"/>
      <c r="D72" s="57"/>
      <c r="E72" s="57"/>
      <c r="F72" s="57"/>
      <c r="G72" s="57"/>
      <c r="H72" s="57"/>
      <c r="I72" s="57"/>
      <c r="J72" s="57"/>
      <c r="K72" s="57"/>
      <c r="L72" s="138"/>
      <c r="M72" s="10"/>
    </row>
    <row r="73" spans="1:16" x14ac:dyDescent="0.25">
      <c r="A73" s="7"/>
      <c r="B73" s="280" t="str">
        <f>IF(Intro!$G$29="English",O73,P73)</f>
        <v>Describe how your firm determines the value of inventory. Provide any changes in the method of valuation or major write-downs of inventory that have occurred since January 1, 2023.</v>
      </c>
      <c r="C73" s="281"/>
      <c r="D73" s="281"/>
      <c r="E73" s="281"/>
      <c r="F73" s="281"/>
      <c r="G73" s="281"/>
      <c r="H73" s="281"/>
      <c r="I73" s="281"/>
      <c r="J73" s="281"/>
      <c r="K73" s="281"/>
      <c r="L73" s="282"/>
      <c r="M73" s="10"/>
      <c r="O73" s="10"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73" s="10"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74" spans="1:16" x14ac:dyDescent="0.25">
      <c r="A74" s="7"/>
      <c r="B74" s="280"/>
      <c r="C74" s="281"/>
      <c r="D74" s="281"/>
      <c r="E74" s="281"/>
      <c r="F74" s="281"/>
      <c r="G74" s="281"/>
      <c r="H74" s="281"/>
      <c r="I74" s="281"/>
      <c r="J74" s="281"/>
      <c r="K74" s="281"/>
      <c r="L74" s="282"/>
      <c r="M74" s="10"/>
    </row>
    <row r="75" spans="1:16" x14ac:dyDescent="0.25">
      <c r="A75" s="7"/>
      <c r="B75" s="56"/>
      <c r="C75" s="57"/>
      <c r="D75" s="57"/>
      <c r="E75" s="57"/>
      <c r="F75" s="57"/>
      <c r="G75" s="57"/>
      <c r="H75" s="57"/>
      <c r="I75" s="57"/>
      <c r="J75" s="57"/>
      <c r="K75" s="57"/>
      <c r="L75" s="138"/>
      <c r="M75" s="10"/>
    </row>
    <row r="76" spans="1:16" s="136" customFormat="1" x14ac:dyDescent="0.25">
      <c r="A76" s="7"/>
      <c r="B76" s="402"/>
      <c r="C76" s="403"/>
      <c r="D76" s="403"/>
      <c r="E76" s="403"/>
      <c r="F76" s="403"/>
      <c r="G76" s="403"/>
      <c r="H76" s="403"/>
      <c r="I76" s="403"/>
      <c r="J76" s="403"/>
      <c r="K76" s="403"/>
      <c r="L76" s="404"/>
      <c r="M76" s="29"/>
    </row>
    <row r="77" spans="1:16" s="136" customFormat="1" x14ac:dyDescent="0.25">
      <c r="A77" s="7"/>
      <c r="B77" s="402"/>
      <c r="C77" s="403"/>
      <c r="D77" s="403"/>
      <c r="E77" s="403"/>
      <c r="F77" s="403"/>
      <c r="G77" s="403"/>
      <c r="H77" s="403"/>
      <c r="I77" s="403"/>
      <c r="J77" s="403"/>
      <c r="K77" s="403"/>
      <c r="L77" s="404"/>
      <c r="M77" s="29"/>
    </row>
    <row r="78" spans="1:16" s="136" customFormat="1" x14ac:dyDescent="0.25">
      <c r="A78" s="7"/>
      <c r="B78" s="402"/>
      <c r="C78" s="403"/>
      <c r="D78" s="403"/>
      <c r="E78" s="403"/>
      <c r="F78" s="403"/>
      <c r="G78" s="403"/>
      <c r="H78" s="403"/>
      <c r="I78" s="403"/>
      <c r="J78" s="403"/>
      <c r="K78" s="403"/>
      <c r="L78" s="404"/>
      <c r="M78" s="29"/>
    </row>
    <row r="79" spans="1:16" s="136" customFormat="1" x14ac:dyDescent="0.25">
      <c r="A79" s="7"/>
      <c r="B79" s="402"/>
      <c r="C79" s="403"/>
      <c r="D79" s="403"/>
      <c r="E79" s="403"/>
      <c r="F79" s="403"/>
      <c r="G79" s="403"/>
      <c r="H79" s="403"/>
      <c r="I79" s="403"/>
      <c r="J79" s="403"/>
      <c r="K79" s="403"/>
      <c r="L79" s="404"/>
      <c r="M79" s="29"/>
    </row>
    <row r="80" spans="1:16" s="136" customFormat="1" x14ac:dyDescent="0.25">
      <c r="A80" s="7"/>
      <c r="B80" s="402"/>
      <c r="C80" s="403"/>
      <c r="D80" s="403"/>
      <c r="E80" s="403"/>
      <c r="F80" s="403"/>
      <c r="G80" s="403"/>
      <c r="H80" s="403"/>
      <c r="I80" s="403"/>
      <c r="J80" s="403"/>
      <c r="K80" s="403"/>
      <c r="L80" s="404"/>
      <c r="M80" s="29"/>
    </row>
    <row r="81" spans="1:16" s="136" customFormat="1" x14ac:dyDescent="0.25">
      <c r="A81" s="7"/>
      <c r="B81" s="402"/>
      <c r="C81" s="403"/>
      <c r="D81" s="403"/>
      <c r="E81" s="403"/>
      <c r="F81" s="403"/>
      <c r="G81" s="403"/>
      <c r="H81" s="403"/>
      <c r="I81" s="403"/>
      <c r="J81" s="403"/>
      <c r="K81" s="403"/>
      <c r="L81" s="404"/>
      <c r="M81" s="29"/>
    </row>
    <row r="82" spans="1:16" s="136" customFormat="1" x14ac:dyDescent="0.25">
      <c r="A82" s="7"/>
      <c r="B82" s="402"/>
      <c r="C82" s="403"/>
      <c r="D82" s="403"/>
      <c r="E82" s="403"/>
      <c r="F82" s="403"/>
      <c r="G82" s="403"/>
      <c r="H82" s="403"/>
      <c r="I82" s="403"/>
      <c r="J82" s="403"/>
      <c r="K82" s="403"/>
      <c r="L82" s="404"/>
      <c r="M82" s="29"/>
    </row>
    <row r="83" spans="1:16" s="136" customFormat="1" x14ac:dyDescent="0.25">
      <c r="A83" s="7"/>
      <c r="B83" s="402"/>
      <c r="C83" s="403"/>
      <c r="D83" s="403"/>
      <c r="E83" s="403"/>
      <c r="F83" s="403"/>
      <c r="G83" s="403"/>
      <c r="H83" s="403"/>
      <c r="I83" s="403"/>
      <c r="J83" s="403"/>
      <c r="K83" s="403"/>
      <c r="L83" s="404"/>
      <c r="M83" s="29"/>
    </row>
    <row r="84" spans="1:16" x14ac:dyDescent="0.25">
      <c r="A84" s="7"/>
      <c r="B84" s="54"/>
      <c r="C84" s="64"/>
      <c r="D84" s="64"/>
      <c r="E84" s="64"/>
      <c r="F84" s="64"/>
      <c r="G84" s="64"/>
      <c r="H84" s="64"/>
      <c r="I84" s="64"/>
      <c r="J84" s="64"/>
      <c r="K84" s="64"/>
      <c r="L84" s="65"/>
      <c r="M84" s="10"/>
    </row>
    <row r="85" spans="1:16" s="136" customFormat="1" x14ac:dyDescent="0.25">
      <c r="A85" s="7"/>
      <c r="B85" s="399" t="s">
        <v>18</v>
      </c>
      <c r="C85" s="400"/>
      <c r="D85" s="400"/>
      <c r="E85" s="400"/>
      <c r="F85" s="400"/>
      <c r="G85" s="400"/>
      <c r="H85" s="400"/>
      <c r="I85" s="400"/>
      <c r="J85" s="400"/>
      <c r="K85" s="400"/>
      <c r="L85" s="401"/>
      <c r="M85" s="55"/>
    </row>
    <row r="86" spans="1:16" x14ac:dyDescent="0.25">
      <c r="A86" s="7"/>
      <c r="B86" s="56"/>
      <c r="C86" s="57"/>
      <c r="D86" s="57"/>
      <c r="E86" s="57"/>
      <c r="F86" s="57"/>
      <c r="G86" s="57"/>
      <c r="H86" s="57"/>
      <c r="I86" s="57"/>
      <c r="J86" s="57"/>
      <c r="K86" s="57"/>
      <c r="L86" s="138"/>
      <c r="M86" s="10"/>
    </row>
    <row r="87" spans="1:16" x14ac:dyDescent="0.25">
      <c r="A87" s="7"/>
      <c r="B87" s="280" t="str">
        <f>IF(Intro!$G$29="English",O87,P87)</f>
        <v>Describe any changes in your firm’s inventory levels of the goods since January 1, 2023 and whether these changes impacted your firm’s ability to supply customers.</v>
      </c>
      <c r="C87" s="281"/>
      <c r="D87" s="281"/>
      <c r="E87" s="281"/>
      <c r="F87" s="281"/>
      <c r="G87" s="281"/>
      <c r="H87" s="281"/>
      <c r="I87" s="281"/>
      <c r="J87" s="281"/>
      <c r="K87" s="281"/>
      <c r="L87" s="282"/>
      <c r="M87" s="10"/>
      <c r="O87" s="10"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87" s="10"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88" spans="1:16" x14ac:dyDescent="0.25">
      <c r="A88" s="7"/>
      <c r="B88" s="280"/>
      <c r="C88" s="281"/>
      <c r="D88" s="281"/>
      <c r="E88" s="281"/>
      <c r="F88" s="281"/>
      <c r="G88" s="281"/>
      <c r="H88" s="281"/>
      <c r="I88" s="281"/>
      <c r="J88" s="281"/>
      <c r="K88" s="281"/>
      <c r="L88" s="282"/>
      <c r="M88" s="10"/>
    </row>
    <row r="89" spans="1:16" x14ac:dyDescent="0.25">
      <c r="A89" s="7"/>
      <c r="B89" s="56"/>
      <c r="C89" s="57"/>
      <c r="D89" s="57"/>
      <c r="E89" s="57"/>
      <c r="F89" s="57"/>
      <c r="G89" s="57"/>
      <c r="H89" s="57"/>
      <c r="I89" s="57"/>
      <c r="J89" s="57"/>
      <c r="K89" s="57"/>
      <c r="L89" s="138"/>
      <c r="M89" s="10"/>
    </row>
    <row r="90" spans="1:16" s="136" customFormat="1" x14ac:dyDescent="0.25">
      <c r="A90" s="7"/>
      <c r="B90" s="402"/>
      <c r="C90" s="403"/>
      <c r="D90" s="403"/>
      <c r="E90" s="403"/>
      <c r="F90" s="403"/>
      <c r="G90" s="403"/>
      <c r="H90" s="403"/>
      <c r="I90" s="403"/>
      <c r="J90" s="403"/>
      <c r="K90" s="403"/>
      <c r="L90" s="404"/>
      <c r="M90" s="29"/>
    </row>
    <row r="91" spans="1:16" s="136" customFormat="1" x14ac:dyDescent="0.25">
      <c r="A91" s="7"/>
      <c r="B91" s="402"/>
      <c r="C91" s="403"/>
      <c r="D91" s="403"/>
      <c r="E91" s="403"/>
      <c r="F91" s="403"/>
      <c r="G91" s="403"/>
      <c r="H91" s="403"/>
      <c r="I91" s="403"/>
      <c r="J91" s="403"/>
      <c r="K91" s="403"/>
      <c r="L91" s="404"/>
      <c r="M91" s="29"/>
    </row>
    <row r="92" spans="1:16" s="136" customFormat="1" x14ac:dyDescent="0.25">
      <c r="A92" s="7"/>
      <c r="B92" s="402"/>
      <c r="C92" s="403"/>
      <c r="D92" s="403"/>
      <c r="E92" s="403"/>
      <c r="F92" s="403"/>
      <c r="G92" s="403"/>
      <c r="H92" s="403"/>
      <c r="I92" s="403"/>
      <c r="J92" s="403"/>
      <c r="K92" s="403"/>
      <c r="L92" s="404"/>
      <c r="M92" s="29"/>
    </row>
    <row r="93" spans="1:16" s="136" customFormat="1" x14ac:dyDescent="0.25">
      <c r="A93" s="7"/>
      <c r="B93" s="402"/>
      <c r="C93" s="403"/>
      <c r="D93" s="403"/>
      <c r="E93" s="403"/>
      <c r="F93" s="403"/>
      <c r="G93" s="403"/>
      <c r="H93" s="403"/>
      <c r="I93" s="403"/>
      <c r="J93" s="403"/>
      <c r="K93" s="403"/>
      <c r="L93" s="404"/>
      <c r="M93" s="29"/>
    </row>
    <row r="94" spans="1:16" s="136" customFormat="1" x14ac:dyDescent="0.25">
      <c r="A94" s="7"/>
      <c r="B94" s="402"/>
      <c r="C94" s="403"/>
      <c r="D94" s="403"/>
      <c r="E94" s="403"/>
      <c r="F94" s="403"/>
      <c r="G94" s="403"/>
      <c r="H94" s="403"/>
      <c r="I94" s="403"/>
      <c r="J94" s="403"/>
      <c r="K94" s="403"/>
      <c r="L94" s="404"/>
      <c r="M94" s="29"/>
    </row>
    <row r="95" spans="1:16" s="136" customFormat="1" x14ac:dyDescent="0.25">
      <c r="A95" s="7"/>
      <c r="B95" s="402"/>
      <c r="C95" s="403"/>
      <c r="D95" s="403"/>
      <c r="E95" s="403"/>
      <c r="F95" s="403"/>
      <c r="G95" s="403"/>
      <c r="H95" s="403"/>
      <c r="I95" s="403"/>
      <c r="J95" s="403"/>
      <c r="K95" s="403"/>
      <c r="L95" s="404"/>
      <c r="M95" s="29"/>
    </row>
    <row r="96" spans="1:16" s="136" customFormat="1" x14ac:dyDescent="0.25">
      <c r="A96" s="7"/>
      <c r="B96" s="402"/>
      <c r="C96" s="403"/>
      <c r="D96" s="403"/>
      <c r="E96" s="403"/>
      <c r="F96" s="403"/>
      <c r="G96" s="403"/>
      <c r="H96" s="403"/>
      <c r="I96" s="403"/>
      <c r="J96" s="403"/>
      <c r="K96" s="403"/>
      <c r="L96" s="404"/>
      <c r="M96" s="29"/>
    </row>
    <row r="97" spans="1:16" s="136" customFormat="1" x14ac:dyDescent="0.25">
      <c r="A97" s="7"/>
      <c r="B97" s="402"/>
      <c r="C97" s="403"/>
      <c r="D97" s="403"/>
      <c r="E97" s="403"/>
      <c r="F97" s="403"/>
      <c r="G97" s="403"/>
      <c r="H97" s="403"/>
      <c r="I97" s="403"/>
      <c r="J97" s="403"/>
      <c r="K97" s="403"/>
      <c r="L97" s="404"/>
      <c r="M97" s="29"/>
    </row>
    <row r="98" spans="1:16" x14ac:dyDescent="0.25">
      <c r="A98" s="7"/>
      <c r="B98" s="54"/>
      <c r="C98" s="64"/>
      <c r="D98" s="64"/>
      <c r="E98" s="64"/>
      <c r="F98" s="64"/>
      <c r="G98" s="64"/>
      <c r="H98" s="64"/>
      <c r="I98" s="64"/>
      <c r="J98" s="64"/>
      <c r="K98" s="64"/>
      <c r="L98" s="65"/>
      <c r="M98" s="10"/>
    </row>
    <row r="99" spans="1:16" s="136" customFormat="1" x14ac:dyDescent="0.25">
      <c r="A99" s="7"/>
      <c r="B99" s="399" t="s">
        <v>19</v>
      </c>
      <c r="C99" s="400"/>
      <c r="D99" s="400"/>
      <c r="E99" s="400"/>
      <c r="F99" s="400"/>
      <c r="G99" s="400"/>
      <c r="H99" s="400"/>
      <c r="I99" s="400"/>
      <c r="J99" s="400"/>
      <c r="K99" s="400"/>
      <c r="L99" s="401"/>
      <c r="M99" s="55"/>
    </row>
    <row r="100" spans="1:16" x14ac:dyDescent="0.25">
      <c r="A100" s="7"/>
      <c r="B100" s="56"/>
      <c r="C100" s="57"/>
      <c r="D100" s="57"/>
      <c r="E100" s="57"/>
      <c r="F100" s="57"/>
      <c r="G100" s="57"/>
      <c r="H100" s="57"/>
      <c r="I100" s="57"/>
      <c r="J100" s="57"/>
      <c r="K100" s="57"/>
      <c r="L100" s="138"/>
      <c r="M100" s="10"/>
    </row>
    <row r="101" spans="1:16" x14ac:dyDescent="0.25">
      <c r="A101" s="7"/>
      <c r="B101" s="280" t="str">
        <f>IF(Intro!$G$29="English",O101,P101)</f>
        <v>Describe any changes to your firm’s inventory level of the goods according to the time of the year.</v>
      </c>
      <c r="C101" s="281"/>
      <c r="D101" s="281"/>
      <c r="E101" s="281"/>
      <c r="F101" s="281"/>
      <c r="G101" s="281"/>
      <c r="H101" s="281"/>
      <c r="I101" s="281"/>
      <c r="J101" s="281"/>
      <c r="K101" s="281"/>
      <c r="L101" s="282"/>
      <c r="M101" s="10"/>
      <c r="O101" s="149" t="str">
        <f>"Describe any changes to your firm’s inventory level of the goods according to the time of the year."</f>
        <v>Describe any changes to your firm’s inventory level of the goods according to the time of the year.</v>
      </c>
      <c r="P101" s="149" t="str">
        <f>"Décrivez tout changement dans le volume des stocks des marchandises maintenus par votre entreprise selon la période de l’année."</f>
        <v>Décrivez tout changement dans le volume des stocks des marchandises maintenus par votre entreprise selon la période de l’année.</v>
      </c>
    </row>
    <row r="102" spans="1:16" x14ac:dyDescent="0.25">
      <c r="A102" s="7"/>
      <c r="B102" s="280"/>
      <c r="C102" s="281"/>
      <c r="D102" s="281"/>
      <c r="E102" s="281"/>
      <c r="F102" s="281"/>
      <c r="G102" s="281"/>
      <c r="H102" s="281"/>
      <c r="I102" s="281"/>
      <c r="J102" s="281"/>
      <c r="K102" s="281"/>
      <c r="L102" s="282"/>
      <c r="M102" s="10"/>
    </row>
    <row r="103" spans="1:16" x14ac:dyDescent="0.25">
      <c r="A103" s="7"/>
      <c r="B103" s="56"/>
      <c r="C103" s="57"/>
      <c r="D103" s="57"/>
      <c r="E103" s="57"/>
      <c r="F103" s="57"/>
      <c r="G103" s="57"/>
      <c r="H103" s="57"/>
      <c r="I103" s="57"/>
      <c r="J103" s="57"/>
      <c r="K103" s="57"/>
      <c r="L103" s="138"/>
      <c r="M103" s="10"/>
    </row>
    <row r="104" spans="1:16" s="136" customFormat="1" x14ac:dyDescent="0.25">
      <c r="A104" s="7"/>
      <c r="B104" s="402"/>
      <c r="C104" s="403"/>
      <c r="D104" s="403"/>
      <c r="E104" s="403"/>
      <c r="F104" s="403"/>
      <c r="G104" s="403"/>
      <c r="H104" s="403"/>
      <c r="I104" s="403"/>
      <c r="J104" s="403"/>
      <c r="K104" s="403"/>
      <c r="L104" s="404"/>
      <c r="M104" s="29"/>
    </row>
    <row r="105" spans="1:16" s="136" customFormat="1" x14ac:dyDescent="0.25">
      <c r="A105" s="7"/>
      <c r="B105" s="402"/>
      <c r="C105" s="403"/>
      <c r="D105" s="403"/>
      <c r="E105" s="403"/>
      <c r="F105" s="403"/>
      <c r="G105" s="403"/>
      <c r="H105" s="403"/>
      <c r="I105" s="403"/>
      <c r="J105" s="403"/>
      <c r="K105" s="403"/>
      <c r="L105" s="404"/>
      <c r="M105" s="29"/>
    </row>
    <row r="106" spans="1:16" s="136" customFormat="1" x14ac:dyDescent="0.25">
      <c r="A106" s="7"/>
      <c r="B106" s="402"/>
      <c r="C106" s="403"/>
      <c r="D106" s="403"/>
      <c r="E106" s="403"/>
      <c r="F106" s="403"/>
      <c r="G106" s="403"/>
      <c r="H106" s="403"/>
      <c r="I106" s="403"/>
      <c r="J106" s="403"/>
      <c r="K106" s="403"/>
      <c r="L106" s="404"/>
      <c r="M106" s="29"/>
    </row>
    <row r="107" spans="1:16" s="136" customFormat="1" x14ac:dyDescent="0.25">
      <c r="A107" s="7"/>
      <c r="B107" s="402"/>
      <c r="C107" s="403"/>
      <c r="D107" s="403"/>
      <c r="E107" s="403"/>
      <c r="F107" s="403"/>
      <c r="G107" s="403"/>
      <c r="H107" s="403"/>
      <c r="I107" s="403"/>
      <c r="J107" s="403"/>
      <c r="K107" s="403"/>
      <c r="L107" s="404"/>
      <c r="M107" s="29"/>
    </row>
    <row r="108" spans="1:16" s="136" customFormat="1" x14ac:dyDescent="0.25">
      <c r="A108" s="7"/>
      <c r="B108" s="402"/>
      <c r="C108" s="403"/>
      <c r="D108" s="403"/>
      <c r="E108" s="403"/>
      <c r="F108" s="403"/>
      <c r="G108" s="403"/>
      <c r="H108" s="403"/>
      <c r="I108" s="403"/>
      <c r="J108" s="403"/>
      <c r="K108" s="403"/>
      <c r="L108" s="404"/>
      <c r="M108" s="29"/>
    </row>
    <row r="109" spans="1:16" s="136" customFormat="1" x14ac:dyDescent="0.25">
      <c r="A109" s="7"/>
      <c r="B109" s="402"/>
      <c r="C109" s="403"/>
      <c r="D109" s="403"/>
      <c r="E109" s="403"/>
      <c r="F109" s="403"/>
      <c r="G109" s="403"/>
      <c r="H109" s="403"/>
      <c r="I109" s="403"/>
      <c r="J109" s="403"/>
      <c r="K109" s="403"/>
      <c r="L109" s="404"/>
      <c r="M109" s="29"/>
    </row>
    <row r="110" spans="1:16" s="136" customFormat="1" x14ac:dyDescent="0.25">
      <c r="A110" s="7"/>
      <c r="B110" s="402"/>
      <c r="C110" s="403"/>
      <c r="D110" s="403"/>
      <c r="E110" s="403"/>
      <c r="F110" s="403"/>
      <c r="G110" s="403"/>
      <c r="H110" s="403"/>
      <c r="I110" s="403"/>
      <c r="J110" s="403"/>
      <c r="K110" s="403"/>
      <c r="L110" s="404"/>
      <c r="M110" s="29"/>
    </row>
    <row r="111" spans="1:16" s="136" customFormat="1" x14ac:dyDescent="0.25">
      <c r="A111" s="7"/>
      <c r="B111" s="402"/>
      <c r="C111" s="403"/>
      <c r="D111" s="403"/>
      <c r="E111" s="403"/>
      <c r="F111" s="403"/>
      <c r="G111" s="403"/>
      <c r="H111" s="403"/>
      <c r="I111" s="403"/>
      <c r="J111" s="403"/>
      <c r="K111" s="403"/>
      <c r="L111" s="404"/>
      <c r="M111" s="29"/>
    </row>
    <row r="112" spans="1:16" x14ac:dyDescent="0.25">
      <c r="A112" s="7"/>
      <c r="B112" s="54"/>
      <c r="C112" s="64"/>
      <c r="D112" s="64"/>
      <c r="E112" s="64"/>
      <c r="F112" s="64"/>
      <c r="G112" s="64"/>
      <c r="H112" s="64"/>
      <c r="I112" s="64"/>
      <c r="J112" s="64"/>
      <c r="K112" s="64"/>
      <c r="L112" s="65"/>
      <c r="M112" s="10"/>
    </row>
    <row r="113" spans="1:21" s="136" customFormat="1" x14ac:dyDescent="0.25">
      <c r="A113" s="7"/>
      <c r="B113" s="399" t="s">
        <v>20</v>
      </c>
      <c r="C113" s="400"/>
      <c r="D113" s="400"/>
      <c r="E113" s="400"/>
      <c r="F113" s="400"/>
      <c r="G113" s="400"/>
      <c r="H113" s="400"/>
      <c r="I113" s="400"/>
      <c r="J113" s="400"/>
      <c r="K113" s="400"/>
      <c r="L113" s="401"/>
      <c r="M113" s="55"/>
    </row>
    <row r="114" spans="1:21" s="29" customFormat="1" x14ac:dyDescent="0.25">
      <c r="A114" s="38"/>
      <c r="B114" s="280" t="str">
        <f>IF(Intro!$G$29="English",O114,P114)</f>
        <v>Indicate your firm's top products (by volume) sold in 2025 and each products' proportion (%) of your firm's total sales of the goods in Canada in 2025.</v>
      </c>
      <c r="C114" s="281"/>
      <c r="D114" s="281"/>
      <c r="E114" s="281"/>
      <c r="F114" s="281"/>
      <c r="G114" s="281"/>
      <c r="H114" s="281"/>
      <c r="I114" s="281"/>
      <c r="J114" s="281"/>
      <c r="K114" s="281"/>
      <c r="L114" s="282"/>
      <c r="O114" s="112" t="s">
        <v>863</v>
      </c>
      <c r="P114" s="112" t="s">
        <v>913</v>
      </c>
      <c r="Q114" s="10"/>
      <c r="R114" s="10"/>
      <c r="S114" s="10"/>
      <c r="T114" s="10"/>
      <c r="U114" s="10"/>
    </row>
    <row r="115" spans="1:21" s="29" customFormat="1" x14ac:dyDescent="0.25">
      <c r="A115" s="38"/>
      <c r="B115" s="280"/>
      <c r="C115" s="281"/>
      <c r="D115" s="281"/>
      <c r="E115" s="281"/>
      <c r="F115" s="281"/>
      <c r="G115" s="281"/>
      <c r="H115" s="281"/>
      <c r="I115" s="281"/>
      <c r="J115" s="281"/>
      <c r="K115" s="281"/>
      <c r="L115" s="282"/>
      <c r="O115" s="10"/>
      <c r="P115" s="10"/>
      <c r="Q115" s="10"/>
      <c r="R115" s="10"/>
      <c r="S115" s="10"/>
      <c r="T115" s="10"/>
      <c r="U115" s="10"/>
    </row>
    <row r="116" spans="1:21" s="29" customFormat="1" x14ac:dyDescent="0.25">
      <c r="A116" s="38"/>
      <c r="B116" s="280"/>
      <c r="C116" s="281"/>
      <c r="D116" s="281"/>
      <c r="E116" s="281"/>
      <c r="F116" s="281"/>
      <c r="G116" s="281"/>
      <c r="H116" s="281"/>
      <c r="I116" s="281"/>
      <c r="J116" s="281"/>
      <c r="K116" s="281"/>
      <c r="L116" s="282"/>
      <c r="O116" s="10"/>
      <c r="P116" s="10"/>
      <c r="Q116" s="10"/>
      <c r="R116" s="10"/>
      <c r="S116" s="10"/>
      <c r="T116" s="10"/>
      <c r="U116" s="10"/>
    </row>
    <row r="117" spans="1:21" s="29" customFormat="1" x14ac:dyDescent="0.25">
      <c r="A117" s="38"/>
      <c r="B117" s="42"/>
      <c r="C117" s="71"/>
      <c r="D117" s="71"/>
      <c r="E117" s="71"/>
      <c r="F117" s="71"/>
      <c r="G117" s="71"/>
      <c r="H117" s="71"/>
      <c r="I117" s="71"/>
      <c r="J117" s="71"/>
      <c r="K117" s="71"/>
      <c r="L117" s="43"/>
      <c r="O117" s="10"/>
      <c r="P117" s="10"/>
      <c r="Q117" s="10"/>
      <c r="R117" s="10"/>
      <c r="S117" s="10"/>
      <c r="T117" s="10"/>
      <c r="U117" s="10"/>
    </row>
    <row r="118" spans="1:21" ht="14.25" customHeight="1" x14ac:dyDescent="0.25">
      <c r="B118" s="419"/>
      <c r="C118" s="387" t="str">
        <f>IF(Intro!$G$29="English",O118,P118)</f>
        <v>Product</v>
      </c>
      <c r="D118" s="388"/>
      <c r="E118" s="388"/>
      <c r="F118" s="388"/>
      <c r="G118" s="388"/>
      <c r="H118" s="388"/>
      <c r="I118" s="389"/>
      <c r="J118" s="430" t="str">
        <f>IF(Intro!$G$29="English",O121,P121)</f>
        <v>% of total sales of the goods in 2025</v>
      </c>
      <c r="K118" s="430"/>
      <c r="L118" s="431"/>
      <c r="M118" s="10"/>
      <c r="O118" s="112" t="s">
        <v>861</v>
      </c>
      <c r="P118" s="112" t="s">
        <v>864</v>
      </c>
    </row>
    <row r="119" spans="1:21" x14ac:dyDescent="0.25">
      <c r="B119" s="419"/>
      <c r="C119" s="393"/>
      <c r="D119" s="394"/>
      <c r="E119" s="394"/>
      <c r="F119" s="394"/>
      <c r="G119" s="394"/>
      <c r="H119" s="394"/>
      <c r="I119" s="395"/>
      <c r="J119" s="430"/>
      <c r="K119" s="430"/>
      <c r="L119" s="431"/>
      <c r="M119" s="10"/>
    </row>
    <row r="120" spans="1:21" x14ac:dyDescent="0.25">
      <c r="B120" s="418">
        <v>1</v>
      </c>
      <c r="C120" s="460"/>
      <c r="D120" s="461"/>
      <c r="E120" s="461"/>
      <c r="F120" s="461"/>
      <c r="G120" s="461"/>
      <c r="H120" s="461"/>
      <c r="I120" s="462"/>
      <c r="J120" s="456"/>
      <c r="K120" s="456"/>
      <c r="L120" s="457"/>
      <c r="M120" s="10"/>
    </row>
    <row r="121" spans="1:21" ht="14.25" customHeight="1" x14ac:dyDescent="0.25">
      <c r="B121" s="418"/>
      <c r="C121" s="463"/>
      <c r="D121" s="464"/>
      <c r="E121" s="464"/>
      <c r="F121" s="464"/>
      <c r="G121" s="464"/>
      <c r="H121" s="464"/>
      <c r="I121" s="465"/>
      <c r="J121" s="458"/>
      <c r="K121" s="458"/>
      <c r="L121" s="459"/>
      <c r="M121" s="10"/>
      <c r="O121" s="112" t="s">
        <v>862</v>
      </c>
      <c r="P121" s="112" t="s">
        <v>909</v>
      </c>
    </row>
    <row r="122" spans="1:21" x14ac:dyDescent="0.25">
      <c r="B122" s="418">
        <v>2</v>
      </c>
      <c r="C122" s="460"/>
      <c r="D122" s="461"/>
      <c r="E122" s="461"/>
      <c r="F122" s="461"/>
      <c r="G122" s="461"/>
      <c r="H122" s="461"/>
      <c r="I122" s="462"/>
      <c r="J122" s="456"/>
      <c r="K122" s="456"/>
      <c r="L122" s="457"/>
      <c r="M122" s="10"/>
    </row>
    <row r="123" spans="1:21" ht="14.25" customHeight="1" x14ac:dyDescent="0.25">
      <c r="B123" s="418"/>
      <c r="C123" s="463"/>
      <c r="D123" s="464"/>
      <c r="E123" s="464"/>
      <c r="F123" s="464"/>
      <c r="G123" s="464"/>
      <c r="H123" s="464"/>
      <c r="I123" s="465"/>
      <c r="J123" s="458"/>
      <c r="K123" s="458"/>
      <c r="L123" s="459"/>
      <c r="M123" s="10"/>
    </row>
    <row r="124" spans="1:21" x14ac:dyDescent="0.25">
      <c r="B124" s="418">
        <v>3</v>
      </c>
      <c r="C124" s="460"/>
      <c r="D124" s="461"/>
      <c r="E124" s="461"/>
      <c r="F124" s="461"/>
      <c r="G124" s="461"/>
      <c r="H124" s="461"/>
      <c r="I124" s="462"/>
      <c r="J124" s="456"/>
      <c r="K124" s="456"/>
      <c r="L124" s="457"/>
      <c r="M124" s="10"/>
    </row>
    <row r="125" spans="1:21" ht="14.25" customHeight="1" x14ac:dyDescent="0.25">
      <c r="B125" s="418"/>
      <c r="C125" s="463"/>
      <c r="D125" s="464"/>
      <c r="E125" s="464"/>
      <c r="F125" s="464"/>
      <c r="G125" s="464"/>
      <c r="H125" s="464"/>
      <c r="I125" s="465"/>
      <c r="J125" s="458"/>
      <c r="K125" s="458"/>
      <c r="L125" s="459"/>
      <c r="M125" s="10"/>
    </row>
    <row r="126" spans="1:21" x14ac:dyDescent="0.25">
      <c r="B126" s="418">
        <v>4</v>
      </c>
      <c r="C126" s="460"/>
      <c r="D126" s="461"/>
      <c r="E126" s="461"/>
      <c r="F126" s="461"/>
      <c r="G126" s="461"/>
      <c r="H126" s="461"/>
      <c r="I126" s="462"/>
      <c r="J126" s="456"/>
      <c r="K126" s="456"/>
      <c r="L126" s="457"/>
      <c r="M126" s="10"/>
    </row>
    <row r="127" spans="1:21" ht="14.25" customHeight="1" x14ac:dyDescent="0.25">
      <c r="B127" s="418"/>
      <c r="C127" s="463"/>
      <c r="D127" s="464"/>
      <c r="E127" s="464"/>
      <c r="F127" s="464"/>
      <c r="G127" s="464"/>
      <c r="H127" s="464"/>
      <c r="I127" s="465"/>
      <c r="J127" s="458"/>
      <c r="K127" s="458"/>
      <c r="L127" s="459"/>
      <c r="M127" s="10"/>
    </row>
    <row r="128" spans="1:21" x14ac:dyDescent="0.25">
      <c r="B128" s="418">
        <v>5</v>
      </c>
      <c r="C128" s="460"/>
      <c r="D128" s="461"/>
      <c r="E128" s="461"/>
      <c r="F128" s="461"/>
      <c r="G128" s="461"/>
      <c r="H128" s="461"/>
      <c r="I128" s="462"/>
      <c r="J128" s="456"/>
      <c r="K128" s="456"/>
      <c r="L128" s="457"/>
      <c r="M128" s="10"/>
    </row>
    <row r="129" spans="1:16" ht="14.25" customHeight="1" x14ac:dyDescent="0.25">
      <c r="B129" s="418"/>
      <c r="C129" s="463"/>
      <c r="D129" s="464"/>
      <c r="E129" s="464"/>
      <c r="F129" s="464"/>
      <c r="G129" s="464"/>
      <c r="H129" s="464"/>
      <c r="I129" s="465"/>
      <c r="J129" s="458"/>
      <c r="K129" s="458"/>
      <c r="L129" s="459"/>
      <c r="M129" s="10"/>
    </row>
    <row r="130" spans="1:16" x14ac:dyDescent="0.25">
      <c r="A130" s="7"/>
      <c r="B130" s="56"/>
      <c r="C130" s="57"/>
      <c r="D130" s="57"/>
      <c r="E130" s="57"/>
      <c r="F130" s="57"/>
      <c r="G130" s="57"/>
      <c r="H130" s="57"/>
      <c r="I130" s="57"/>
      <c r="J130" s="57"/>
      <c r="K130" s="57"/>
      <c r="L130" s="138"/>
      <c r="M130" s="10"/>
    </row>
    <row r="131" spans="1:16" s="136" customFormat="1" x14ac:dyDescent="0.25">
      <c r="A131" s="7"/>
      <c r="B131" s="399" t="s">
        <v>810</v>
      </c>
      <c r="C131" s="400"/>
      <c r="D131" s="400"/>
      <c r="E131" s="400"/>
      <c r="F131" s="400"/>
      <c r="G131" s="400"/>
      <c r="H131" s="400"/>
      <c r="I131" s="400"/>
      <c r="J131" s="400"/>
      <c r="K131" s="400"/>
      <c r="L131" s="401"/>
      <c r="M131" s="55"/>
    </row>
    <row r="132" spans="1:16" x14ac:dyDescent="0.25">
      <c r="A132" s="7"/>
      <c r="B132" s="56"/>
      <c r="C132" s="57"/>
      <c r="D132" s="57"/>
      <c r="E132" s="57"/>
      <c r="F132" s="57"/>
      <c r="G132" s="57"/>
      <c r="H132" s="57"/>
      <c r="I132" s="57"/>
      <c r="J132" s="57"/>
      <c r="K132" s="57"/>
      <c r="L132" s="138"/>
      <c r="M132" s="10"/>
    </row>
    <row r="133" spans="1:16" x14ac:dyDescent="0.25">
      <c r="A133" s="7"/>
      <c r="B133" s="280" t="str">
        <f>IF(Intro!$G$29="English",O133,P133)</f>
        <v>Identify any significant price differential between the different products that your firm sells. Describe the main factors that contribute to those price differences.</v>
      </c>
      <c r="C133" s="281"/>
      <c r="D133" s="281"/>
      <c r="E133" s="281"/>
      <c r="F133" s="281"/>
      <c r="G133" s="281"/>
      <c r="H133" s="281"/>
      <c r="I133" s="281"/>
      <c r="J133" s="281"/>
      <c r="K133" s="281"/>
      <c r="L133" s="282"/>
      <c r="M133" s="10"/>
      <c r="O133" s="112" t="s">
        <v>865</v>
      </c>
      <c r="P133" s="112" t="s">
        <v>866</v>
      </c>
    </row>
    <row r="134" spans="1:16" x14ac:dyDescent="0.25">
      <c r="A134" s="7"/>
      <c r="B134" s="280"/>
      <c r="C134" s="281"/>
      <c r="D134" s="281"/>
      <c r="E134" s="281"/>
      <c r="F134" s="281"/>
      <c r="G134" s="281"/>
      <c r="H134" s="281"/>
      <c r="I134" s="281"/>
      <c r="J134" s="281"/>
      <c r="K134" s="281"/>
      <c r="L134" s="282"/>
      <c r="M134" s="10"/>
    </row>
    <row r="135" spans="1:16" x14ac:dyDescent="0.25">
      <c r="A135" s="7"/>
      <c r="B135" s="56"/>
      <c r="C135" s="57"/>
      <c r="D135" s="57"/>
      <c r="E135" s="57"/>
      <c r="F135" s="57"/>
      <c r="G135" s="57"/>
      <c r="H135" s="57"/>
      <c r="I135" s="57"/>
      <c r="J135" s="57"/>
      <c r="K135" s="57"/>
      <c r="L135" s="138"/>
      <c r="M135" s="10"/>
    </row>
    <row r="136" spans="1:16" s="136" customFormat="1" x14ac:dyDescent="0.25">
      <c r="A136" s="7"/>
      <c r="B136" s="402"/>
      <c r="C136" s="403"/>
      <c r="D136" s="403"/>
      <c r="E136" s="403"/>
      <c r="F136" s="403"/>
      <c r="G136" s="403"/>
      <c r="H136" s="403"/>
      <c r="I136" s="403"/>
      <c r="J136" s="403"/>
      <c r="K136" s="403"/>
      <c r="L136" s="404"/>
      <c r="M136" s="29"/>
    </row>
    <row r="137" spans="1:16" s="136" customFormat="1" x14ac:dyDescent="0.25">
      <c r="A137" s="7"/>
      <c r="B137" s="402"/>
      <c r="C137" s="403"/>
      <c r="D137" s="403"/>
      <c r="E137" s="403"/>
      <c r="F137" s="403"/>
      <c r="G137" s="403"/>
      <c r="H137" s="403"/>
      <c r="I137" s="403"/>
      <c r="J137" s="403"/>
      <c r="K137" s="403"/>
      <c r="L137" s="404"/>
      <c r="M137" s="29"/>
    </row>
    <row r="138" spans="1:16" s="136" customFormat="1" x14ac:dyDescent="0.25">
      <c r="A138" s="7"/>
      <c r="B138" s="402"/>
      <c r="C138" s="403"/>
      <c r="D138" s="403"/>
      <c r="E138" s="403"/>
      <c r="F138" s="403"/>
      <c r="G138" s="403"/>
      <c r="H138" s="403"/>
      <c r="I138" s="403"/>
      <c r="J138" s="403"/>
      <c r="K138" s="403"/>
      <c r="L138" s="404"/>
      <c r="M138" s="29"/>
    </row>
    <row r="139" spans="1:16" s="136" customFormat="1" x14ac:dyDescent="0.25">
      <c r="A139" s="7"/>
      <c r="B139" s="402"/>
      <c r="C139" s="403"/>
      <c r="D139" s="403"/>
      <c r="E139" s="403"/>
      <c r="F139" s="403"/>
      <c r="G139" s="403"/>
      <c r="H139" s="403"/>
      <c r="I139" s="403"/>
      <c r="J139" s="403"/>
      <c r="K139" s="403"/>
      <c r="L139" s="404"/>
      <c r="M139" s="29"/>
    </row>
    <row r="140" spans="1:16" s="136" customFormat="1" x14ac:dyDescent="0.25">
      <c r="A140" s="7"/>
      <c r="B140" s="402"/>
      <c r="C140" s="403"/>
      <c r="D140" s="403"/>
      <c r="E140" s="403"/>
      <c r="F140" s="403"/>
      <c r="G140" s="403"/>
      <c r="H140" s="403"/>
      <c r="I140" s="403"/>
      <c r="J140" s="403"/>
      <c r="K140" s="403"/>
      <c r="L140" s="404"/>
      <c r="M140" s="29"/>
    </row>
    <row r="141" spans="1:16" s="136" customFormat="1" x14ac:dyDescent="0.25">
      <c r="A141" s="7"/>
      <c r="B141" s="402"/>
      <c r="C141" s="403"/>
      <c r="D141" s="403"/>
      <c r="E141" s="403"/>
      <c r="F141" s="403"/>
      <c r="G141" s="403"/>
      <c r="H141" s="403"/>
      <c r="I141" s="403"/>
      <c r="J141" s="403"/>
      <c r="K141" s="403"/>
      <c r="L141" s="404"/>
      <c r="M141" s="29"/>
    </row>
    <row r="142" spans="1:16" s="136" customFormat="1" x14ac:dyDescent="0.25">
      <c r="A142" s="7"/>
      <c r="B142" s="402"/>
      <c r="C142" s="403"/>
      <c r="D142" s="403"/>
      <c r="E142" s="403"/>
      <c r="F142" s="403"/>
      <c r="G142" s="403"/>
      <c r="H142" s="403"/>
      <c r="I142" s="403"/>
      <c r="J142" s="403"/>
      <c r="K142" s="403"/>
      <c r="L142" s="404"/>
      <c r="M142" s="29"/>
    </row>
    <row r="143" spans="1:16" s="136" customFormat="1" x14ac:dyDescent="0.25">
      <c r="A143" s="7"/>
      <c r="B143" s="402"/>
      <c r="C143" s="403"/>
      <c r="D143" s="403"/>
      <c r="E143" s="403"/>
      <c r="F143" s="403"/>
      <c r="G143" s="403"/>
      <c r="H143" s="403"/>
      <c r="I143" s="403"/>
      <c r="J143" s="403"/>
      <c r="K143" s="403"/>
      <c r="L143" s="404"/>
      <c r="M143" s="29"/>
    </row>
    <row r="144" spans="1:16" x14ac:dyDescent="0.25">
      <c r="A144" s="7"/>
      <c r="B144" s="54"/>
      <c r="C144" s="64"/>
      <c r="D144" s="64"/>
      <c r="E144" s="64"/>
      <c r="F144" s="64"/>
      <c r="G144" s="64"/>
      <c r="H144" s="64"/>
      <c r="I144" s="64"/>
      <c r="J144" s="64"/>
      <c r="K144" s="64"/>
      <c r="L144" s="65"/>
      <c r="M144" s="10"/>
    </row>
    <row r="145" spans="1:14" s="35" customFormat="1" x14ac:dyDescent="0.25">
      <c r="A145" s="58"/>
      <c r="B145" s="4"/>
      <c r="C145" s="4"/>
      <c r="D145" s="59"/>
      <c r="E145" s="59"/>
      <c r="F145" s="59"/>
      <c r="G145" s="59"/>
      <c r="H145" s="59"/>
      <c r="I145" s="59"/>
      <c r="J145" s="59"/>
      <c r="K145" s="59"/>
      <c r="L145" s="59"/>
      <c r="N145" s="60"/>
    </row>
    <row r="146" spans="1:14" s="35" customFormat="1" x14ac:dyDescent="0.25">
      <c r="A146" s="58"/>
      <c r="B146" s="4"/>
      <c r="C146" s="4"/>
      <c r="D146" s="59"/>
      <c r="E146" s="59"/>
      <c r="F146" s="59"/>
      <c r="G146" s="59"/>
      <c r="H146" s="59"/>
      <c r="I146" s="59"/>
      <c r="J146" s="59"/>
      <c r="K146" s="59"/>
      <c r="L146" s="59"/>
      <c r="N146" s="60"/>
    </row>
    <row r="147" spans="1:14" s="35" customFormat="1" x14ac:dyDescent="0.25">
      <c r="A147" s="58"/>
      <c r="B147" s="4"/>
      <c r="C147" s="4"/>
      <c r="D147" s="59"/>
      <c r="E147" s="59"/>
      <c r="F147" s="59"/>
      <c r="G147" s="59"/>
      <c r="H147" s="59"/>
      <c r="I147" s="59"/>
      <c r="J147" s="59"/>
      <c r="K147" s="59"/>
      <c r="L147" s="59"/>
      <c r="N147" s="60"/>
    </row>
    <row r="148" spans="1:14" s="35" customFormat="1" x14ac:dyDescent="0.25">
      <c r="A148" s="58"/>
      <c r="B148" s="4"/>
      <c r="C148" s="4"/>
      <c r="D148" s="59"/>
      <c r="E148" s="59"/>
      <c r="F148" s="59"/>
      <c r="G148" s="59"/>
      <c r="H148" s="59"/>
      <c r="I148" s="59"/>
      <c r="J148" s="59"/>
      <c r="K148" s="59"/>
      <c r="L148" s="59"/>
      <c r="N148" s="60"/>
    </row>
    <row r="149" spans="1:14" s="35" customFormat="1" x14ac:dyDescent="0.25">
      <c r="A149" s="58"/>
      <c r="B149" s="4"/>
      <c r="C149" s="4"/>
      <c r="D149" s="59"/>
      <c r="E149" s="59"/>
      <c r="F149" s="59"/>
      <c r="G149" s="59"/>
      <c r="H149" s="59"/>
      <c r="I149" s="59"/>
      <c r="J149" s="59"/>
      <c r="K149" s="59"/>
      <c r="L149" s="59"/>
      <c r="N149" s="60"/>
    </row>
    <row r="150" spans="1:14" s="35" customFormat="1" x14ac:dyDescent="0.25">
      <c r="A150" s="58"/>
      <c r="B150" s="4"/>
      <c r="C150" s="4"/>
      <c r="D150" s="59"/>
      <c r="E150" s="59"/>
      <c r="F150" s="59"/>
      <c r="G150" s="59"/>
      <c r="H150" s="59"/>
      <c r="I150" s="59"/>
      <c r="J150" s="59"/>
      <c r="K150" s="59"/>
      <c r="L150" s="59"/>
      <c r="N150" s="60"/>
    </row>
    <row r="151" spans="1:14" s="35" customFormat="1" x14ac:dyDescent="0.25">
      <c r="A151" s="58"/>
      <c r="B151" s="4"/>
      <c r="C151" s="4"/>
      <c r="D151" s="59"/>
      <c r="E151" s="59"/>
      <c r="F151" s="59"/>
      <c r="G151" s="59"/>
      <c r="H151" s="59"/>
      <c r="I151" s="59"/>
      <c r="J151" s="59"/>
      <c r="K151" s="59"/>
      <c r="L151" s="59"/>
      <c r="N151" s="60"/>
    </row>
    <row r="152" spans="1:14" s="35" customFormat="1" x14ac:dyDescent="0.25">
      <c r="A152" s="58"/>
      <c r="B152" s="4"/>
      <c r="C152" s="4"/>
      <c r="D152" s="59"/>
      <c r="E152" s="59"/>
      <c r="F152" s="59"/>
      <c r="G152" s="59"/>
      <c r="H152" s="59"/>
      <c r="I152" s="59"/>
      <c r="J152" s="59"/>
      <c r="K152" s="59"/>
      <c r="L152" s="59"/>
      <c r="N152" s="60"/>
    </row>
    <row r="153" spans="1:14" s="35" customFormat="1" x14ac:dyDescent="0.25">
      <c r="A153" s="58"/>
      <c r="B153" s="4"/>
      <c r="C153" s="4"/>
      <c r="D153" s="59"/>
      <c r="E153" s="59"/>
      <c r="F153" s="59"/>
      <c r="G153" s="59"/>
      <c r="H153" s="59"/>
      <c r="I153" s="59"/>
      <c r="J153" s="59"/>
      <c r="K153" s="59"/>
      <c r="L153" s="59"/>
      <c r="N153" s="60"/>
    </row>
    <row r="154" spans="1:14" s="35" customFormat="1" x14ac:dyDescent="0.25">
      <c r="A154" s="58"/>
      <c r="B154" s="4"/>
      <c r="C154" s="4"/>
      <c r="D154" s="59"/>
      <c r="E154" s="59"/>
      <c r="F154" s="59"/>
      <c r="G154" s="59"/>
      <c r="H154" s="59"/>
      <c r="I154" s="59"/>
      <c r="J154" s="59"/>
      <c r="K154" s="59"/>
      <c r="L154" s="59"/>
      <c r="N154" s="60"/>
    </row>
    <row r="155" spans="1:14" s="35" customFormat="1" x14ac:dyDescent="0.25">
      <c r="A155" s="58"/>
      <c r="B155" s="4"/>
      <c r="C155" s="4"/>
      <c r="D155" s="59"/>
      <c r="E155" s="59"/>
      <c r="F155" s="59"/>
      <c r="G155" s="59"/>
      <c r="H155" s="59"/>
      <c r="I155" s="59"/>
      <c r="J155" s="59"/>
      <c r="K155" s="59"/>
      <c r="L155" s="59"/>
      <c r="N155" s="60"/>
    </row>
    <row r="156" spans="1:14" s="35" customFormat="1" x14ac:dyDescent="0.25">
      <c r="A156" s="58"/>
      <c r="B156" s="4"/>
      <c r="C156" s="4"/>
      <c r="D156" s="59"/>
      <c r="E156" s="59"/>
      <c r="F156" s="59"/>
      <c r="G156" s="59"/>
      <c r="H156" s="59"/>
      <c r="I156" s="59"/>
      <c r="J156" s="59"/>
      <c r="K156" s="59"/>
      <c r="L156" s="59"/>
      <c r="N156" s="60"/>
    </row>
    <row r="157" spans="1:14" s="35" customFormat="1" x14ac:dyDescent="0.25">
      <c r="A157" s="58"/>
      <c r="B157" s="4"/>
      <c r="C157" s="4"/>
      <c r="D157" s="59"/>
      <c r="E157" s="59"/>
      <c r="F157" s="59"/>
      <c r="G157" s="59"/>
      <c r="H157" s="59"/>
      <c r="I157" s="59"/>
      <c r="J157" s="59"/>
      <c r="K157" s="59"/>
      <c r="L157" s="59"/>
      <c r="N157" s="60"/>
    </row>
    <row r="158" spans="1:14" s="35" customFormat="1" x14ac:dyDescent="0.25">
      <c r="A158" s="58"/>
      <c r="B158" s="4"/>
      <c r="C158" s="4"/>
      <c r="D158" s="59"/>
      <c r="E158" s="59"/>
      <c r="F158" s="59"/>
      <c r="G158" s="59"/>
      <c r="H158" s="59"/>
      <c r="I158" s="59"/>
      <c r="J158" s="59"/>
      <c r="K158" s="59"/>
      <c r="L158" s="59"/>
      <c r="N158" s="60"/>
    </row>
    <row r="159" spans="1:14" s="35" customFormat="1" x14ac:dyDescent="0.25">
      <c r="A159" s="58"/>
      <c r="B159" s="4"/>
      <c r="C159" s="4"/>
      <c r="D159" s="59"/>
      <c r="E159" s="59"/>
      <c r="F159" s="59"/>
      <c r="G159" s="59"/>
      <c r="H159" s="59"/>
      <c r="I159" s="59"/>
      <c r="J159" s="59"/>
      <c r="K159" s="59"/>
      <c r="L159" s="59"/>
      <c r="N159" s="60"/>
    </row>
    <row r="160" spans="1:14" s="35" customFormat="1" x14ac:dyDescent="0.25">
      <c r="A160" s="58"/>
      <c r="B160" s="4"/>
      <c r="C160" s="4"/>
      <c r="D160" s="59"/>
      <c r="E160" s="59"/>
      <c r="F160" s="59"/>
      <c r="G160" s="59"/>
      <c r="H160" s="59"/>
      <c r="I160" s="59"/>
      <c r="J160" s="59"/>
      <c r="K160" s="59"/>
      <c r="L160" s="59"/>
      <c r="N160" s="60"/>
    </row>
    <row r="161" spans="1:14" s="35" customFormat="1" x14ac:dyDescent="0.25">
      <c r="A161" s="58"/>
      <c r="B161" s="4"/>
      <c r="C161" s="4"/>
      <c r="D161" s="59"/>
      <c r="E161" s="59"/>
      <c r="F161" s="59"/>
      <c r="G161" s="59"/>
      <c r="H161" s="59"/>
      <c r="I161" s="59"/>
      <c r="J161" s="59"/>
      <c r="K161" s="59"/>
      <c r="L161" s="59"/>
      <c r="N161" s="60"/>
    </row>
    <row r="162" spans="1:14" s="35" customFormat="1" x14ac:dyDescent="0.25">
      <c r="A162" s="58"/>
      <c r="B162" s="4"/>
      <c r="C162" s="4"/>
      <c r="D162" s="59"/>
      <c r="E162" s="59"/>
      <c r="F162" s="59"/>
      <c r="G162" s="59"/>
      <c r="H162" s="59"/>
      <c r="I162" s="59"/>
      <c r="J162" s="59"/>
      <c r="K162" s="59"/>
      <c r="L162" s="59"/>
      <c r="N162" s="60"/>
    </row>
    <row r="163" spans="1:14" s="35" customFormat="1" x14ac:dyDescent="0.25">
      <c r="A163" s="58"/>
      <c r="B163" s="4"/>
      <c r="C163" s="4"/>
      <c r="D163" s="59"/>
      <c r="E163" s="59"/>
      <c r="F163" s="59"/>
      <c r="G163" s="59"/>
      <c r="H163" s="59"/>
      <c r="I163" s="59"/>
      <c r="J163" s="59"/>
      <c r="K163" s="59"/>
      <c r="L163" s="59"/>
      <c r="N163" s="60"/>
    </row>
    <row r="164" spans="1:14" s="35" customFormat="1" x14ac:dyDescent="0.25">
      <c r="A164" s="58"/>
      <c r="B164" s="4"/>
      <c r="C164" s="4"/>
      <c r="D164" s="59"/>
      <c r="E164" s="59"/>
      <c r="F164" s="59"/>
      <c r="G164" s="59"/>
      <c r="H164" s="59"/>
      <c r="I164" s="59"/>
      <c r="J164" s="59"/>
      <c r="K164" s="59"/>
      <c r="L164" s="59"/>
      <c r="N164" s="60"/>
    </row>
    <row r="165" spans="1:14" s="35" customFormat="1" x14ac:dyDescent="0.25">
      <c r="A165" s="58"/>
      <c r="B165" s="4"/>
      <c r="C165" s="4"/>
      <c r="D165" s="59"/>
      <c r="E165" s="59"/>
      <c r="F165" s="59"/>
      <c r="G165" s="59"/>
      <c r="H165" s="59"/>
      <c r="I165" s="59"/>
      <c r="J165" s="59"/>
      <c r="K165" s="59"/>
      <c r="L165" s="59"/>
      <c r="N165" s="60"/>
    </row>
  </sheetData>
  <sheetProtection algorithmName="SHA-512" hashValue="vPnheT67DVqcfe3vC7yPoaOABmPw6dcRAidWnRceHPJX73A/4HLL0tLk+oJRhOCwumVp3q2JPOSnWNyFrkQbqw==" saltValue="7U3uX4McaMaolrcNo9FH3Q==" spinCount="100000" sheet="1" objects="1" scenarios="1" selectLockedCells="1"/>
  <mergeCells count="76">
    <mergeCell ref="B131:L131"/>
    <mergeCell ref="B133:L134"/>
    <mergeCell ref="B136:L143"/>
    <mergeCell ref="B113:L113"/>
    <mergeCell ref="B114:L116"/>
    <mergeCell ref="B118:B119"/>
    <mergeCell ref="J118:L119"/>
    <mergeCell ref="B120:B121"/>
    <mergeCell ref="B124:B125"/>
    <mergeCell ref="J124:L125"/>
    <mergeCell ref="J120:L121"/>
    <mergeCell ref="B122:B123"/>
    <mergeCell ref="J122:L123"/>
    <mergeCell ref="B128:B129"/>
    <mergeCell ref="J128:L129"/>
    <mergeCell ref="C128:I129"/>
    <mergeCell ref="B12:L12"/>
    <mergeCell ref="B13:L13"/>
    <mergeCell ref="B90:L97"/>
    <mergeCell ref="B71:L71"/>
    <mergeCell ref="B73:L74"/>
    <mergeCell ref="B76:L83"/>
    <mergeCell ref="B85:L85"/>
    <mergeCell ref="B87:L88"/>
    <mergeCell ref="B14:L14"/>
    <mergeCell ref="B15:L15"/>
    <mergeCell ref="B16:L16"/>
    <mergeCell ref="B22:L22"/>
    <mergeCell ref="B36:L36"/>
    <mergeCell ref="B23:L23"/>
    <mergeCell ref="B20:L20"/>
    <mergeCell ref="B25:L32"/>
    <mergeCell ref="B4:L4"/>
    <mergeCell ref="B5:L5"/>
    <mergeCell ref="B6:L6"/>
    <mergeCell ref="B11:L11"/>
    <mergeCell ref="B8:L8"/>
    <mergeCell ref="B9:L9"/>
    <mergeCell ref="B10:L10"/>
    <mergeCell ref="B101:L102"/>
    <mergeCell ref="B52:L59"/>
    <mergeCell ref="B34:L34"/>
    <mergeCell ref="B19:L19"/>
    <mergeCell ref="B50:L50"/>
    <mergeCell ref="B41:C41"/>
    <mergeCell ref="B37:L37"/>
    <mergeCell ref="G39:G40"/>
    <mergeCell ref="E39:E40"/>
    <mergeCell ref="F39:F40"/>
    <mergeCell ref="B43:L43"/>
    <mergeCell ref="B44:L44"/>
    <mergeCell ref="E46:E47"/>
    <mergeCell ref="F46:F47"/>
    <mergeCell ref="G46:G47"/>
    <mergeCell ref="B67:C69"/>
    <mergeCell ref="B61:L61"/>
    <mergeCell ref="B63:L63"/>
    <mergeCell ref="G65:G66"/>
    <mergeCell ref="H65:H66"/>
    <mergeCell ref="I65:I66"/>
    <mergeCell ref="B17:L17"/>
    <mergeCell ref="B126:B127"/>
    <mergeCell ref="J126:L127"/>
    <mergeCell ref="C118:I119"/>
    <mergeCell ref="C120:I121"/>
    <mergeCell ref="C122:I123"/>
    <mergeCell ref="C124:I125"/>
    <mergeCell ref="C126:I127"/>
    <mergeCell ref="B104:L111"/>
    <mergeCell ref="B48:C48"/>
    <mergeCell ref="D67:E67"/>
    <mergeCell ref="D68:E68"/>
    <mergeCell ref="D69:E69"/>
    <mergeCell ref="B99:L99"/>
    <mergeCell ref="F65:F66"/>
    <mergeCell ref="F64:I64"/>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5:B27 B52 B55:B56" xr:uid="{D57C5EAA-365B-40A0-A0ED-271BD91A3A59}">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41:G41 E48:G48 F67:I68" xr:uid="{16746B84-75D7-4AE8-AB5C-DCB10DC84C50}">
      <formula1>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76 B90 B104 B136" xr:uid="{32BCD65A-BEB8-4A02-A08F-4DE86E1B446E}">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F69:I69" xr:uid="{471DB5F7-C35E-4118-B32C-36E78A444683}">
      <formula1>1000</formula1>
    </dataValidation>
  </dataValidations>
  <printOptions horizontalCentered="1"/>
  <pageMargins left="0.25" right="0.25" top="0.75" bottom="0.75" header="0.3" footer="0.3"/>
  <pageSetup scale="76" fitToHeight="0" orientation="portrait" r:id="rId1"/>
  <headerFooter>
    <oddFooter>&amp;L&amp;A</oddFooter>
  </headerFooter>
  <rowBreaks count="1" manualBreakCount="1">
    <brk id="33" min="1" max="11"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A3B46-3B01-4F78-A34B-17C682E1A8C7}">
  <sheetPr codeName="Sheet7">
    <tabColor rgb="FFFFC000"/>
  </sheetPr>
  <dimension ref="A1"/>
  <sheetViews>
    <sheetView showGridLines="0" zoomScaleNormal="100" workbookViewId="0"/>
  </sheetViews>
  <sheetFormatPr defaultRowHeight="15" x14ac:dyDescent="0.25"/>
  <sheetData/>
  <sheetProtection algorithmName="SHA-512" hashValue="JMGETnkuzDlkwg1x296W6FHe2XfE5McUdrCYGmLVmqocEAEVQrl9YdRyFjpzj/zX9cla1jJL/G6qwO8/jY2zuA==" saltValue="F5StpMDRqncJKa4dIdQ59g==" spinCount="100000" sheet="1" objects="1" scenarios="1" select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0D044-334D-442A-A8B0-B9D967653A93}">
  <sheetPr>
    <tabColor rgb="FF92D050"/>
    <pageSetUpPr fitToPage="1"/>
  </sheetPr>
  <dimension ref="A1:P118"/>
  <sheetViews>
    <sheetView showGridLines="0" zoomScaleNormal="100" zoomScaleSheetLayoutView="55" workbookViewId="0"/>
  </sheetViews>
  <sheetFormatPr defaultColWidth="9.28515625" defaultRowHeight="14.25" x14ac:dyDescent="0.25"/>
  <cols>
    <col min="1" max="1" width="1.7109375" style="8" customWidth="1"/>
    <col min="2" max="12" width="14.5703125" style="1" customWidth="1"/>
    <col min="13" max="13" width="6.28515625" style="9" customWidth="1"/>
    <col min="14" max="14" width="9.28515625" style="10" customWidth="1"/>
    <col min="15" max="15" width="10.7109375" style="10" hidden="1" customWidth="1"/>
    <col min="16" max="16" width="8.7109375" style="10" hidden="1" customWidth="1"/>
    <col min="17" max="17" width="9.28515625" style="10" customWidth="1"/>
    <col min="18" max="16384" width="9.28515625" style="10"/>
  </cols>
  <sheetData>
    <row r="1" spans="1:16" x14ac:dyDescent="0.25">
      <c r="O1" s="10" t="s">
        <v>332</v>
      </c>
      <c r="P1" s="10" t="s">
        <v>332</v>
      </c>
    </row>
    <row r="2" spans="1:16" x14ac:dyDescent="0.25">
      <c r="B2" s="12" t="str">
        <f>Pro!B2</f>
        <v>PROTECTED</v>
      </c>
      <c r="C2" s="12"/>
      <c r="D2" s="12"/>
      <c r="O2" s="136" t="s">
        <v>55</v>
      </c>
      <c r="P2" s="136" t="s">
        <v>71</v>
      </c>
    </row>
    <row r="3" spans="1:16" x14ac:dyDescent="0.25">
      <c r="B3" s="13"/>
      <c r="C3" s="13"/>
      <c r="D3" s="13"/>
      <c r="O3" s="2"/>
      <c r="P3" s="2"/>
    </row>
    <row r="4" spans="1:16" s="2" customFormat="1" x14ac:dyDescent="0.25">
      <c r="A4" s="4"/>
      <c r="B4" s="341" t="str">
        <f>Info!B4</f>
        <v>IMPORTERS' QUESTIONNAIRE</v>
      </c>
      <c r="C4" s="342"/>
      <c r="D4" s="342"/>
      <c r="E4" s="342"/>
      <c r="F4" s="342"/>
      <c r="G4" s="342"/>
      <c r="H4" s="342"/>
      <c r="I4" s="342"/>
      <c r="J4" s="342"/>
      <c r="K4" s="342"/>
      <c r="L4" s="343"/>
      <c r="M4" s="21"/>
      <c r="N4" s="21"/>
      <c r="O4" s="19"/>
      <c r="P4" s="19"/>
    </row>
    <row r="5" spans="1:16" s="2" customFormat="1" x14ac:dyDescent="0.25">
      <c r="A5" s="4"/>
      <c r="B5" s="406" t="str">
        <f>Info!B5</f>
        <v>GC-2025-001</v>
      </c>
      <c r="C5" s="486"/>
      <c r="D5" s="486"/>
      <c r="E5" s="486"/>
      <c r="F5" s="486"/>
      <c r="G5" s="486"/>
      <c r="H5" s="486"/>
      <c r="I5" s="486"/>
      <c r="J5" s="486"/>
      <c r="K5" s="486"/>
      <c r="L5" s="408"/>
      <c r="M5" s="21"/>
      <c r="N5" s="21"/>
      <c r="O5" s="19"/>
      <c r="P5" s="19"/>
    </row>
    <row r="6" spans="1:16" s="6" customFormat="1" x14ac:dyDescent="0.25">
      <c r="A6" s="4"/>
      <c r="B6" s="406" t="str">
        <f>Info!B6</f>
        <v>VEGETABLE GOODS</v>
      </c>
      <c r="C6" s="486"/>
      <c r="D6" s="486"/>
      <c r="E6" s="486"/>
      <c r="F6" s="486"/>
      <c r="G6" s="486"/>
      <c r="H6" s="486"/>
      <c r="I6" s="486"/>
      <c r="J6" s="486"/>
      <c r="K6" s="486"/>
      <c r="L6" s="408"/>
      <c r="M6" s="19"/>
      <c r="N6" s="19"/>
      <c r="O6" s="15"/>
      <c r="P6" s="15"/>
    </row>
    <row r="7" spans="1:16" s="6" customFormat="1" x14ac:dyDescent="0.25">
      <c r="A7" s="4"/>
      <c r="B7" s="113"/>
      <c r="C7" s="155"/>
      <c r="D7" s="155"/>
      <c r="E7" s="155"/>
      <c r="F7" s="155"/>
      <c r="G7" s="155"/>
      <c r="H7" s="155"/>
      <c r="I7" s="155"/>
      <c r="J7" s="155"/>
      <c r="K7" s="155"/>
      <c r="L7" s="115"/>
      <c r="M7" s="19"/>
      <c r="N7" s="19"/>
      <c r="O7" s="20"/>
    </row>
    <row r="8" spans="1:16" s="6" customFormat="1" x14ac:dyDescent="0.25">
      <c r="A8" s="4"/>
      <c r="B8" s="412" t="str">
        <f>Public!B8</f>
        <v>The following questions refer to the goods as defined in the product description on the Intro tab.</v>
      </c>
      <c r="C8" s="487"/>
      <c r="D8" s="487"/>
      <c r="E8" s="487"/>
      <c r="F8" s="487"/>
      <c r="G8" s="487"/>
      <c r="H8" s="487"/>
      <c r="I8" s="487"/>
      <c r="J8" s="487"/>
      <c r="K8" s="487"/>
      <c r="L8" s="414"/>
      <c r="M8" s="19"/>
      <c r="N8" s="19"/>
      <c r="O8" s="15"/>
      <c r="P8" s="15"/>
    </row>
    <row r="9" spans="1:16" s="6" customFormat="1" x14ac:dyDescent="0.25">
      <c r="A9" s="4"/>
      <c r="B9" s="412" t="str">
        <f>Public!B9</f>
        <v xml:space="preserve">Product information and a glossary of terms can be found in the Info tab.
</v>
      </c>
      <c r="C9" s="487"/>
      <c r="D9" s="487"/>
      <c r="E9" s="487"/>
      <c r="F9" s="487"/>
      <c r="G9" s="487"/>
      <c r="H9" s="487"/>
      <c r="I9" s="487"/>
      <c r="J9" s="487"/>
      <c r="K9" s="487"/>
      <c r="L9" s="414"/>
      <c r="M9" s="19"/>
      <c r="N9" s="19"/>
      <c r="O9" s="15"/>
    </row>
    <row r="10" spans="1:16" s="6" customFormat="1" x14ac:dyDescent="0.25">
      <c r="A10" s="4"/>
      <c r="B10" s="412"/>
      <c r="C10" s="487"/>
      <c r="D10" s="487"/>
      <c r="E10" s="487"/>
      <c r="F10" s="487"/>
      <c r="G10" s="487"/>
      <c r="H10" s="487"/>
      <c r="I10" s="487"/>
      <c r="J10" s="487"/>
      <c r="K10" s="487"/>
      <c r="L10" s="414"/>
      <c r="M10" s="19"/>
      <c r="N10" s="19"/>
      <c r="O10" s="10" t="s">
        <v>236</v>
      </c>
      <c r="P10" s="10" t="s">
        <v>235</v>
      </c>
    </row>
    <row r="11" spans="1:16" s="6" customFormat="1" x14ac:dyDescent="0.25">
      <c r="A11" s="4"/>
      <c r="B11" s="412"/>
      <c r="C11" s="487"/>
      <c r="D11" s="487"/>
      <c r="E11" s="487"/>
      <c r="F11" s="487"/>
      <c r="G11" s="487"/>
      <c r="H11" s="487"/>
      <c r="I11" s="487"/>
      <c r="J11" s="487"/>
      <c r="K11" s="487"/>
      <c r="L11" s="414"/>
      <c r="M11" s="19"/>
      <c r="N11" s="19"/>
      <c r="O11" s="15"/>
      <c r="P11" s="15"/>
    </row>
    <row r="12" spans="1:16" s="6" customFormat="1" x14ac:dyDescent="0.25">
      <c r="A12" s="4"/>
      <c r="B12" s="412" t="str">
        <f>Pro!B12</f>
        <v>For the questions in this tab, note the following:</v>
      </c>
      <c r="C12" s="487"/>
      <c r="D12" s="487"/>
      <c r="E12" s="487"/>
      <c r="F12" s="487"/>
      <c r="G12" s="487"/>
      <c r="H12" s="487"/>
      <c r="I12" s="487"/>
      <c r="J12" s="487"/>
      <c r="K12" s="487"/>
      <c r="L12" s="414"/>
      <c r="M12" s="19"/>
      <c r="N12" s="19"/>
      <c r="O12" s="15"/>
      <c r="P12" s="15"/>
    </row>
    <row r="13" spans="1:16" s="6" customFormat="1" ht="26.25" customHeight="1" x14ac:dyDescent="0.25">
      <c r="A13" s="4"/>
      <c r="B13" s="483" t="str">
        <f>Pro!B13</f>
        <v>• Report only sales from your firm’s imports. Sales of goods purchased from Canadian producers must be excluded.</v>
      </c>
      <c r="C13" s="490"/>
      <c r="D13" s="490"/>
      <c r="E13" s="490"/>
      <c r="F13" s="490"/>
      <c r="G13" s="490"/>
      <c r="H13" s="490"/>
      <c r="I13" s="490"/>
      <c r="J13" s="490"/>
      <c r="K13" s="490"/>
      <c r="L13" s="485"/>
      <c r="M13" s="19"/>
      <c r="N13" s="19"/>
      <c r="O13" s="15"/>
      <c r="P13" s="15"/>
    </row>
    <row r="14" spans="1:16" s="6" customFormat="1" x14ac:dyDescent="0.25">
      <c r="A14" s="4"/>
      <c r="B14" s="412" t="str">
        <f>Pro!B14</f>
        <v>• Report all sales to Canadian and foreign associated firms.</v>
      </c>
      <c r="C14" s="487"/>
      <c r="D14" s="487"/>
      <c r="E14" s="487"/>
      <c r="F14" s="487"/>
      <c r="G14" s="487"/>
      <c r="H14" s="487"/>
      <c r="I14" s="487"/>
      <c r="J14" s="487"/>
      <c r="K14" s="487"/>
      <c r="L14" s="414"/>
      <c r="M14" s="19"/>
      <c r="N14" s="19"/>
      <c r="O14" s="15"/>
      <c r="P14" s="15"/>
    </row>
    <row r="15" spans="1:16" s="6" customFormat="1" x14ac:dyDescent="0.25">
      <c r="A15" s="4"/>
      <c r="B15" s="412" t="str">
        <f>Pro!B15</f>
        <v>• Report all sales as of the date of shipment to the customer or the customer’s warehouse.</v>
      </c>
      <c r="C15" s="487"/>
      <c r="D15" s="487"/>
      <c r="E15" s="487"/>
      <c r="F15" s="487"/>
      <c r="G15" s="487"/>
      <c r="H15" s="487"/>
      <c r="I15" s="487"/>
      <c r="J15" s="487"/>
      <c r="K15" s="487"/>
      <c r="L15" s="414"/>
      <c r="M15" s="19"/>
      <c r="N15" s="19"/>
      <c r="O15" s="15"/>
      <c r="P15" s="15"/>
    </row>
    <row r="16" spans="1:16" s="6" customFormat="1" x14ac:dyDescent="0.25">
      <c r="A16" s="4"/>
      <c r="B16" s="412" t="str">
        <f>Pro!B16</f>
        <v>• Report all values in Canadian dollars.</v>
      </c>
      <c r="C16" s="487"/>
      <c r="D16" s="487"/>
      <c r="E16" s="487"/>
      <c r="F16" s="487"/>
      <c r="G16" s="487"/>
      <c r="H16" s="487"/>
      <c r="I16" s="487"/>
      <c r="J16" s="487"/>
      <c r="K16" s="487"/>
      <c r="L16" s="414"/>
      <c r="M16" s="19"/>
      <c r="N16" s="19"/>
      <c r="O16" s="15"/>
      <c r="P16" s="15"/>
    </row>
    <row r="17" spans="1:16" s="6" customFormat="1" x14ac:dyDescent="0.25">
      <c r="A17" s="4"/>
      <c r="B17" s="415" t="str">
        <f>IF(Intro!$G$29="English",O17,P17)</f>
        <v>• If your firm is an end user or a retailer, your firm does not need to report sales of imports or inventories of imports.</v>
      </c>
      <c r="C17" s="416"/>
      <c r="D17" s="416"/>
      <c r="E17" s="416"/>
      <c r="F17" s="416"/>
      <c r="G17" s="416"/>
      <c r="H17" s="416"/>
      <c r="I17" s="416"/>
      <c r="J17" s="416"/>
      <c r="K17" s="416"/>
      <c r="L17" s="417"/>
      <c r="M17" s="19"/>
      <c r="N17" s="19"/>
      <c r="O17" s="15" t="s">
        <v>184</v>
      </c>
      <c r="P17" s="15" t="s">
        <v>185</v>
      </c>
    </row>
    <row r="18" spans="1:16" s="6" customFormat="1" x14ac:dyDescent="0.25">
      <c r="A18" s="4"/>
      <c r="B18" s="396" t="str">
        <f>IF(Intro!$G$29="English",O18,P18)</f>
        <v>Information in this questionnaire should be provided for FROZEN GOODS only</v>
      </c>
      <c r="C18" s="397"/>
      <c r="D18" s="397"/>
      <c r="E18" s="397"/>
      <c r="F18" s="397"/>
      <c r="G18" s="397"/>
      <c r="H18" s="397"/>
      <c r="I18" s="397"/>
      <c r="J18" s="397"/>
      <c r="K18" s="397"/>
      <c r="L18" s="398"/>
      <c r="M18" s="19"/>
      <c r="N18" s="19"/>
      <c r="O18" s="15" t="s">
        <v>968</v>
      </c>
      <c r="P18" s="15" t="s">
        <v>969</v>
      </c>
    </row>
    <row r="19" spans="1:16" s="6" customFormat="1" x14ac:dyDescent="0.25">
      <c r="A19" s="4"/>
      <c r="B19" s="14"/>
      <c r="C19" s="14"/>
      <c r="D19" s="14"/>
      <c r="E19" s="3"/>
      <c r="F19" s="3"/>
      <c r="G19" s="3"/>
      <c r="H19" s="3"/>
      <c r="I19" s="3"/>
      <c r="J19" s="3"/>
      <c r="K19" s="3"/>
      <c r="L19" s="3"/>
      <c r="O19" s="15"/>
      <c r="P19" s="15"/>
    </row>
    <row r="20" spans="1:16" x14ac:dyDescent="0.25">
      <c r="B20" s="283" t="str">
        <f>IF(Intro!$G$29="English",O20,P20)</f>
        <v>IMPORTS AND SALES</v>
      </c>
      <c r="C20" s="284"/>
      <c r="D20" s="284"/>
      <c r="E20" s="284"/>
      <c r="F20" s="284"/>
      <c r="G20" s="284"/>
      <c r="H20" s="284"/>
      <c r="I20" s="284"/>
      <c r="J20" s="284"/>
      <c r="K20" s="284"/>
      <c r="L20" s="285"/>
      <c r="M20" s="10"/>
      <c r="O20" s="84" t="s">
        <v>233</v>
      </c>
      <c r="P20" s="84" t="s">
        <v>234</v>
      </c>
    </row>
    <row r="21" spans="1:16" x14ac:dyDescent="0.25">
      <c r="B21" s="422" t="s">
        <v>12</v>
      </c>
      <c r="C21" s="488"/>
      <c r="D21" s="488"/>
      <c r="E21" s="488"/>
      <c r="F21" s="488"/>
      <c r="G21" s="488"/>
      <c r="H21" s="488"/>
      <c r="I21" s="488"/>
      <c r="J21" s="488"/>
      <c r="K21" s="488"/>
      <c r="L21" s="424"/>
      <c r="M21" s="10"/>
    </row>
    <row r="22" spans="1:16" ht="24" customHeight="1" x14ac:dyDescent="0.25">
      <c r="B22" s="362" t="str">
        <f>IF(Intro!$G$29="English",O22,P22)</f>
        <v xml:space="preserve">Provide your firm's imports and sales of imports of the goods, by country. </v>
      </c>
      <c r="C22" s="489"/>
      <c r="D22" s="489"/>
      <c r="E22" s="489"/>
      <c r="F22" s="489"/>
      <c r="G22" s="156"/>
      <c r="H22" s="156"/>
      <c r="I22" s="156"/>
      <c r="J22" s="156"/>
      <c r="K22" s="156"/>
      <c r="L22" s="151"/>
      <c r="M22" s="10"/>
      <c r="O22" s="10" t="s">
        <v>802</v>
      </c>
      <c r="P22" s="10" t="s">
        <v>803</v>
      </c>
    </row>
    <row r="23" spans="1:16" x14ac:dyDescent="0.25">
      <c r="B23" s="283" t="str">
        <f>IF(Intro!$G$29="English",O23,P23)</f>
        <v>COUNTRY 1</v>
      </c>
      <c r="C23" s="284"/>
      <c r="D23" s="284"/>
      <c r="E23" s="284"/>
      <c r="F23" s="284"/>
      <c r="G23" s="284"/>
      <c r="H23" s="284"/>
      <c r="I23" s="284"/>
      <c r="J23" s="284"/>
      <c r="K23" s="284"/>
      <c r="L23" s="285"/>
      <c r="M23" s="10"/>
      <c r="O23" s="84" t="s">
        <v>362</v>
      </c>
      <c r="P23" s="84" t="s">
        <v>363</v>
      </c>
    </row>
    <row r="24" spans="1:16" ht="15.75" customHeight="1" x14ac:dyDescent="0.25">
      <c r="B24" s="500" t="str">
        <f>IF(Intro!$G$29="English",O24,P24)</f>
        <v>Please specify the country of origin here:</v>
      </c>
      <c r="C24" s="501"/>
      <c r="D24" s="501"/>
      <c r="E24" s="497"/>
      <c r="F24" s="498"/>
      <c r="G24" s="498"/>
      <c r="H24" s="498"/>
      <c r="I24" s="499"/>
      <c r="J24" s="156"/>
      <c r="K24" s="156"/>
      <c r="L24" s="151"/>
      <c r="M24" s="10"/>
      <c r="O24" s="10" t="s">
        <v>855</v>
      </c>
      <c r="P24" s="10" t="s">
        <v>858</v>
      </c>
    </row>
    <row r="25" spans="1:16" x14ac:dyDescent="0.25">
      <c r="B25" s="99"/>
      <c r="C25" s="157"/>
      <c r="D25" s="157"/>
      <c r="E25" s="157"/>
      <c r="F25" s="157"/>
      <c r="G25" s="156"/>
      <c r="H25" s="156"/>
      <c r="I25" s="156"/>
      <c r="J25" s="156"/>
      <c r="K25" s="156"/>
      <c r="L25" s="17"/>
      <c r="M25" s="10"/>
    </row>
    <row r="26" spans="1:16" x14ac:dyDescent="0.25">
      <c r="B26" s="99"/>
      <c r="C26" s="157"/>
      <c r="D26" s="157"/>
      <c r="E26" s="157"/>
      <c r="F26" s="157"/>
      <c r="G26" s="153">
        <f>Variables!$B$6</f>
        <v>2023</v>
      </c>
      <c r="H26" s="153">
        <f>G26+1</f>
        <v>2024</v>
      </c>
      <c r="I26" s="153">
        <f>H26+1</f>
        <v>2025</v>
      </c>
      <c r="J26" s="156"/>
      <c r="K26" s="156"/>
      <c r="L26" s="53"/>
      <c r="M26" s="10"/>
      <c r="O26" s="18"/>
    </row>
    <row r="27" spans="1:16" s="136" customFormat="1" ht="14.25" customHeight="1" x14ac:dyDescent="0.25">
      <c r="A27" s="158"/>
      <c r="B27" s="491" t="str">
        <f>IF(Intro!$G$29="English",O27,P27)</f>
        <v>Imports in Canada</v>
      </c>
      <c r="C27" s="492"/>
      <c r="D27" s="492"/>
      <c r="E27" s="492"/>
      <c r="F27" s="492"/>
      <c r="G27" s="492"/>
      <c r="H27" s="492"/>
      <c r="I27" s="493"/>
      <c r="J27" s="156"/>
      <c r="K27" s="156"/>
      <c r="L27" s="53"/>
      <c r="O27" s="22" t="s">
        <v>151</v>
      </c>
      <c r="P27" s="136" t="s">
        <v>152</v>
      </c>
    </row>
    <row r="28" spans="1:16" ht="15" customHeight="1" x14ac:dyDescent="0.25">
      <c r="B28" s="317" t="str">
        <f>IF(Intro!$G$29="English",O28,P28)</f>
        <v>Imports</v>
      </c>
      <c r="C28" s="318"/>
      <c r="D28" s="504" t="str">
        <f>IF(Intro!$G$29="English",Variables!$B$23,Variables!$C$23)</f>
        <v>kg</v>
      </c>
      <c r="E28" s="504"/>
      <c r="F28" s="504"/>
      <c r="G28" s="101"/>
      <c r="H28" s="101"/>
      <c r="I28" s="101"/>
      <c r="J28" s="156"/>
      <c r="K28" s="156"/>
      <c r="L28" s="53"/>
      <c r="M28" s="10"/>
      <c r="O28" s="10" t="s">
        <v>53</v>
      </c>
      <c r="P28" s="10" t="s">
        <v>118</v>
      </c>
    </row>
    <row r="29" spans="1:16" ht="15" customHeight="1" x14ac:dyDescent="0.25">
      <c r="B29" s="317"/>
      <c r="C29" s="318"/>
      <c r="D29" s="504" t="str">
        <f>IF(Intro!G$29="English",O29,P29)</f>
        <v>net delivered purchase value (CAD)</v>
      </c>
      <c r="E29" s="504"/>
      <c r="F29" s="504"/>
      <c r="G29" s="101"/>
      <c r="H29" s="101"/>
      <c r="I29" s="101"/>
      <c r="J29" s="156"/>
      <c r="K29" s="156"/>
      <c r="L29" s="53"/>
      <c r="M29" s="10"/>
      <c r="O29" s="10" t="s">
        <v>238</v>
      </c>
      <c r="P29" s="10" t="s">
        <v>237</v>
      </c>
    </row>
    <row r="30" spans="1:16" ht="15" customHeight="1" x14ac:dyDescent="0.25">
      <c r="B30" s="317"/>
      <c r="C30" s="318"/>
      <c r="D30" s="504" t="str">
        <f>"$ / "&amp;IF(Intro!$G$29="English",Variables!$B$24,Variables!$C$24)</f>
        <v>$ / kg</v>
      </c>
      <c r="E30" s="504"/>
      <c r="F30" s="504"/>
      <c r="G30" s="111" t="str">
        <f>IF(G28=0,"-",G29/G28)</f>
        <v>-</v>
      </c>
      <c r="H30" s="111" t="str">
        <f>IF(H28=0,"-",H29/H28)</f>
        <v>-</v>
      </c>
      <c r="I30" s="111" t="str">
        <f t="shared" ref="I30" si="0">IF(I28=0,"-",I29/I28)</f>
        <v>-</v>
      </c>
      <c r="J30" s="156"/>
      <c r="K30" s="156"/>
      <c r="L30" s="53"/>
      <c r="M30" s="10"/>
    </row>
    <row r="31" spans="1:16" s="136" customFormat="1" x14ac:dyDescent="0.25">
      <c r="A31" s="158"/>
      <c r="B31" s="494" t="str">
        <f>IF(Intro!$G$29="English",O31,P31)</f>
        <v>Sales of imports in Canada</v>
      </c>
      <c r="C31" s="495"/>
      <c r="D31" s="495"/>
      <c r="E31" s="495"/>
      <c r="F31" s="495"/>
      <c r="G31" s="495"/>
      <c r="H31" s="495"/>
      <c r="I31" s="496"/>
      <c r="J31" s="156"/>
      <c r="K31" s="156"/>
      <c r="L31" s="53"/>
      <c r="O31" s="22" t="s">
        <v>364</v>
      </c>
      <c r="P31" s="136" t="s">
        <v>365</v>
      </c>
    </row>
    <row r="32" spans="1:16" ht="15" customHeight="1" x14ac:dyDescent="0.25">
      <c r="B32" s="317" t="str">
        <f>IF(Intro!$G$29="English",O32,P32)</f>
        <v>Sales to distributors in Canada</v>
      </c>
      <c r="C32" s="318"/>
      <c r="D32" s="504" t="str">
        <f>D28</f>
        <v>kg</v>
      </c>
      <c r="E32" s="504"/>
      <c r="F32" s="504"/>
      <c r="G32" s="101"/>
      <c r="H32" s="101"/>
      <c r="I32" s="101"/>
      <c r="J32" s="156"/>
      <c r="K32" s="156"/>
      <c r="L32" s="53"/>
      <c r="M32" s="10"/>
      <c r="O32" s="10" t="str">
        <f>"Sales to "&amp;Variables!$B$26&amp;" in Canada"</f>
        <v>Sales to distributors in Canada</v>
      </c>
      <c r="P32" s="10" t="str">
        <f>"Ventes aux "&amp;Variables!$C$26&amp;" au Canada"</f>
        <v>Ventes aux distributeurs au Canada</v>
      </c>
    </row>
    <row r="33" spans="1:16" ht="15" customHeight="1" x14ac:dyDescent="0.25">
      <c r="B33" s="317"/>
      <c r="C33" s="318"/>
      <c r="D33" s="504" t="str">
        <f>IF(Intro!G$29="English",O33,P33)</f>
        <v>net delivered selling value (CAD)</v>
      </c>
      <c r="E33" s="504"/>
      <c r="F33" s="504"/>
      <c r="G33" s="101"/>
      <c r="H33" s="101"/>
      <c r="I33" s="101"/>
      <c r="J33" s="156"/>
      <c r="K33" s="156"/>
      <c r="L33" s="53"/>
      <c r="M33" s="10"/>
      <c r="O33" s="10" t="s">
        <v>240</v>
      </c>
      <c r="P33" s="10" t="s">
        <v>239</v>
      </c>
    </row>
    <row r="34" spans="1:16" ht="15.75" customHeight="1" thickBot="1" x14ac:dyDescent="0.3">
      <c r="B34" s="502"/>
      <c r="C34" s="503"/>
      <c r="D34" s="505" t="str">
        <f>D30</f>
        <v>$ / kg</v>
      </c>
      <c r="E34" s="505"/>
      <c r="F34" s="505"/>
      <c r="G34" s="111" t="str">
        <f>IF(G32=0,"-",G33/G32)</f>
        <v>-</v>
      </c>
      <c r="H34" s="111" t="str">
        <f>IF(H32=0,"-",H33/H32)</f>
        <v>-</v>
      </c>
      <c r="I34" s="111" t="str">
        <f t="shared" ref="I34" si="1">IF(I32=0,"-",I33/I32)</f>
        <v>-</v>
      </c>
      <c r="J34" s="156"/>
      <c r="K34" s="156"/>
      <c r="L34" s="53"/>
      <c r="M34" s="10"/>
    </row>
    <row r="35" spans="1:16" ht="15" customHeight="1" x14ac:dyDescent="0.25">
      <c r="B35" s="506" t="str">
        <f>IF(Intro!$G$29="English",O35,P35)</f>
        <v>Sales to end users/retailers in Canada</v>
      </c>
      <c r="C35" s="507"/>
      <c r="D35" s="508" t="str">
        <f>D32</f>
        <v>kg</v>
      </c>
      <c r="E35" s="508"/>
      <c r="F35" s="508"/>
      <c r="G35" s="101"/>
      <c r="H35" s="101"/>
      <c r="I35" s="101"/>
      <c r="J35" s="156"/>
      <c r="K35" s="156"/>
      <c r="L35" s="53"/>
      <c r="M35" s="10"/>
      <c r="O35" s="10" t="str">
        <f>"Sales to "&amp;Variables!$B$27&amp;" in Canada"</f>
        <v>Sales to end users/retailers in Canada</v>
      </c>
      <c r="P35" s="10" t="str">
        <f>"Ventes aux "&amp;Variables!$C$27&amp;" au Canada"</f>
        <v>Ventes aux utilisateurs finals/détaillants au Canada</v>
      </c>
    </row>
    <row r="36" spans="1:16" ht="15" customHeight="1" x14ac:dyDescent="0.25">
      <c r="B36" s="317"/>
      <c r="C36" s="318"/>
      <c r="D36" s="504" t="str">
        <f>IF(Intro!G$29="English",O36,P36)</f>
        <v>net delivered selling value (CAD)</v>
      </c>
      <c r="E36" s="504"/>
      <c r="F36" s="504"/>
      <c r="G36" s="101"/>
      <c r="H36" s="101"/>
      <c r="I36" s="101"/>
      <c r="J36" s="156"/>
      <c r="K36" s="156"/>
      <c r="L36" s="53"/>
      <c r="M36" s="10"/>
      <c r="O36" s="10" t="s">
        <v>240</v>
      </c>
      <c r="P36" s="10" t="s">
        <v>239</v>
      </c>
    </row>
    <row r="37" spans="1:16" ht="15.75" customHeight="1" thickBot="1" x14ac:dyDescent="0.3">
      <c r="B37" s="502"/>
      <c r="C37" s="503"/>
      <c r="D37" s="505" t="str">
        <f>D34</f>
        <v>$ / kg</v>
      </c>
      <c r="E37" s="505"/>
      <c r="F37" s="505"/>
      <c r="G37" s="111" t="str">
        <f>IF(G35=0,"-",G36/G35)</f>
        <v>-</v>
      </c>
      <c r="H37" s="111" t="str">
        <f>IF(H35=0,"-",H36/H35)</f>
        <v>-</v>
      </c>
      <c r="I37" s="111" t="str">
        <f t="shared" ref="I37" si="2">IF(I35=0,"-",I36/I35)</f>
        <v>-</v>
      </c>
      <c r="J37" s="156"/>
      <c r="K37" s="156"/>
      <c r="L37" s="53"/>
      <c r="M37" s="10"/>
    </row>
    <row r="38" spans="1:16" ht="15" customHeight="1" x14ac:dyDescent="0.25">
      <c r="B38" s="381" t="str">
        <f>IF(Intro!$G$29="English",O38,P38)</f>
        <v>Total sales in Canada</v>
      </c>
      <c r="C38" s="382"/>
      <c r="D38" s="509" t="str">
        <f>D35</f>
        <v>kg</v>
      </c>
      <c r="E38" s="509"/>
      <c r="F38" s="509"/>
      <c r="G38" s="103">
        <f t="shared" ref="G38:I39" si="3">G32+G35</f>
        <v>0</v>
      </c>
      <c r="H38" s="103">
        <f t="shared" si="3"/>
        <v>0</v>
      </c>
      <c r="I38" s="103">
        <f t="shared" si="3"/>
        <v>0</v>
      </c>
      <c r="J38" s="156"/>
      <c r="K38" s="156"/>
      <c r="L38" s="53"/>
      <c r="M38" s="10"/>
      <c r="O38" s="10" t="s">
        <v>241</v>
      </c>
      <c r="P38" s="10" t="s">
        <v>242</v>
      </c>
    </row>
    <row r="39" spans="1:16" ht="15" customHeight="1" x14ac:dyDescent="0.25">
      <c r="B39" s="370"/>
      <c r="C39" s="371"/>
      <c r="D39" s="510" t="str">
        <f>IF(Intro!G$29="English",O39,P39)</f>
        <v>net delivered selling value (CAD)</v>
      </c>
      <c r="E39" s="510"/>
      <c r="F39" s="510"/>
      <c r="G39" s="102">
        <f t="shared" si="3"/>
        <v>0</v>
      </c>
      <c r="H39" s="102">
        <f t="shared" si="3"/>
        <v>0</v>
      </c>
      <c r="I39" s="102">
        <f t="shared" si="3"/>
        <v>0</v>
      </c>
      <c r="J39" s="156"/>
      <c r="K39" s="156"/>
      <c r="L39" s="53"/>
      <c r="M39" s="10"/>
      <c r="O39" s="10" t="s">
        <v>240</v>
      </c>
      <c r="P39" s="10" t="s">
        <v>239</v>
      </c>
    </row>
    <row r="40" spans="1:16" ht="15.75" customHeight="1" x14ac:dyDescent="0.25">
      <c r="B40" s="370"/>
      <c r="C40" s="371"/>
      <c r="D40" s="510" t="str">
        <f>D37</f>
        <v>$ / kg</v>
      </c>
      <c r="E40" s="510"/>
      <c r="F40" s="510"/>
      <c r="G40" s="177" t="str">
        <f>IF(G38=0,"-",G39/G38)</f>
        <v>-</v>
      </c>
      <c r="H40" s="177" t="str">
        <f>IF(H38=0,"-",H39/H38)</f>
        <v>-</v>
      </c>
      <c r="I40" s="177" t="str">
        <f>IF(I38=0,"-",I39/I38)</f>
        <v>-</v>
      </c>
      <c r="J40" s="156"/>
      <c r="K40" s="156"/>
      <c r="L40" s="53"/>
      <c r="M40" s="10"/>
    </row>
    <row r="41" spans="1:16" x14ac:dyDescent="0.25">
      <c r="B41" s="54"/>
      <c r="C41" s="64"/>
      <c r="D41" s="64"/>
      <c r="E41" s="64"/>
      <c r="F41" s="64"/>
      <c r="G41" s="64"/>
      <c r="H41" s="64"/>
      <c r="I41" s="64"/>
      <c r="J41" s="64"/>
      <c r="K41" s="64"/>
      <c r="L41" s="65"/>
      <c r="M41" s="10"/>
    </row>
    <row r="42" spans="1:16" x14ac:dyDescent="0.25">
      <c r="B42" s="283" t="str">
        <f>IF(Intro!$G$29="English",O42,P42)</f>
        <v>COUNTRY 2</v>
      </c>
      <c r="C42" s="284"/>
      <c r="D42" s="284"/>
      <c r="E42" s="284"/>
      <c r="F42" s="284"/>
      <c r="G42" s="284"/>
      <c r="H42" s="284"/>
      <c r="I42" s="284"/>
      <c r="J42" s="284"/>
      <c r="K42" s="284"/>
      <c r="L42" s="285"/>
      <c r="M42" s="10"/>
      <c r="O42" s="84" t="s">
        <v>465</v>
      </c>
      <c r="P42" s="84" t="s">
        <v>466</v>
      </c>
    </row>
    <row r="43" spans="1:16" ht="15.75" x14ac:dyDescent="0.25">
      <c r="B43" s="500" t="str">
        <f>IF(Intro!$G$29="English",O43,P43)</f>
        <v>Please specify the country of origin here:</v>
      </c>
      <c r="C43" s="501"/>
      <c r="D43" s="501"/>
      <c r="E43" s="497"/>
      <c r="F43" s="498"/>
      <c r="G43" s="498"/>
      <c r="H43" s="498"/>
      <c r="I43" s="499"/>
      <c r="J43" s="156"/>
      <c r="K43" s="156"/>
      <c r="L43" s="151"/>
      <c r="M43" s="10"/>
      <c r="O43" s="10" t="s">
        <v>855</v>
      </c>
      <c r="P43" s="10" t="s">
        <v>858</v>
      </c>
    </row>
    <row r="44" spans="1:16" x14ac:dyDescent="0.25">
      <c r="B44" s="99"/>
      <c r="C44" s="157"/>
      <c r="D44" s="157"/>
      <c r="E44" s="157"/>
      <c r="F44" s="157"/>
      <c r="G44" s="156"/>
      <c r="H44" s="156"/>
      <c r="I44" s="156"/>
      <c r="J44" s="156"/>
      <c r="K44" s="156"/>
      <c r="L44" s="17"/>
      <c r="M44" s="10"/>
    </row>
    <row r="45" spans="1:16" x14ac:dyDescent="0.25">
      <c r="B45" s="99"/>
      <c r="C45" s="157"/>
      <c r="D45" s="157"/>
      <c r="E45" s="157"/>
      <c r="F45" s="157"/>
      <c r="G45" s="153">
        <f>Variables!$B$6</f>
        <v>2023</v>
      </c>
      <c r="H45" s="153">
        <f>G45+1</f>
        <v>2024</v>
      </c>
      <c r="I45" s="153">
        <f>H45+1</f>
        <v>2025</v>
      </c>
      <c r="J45" s="156"/>
      <c r="K45" s="156"/>
      <c r="L45" s="53"/>
      <c r="M45" s="10"/>
      <c r="O45" s="18"/>
    </row>
    <row r="46" spans="1:16" s="136" customFormat="1" ht="14.25" customHeight="1" x14ac:dyDescent="0.25">
      <c r="A46" s="158"/>
      <c r="B46" s="491" t="str">
        <f>IF(Intro!$G$29="English",O46,P46)</f>
        <v>Imports in Canada</v>
      </c>
      <c r="C46" s="492"/>
      <c r="D46" s="492"/>
      <c r="E46" s="492"/>
      <c r="F46" s="492"/>
      <c r="G46" s="492"/>
      <c r="H46" s="492"/>
      <c r="I46" s="493"/>
      <c r="J46" s="156"/>
      <c r="K46" s="156"/>
      <c r="L46" s="53"/>
      <c r="O46" s="22" t="s">
        <v>151</v>
      </c>
      <c r="P46" s="136" t="s">
        <v>152</v>
      </c>
    </row>
    <row r="47" spans="1:16" ht="15" customHeight="1" x14ac:dyDescent="0.25">
      <c r="B47" s="317" t="str">
        <f>IF(Intro!$G$29="English",O47,P47)</f>
        <v>Imports</v>
      </c>
      <c r="C47" s="318"/>
      <c r="D47" s="504" t="str">
        <f>IF(Intro!$G$29="English",Variables!$B$23,Variables!$C$23)</f>
        <v>kg</v>
      </c>
      <c r="E47" s="504"/>
      <c r="F47" s="504"/>
      <c r="G47" s="101"/>
      <c r="H47" s="101"/>
      <c r="I47" s="101"/>
      <c r="J47" s="156"/>
      <c r="K47" s="156"/>
      <c r="L47" s="53"/>
      <c r="M47" s="10"/>
      <c r="O47" s="10" t="s">
        <v>53</v>
      </c>
      <c r="P47" s="10" t="s">
        <v>118</v>
      </c>
    </row>
    <row r="48" spans="1:16" ht="15" customHeight="1" x14ac:dyDescent="0.25">
      <c r="B48" s="317"/>
      <c r="C48" s="318"/>
      <c r="D48" s="504" t="str">
        <f>IF(Intro!G$29="English",O48,P48)</f>
        <v>net delivered purchase value (CAD)</v>
      </c>
      <c r="E48" s="504"/>
      <c r="F48" s="504"/>
      <c r="G48" s="101"/>
      <c r="H48" s="101"/>
      <c r="I48" s="101"/>
      <c r="J48" s="156"/>
      <c r="K48" s="156"/>
      <c r="L48" s="53"/>
      <c r="M48" s="10"/>
      <c r="O48" s="10" t="s">
        <v>238</v>
      </c>
      <c r="P48" s="10" t="s">
        <v>237</v>
      </c>
    </row>
    <row r="49" spans="1:16" ht="15" customHeight="1" x14ac:dyDescent="0.25">
      <c r="B49" s="317"/>
      <c r="C49" s="318"/>
      <c r="D49" s="504" t="str">
        <f>"$ / "&amp;IF(Intro!$G$29="English",Variables!$B$24,Variables!$C$24)</f>
        <v>$ / kg</v>
      </c>
      <c r="E49" s="504"/>
      <c r="F49" s="504"/>
      <c r="G49" s="111" t="str">
        <f>IF(G47=0,"-",G48/G47)</f>
        <v>-</v>
      </c>
      <c r="H49" s="111" t="str">
        <f>IF(H47=0,"-",H48/H47)</f>
        <v>-</v>
      </c>
      <c r="I49" s="111" t="str">
        <f t="shared" ref="I49" si="4">IF(I47=0,"-",I48/I47)</f>
        <v>-</v>
      </c>
      <c r="J49" s="156"/>
      <c r="K49" s="156"/>
      <c r="L49" s="53"/>
      <c r="M49" s="10"/>
    </row>
    <row r="50" spans="1:16" s="136" customFormat="1" x14ac:dyDescent="0.25">
      <c r="A50" s="158"/>
      <c r="B50" s="494" t="str">
        <f>IF(Intro!$G$29="English",O50,P50)</f>
        <v>Sales of imports in Canada</v>
      </c>
      <c r="C50" s="495"/>
      <c r="D50" s="495"/>
      <c r="E50" s="495"/>
      <c r="F50" s="495"/>
      <c r="G50" s="495"/>
      <c r="H50" s="495"/>
      <c r="I50" s="496"/>
      <c r="J50" s="156"/>
      <c r="K50" s="156"/>
      <c r="L50" s="53"/>
      <c r="O50" s="22" t="s">
        <v>364</v>
      </c>
      <c r="P50" s="136" t="s">
        <v>365</v>
      </c>
    </row>
    <row r="51" spans="1:16" ht="15" customHeight="1" x14ac:dyDescent="0.25">
      <c r="B51" s="317" t="str">
        <f>IF(Intro!$G$29="English",O51,P51)</f>
        <v>Sales to distributors in Canada</v>
      </c>
      <c r="C51" s="318"/>
      <c r="D51" s="504" t="str">
        <f>D47</f>
        <v>kg</v>
      </c>
      <c r="E51" s="504"/>
      <c r="F51" s="504"/>
      <c r="G51" s="101"/>
      <c r="H51" s="101"/>
      <c r="I51" s="101"/>
      <c r="J51" s="156"/>
      <c r="K51" s="156"/>
      <c r="L51" s="53"/>
      <c r="M51" s="10"/>
      <c r="O51" s="10" t="str">
        <f>"Sales to "&amp;Variables!$B$26&amp;" in Canada"</f>
        <v>Sales to distributors in Canada</v>
      </c>
      <c r="P51" s="10" t="str">
        <f>"Ventes aux "&amp;Variables!$C$26&amp;" au Canada"</f>
        <v>Ventes aux distributeurs au Canada</v>
      </c>
    </row>
    <row r="52" spans="1:16" ht="15" customHeight="1" x14ac:dyDescent="0.25">
      <c r="B52" s="317"/>
      <c r="C52" s="318"/>
      <c r="D52" s="504" t="str">
        <f>IF(Intro!G$29="English",O52,P52)</f>
        <v>net delivered selling value (CAD)</v>
      </c>
      <c r="E52" s="504"/>
      <c r="F52" s="504"/>
      <c r="G52" s="101"/>
      <c r="H52" s="101"/>
      <c r="I52" s="101"/>
      <c r="J52" s="156"/>
      <c r="K52" s="156"/>
      <c r="L52" s="53"/>
      <c r="M52" s="10"/>
      <c r="O52" s="10" t="s">
        <v>240</v>
      </c>
      <c r="P52" s="10" t="s">
        <v>239</v>
      </c>
    </row>
    <row r="53" spans="1:16" ht="15.75" customHeight="1" thickBot="1" x14ac:dyDescent="0.3">
      <c r="B53" s="502"/>
      <c r="C53" s="503"/>
      <c r="D53" s="505" t="str">
        <f>D49</f>
        <v>$ / kg</v>
      </c>
      <c r="E53" s="505"/>
      <c r="F53" s="505"/>
      <c r="G53" s="111" t="str">
        <f>IF(G51=0,"-",G52/G51)</f>
        <v>-</v>
      </c>
      <c r="H53" s="111" t="str">
        <f>IF(H51=0,"-",H52/H51)</f>
        <v>-</v>
      </c>
      <c r="I53" s="111" t="str">
        <f t="shared" ref="I53" si="5">IF(I51=0,"-",I52/I51)</f>
        <v>-</v>
      </c>
      <c r="J53" s="156"/>
      <c r="K53" s="156"/>
      <c r="L53" s="53"/>
      <c r="M53" s="10"/>
    </row>
    <row r="54" spans="1:16" ht="15" customHeight="1" x14ac:dyDescent="0.25">
      <c r="B54" s="506" t="str">
        <f>IF(Intro!$G$29="English",O54,P54)</f>
        <v>Sales to end users/retailers in Canada</v>
      </c>
      <c r="C54" s="507"/>
      <c r="D54" s="508" t="str">
        <f>D51</f>
        <v>kg</v>
      </c>
      <c r="E54" s="508"/>
      <c r="F54" s="508"/>
      <c r="G54" s="101"/>
      <c r="H54" s="101"/>
      <c r="I54" s="101"/>
      <c r="J54" s="156"/>
      <c r="K54" s="156"/>
      <c r="L54" s="53"/>
      <c r="M54" s="10"/>
      <c r="O54" s="10" t="str">
        <f>"Sales to "&amp;Variables!$B$27&amp;" in Canada"</f>
        <v>Sales to end users/retailers in Canada</v>
      </c>
      <c r="P54" s="10" t="str">
        <f>"Ventes aux "&amp;Variables!$C$27&amp;" au Canada"</f>
        <v>Ventes aux utilisateurs finals/détaillants au Canada</v>
      </c>
    </row>
    <row r="55" spans="1:16" ht="15" customHeight="1" x14ac:dyDescent="0.25">
      <c r="B55" s="317"/>
      <c r="C55" s="318"/>
      <c r="D55" s="504" t="str">
        <f>IF(Intro!G$29="English",O55,P55)</f>
        <v>net delivered selling value (CAD)</v>
      </c>
      <c r="E55" s="504"/>
      <c r="F55" s="504"/>
      <c r="G55" s="101"/>
      <c r="H55" s="101"/>
      <c r="I55" s="101"/>
      <c r="J55" s="156"/>
      <c r="K55" s="156"/>
      <c r="L55" s="53"/>
      <c r="M55" s="10"/>
      <c r="O55" s="10" t="s">
        <v>240</v>
      </c>
      <c r="P55" s="10" t="s">
        <v>239</v>
      </c>
    </row>
    <row r="56" spans="1:16" ht="15.75" customHeight="1" thickBot="1" x14ac:dyDescent="0.3">
      <c r="B56" s="502"/>
      <c r="C56" s="503"/>
      <c r="D56" s="505" t="str">
        <f>D53</f>
        <v>$ / kg</v>
      </c>
      <c r="E56" s="505"/>
      <c r="F56" s="505"/>
      <c r="G56" s="111" t="str">
        <f>IF(G54=0,"-",G55/G54)</f>
        <v>-</v>
      </c>
      <c r="H56" s="111" t="str">
        <f>IF(H54=0,"-",H55/H54)</f>
        <v>-</v>
      </c>
      <c r="I56" s="111" t="str">
        <f t="shared" ref="I56" si="6">IF(I54=0,"-",I55/I54)</f>
        <v>-</v>
      </c>
      <c r="J56" s="156"/>
      <c r="K56" s="156"/>
      <c r="L56" s="53"/>
      <c r="M56" s="10"/>
    </row>
    <row r="57" spans="1:16" ht="15" customHeight="1" x14ac:dyDescent="0.25">
      <c r="B57" s="381" t="str">
        <f>IF(Intro!$G$29="English",O57,P57)</f>
        <v>Total sales in Canada</v>
      </c>
      <c r="C57" s="382"/>
      <c r="D57" s="509" t="str">
        <f>D54</f>
        <v>kg</v>
      </c>
      <c r="E57" s="509"/>
      <c r="F57" s="509"/>
      <c r="G57" s="103">
        <f t="shared" ref="G57:I57" si="7">G51+G54</f>
        <v>0</v>
      </c>
      <c r="H57" s="103">
        <f t="shared" si="7"/>
        <v>0</v>
      </c>
      <c r="I57" s="103">
        <f t="shared" si="7"/>
        <v>0</v>
      </c>
      <c r="J57" s="156"/>
      <c r="K57" s="156"/>
      <c r="L57" s="53"/>
      <c r="M57" s="10"/>
      <c r="O57" s="10" t="s">
        <v>241</v>
      </c>
      <c r="P57" s="10" t="s">
        <v>242</v>
      </c>
    </row>
    <row r="58" spans="1:16" ht="15" customHeight="1" x14ac:dyDescent="0.25">
      <c r="B58" s="370"/>
      <c r="C58" s="371"/>
      <c r="D58" s="510" t="str">
        <f>IF(Intro!G$29="English",O58,P58)</f>
        <v>net delivered selling value (CAD)</v>
      </c>
      <c r="E58" s="510"/>
      <c r="F58" s="510"/>
      <c r="G58" s="102">
        <f t="shared" ref="G58:I58" si="8">G52+G55</f>
        <v>0</v>
      </c>
      <c r="H58" s="102">
        <f t="shared" si="8"/>
        <v>0</v>
      </c>
      <c r="I58" s="102">
        <f t="shared" si="8"/>
        <v>0</v>
      </c>
      <c r="J58" s="156"/>
      <c r="K58" s="156"/>
      <c r="L58" s="53"/>
      <c r="M58" s="10"/>
      <c r="O58" s="10" t="s">
        <v>240</v>
      </c>
      <c r="P58" s="10" t="s">
        <v>239</v>
      </c>
    </row>
    <row r="59" spans="1:16" ht="15.75" customHeight="1" x14ac:dyDescent="0.25">
      <c r="B59" s="370"/>
      <c r="C59" s="371"/>
      <c r="D59" s="510" t="str">
        <f>D56</f>
        <v>$ / kg</v>
      </c>
      <c r="E59" s="510"/>
      <c r="F59" s="510"/>
      <c r="G59" s="177" t="str">
        <f>IF(G57=0,"-",G58/G57)</f>
        <v>-</v>
      </c>
      <c r="H59" s="177" t="str">
        <f>IF(H57=0,"-",H58/H57)</f>
        <v>-</v>
      </c>
      <c r="I59" s="177" t="str">
        <f>IF(I57=0,"-",I58/I57)</f>
        <v>-</v>
      </c>
      <c r="J59" s="156"/>
      <c r="K59" s="156"/>
      <c r="L59" s="53"/>
      <c r="M59" s="10"/>
    </row>
    <row r="60" spans="1:16" x14ac:dyDescent="0.25">
      <c r="B60" s="54"/>
      <c r="C60" s="64"/>
      <c r="D60" s="64"/>
      <c r="E60" s="64"/>
      <c r="F60" s="64"/>
      <c r="G60" s="64"/>
      <c r="H60" s="64"/>
      <c r="I60" s="64"/>
      <c r="J60" s="64"/>
      <c r="K60" s="64"/>
      <c r="L60" s="65"/>
      <c r="M60" s="10"/>
    </row>
    <row r="61" spans="1:16" x14ac:dyDescent="0.25">
      <c r="B61" s="283" t="str">
        <f>IF(Intro!$G$29="English",O61,P61)</f>
        <v>COUNTRY 3</v>
      </c>
      <c r="C61" s="284"/>
      <c r="D61" s="284"/>
      <c r="E61" s="284"/>
      <c r="F61" s="284"/>
      <c r="G61" s="284"/>
      <c r="H61" s="284"/>
      <c r="I61" s="284"/>
      <c r="J61" s="284"/>
      <c r="K61" s="284"/>
      <c r="L61" s="285"/>
      <c r="M61" s="10"/>
      <c r="O61" s="84" t="s">
        <v>827</v>
      </c>
      <c r="P61" s="84" t="s">
        <v>828</v>
      </c>
    </row>
    <row r="62" spans="1:16" ht="15.75" x14ac:dyDescent="0.25">
      <c r="B62" s="500" t="str">
        <f>IF(Intro!$G$29="English",O62,P62)</f>
        <v>Please specify the country of origin here:</v>
      </c>
      <c r="C62" s="501"/>
      <c r="D62" s="501"/>
      <c r="E62" s="497"/>
      <c r="F62" s="498"/>
      <c r="G62" s="498"/>
      <c r="H62" s="498"/>
      <c r="I62" s="499"/>
      <c r="J62" s="156"/>
      <c r="K62" s="156"/>
      <c r="L62" s="151"/>
      <c r="M62" s="10"/>
      <c r="O62" s="10" t="s">
        <v>855</v>
      </c>
      <c r="P62" s="10" t="s">
        <v>858</v>
      </c>
    </row>
    <row r="63" spans="1:16" x14ac:dyDescent="0.25">
      <c r="B63" s="99"/>
      <c r="C63" s="157"/>
      <c r="D63" s="157"/>
      <c r="E63" s="157"/>
      <c r="F63" s="157"/>
      <c r="G63" s="156"/>
      <c r="H63" s="156"/>
      <c r="I63" s="156"/>
      <c r="J63" s="156"/>
      <c r="K63" s="156"/>
      <c r="L63" s="17"/>
      <c r="M63" s="10"/>
    </row>
    <row r="64" spans="1:16" x14ac:dyDescent="0.25">
      <c r="B64" s="99"/>
      <c r="C64" s="157"/>
      <c r="D64" s="157"/>
      <c r="E64" s="157"/>
      <c r="F64" s="157"/>
      <c r="G64" s="153">
        <f>Variables!$B$6</f>
        <v>2023</v>
      </c>
      <c r="H64" s="153">
        <f>G64+1</f>
        <v>2024</v>
      </c>
      <c r="I64" s="153">
        <f>H64+1</f>
        <v>2025</v>
      </c>
      <c r="J64" s="156"/>
      <c r="K64" s="156"/>
      <c r="L64" s="53"/>
      <c r="M64" s="10"/>
      <c r="O64" s="18"/>
    </row>
    <row r="65" spans="1:16" s="136" customFormat="1" ht="14.25" customHeight="1" x14ac:dyDescent="0.25">
      <c r="A65" s="158"/>
      <c r="B65" s="491" t="str">
        <f>IF(Intro!$G$29="English",O65,P65)</f>
        <v>Imports in Canada</v>
      </c>
      <c r="C65" s="492"/>
      <c r="D65" s="492"/>
      <c r="E65" s="492"/>
      <c r="F65" s="492"/>
      <c r="G65" s="492"/>
      <c r="H65" s="492"/>
      <c r="I65" s="493"/>
      <c r="J65" s="156"/>
      <c r="K65" s="156"/>
      <c r="L65" s="53"/>
      <c r="O65" s="22" t="s">
        <v>151</v>
      </c>
      <c r="P65" s="136" t="s">
        <v>152</v>
      </c>
    </row>
    <row r="66" spans="1:16" ht="15" customHeight="1" x14ac:dyDescent="0.25">
      <c r="B66" s="317" t="str">
        <f>IF(Intro!$G$29="English",O66,P66)</f>
        <v>Imports</v>
      </c>
      <c r="C66" s="318"/>
      <c r="D66" s="504" t="str">
        <f>IF(Intro!$G$29="English",Variables!$B$23,Variables!$C$23)</f>
        <v>kg</v>
      </c>
      <c r="E66" s="504"/>
      <c r="F66" s="504"/>
      <c r="G66" s="101"/>
      <c r="H66" s="101"/>
      <c r="I66" s="101"/>
      <c r="J66" s="156"/>
      <c r="K66" s="156"/>
      <c r="L66" s="53"/>
      <c r="M66" s="10"/>
      <c r="O66" s="10" t="s">
        <v>53</v>
      </c>
      <c r="P66" s="10" t="s">
        <v>118</v>
      </c>
    </row>
    <row r="67" spans="1:16" ht="15" customHeight="1" x14ac:dyDescent="0.25">
      <c r="B67" s="317"/>
      <c r="C67" s="318"/>
      <c r="D67" s="504" t="str">
        <f>IF(Intro!G$29="English",O67,P67)</f>
        <v>net delivered purchase value (CAD)</v>
      </c>
      <c r="E67" s="504"/>
      <c r="F67" s="504"/>
      <c r="G67" s="101"/>
      <c r="H67" s="101"/>
      <c r="I67" s="101"/>
      <c r="J67" s="156"/>
      <c r="K67" s="156"/>
      <c r="L67" s="53"/>
      <c r="M67" s="10"/>
      <c r="O67" s="10" t="s">
        <v>238</v>
      </c>
      <c r="P67" s="10" t="s">
        <v>237</v>
      </c>
    </row>
    <row r="68" spans="1:16" ht="15" customHeight="1" x14ac:dyDescent="0.25">
      <c r="B68" s="317"/>
      <c r="C68" s="318"/>
      <c r="D68" s="504" t="str">
        <f>"$ / "&amp;IF(Intro!$G$29="English",Variables!$B$24,Variables!$C$24)</f>
        <v>$ / kg</v>
      </c>
      <c r="E68" s="504"/>
      <c r="F68" s="504"/>
      <c r="G68" s="111" t="str">
        <f>IF(G66=0,"-",G67/G66)</f>
        <v>-</v>
      </c>
      <c r="H68" s="111" t="str">
        <f>IF(H66=0,"-",H67/H66)</f>
        <v>-</v>
      </c>
      <c r="I68" s="111" t="str">
        <f t="shared" ref="I68" si="9">IF(I66=0,"-",I67/I66)</f>
        <v>-</v>
      </c>
      <c r="J68" s="156"/>
      <c r="K68" s="156"/>
      <c r="L68" s="53"/>
      <c r="M68" s="10"/>
    </row>
    <row r="69" spans="1:16" s="136" customFormat="1" x14ac:dyDescent="0.25">
      <c r="A69" s="158"/>
      <c r="B69" s="494" t="str">
        <f>IF(Intro!$G$29="English",O69,P69)</f>
        <v>Sales of imports in Canada</v>
      </c>
      <c r="C69" s="495"/>
      <c r="D69" s="495"/>
      <c r="E69" s="495"/>
      <c r="F69" s="495"/>
      <c r="G69" s="495"/>
      <c r="H69" s="495"/>
      <c r="I69" s="496"/>
      <c r="J69" s="156"/>
      <c r="K69" s="156"/>
      <c r="L69" s="53"/>
      <c r="O69" s="22" t="s">
        <v>364</v>
      </c>
      <c r="P69" s="136" t="s">
        <v>365</v>
      </c>
    </row>
    <row r="70" spans="1:16" ht="15" customHeight="1" x14ac:dyDescent="0.25">
      <c r="B70" s="317" t="str">
        <f>IF(Intro!$G$29="English",O70,P70)</f>
        <v>Sales to distributors in Canada</v>
      </c>
      <c r="C70" s="318"/>
      <c r="D70" s="504" t="str">
        <f>D66</f>
        <v>kg</v>
      </c>
      <c r="E70" s="504"/>
      <c r="F70" s="504"/>
      <c r="G70" s="101"/>
      <c r="H70" s="101"/>
      <c r="I70" s="101"/>
      <c r="J70" s="156"/>
      <c r="K70" s="156"/>
      <c r="L70" s="53"/>
      <c r="M70" s="10"/>
      <c r="O70" s="10" t="str">
        <f>"Sales to "&amp;Variables!$B$26&amp;" in Canada"</f>
        <v>Sales to distributors in Canada</v>
      </c>
      <c r="P70" s="10" t="str">
        <f>"Ventes aux "&amp;Variables!$C$26&amp;" au Canada"</f>
        <v>Ventes aux distributeurs au Canada</v>
      </c>
    </row>
    <row r="71" spans="1:16" ht="15" customHeight="1" x14ac:dyDescent="0.25">
      <c r="B71" s="317"/>
      <c r="C71" s="318"/>
      <c r="D71" s="504" t="str">
        <f>IF(Intro!G$29="English",O71,P71)</f>
        <v>net delivered selling value (CAD)</v>
      </c>
      <c r="E71" s="504"/>
      <c r="F71" s="504"/>
      <c r="G71" s="101"/>
      <c r="H71" s="101"/>
      <c r="I71" s="101"/>
      <c r="J71" s="156"/>
      <c r="K71" s="156"/>
      <c r="L71" s="53"/>
      <c r="M71" s="10"/>
      <c r="O71" s="10" t="s">
        <v>240</v>
      </c>
      <c r="P71" s="10" t="s">
        <v>239</v>
      </c>
    </row>
    <row r="72" spans="1:16" ht="15.75" customHeight="1" thickBot="1" x14ac:dyDescent="0.3">
      <c r="B72" s="502"/>
      <c r="C72" s="503"/>
      <c r="D72" s="505" t="str">
        <f>D68</f>
        <v>$ / kg</v>
      </c>
      <c r="E72" s="505"/>
      <c r="F72" s="505"/>
      <c r="G72" s="111" t="str">
        <f>IF(G70=0,"-",G71/G70)</f>
        <v>-</v>
      </c>
      <c r="H72" s="111" t="str">
        <f>IF(H70=0,"-",H71/H70)</f>
        <v>-</v>
      </c>
      <c r="I72" s="111" t="str">
        <f t="shared" ref="I72" si="10">IF(I70=0,"-",I71/I70)</f>
        <v>-</v>
      </c>
      <c r="J72" s="156"/>
      <c r="K72" s="156"/>
      <c r="L72" s="53"/>
      <c r="M72" s="10"/>
    </row>
    <row r="73" spans="1:16" ht="15" customHeight="1" x14ac:dyDescent="0.25">
      <c r="B73" s="506" t="str">
        <f>IF(Intro!$G$29="English",O73,P73)</f>
        <v>Sales to end users/retailers in Canada</v>
      </c>
      <c r="C73" s="507"/>
      <c r="D73" s="508" t="str">
        <f>D70</f>
        <v>kg</v>
      </c>
      <c r="E73" s="508"/>
      <c r="F73" s="508"/>
      <c r="G73" s="101"/>
      <c r="H73" s="101"/>
      <c r="I73" s="101"/>
      <c r="J73" s="156"/>
      <c r="K73" s="156"/>
      <c r="L73" s="53"/>
      <c r="M73" s="10"/>
      <c r="O73" s="10" t="str">
        <f>"Sales to "&amp;Variables!$B$27&amp;" in Canada"</f>
        <v>Sales to end users/retailers in Canada</v>
      </c>
      <c r="P73" s="10" t="str">
        <f>"Ventes aux "&amp;Variables!$C$27&amp;" au Canada"</f>
        <v>Ventes aux utilisateurs finals/détaillants au Canada</v>
      </c>
    </row>
    <row r="74" spans="1:16" ht="15" customHeight="1" x14ac:dyDescent="0.25">
      <c r="B74" s="317"/>
      <c r="C74" s="318"/>
      <c r="D74" s="504" t="str">
        <f>IF(Intro!G$29="English",O74,P74)</f>
        <v>net delivered selling value (CAD)</v>
      </c>
      <c r="E74" s="504"/>
      <c r="F74" s="504"/>
      <c r="G74" s="101"/>
      <c r="H74" s="101"/>
      <c r="I74" s="101"/>
      <c r="J74" s="156"/>
      <c r="K74" s="156"/>
      <c r="L74" s="53"/>
      <c r="M74" s="10"/>
      <c r="O74" s="10" t="s">
        <v>240</v>
      </c>
      <c r="P74" s="10" t="s">
        <v>239</v>
      </c>
    </row>
    <row r="75" spans="1:16" ht="15.75" customHeight="1" thickBot="1" x14ac:dyDescent="0.3">
      <c r="B75" s="502"/>
      <c r="C75" s="503"/>
      <c r="D75" s="505" t="str">
        <f>D72</f>
        <v>$ / kg</v>
      </c>
      <c r="E75" s="505"/>
      <c r="F75" s="505"/>
      <c r="G75" s="111" t="str">
        <f>IF(G73=0,"-",G74/G73)</f>
        <v>-</v>
      </c>
      <c r="H75" s="111" t="str">
        <f>IF(H73=0,"-",H74/H73)</f>
        <v>-</v>
      </c>
      <c r="I75" s="111" t="str">
        <f t="shared" ref="I75" si="11">IF(I73=0,"-",I74/I73)</f>
        <v>-</v>
      </c>
      <c r="J75" s="156"/>
      <c r="K75" s="156"/>
      <c r="L75" s="53"/>
      <c r="M75" s="10"/>
    </row>
    <row r="76" spans="1:16" ht="15" customHeight="1" x14ac:dyDescent="0.25">
      <c r="B76" s="381" t="str">
        <f>IF(Intro!$G$29="English",O76,P76)</f>
        <v>Total sales in Canada</v>
      </c>
      <c r="C76" s="382"/>
      <c r="D76" s="509" t="str">
        <f>D73</f>
        <v>kg</v>
      </c>
      <c r="E76" s="509"/>
      <c r="F76" s="509"/>
      <c r="G76" s="103">
        <f t="shared" ref="G76:I76" si="12">G70+G73</f>
        <v>0</v>
      </c>
      <c r="H76" s="103">
        <f t="shared" si="12"/>
        <v>0</v>
      </c>
      <c r="I76" s="103">
        <f t="shared" si="12"/>
        <v>0</v>
      </c>
      <c r="J76" s="156"/>
      <c r="K76" s="156"/>
      <c r="L76" s="53"/>
      <c r="M76" s="10"/>
      <c r="O76" s="10" t="s">
        <v>241</v>
      </c>
      <c r="P76" s="10" t="s">
        <v>242</v>
      </c>
    </row>
    <row r="77" spans="1:16" ht="15" customHeight="1" x14ac:dyDescent="0.25">
      <c r="B77" s="370"/>
      <c r="C77" s="371"/>
      <c r="D77" s="510" t="str">
        <f>IF(Intro!G$29="English",O77,P77)</f>
        <v>net delivered selling value (CAD)</v>
      </c>
      <c r="E77" s="510"/>
      <c r="F77" s="510"/>
      <c r="G77" s="102">
        <f t="shared" ref="G77:I77" si="13">G71+G74</f>
        <v>0</v>
      </c>
      <c r="H77" s="102">
        <f t="shared" si="13"/>
        <v>0</v>
      </c>
      <c r="I77" s="102">
        <f t="shared" si="13"/>
        <v>0</v>
      </c>
      <c r="J77" s="156"/>
      <c r="K77" s="156"/>
      <c r="L77" s="53"/>
      <c r="M77" s="10"/>
      <c r="O77" s="10" t="s">
        <v>240</v>
      </c>
      <c r="P77" s="10" t="s">
        <v>239</v>
      </c>
    </row>
    <row r="78" spans="1:16" ht="15.75" customHeight="1" x14ac:dyDescent="0.25">
      <c r="B78" s="370"/>
      <c r="C78" s="371"/>
      <c r="D78" s="510" t="str">
        <f>D75</f>
        <v>$ / kg</v>
      </c>
      <c r="E78" s="510"/>
      <c r="F78" s="510"/>
      <c r="G78" s="177" t="str">
        <f>IF(G76=0,"-",G77/G76)</f>
        <v>-</v>
      </c>
      <c r="H78" s="177" t="str">
        <f>IF(H76=0,"-",H77/H76)</f>
        <v>-</v>
      </c>
      <c r="I78" s="177" t="str">
        <f>IF(I76=0,"-",I77/I76)</f>
        <v>-</v>
      </c>
      <c r="J78" s="156"/>
      <c r="K78" s="156"/>
      <c r="L78" s="53"/>
      <c r="M78" s="10"/>
    </row>
    <row r="79" spans="1:16" x14ac:dyDescent="0.25">
      <c r="B79" s="54"/>
      <c r="C79" s="64"/>
      <c r="D79" s="64"/>
      <c r="E79" s="64"/>
      <c r="F79" s="64"/>
      <c r="G79" s="64"/>
      <c r="H79" s="64"/>
      <c r="I79" s="64"/>
      <c r="J79" s="64"/>
      <c r="K79" s="64"/>
      <c r="L79" s="65"/>
      <c r="M79" s="10"/>
    </row>
    <row r="80" spans="1:16" x14ac:dyDescent="0.25">
      <c r="B80" s="283" t="str">
        <f>IF(Intro!$G$29="English",O80,P80)</f>
        <v>COUNTRY 4</v>
      </c>
      <c r="C80" s="284"/>
      <c r="D80" s="284"/>
      <c r="E80" s="284"/>
      <c r="F80" s="284"/>
      <c r="G80" s="284"/>
      <c r="H80" s="284"/>
      <c r="I80" s="284"/>
      <c r="J80" s="284"/>
      <c r="K80" s="284"/>
      <c r="L80" s="285"/>
      <c r="M80" s="10"/>
      <c r="O80" s="84" t="s">
        <v>829</v>
      </c>
      <c r="P80" s="84" t="s">
        <v>830</v>
      </c>
    </row>
    <row r="81" spans="1:16" ht="15.75" x14ac:dyDescent="0.25">
      <c r="B81" s="500" t="str">
        <f>IF(Intro!$G$29="English",O81,P81)</f>
        <v>Please specify the country of origin here:</v>
      </c>
      <c r="C81" s="501"/>
      <c r="D81" s="501"/>
      <c r="E81" s="497"/>
      <c r="F81" s="498"/>
      <c r="G81" s="498"/>
      <c r="H81" s="498"/>
      <c r="I81" s="499"/>
      <c r="J81" s="156"/>
      <c r="K81" s="156"/>
      <c r="L81" s="151"/>
      <c r="M81" s="10"/>
      <c r="O81" s="10" t="s">
        <v>855</v>
      </c>
      <c r="P81" s="10" t="s">
        <v>858</v>
      </c>
    </row>
    <row r="82" spans="1:16" x14ac:dyDescent="0.25">
      <c r="B82" s="99"/>
      <c r="C82" s="157"/>
      <c r="D82" s="157"/>
      <c r="E82" s="157"/>
      <c r="F82" s="157"/>
      <c r="G82" s="156"/>
      <c r="H82" s="156"/>
      <c r="I82" s="156"/>
      <c r="J82" s="156"/>
      <c r="K82" s="156"/>
      <c r="L82" s="17"/>
      <c r="M82" s="10"/>
    </row>
    <row r="83" spans="1:16" x14ac:dyDescent="0.25">
      <c r="B83" s="99"/>
      <c r="C83" s="157"/>
      <c r="D83" s="157"/>
      <c r="E83" s="157"/>
      <c r="F83" s="157"/>
      <c r="G83" s="153">
        <f>Variables!$B$6</f>
        <v>2023</v>
      </c>
      <c r="H83" s="153">
        <f>G83+1</f>
        <v>2024</v>
      </c>
      <c r="I83" s="153">
        <f>H83+1</f>
        <v>2025</v>
      </c>
      <c r="J83" s="156"/>
      <c r="K83" s="156"/>
      <c r="L83" s="53"/>
      <c r="M83" s="10"/>
      <c r="O83" s="18"/>
    </row>
    <row r="84" spans="1:16" s="136" customFormat="1" ht="14.25" customHeight="1" x14ac:dyDescent="0.25">
      <c r="A84" s="158"/>
      <c r="B84" s="491" t="str">
        <f>IF(Intro!$G$29="English",O84,P84)</f>
        <v>Imports in Canada</v>
      </c>
      <c r="C84" s="492"/>
      <c r="D84" s="492"/>
      <c r="E84" s="492"/>
      <c r="F84" s="492"/>
      <c r="G84" s="492"/>
      <c r="H84" s="492"/>
      <c r="I84" s="493"/>
      <c r="J84" s="156"/>
      <c r="K84" s="156"/>
      <c r="L84" s="53"/>
      <c r="O84" s="22" t="s">
        <v>151</v>
      </c>
      <c r="P84" s="136" t="s">
        <v>152</v>
      </c>
    </row>
    <row r="85" spans="1:16" ht="15" customHeight="1" x14ac:dyDescent="0.25">
      <c r="B85" s="317" t="str">
        <f>IF(Intro!$G$29="English",O85,P85)</f>
        <v>Imports</v>
      </c>
      <c r="C85" s="318"/>
      <c r="D85" s="504" t="str">
        <f>IF(Intro!$G$29="English",Variables!$B$23,Variables!$C$23)</f>
        <v>kg</v>
      </c>
      <c r="E85" s="504"/>
      <c r="F85" s="504"/>
      <c r="G85" s="101"/>
      <c r="H85" s="101"/>
      <c r="I85" s="101"/>
      <c r="J85" s="156"/>
      <c r="K85" s="156"/>
      <c r="L85" s="53"/>
      <c r="M85" s="10"/>
      <c r="O85" s="10" t="s">
        <v>53</v>
      </c>
      <c r="P85" s="10" t="s">
        <v>118</v>
      </c>
    </row>
    <row r="86" spans="1:16" ht="15" customHeight="1" x14ac:dyDescent="0.25">
      <c r="B86" s="317"/>
      <c r="C86" s="318"/>
      <c r="D86" s="504" t="str">
        <f>IF(Intro!G$29="English",O86,P86)</f>
        <v>net delivered purchase value (CAD)</v>
      </c>
      <c r="E86" s="504"/>
      <c r="F86" s="504"/>
      <c r="G86" s="101"/>
      <c r="H86" s="101"/>
      <c r="I86" s="101"/>
      <c r="J86" s="156"/>
      <c r="K86" s="156"/>
      <c r="L86" s="53"/>
      <c r="M86" s="10"/>
      <c r="O86" s="10" t="s">
        <v>238</v>
      </c>
      <c r="P86" s="10" t="s">
        <v>237</v>
      </c>
    </row>
    <row r="87" spans="1:16" ht="15" customHeight="1" x14ac:dyDescent="0.25">
      <c r="B87" s="317"/>
      <c r="C87" s="318"/>
      <c r="D87" s="504" t="str">
        <f>"$ / "&amp;IF(Intro!$G$29="English",Variables!$B$24,Variables!$C$24)</f>
        <v>$ / kg</v>
      </c>
      <c r="E87" s="504"/>
      <c r="F87" s="504"/>
      <c r="G87" s="111" t="str">
        <f>IF(G85=0,"-",G86/G85)</f>
        <v>-</v>
      </c>
      <c r="H87" s="111" t="str">
        <f>IF(H85=0,"-",H86/H85)</f>
        <v>-</v>
      </c>
      <c r="I87" s="111" t="str">
        <f t="shared" ref="I87" si="14">IF(I85=0,"-",I86/I85)</f>
        <v>-</v>
      </c>
      <c r="J87" s="156"/>
      <c r="K87" s="156"/>
      <c r="L87" s="53"/>
      <c r="M87" s="10"/>
    </row>
    <row r="88" spans="1:16" s="136" customFormat="1" x14ac:dyDescent="0.25">
      <c r="A88" s="158"/>
      <c r="B88" s="494" t="str">
        <f>IF(Intro!$G$29="English",O88,P88)</f>
        <v>Sales of imports in Canada</v>
      </c>
      <c r="C88" s="495"/>
      <c r="D88" s="495"/>
      <c r="E88" s="495"/>
      <c r="F88" s="495"/>
      <c r="G88" s="495"/>
      <c r="H88" s="495"/>
      <c r="I88" s="496"/>
      <c r="J88" s="156"/>
      <c r="K88" s="156"/>
      <c r="L88" s="53"/>
      <c r="O88" s="22" t="s">
        <v>364</v>
      </c>
      <c r="P88" s="136" t="s">
        <v>365</v>
      </c>
    </row>
    <row r="89" spans="1:16" ht="15" customHeight="1" x14ac:dyDescent="0.25">
      <c r="B89" s="317" t="str">
        <f>IF(Intro!$G$29="English",O89,P89)</f>
        <v>Sales to distributors in Canada</v>
      </c>
      <c r="C89" s="318"/>
      <c r="D89" s="504" t="str">
        <f>D85</f>
        <v>kg</v>
      </c>
      <c r="E89" s="504"/>
      <c r="F89" s="504"/>
      <c r="G89" s="101"/>
      <c r="H89" s="101"/>
      <c r="I89" s="101"/>
      <c r="J89" s="156"/>
      <c r="K89" s="156"/>
      <c r="L89" s="53"/>
      <c r="M89" s="10"/>
      <c r="O89" s="10" t="str">
        <f>"Sales to "&amp;Variables!$B$26&amp;" in Canada"</f>
        <v>Sales to distributors in Canada</v>
      </c>
      <c r="P89" s="10" t="str">
        <f>"Ventes aux "&amp;Variables!$C$26&amp;" au Canada"</f>
        <v>Ventes aux distributeurs au Canada</v>
      </c>
    </row>
    <row r="90" spans="1:16" ht="15" customHeight="1" x14ac:dyDescent="0.25">
      <c r="B90" s="317"/>
      <c r="C90" s="318"/>
      <c r="D90" s="504" t="str">
        <f>IF(Intro!G$29="English",O90,P90)</f>
        <v>net delivered selling value (CAD)</v>
      </c>
      <c r="E90" s="504"/>
      <c r="F90" s="504"/>
      <c r="G90" s="101"/>
      <c r="H90" s="101"/>
      <c r="I90" s="101"/>
      <c r="J90" s="156"/>
      <c r="K90" s="156"/>
      <c r="L90" s="53"/>
      <c r="M90" s="10"/>
      <c r="O90" s="10" t="s">
        <v>240</v>
      </c>
      <c r="P90" s="10" t="s">
        <v>239</v>
      </c>
    </row>
    <row r="91" spans="1:16" ht="15.75" customHeight="1" thickBot="1" x14ac:dyDescent="0.3">
      <c r="B91" s="502"/>
      <c r="C91" s="503"/>
      <c r="D91" s="505" t="str">
        <f>D87</f>
        <v>$ / kg</v>
      </c>
      <c r="E91" s="505"/>
      <c r="F91" s="505"/>
      <c r="G91" s="111" t="str">
        <f>IF(G89=0,"-",G90/G89)</f>
        <v>-</v>
      </c>
      <c r="H91" s="111" t="str">
        <f>IF(H89=0,"-",H90/H89)</f>
        <v>-</v>
      </c>
      <c r="I91" s="111" t="str">
        <f t="shared" ref="I91" si="15">IF(I89=0,"-",I90/I89)</f>
        <v>-</v>
      </c>
      <c r="J91" s="156"/>
      <c r="K91" s="156"/>
      <c r="L91" s="53"/>
      <c r="M91" s="10"/>
    </row>
    <row r="92" spans="1:16" ht="15" customHeight="1" x14ac:dyDescent="0.25">
      <c r="B92" s="506" t="str">
        <f>IF(Intro!$G$29="English",O92,P92)</f>
        <v>Sales to end users/retailers in Canada</v>
      </c>
      <c r="C92" s="507"/>
      <c r="D92" s="508" t="str">
        <f>D89</f>
        <v>kg</v>
      </c>
      <c r="E92" s="508"/>
      <c r="F92" s="508"/>
      <c r="G92" s="101"/>
      <c r="H92" s="101"/>
      <c r="I92" s="101"/>
      <c r="J92" s="156"/>
      <c r="K92" s="156"/>
      <c r="L92" s="53"/>
      <c r="M92" s="10"/>
      <c r="O92" s="10" t="str">
        <f>"Sales to "&amp;Variables!$B$27&amp;" in Canada"</f>
        <v>Sales to end users/retailers in Canada</v>
      </c>
      <c r="P92" s="10" t="str">
        <f>"Ventes aux "&amp;Variables!$C$27&amp;" au Canada"</f>
        <v>Ventes aux utilisateurs finals/détaillants au Canada</v>
      </c>
    </row>
    <row r="93" spans="1:16" ht="15" customHeight="1" x14ac:dyDescent="0.25">
      <c r="B93" s="317"/>
      <c r="C93" s="318"/>
      <c r="D93" s="504" t="str">
        <f>IF(Intro!G$29="English",O93,P93)</f>
        <v>net delivered selling value (CAD)</v>
      </c>
      <c r="E93" s="504"/>
      <c r="F93" s="504"/>
      <c r="G93" s="101"/>
      <c r="H93" s="101"/>
      <c r="I93" s="101"/>
      <c r="J93" s="156"/>
      <c r="K93" s="156"/>
      <c r="L93" s="53"/>
      <c r="M93" s="10"/>
      <c r="O93" s="10" t="s">
        <v>240</v>
      </c>
      <c r="P93" s="10" t="s">
        <v>239</v>
      </c>
    </row>
    <row r="94" spans="1:16" ht="15.75" customHeight="1" thickBot="1" x14ac:dyDescent="0.3">
      <c r="B94" s="502"/>
      <c r="C94" s="503"/>
      <c r="D94" s="505" t="str">
        <f>D91</f>
        <v>$ / kg</v>
      </c>
      <c r="E94" s="505"/>
      <c r="F94" s="505"/>
      <c r="G94" s="111" t="str">
        <f>IF(G92=0,"-",G93/G92)</f>
        <v>-</v>
      </c>
      <c r="H94" s="111" t="str">
        <f>IF(H92=0,"-",H93/H92)</f>
        <v>-</v>
      </c>
      <c r="I94" s="111" t="str">
        <f t="shared" ref="I94" si="16">IF(I92=0,"-",I93/I92)</f>
        <v>-</v>
      </c>
      <c r="J94" s="156"/>
      <c r="K94" s="156"/>
      <c r="L94" s="53"/>
      <c r="M94" s="10"/>
    </row>
    <row r="95" spans="1:16" ht="15" customHeight="1" x14ac:dyDescent="0.25">
      <c r="B95" s="381" t="str">
        <f>IF(Intro!$G$29="English",O95,P95)</f>
        <v>Total sales in Canada</v>
      </c>
      <c r="C95" s="382"/>
      <c r="D95" s="509" t="str">
        <f>D92</f>
        <v>kg</v>
      </c>
      <c r="E95" s="509"/>
      <c r="F95" s="509"/>
      <c r="G95" s="103">
        <f t="shared" ref="G95:I95" si="17">G89+G92</f>
        <v>0</v>
      </c>
      <c r="H95" s="103">
        <f t="shared" si="17"/>
        <v>0</v>
      </c>
      <c r="I95" s="103">
        <f t="shared" si="17"/>
        <v>0</v>
      </c>
      <c r="J95" s="156"/>
      <c r="K95" s="156"/>
      <c r="L95" s="53"/>
      <c r="M95" s="10"/>
      <c r="O95" s="10" t="s">
        <v>241</v>
      </c>
      <c r="P95" s="10" t="s">
        <v>242</v>
      </c>
    </row>
    <row r="96" spans="1:16" ht="15" customHeight="1" x14ac:dyDescent="0.25">
      <c r="B96" s="370"/>
      <c r="C96" s="371"/>
      <c r="D96" s="510" t="str">
        <f>IF(Intro!G$29="English",O96,P96)</f>
        <v>net delivered selling value (CAD)</v>
      </c>
      <c r="E96" s="510"/>
      <c r="F96" s="510"/>
      <c r="G96" s="102">
        <f t="shared" ref="G96:I96" si="18">G90+G93</f>
        <v>0</v>
      </c>
      <c r="H96" s="102">
        <f t="shared" si="18"/>
        <v>0</v>
      </c>
      <c r="I96" s="102">
        <f t="shared" si="18"/>
        <v>0</v>
      </c>
      <c r="J96" s="156"/>
      <c r="K96" s="156"/>
      <c r="L96" s="53"/>
      <c r="M96" s="10"/>
      <c r="O96" s="10" t="s">
        <v>240</v>
      </c>
      <c r="P96" s="10" t="s">
        <v>239</v>
      </c>
    </row>
    <row r="97" spans="1:16" ht="15.75" customHeight="1" x14ac:dyDescent="0.25">
      <c r="B97" s="370"/>
      <c r="C97" s="371"/>
      <c r="D97" s="510" t="str">
        <f>D94</f>
        <v>$ / kg</v>
      </c>
      <c r="E97" s="510"/>
      <c r="F97" s="510"/>
      <c r="G97" s="177" t="str">
        <f>IF(G95=0,"-",G96/G95)</f>
        <v>-</v>
      </c>
      <c r="H97" s="177" t="str">
        <f>IF(H95=0,"-",H96/H95)</f>
        <v>-</v>
      </c>
      <c r="I97" s="177" t="str">
        <f>IF(I95=0,"-",I96/I95)</f>
        <v>-</v>
      </c>
      <c r="J97" s="156"/>
      <c r="K97" s="156"/>
      <c r="L97" s="53"/>
      <c r="M97" s="10"/>
    </row>
    <row r="98" spans="1:16" x14ac:dyDescent="0.25">
      <c r="B98" s="54"/>
      <c r="C98" s="64"/>
      <c r="D98" s="64"/>
      <c r="E98" s="64"/>
      <c r="F98" s="64"/>
      <c r="G98" s="64"/>
      <c r="H98" s="64"/>
      <c r="I98" s="64"/>
      <c r="J98" s="64"/>
      <c r="K98" s="64"/>
      <c r="L98" s="65"/>
      <c r="M98" s="10"/>
    </row>
    <row r="99" spans="1:16" x14ac:dyDescent="0.25">
      <c r="B99" s="283" t="str">
        <f>IF(Intro!$G$29="English",O99,P99)</f>
        <v>COUNTRY 5</v>
      </c>
      <c r="C99" s="284"/>
      <c r="D99" s="284"/>
      <c r="E99" s="284"/>
      <c r="F99" s="284"/>
      <c r="G99" s="284"/>
      <c r="H99" s="284"/>
      <c r="I99" s="284"/>
      <c r="J99" s="284"/>
      <c r="K99" s="284"/>
      <c r="L99" s="285"/>
      <c r="M99" s="10"/>
      <c r="O99" s="84" t="s">
        <v>831</v>
      </c>
      <c r="P99" s="84" t="s">
        <v>832</v>
      </c>
    </row>
    <row r="100" spans="1:16" ht="15.75" x14ac:dyDescent="0.25">
      <c r="B100" s="500" t="str">
        <f>IF(Intro!$G$29="English",O100,P100)</f>
        <v>Please specify the country of origin here:</v>
      </c>
      <c r="C100" s="501"/>
      <c r="D100" s="501"/>
      <c r="E100" s="497"/>
      <c r="F100" s="498"/>
      <c r="G100" s="498"/>
      <c r="H100" s="498"/>
      <c r="I100" s="499"/>
      <c r="J100" s="156"/>
      <c r="K100" s="156"/>
      <c r="L100" s="151"/>
      <c r="M100" s="10"/>
      <c r="O100" s="10" t="s">
        <v>855</v>
      </c>
      <c r="P100" s="10" t="s">
        <v>858</v>
      </c>
    </row>
    <row r="101" spans="1:16" x14ac:dyDescent="0.25">
      <c r="B101" s="99"/>
      <c r="C101" s="157"/>
      <c r="D101" s="157"/>
      <c r="E101" s="157"/>
      <c r="F101" s="157"/>
      <c r="G101" s="156"/>
      <c r="H101" s="156"/>
      <c r="I101" s="156"/>
      <c r="J101" s="156"/>
      <c r="K101" s="156"/>
      <c r="L101" s="17"/>
      <c r="M101" s="10"/>
    </row>
    <row r="102" spans="1:16" x14ac:dyDescent="0.25">
      <c r="B102" s="99"/>
      <c r="C102" s="157"/>
      <c r="D102" s="157"/>
      <c r="E102" s="157"/>
      <c r="F102" s="157"/>
      <c r="G102" s="153">
        <f>Variables!$B$6</f>
        <v>2023</v>
      </c>
      <c r="H102" s="153">
        <f>G102+1</f>
        <v>2024</v>
      </c>
      <c r="I102" s="153">
        <f>H102+1</f>
        <v>2025</v>
      </c>
      <c r="J102" s="156"/>
      <c r="K102" s="156"/>
      <c r="L102" s="53"/>
      <c r="M102" s="10"/>
      <c r="O102" s="18"/>
    </row>
    <row r="103" spans="1:16" s="136" customFormat="1" ht="14.25" customHeight="1" x14ac:dyDescent="0.25">
      <c r="A103" s="158"/>
      <c r="B103" s="491" t="str">
        <f>IF(Intro!$G$29="English",O103,P103)</f>
        <v>Imports in Canada</v>
      </c>
      <c r="C103" s="492"/>
      <c r="D103" s="492"/>
      <c r="E103" s="492"/>
      <c r="F103" s="492"/>
      <c r="G103" s="492"/>
      <c r="H103" s="492"/>
      <c r="I103" s="493"/>
      <c r="J103" s="156"/>
      <c r="K103" s="156"/>
      <c r="L103" s="53"/>
      <c r="O103" s="22" t="s">
        <v>151</v>
      </c>
      <c r="P103" s="136" t="s">
        <v>152</v>
      </c>
    </row>
    <row r="104" spans="1:16" ht="15" customHeight="1" x14ac:dyDescent="0.25">
      <c r="B104" s="317" t="str">
        <f>IF(Intro!$G$29="English",O104,P104)</f>
        <v>Imports</v>
      </c>
      <c r="C104" s="318"/>
      <c r="D104" s="504" t="str">
        <f>IF(Intro!$G$29="English",Variables!$B$23,Variables!$C$23)</f>
        <v>kg</v>
      </c>
      <c r="E104" s="504"/>
      <c r="F104" s="504"/>
      <c r="G104" s="101"/>
      <c r="H104" s="101"/>
      <c r="I104" s="101"/>
      <c r="J104" s="156"/>
      <c r="K104" s="156"/>
      <c r="L104" s="53"/>
      <c r="M104" s="10"/>
      <c r="O104" s="10" t="s">
        <v>53</v>
      </c>
      <c r="P104" s="10" t="s">
        <v>118</v>
      </c>
    </row>
    <row r="105" spans="1:16" ht="15" customHeight="1" x14ac:dyDescent="0.25">
      <c r="B105" s="317"/>
      <c r="C105" s="318"/>
      <c r="D105" s="504" t="str">
        <f>IF(Intro!G$29="English",O105,P105)</f>
        <v>net delivered purchase value (CAD)</v>
      </c>
      <c r="E105" s="504"/>
      <c r="F105" s="504"/>
      <c r="G105" s="101"/>
      <c r="H105" s="101"/>
      <c r="I105" s="101"/>
      <c r="J105" s="156"/>
      <c r="K105" s="156"/>
      <c r="L105" s="53"/>
      <c r="M105" s="10"/>
      <c r="O105" s="10" t="s">
        <v>238</v>
      </c>
      <c r="P105" s="10" t="s">
        <v>237</v>
      </c>
    </row>
    <row r="106" spans="1:16" ht="15" customHeight="1" x14ac:dyDescent="0.25">
      <c r="B106" s="317"/>
      <c r="C106" s="318"/>
      <c r="D106" s="504" t="str">
        <f>"$ / "&amp;IF(Intro!$G$29="English",Variables!$B$24,Variables!$C$24)</f>
        <v>$ / kg</v>
      </c>
      <c r="E106" s="504"/>
      <c r="F106" s="504"/>
      <c r="G106" s="111" t="str">
        <f>IF(G104=0,"-",G105/G104)</f>
        <v>-</v>
      </c>
      <c r="H106" s="111" t="str">
        <f>IF(H104=0,"-",H105/H104)</f>
        <v>-</v>
      </c>
      <c r="I106" s="111" t="str">
        <f t="shared" ref="I106" si="19">IF(I104=0,"-",I105/I104)</f>
        <v>-</v>
      </c>
      <c r="J106" s="156"/>
      <c r="K106" s="156"/>
      <c r="L106" s="53"/>
      <c r="M106" s="10"/>
    </row>
    <row r="107" spans="1:16" s="136" customFormat="1" x14ac:dyDescent="0.25">
      <c r="A107" s="158"/>
      <c r="B107" s="494" t="str">
        <f>IF(Intro!$G$29="English",O107,P107)</f>
        <v>Sales of imports in Canada</v>
      </c>
      <c r="C107" s="495"/>
      <c r="D107" s="495"/>
      <c r="E107" s="495"/>
      <c r="F107" s="495"/>
      <c r="G107" s="495"/>
      <c r="H107" s="495"/>
      <c r="I107" s="496"/>
      <c r="J107" s="156"/>
      <c r="K107" s="156"/>
      <c r="L107" s="53"/>
      <c r="O107" s="22" t="s">
        <v>364</v>
      </c>
      <c r="P107" s="136" t="s">
        <v>365</v>
      </c>
    </row>
    <row r="108" spans="1:16" ht="15" customHeight="1" x14ac:dyDescent="0.25">
      <c r="B108" s="317" t="str">
        <f>IF(Intro!$G$29="English",O108,P108)</f>
        <v>Sales to distributors in Canada</v>
      </c>
      <c r="C108" s="318"/>
      <c r="D108" s="504" t="str">
        <f>D104</f>
        <v>kg</v>
      </c>
      <c r="E108" s="504"/>
      <c r="F108" s="504"/>
      <c r="G108" s="101"/>
      <c r="H108" s="101"/>
      <c r="I108" s="101"/>
      <c r="J108" s="156"/>
      <c r="K108" s="156"/>
      <c r="L108" s="53"/>
      <c r="M108" s="10"/>
      <c r="O108" s="10" t="str">
        <f>"Sales to "&amp;Variables!$B$26&amp;" in Canada"</f>
        <v>Sales to distributors in Canada</v>
      </c>
      <c r="P108" s="10" t="str">
        <f>"Ventes aux "&amp;Variables!$C$26&amp;" au Canada"</f>
        <v>Ventes aux distributeurs au Canada</v>
      </c>
    </row>
    <row r="109" spans="1:16" ht="15" customHeight="1" x14ac:dyDescent="0.25">
      <c r="B109" s="317"/>
      <c r="C109" s="318"/>
      <c r="D109" s="504" t="str">
        <f>IF(Intro!G$29="English",O109,P109)</f>
        <v>net delivered selling value (CAD)</v>
      </c>
      <c r="E109" s="504"/>
      <c r="F109" s="504"/>
      <c r="G109" s="101"/>
      <c r="H109" s="101"/>
      <c r="I109" s="101"/>
      <c r="J109" s="156"/>
      <c r="K109" s="156"/>
      <c r="L109" s="53"/>
      <c r="M109" s="10"/>
      <c r="O109" s="10" t="s">
        <v>240</v>
      </c>
      <c r="P109" s="10" t="s">
        <v>239</v>
      </c>
    </row>
    <row r="110" spans="1:16" ht="15.75" customHeight="1" thickBot="1" x14ac:dyDescent="0.3">
      <c r="B110" s="502"/>
      <c r="C110" s="503"/>
      <c r="D110" s="505" t="str">
        <f>D106</f>
        <v>$ / kg</v>
      </c>
      <c r="E110" s="505"/>
      <c r="F110" s="505"/>
      <c r="G110" s="111" t="str">
        <f>IF(G108=0,"-",G109/G108)</f>
        <v>-</v>
      </c>
      <c r="H110" s="111" t="str">
        <f>IF(H108=0,"-",H109/H108)</f>
        <v>-</v>
      </c>
      <c r="I110" s="111" t="str">
        <f t="shared" ref="I110" si="20">IF(I108=0,"-",I109/I108)</f>
        <v>-</v>
      </c>
      <c r="J110" s="156"/>
      <c r="K110" s="156"/>
      <c r="L110" s="53"/>
      <c r="M110" s="10"/>
    </row>
    <row r="111" spans="1:16" ht="15" customHeight="1" x14ac:dyDescent="0.25">
      <c r="B111" s="506" t="str">
        <f>IF(Intro!$G$29="English",O111,P111)</f>
        <v>Sales to end users/retailers in Canada</v>
      </c>
      <c r="C111" s="507"/>
      <c r="D111" s="508" t="str">
        <f>D108</f>
        <v>kg</v>
      </c>
      <c r="E111" s="508"/>
      <c r="F111" s="508"/>
      <c r="G111" s="101"/>
      <c r="H111" s="101"/>
      <c r="I111" s="101"/>
      <c r="J111" s="156"/>
      <c r="K111" s="156"/>
      <c r="L111" s="53"/>
      <c r="M111" s="10"/>
      <c r="O111" s="10" t="str">
        <f>"Sales to "&amp;Variables!$B$27&amp;" in Canada"</f>
        <v>Sales to end users/retailers in Canada</v>
      </c>
      <c r="P111" s="10" t="str">
        <f>"Ventes aux "&amp;Variables!$C$27&amp;" au Canada"</f>
        <v>Ventes aux utilisateurs finals/détaillants au Canada</v>
      </c>
    </row>
    <row r="112" spans="1:16" ht="15" customHeight="1" x14ac:dyDescent="0.25">
      <c r="B112" s="317"/>
      <c r="C112" s="318"/>
      <c r="D112" s="504" t="str">
        <f>IF(Intro!G$29="English",O112,P112)</f>
        <v>net delivered selling value (CAD)</v>
      </c>
      <c r="E112" s="504"/>
      <c r="F112" s="504"/>
      <c r="G112" s="101"/>
      <c r="H112" s="101"/>
      <c r="I112" s="101"/>
      <c r="J112" s="156"/>
      <c r="K112" s="156"/>
      <c r="L112" s="53"/>
      <c r="M112" s="10"/>
      <c r="O112" s="10" t="s">
        <v>240</v>
      </c>
      <c r="P112" s="10" t="s">
        <v>239</v>
      </c>
    </row>
    <row r="113" spans="1:16" ht="15.75" customHeight="1" thickBot="1" x14ac:dyDescent="0.3">
      <c r="B113" s="502"/>
      <c r="C113" s="503"/>
      <c r="D113" s="505" t="str">
        <f>D110</f>
        <v>$ / kg</v>
      </c>
      <c r="E113" s="505"/>
      <c r="F113" s="505"/>
      <c r="G113" s="111" t="str">
        <f>IF(G111=0,"-",G112/G111)</f>
        <v>-</v>
      </c>
      <c r="H113" s="111" t="str">
        <f>IF(H111=0,"-",H112/H111)</f>
        <v>-</v>
      </c>
      <c r="I113" s="111" t="str">
        <f t="shared" ref="I113" si="21">IF(I111=0,"-",I112/I111)</f>
        <v>-</v>
      </c>
      <c r="J113" s="156"/>
      <c r="K113" s="156"/>
      <c r="L113" s="53"/>
      <c r="M113" s="10"/>
    </row>
    <row r="114" spans="1:16" ht="15" customHeight="1" x14ac:dyDescent="0.25">
      <c r="B114" s="381" t="str">
        <f>IF(Intro!$G$29="English",O114,P114)</f>
        <v>Total sales in Canada</v>
      </c>
      <c r="C114" s="382"/>
      <c r="D114" s="509" t="str">
        <f>D111</f>
        <v>kg</v>
      </c>
      <c r="E114" s="509"/>
      <c r="F114" s="509"/>
      <c r="G114" s="103">
        <f t="shared" ref="G114:I114" si="22">G108+G111</f>
        <v>0</v>
      </c>
      <c r="H114" s="103">
        <f t="shared" si="22"/>
        <v>0</v>
      </c>
      <c r="I114" s="103">
        <f t="shared" si="22"/>
        <v>0</v>
      </c>
      <c r="J114" s="156"/>
      <c r="K114" s="156"/>
      <c r="L114" s="53"/>
      <c r="M114" s="10"/>
      <c r="O114" s="10" t="s">
        <v>241</v>
      </c>
      <c r="P114" s="10" t="s">
        <v>242</v>
      </c>
    </row>
    <row r="115" spans="1:16" ht="15" customHeight="1" x14ac:dyDescent="0.25">
      <c r="B115" s="370"/>
      <c r="C115" s="371"/>
      <c r="D115" s="510" t="str">
        <f>IF(Intro!G$29="English",O115,P115)</f>
        <v>net delivered selling value (CAD)</v>
      </c>
      <c r="E115" s="510"/>
      <c r="F115" s="510"/>
      <c r="G115" s="102">
        <f t="shared" ref="G115:I115" si="23">G109+G112</f>
        <v>0</v>
      </c>
      <c r="H115" s="102">
        <f t="shared" si="23"/>
        <v>0</v>
      </c>
      <c r="I115" s="102">
        <f t="shared" si="23"/>
        <v>0</v>
      </c>
      <c r="J115" s="156"/>
      <c r="K115" s="156"/>
      <c r="L115" s="53"/>
      <c r="M115" s="10"/>
      <c r="O115" s="10" t="s">
        <v>240</v>
      </c>
      <c r="P115" s="10" t="s">
        <v>239</v>
      </c>
    </row>
    <row r="116" spans="1:16" ht="15.75" customHeight="1" x14ac:dyDescent="0.25">
      <c r="B116" s="370"/>
      <c r="C116" s="371"/>
      <c r="D116" s="510" t="str">
        <f>D113</f>
        <v>$ / kg</v>
      </c>
      <c r="E116" s="510"/>
      <c r="F116" s="510"/>
      <c r="G116" s="177" t="str">
        <f>IF(G114=0,"-",G115/G114)</f>
        <v>-</v>
      </c>
      <c r="H116" s="177" t="str">
        <f>IF(H114=0,"-",H115/H114)</f>
        <v>-</v>
      </c>
      <c r="I116" s="177" t="str">
        <f>IF(I114=0,"-",I115/I114)</f>
        <v>-</v>
      </c>
      <c r="J116" s="156"/>
      <c r="K116" s="156"/>
      <c r="L116" s="53"/>
      <c r="M116" s="10"/>
    </row>
    <row r="117" spans="1:16" x14ac:dyDescent="0.25">
      <c r="B117" s="54"/>
      <c r="C117" s="64"/>
      <c r="D117" s="64"/>
      <c r="E117" s="64"/>
      <c r="F117" s="64"/>
      <c r="G117" s="64"/>
      <c r="H117" s="64"/>
      <c r="I117" s="64"/>
      <c r="J117" s="64"/>
      <c r="K117" s="64"/>
      <c r="L117" s="65"/>
      <c r="M117" s="10"/>
    </row>
    <row r="118" spans="1:16" s="136" customFormat="1" x14ac:dyDescent="0.25">
      <c r="A118" s="8"/>
      <c r="B118" s="137"/>
      <c r="C118" s="137"/>
      <c r="D118" s="70"/>
      <c r="E118" s="152"/>
      <c r="F118" s="152"/>
      <c r="G118" s="152"/>
      <c r="H118" s="152"/>
      <c r="I118" s="152"/>
      <c r="J118" s="152"/>
      <c r="K118" s="152"/>
      <c r="L118" s="152"/>
      <c r="M118" s="55"/>
    </row>
  </sheetData>
  <sheetProtection algorithmName="SHA-512" hashValue="arKDblJ3ntdkSGP60akT+YUDYEKQULZSooJ7JwKcKmsQsgrQLPA6/H78YcjOMXntvwRBNE+pxEIJ1MG4FrAfAw==" saltValue="mK9yrSG2MN8DdsoD3S/Dwg==" spinCount="100000" sheet="1" objects="1" scenarios="1" selectLockedCells="1"/>
  <mergeCells count="121">
    <mergeCell ref="E62:I62"/>
    <mergeCell ref="E81:I81"/>
    <mergeCell ref="E100:I100"/>
    <mergeCell ref="B43:D43"/>
    <mergeCell ref="B62:D62"/>
    <mergeCell ref="B81:D81"/>
    <mergeCell ref="B114:C116"/>
    <mergeCell ref="D114:F114"/>
    <mergeCell ref="D115:F115"/>
    <mergeCell ref="D116:F116"/>
    <mergeCell ref="B108:C110"/>
    <mergeCell ref="D108:F108"/>
    <mergeCell ref="D109:F109"/>
    <mergeCell ref="D110:F110"/>
    <mergeCell ref="B111:C113"/>
    <mergeCell ref="D111:F111"/>
    <mergeCell ref="D112:F112"/>
    <mergeCell ref="D113:F113"/>
    <mergeCell ref="B103:I103"/>
    <mergeCell ref="B104:C106"/>
    <mergeCell ref="D104:F104"/>
    <mergeCell ref="D105:F105"/>
    <mergeCell ref="D106:F106"/>
    <mergeCell ref="B107:I107"/>
    <mergeCell ref="B95:C97"/>
    <mergeCell ref="D95:F95"/>
    <mergeCell ref="D96:F96"/>
    <mergeCell ref="D97:F97"/>
    <mergeCell ref="B99:L99"/>
    <mergeCell ref="B100:D100"/>
    <mergeCell ref="B88:I88"/>
    <mergeCell ref="B89:C91"/>
    <mergeCell ref="D89:F89"/>
    <mergeCell ref="D90:F90"/>
    <mergeCell ref="D91:F91"/>
    <mergeCell ref="B92:C94"/>
    <mergeCell ref="D92:F92"/>
    <mergeCell ref="D93:F93"/>
    <mergeCell ref="D94:F94"/>
    <mergeCell ref="B80:L80"/>
    <mergeCell ref="B84:I84"/>
    <mergeCell ref="B85:C87"/>
    <mergeCell ref="D85:F85"/>
    <mergeCell ref="D86:F86"/>
    <mergeCell ref="D87:F87"/>
    <mergeCell ref="B76:C78"/>
    <mergeCell ref="D76:F76"/>
    <mergeCell ref="D77:F77"/>
    <mergeCell ref="D78:F78"/>
    <mergeCell ref="B70:C72"/>
    <mergeCell ref="D70:F70"/>
    <mergeCell ref="D71:F71"/>
    <mergeCell ref="D72:F72"/>
    <mergeCell ref="B73:C75"/>
    <mergeCell ref="D73:F73"/>
    <mergeCell ref="D74:F74"/>
    <mergeCell ref="D75:F75"/>
    <mergeCell ref="B65:I65"/>
    <mergeCell ref="B66:C68"/>
    <mergeCell ref="D66:F66"/>
    <mergeCell ref="D67:F67"/>
    <mergeCell ref="D68:F68"/>
    <mergeCell ref="B69:I69"/>
    <mergeCell ref="B57:C59"/>
    <mergeCell ref="D57:F57"/>
    <mergeCell ref="D58:F58"/>
    <mergeCell ref="D59:F59"/>
    <mergeCell ref="B61:L61"/>
    <mergeCell ref="B50:I50"/>
    <mergeCell ref="B51:C53"/>
    <mergeCell ref="D51:F51"/>
    <mergeCell ref="D52:F52"/>
    <mergeCell ref="D53:F53"/>
    <mergeCell ref="B54:C56"/>
    <mergeCell ref="D54:F54"/>
    <mergeCell ref="D55:F55"/>
    <mergeCell ref="D56:F56"/>
    <mergeCell ref="B46:I46"/>
    <mergeCell ref="B47:C49"/>
    <mergeCell ref="D47:F47"/>
    <mergeCell ref="D48:F48"/>
    <mergeCell ref="D49:F49"/>
    <mergeCell ref="B38:C40"/>
    <mergeCell ref="D38:F38"/>
    <mergeCell ref="D39:F39"/>
    <mergeCell ref="D40:F40"/>
    <mergeCell ref="B42:L42"/>
    <mergeCell ref="E43:I43"/>
    <mergeCell ref="B32:C34"/>
    <mergeCell ref="D32:F32"/>
    <mergeCell ref="D33:F33"/>
    <mergeCell ref="D34:F34"/>
    <mergeCell ref="B35:C37"/>
    <mergeCell ref="D35:F35"/>
    <mergeCell ref="D36:F36"/>
    <mergeCell ref="D37:F37"/>
    <mergeCell ref="B28:C30"/>
    <mergeCell ref="D28:F28"/>
    <mergeCell ref="D29:F29"/>
    <mergeCell ref="D30:F30"/>
    <mergeCell ref="B23:L23"/>
    <mergeCell ref="B12:L12"/>
    <mergeCell ref="B13:L13"/>
    <mergeCell ref="B14:L14"/>
    <mergeCell ref="B15:L15"/>
    <mergeCell ref="B16:L16"/>
    <mergeCell ref="B17:L17"/>
    <mergeCell ref="B27:I27"/>
    <mergeCell ref="B31:I31"/>
    <mergeCell ref="E24:I24"/>
    <mergeCell ref="B24:D24"/>
    <mergeCell ref="B4:L4"/>
    <mergeCell ref="B5:L5"/>
    <mergeCell ref="B6:L6"/>
    <mergeCell ref="B8:L8"/>
    <mergeCell ref="B9:L9"/>
    <mergeCell ref="B10:L11"/>
    <mergeCell ref="B20:L20"/>
    <mergeCell ref="B21:L21"/>
    <mergeCell ref="B22:F22"/>
    <mergeCell ref="B18:L18"/>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8:I29 G32:I33 G35:I36 G47:I48 G51:I52 G54:I55 G66:I67 G70:I71 G73:I74 G85:I86 G89:I90 G92:I93 G104:I105 G108:I109 G111:I112" xr:uid="{CAF7B073-40FB-4B5D-96B5-CC3B15371DFF}">
      <formula1>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4:I34 G30:I30 G37:I40 G53:I53 G49:I49 G56:I59 G72:I72 G68:I68 G75:I78 G91:I91 G87:I87 G94:I97 G110:I110 G106:I106 G113:I116" xr:uid="{DA767F58-5258-42D5-B537-03DE13220ADB}">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22" xr:uid="{C3B6DBD2-8397-4D3B-BCFE-1901A7234C65}">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117"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480668E-4DE8-48AD-8989-B68BA4BBB049}">
          <x14:formula1>
            <xm:f>Variables!$D$80:$D$328</xm:f>
          </x14:formula1>
          <xm:sqref>E81 E24 E43 E62 E100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2EA2E-AF68-43B6-BD40-B52A9C2A6222}">
  <sheetPr>
    <tabColor rgb="FF92D050"/>
    <pageSetUpPr fitToPage="1"/>
  </sheetPr>
  <dimension ref="A1:P118"/>
  <sheetViews>
    <sheetView showGridLines="0" zoomScaleNormal="100" zoomScaleSheetLayoutView="55" workbookViewId="0"/>
  </sheetViews>
  <sheetFormatPr defaultColWidth="9.28515625" defaultRowHeight="14.25" x14ac:dyDescent="0.25"/>
  <cols>
    <col min="1" max="1" width="1.7109375" style="8" customWidth="1"/>
    <col min="2" max="12" width="14.5703125" style="1" customWidth="1"/>
    <col min="13" max="13" width="6.28515625" style="9" customWidth="1"/>
    <col min="14" max="14" width="9.28515625" style="10" customWidth="1"/>
    <col min="15" max="15" width="10.7109375" style="10" hidden="1" customWidth="1"/>
    <col min="16" max="16" width="8.7109375" style="10" hidden="1" customWidth="1"/>
    <col min="17" max="17" width="9.28515625" style="10" customWidth="1"/>
    <col min="18" max="16384" width="9.28515625" style="10"/>
  </cols>
  <sheetData>
    <row r="1" spans="1:16" x14ac:dyDescent="0.25">
      <c r="O1" s="10" t="s">
        <v>332</v>
      </c>
      <c r="P1" s="10" t="s">
        <v>332</v>
      </c>
    </row>
    <row r="2" spans="1:16" x14ac:dyDescent="0.25">
      <c r="B2" s="12" t="str">
        <f>Pro!B2</f>
        <v>PROTECTED</v>
      </c>
      <c r="C2" s="12"/>
      <c r="D2" s="12"/>
      <c r="O2" s="136" t="s">
        <v>55</v>
      </c>
      <c r="P2" s="136" t="s">
        <v>71</v>
      </c>
    </row>
    <row r="3" spans="1:16" x14ac:dyDescent="0.25">
      <c r="B3" s="13"/>
      <c r="C3" s="13"/>
      <c r="D3" s="13"/>
      <c r="O3" s="2"/>
      <c r="P3" s="2"/>
    </row>
    <row r="4" spans="1:16" s="2" customFormat="1" x14ac:dyDescent="0.25">
      <c r="A4" s="4"/>
      <c r="B4" s="341" t="str">
        <f>Info!B4</f>
        <v>IMPORTERS' QUESTIONNAIRE</v>
      </c>
      <c r="C4" s="342"/>
      <c r="D4" s="342"/>
      <c r="E4" s="342"/>
      <c r="F4" s="342"/>
      <c r="G4" s="342"/>
      <c r="H4" s="342"/>
      <c r="I4" s="342"/>
      <c r="J4" s="342"/>
      <c r="K4" s="342"/>
      <c r="L4" s="343"/>
      <c r="M4" s="21"/>
      <c r="N4" s="21"/>
      <c r="O4" s="19"/>
      <c r="P4" s="19"/>
    </row>
    <row r="5" spans="1:16" s="2" customFormat="1" x14ac:dyDescent="0.25">
      <c r="A5" s="4"/>
      <c r="B5" s="406" t="str">
        <f>Info!B5</f>
        <v>GC-2025-001</v>
      </c>
      <c r="C5" s="486"/>
      <c r="D5" s="486"/>
      <c r="E5" s="486"/>
      <c r="F5" s="486"/>
      <c r="G5" s="486"/>
      <c r="H5" s="486"/>
      <c r="I5" s="486"/>
      <c r="J5" s="486"/>
      <c r="K5" s="486"/>
      <c r="L5" s="408"/>
      <c r="M5" s="21"/>
      <c r="N5" s="21"/>
      <c r="O5" s="19"/>
      <c r="P5" s="19"/>
    </row>
    <row r="6" spans="1:16" s="6" customFormat="1" x14ac:dyDescent="0.25">
      <c r="A6" s="4"/>
      <c r="B6" s="406" t="str">
        <f>Info!B6</f>
        <v>VEGETABLE GOODS</v>
      </c>
      <c r="C6" s="486"/>
      <c r="D6" s="486"/>
      <c r="E6" s="486"/>
      <c r="F6" s="486"/>
      <c r="G6" s="486"/>
      <c r="H6" s="486"/>
      <c r="I6" s="486"/>
      <c r="J6" s="486"/>
      <c r="K6" s="486"/>
      <c r="L6" s="408"/>
      <c r="M6" s="19"/>
      <c r="N6" s="19"/>
      <c r="O6" s="15"/>
      <c r="P6" s="15"/>
    </row>
    <row r="7" spans="1:16" s="6" customFormat="1" x14ac:dyDescent="0.25">
      <c r="A7" s="4"/>
      <c r="B7" s="113"/>
      <c r="C7" s="155"/>
      <c r="D7" s="155"/>
      <c r="E7" s="155"/>
      <c r="F7" s="155"/>
      <c r="G7" s="155"/>
      <c r="H7" s="155"/>
      <c r="I7" s="155"/>
      <c r="J7" s="155"/>
      <c r="K7" s="155"/>
      <c r="L7" s="115"/>
      <c r="M7" s="19"/>
      <c r="N7" s="19"/>
      <c r="O7" s="20"/>
    </row>
    <row r="8" spans="1:16" s="6" customFormat="1" x14ac:dyDescent="0.25">
      <c r="A8" s="4"/>
      <c r="B8" s="412" t="str">
        <f>Public!B8</f>
        <v>The following questions refer to the goods as defined in the product description on the Intro tab.</v>
      </c>
      <c r="C8" s="487"/>
      <c r="D8" s="487"/>
      <c r="E8" s="487"/>
      <c r="F8" s="487"/>
      <c r="G8" s="487"/>
      <c r="H8" s="487"/>
      <c r="I8" s="487"/>
      <c r="J8" s="487"/>
      <c r="K8" s="487"/>
      <c r="L8" s="414"/>
      <c r="M8" s="19"/>
      <c r="N8" s="19"/>
      <c r="O8" s="15"/>
      <c r="P8" s="15"/>
    </row>
    <row r="9" spans="1:16" s="6" customFormat="1" x14ac:dyDescent="0.25">
      <c r="A9" s="4"/>
      <c r="B9" s="412" t="str">
        <f>Public!B9</f>
        <v xml:space="preserve">Product information and a glossary of terms can be found in the Info tab.
</v>
      </c>
      <c r="C9" s="487"/>
      <c r="D9" s="487"/>
      <c r="E9" s="487"/>
      <c r="F9" s="487"/>
      <c r="G9" s="487"/>
      <c r="H9" s="487"/>
      <c r="I9" s="487"/>
      <c r="J9" s="487"/>
      <c r="K9" s="487"/>
      <c r="L9" s="414"/>
      <c r="M9" s="19"/>
      <c r="N9" s="19"/>
      <c r="O9" s="15"/>
    </row>
    <row r="10" spans="1:16" s="6" customFormat="1" x14ac:dyDescent="0.25">
      <c r="A10" s="4"/>
      <c r="B10" s="412"/>
      <c r="C10" s="487"/>
      <c r="D10" s="487"/>
      <c r="E10" s="487"/>
      <c r="F10" s="487"/>
      <c r="G10" s="487"/>
      <c r="H10" s="487"/>
      <c r="I10" s="487"/>
      <c r="J10" s="487"/>
      <c r="K10" s="487"/>
      <c r="L10" s="414"/>
      <c r="M10" s="19"/>
      <c r="N10" s="19"/>
      <c r="O10" s="10" t="s">
        <v>236</v>
      </c>
      <c r="P10" s="10" t="s">
        <v>235</v>
      </c>
    </row>
    <row r="11" spans="1:16" s="6" customFormat="1" x14ac:dyDescent="0.25">
      <c r="A11" s="4"/>
      <c r="B11" s="412"/>
      <c r="C11" s="487"/>
      <c r="D11" s="487"/>
      <c r="E11" s="487"/>
      <c r="F11" s="487"/>
      <c r="G11" s="487"/>
      <c r="H11" s="487"/>
      <c r="I11" s="487"/>
      <c r="J11" s="487"/>
      <c r="K11" s="487"/>
      <c r="L11" s="414"/>
      <c r="M11" s="19"/>
      <c r="N11" s="19"/>
      <c r="O11" s="15"/>
      <c r="P11" s="15"/>
    </row>
    <row r="12" spans="1:16" s="6" customFormat="1" x14ac:dyDescent="0.25">
      <c r="A12" s="4"/>
      <c r="B12" s="412" t="str">
        <f>Pro!B12</f>
        <v>For the questions in this tab, note the following:</v>
      </c>
      <c r="C12" s="487"/>
      <c r="D12" s="487"/>
      <c r="E12" s="487"/>
      <c r="F12" s="487"/>
      <c r="G12" s="487"/>
      <c r="H12" s="487"/>
      <c r="I12" s="487"/>
      <c r="J12" s="487"/>
      <c r="K12" s="487"/>
      <c r="L12" s="414"/>
      <c r="M12" s="19"/>
      <c r="N12" s="19"/>
      <c r="O12" s="15"/>
      <c r="P12" s="15"/>
    </row>
    <row r="13" spans="1:16" s="6" customFormat="1" ht="26.25" customHeight="1" x14ac:dyDescent="0.25">
      <c r="A13" s="4"/>
      <c r="B13" s="483" t="str">
        <f>Pro!B13</f>
        <v>• Report only sales from your firm’s imports. Sales of goods purchased from Canadian producers must be excluded.</v>
      </c>
      <c r="C13" s="490"/>
      <c r="D13" s="490"/>
      <c r="E13" s="490"/>
      <c r="F13" s="490"/>
      <c r="G13" s="490"/>
      <c r="H13" s="490"/>
      <c r="I13" s="490"/>
      <c r="J13" s="490"/>
      <c r="K13" s="490"/>
      <c r="L13" s="485"/>
      <c r="M13" s="19"/>
      <c r="N13" s="19"/>
      <c r="O13" s="15"/>
      <c r="P13" s="15"/>
    </row>
    <row r="14" spans="1:16" s="6" customFormat="1" x14ac:dyDescent="0.25">
      <c r="A14" s="4"/>
      <c r="B14" s="412" t="str">
        <f>Pro!B14</f>
        <v>• Report all sales to Canadian and foreign associated firms.</v>
      </c>
      <c r="C14" s="487"/>
      <c r="D14" s="487"/>
      <c r="E14" s="487"/>
      <c r="F14" s="487"/>
      <c r="G14" s="487"/>
      <c r="H14" s="487"/>
      <c r="I14" s="487"/>
      <c r="J14" s="487"/>
      <c r="K14" s="487"/>
      <c r="L14" s="414"/>
      <c r="M14" s="19"/>
      <c r="N14" s="19"/>
      <c r="O14" s="15"/>
      <c r="P14" s="15"/>
    </row>
    <row r="15" spans="1:16" s="6" customFormat="1" x14ac:dyDescent="0.25">
      <c r="A15" s="4"/>
      <c r="B15" s="412" t="str">
        <f>Pro!B15</f>
        <v>• Report all sales as of the date of shipment to the customer or the customer’s warehouse.</v>
      </c>
      <c r="C15" s="487"/>
      <c r="D15" s="487"/>
      <c r="E15" s="487"/>
      <c r="F15" s="487"/>
      <c r="G15" s="487"/>
      <c r="H15" s="487"/>
      <c r="I15" s="487"/>
      <c r="J15" s="487"/>
      <c r="K15" s="487"/>
      <c r="L15" s="414"/>
      <c r="M15" s="19"/>
      <c r="N15" s="19"/>
      <c r="O15" s="15"/>
      <c r="P15" s="15"/>
    </row>
    <row r="16" spans="1:16" s="6" customFormat="1" x14ac:dyDescent="0.25">
      <c r="A16" s="4"/>
      <c r="B16" s="412" t="str">
        <f>Pro!B16</f>
        <v>• Report all values in Canadian dollars.</v>
      </c>
      <c r="C16" s="487"/>
      <c r="D16" s="487"/>
      <c r="E16" s="487"/>
      <c r="F16" s="487"/>
      <c r="G16" s="487"/>
      <c r="H16" s="487"/>
      <c r="I16" s="487"/>
      <c r="J16" s="487"/>
      <c r="K16" s="487"/>
      <c r="L16" s="414"/>
      <c r="M16" s="19"/>
      <c r="N16" s="19"/>
      <c r="O16" s="15"/>
      <c r="P16" s="15"/>
    </row>
    <row r="17" spans="1:16" s="6" customFormat="1" x14ac:dyDescent="0.25">
      <c r="A17" s="4"/>
      <c r="B17" s="415" t="str">
        <f>IF(Intro!$G$29="English",O17,P17)</f>
        <v>• If your firm is an end user or a retailer, your firm does not need to report sales of imports or inventories of imports.</v>
      </c>
      <c r="C17" s="416"/>
      <c r="D17" s="416"/>
      <c r="E17" s="416"/>
      <c r="F17" s="416"/>
      <c r="G17" s="416"/>
      <c r="H17" s="416"/>
      <c r="I17" s="416"/>
      <c r="J17" s="416"/>
      <c r="K17" s="416"/>
      <c r="L17" s="417"/>
      <c r="M17" s="19"/>
      <c r="N17" s="19"/>
      <c r="O17" s="15" t="s">
        <v>184</v>
      </c>
      <c r="P17" s="15" t="s">
        <v>185</v>
      </c>
    </row>
    <row r="18" spans="1:16" s="6" customFormat="1" x14ac:dyDescent="0.25">
      <c r="A18" s="4"/>
      <c r="B18" s="396" t="str">
        <f>IF(Intro!$G$29="English",O18,P18)</f>
        <v>Information in this questionnaire should be provided for FROZEN GOODS only</v>
      </c>
      <c r="C18" s="397"/>
      <c r="D18" s="397"/>
      <c r="E18" s="397"/>
      <c r="F18" s="397"/>
      <c r="G18" s="397"/>
      <c r="H18" s="397"/>
      <c r="I18" s="397"/>
      <c r="J18" s="397"/>
      <c r="K18" s="397"/>
      <c r="L18" s="398"/>
      <c r="M18" s="19"/>
      <c r="N18" s="19"/>
      <c r="O18" s="15" t="s">
        <v>968</v>
      </c>
      <c r="P18" s="15" t="s">
        <v>969</v>
      </c>
    </row>
    <row r="19" spans="1:16" s="6" customFormat="1" x14ac:dyDescent="0.25">
      <c r="A19" s="4"/>
      <c r="B19" s="14"/>
      <c r="C19" s="14"/>
      <c r="D19" s="14"/>
      <c r="E19" s="3"/>
      <c r="F19" s="3"/>
      <c r="G19" s="3"/>
      <c r="H19" s="3"/>
      <c r="I19" s="3"/>
      <c r="J19" s="3"/>
      <c r="K19" s="3"/>
      <c r="L19" s="3"/>
      <c r="O19" s="15"/>
      <c r="P19" s="15"/>
    </row>
    <row r="20" spans="1:16" x14ac:dyDescent="0.25">
      <c r="B20" s="283" t="str">
        <f>IF(Intro!$G$29="English",O20,P20)</f>
        <v>IMPORTS AND SALES</v>
      </c>
      <c r="C20" s="284"/>
      <c r="D20" s="284"/>
      <c r="E20" s="284"/>
      <c r="F20" s="284"/>
      <c r="G20" s="284"/>
      <c r="H20" s="284"/>
      <c r="I20" s="284"/>
      <c r="J20" s="284"/>
      <c r="K20" s="284"/>
      <c r="L20" s="285"/>
      <c r="M20" s="10"/>
      <c r="O20" s="84" t="s">
        <v>233</v>
      </c>
      <c r="P20" s="84" t="s">
        <v>234</v>
      </c>
    </row>
    <row r="21" spans="1:16" x14ac:dyDescent="0.25">
      <c r="B21" s="422" t="s">
        <v>12</v>
      </c>
      <c r="C21" s="488"/>
      <c r="D21" s="488"/>
      <c r="E21" s="488"/>
      <c r="F21" s="488"/>
      <c r="G21" s="488"/>
      <c r="H21" s="488"/>
      <c r="I21" s="488"/>
      <c r="J21" s="488"/>
      <c r="K21" s="488"/>
      <c r="L21" s="424"/>
      <c r="M21" s="10"/>
    </row>
    <row r="22" spans="1:16" ht="24" customHeight="1" x14ac:dyDescent="0.25">
      <c r="B22" s="362" t="str">
        <f>IF(Intro!$G$29="English",O22,P22)</f>
        <v xml:space="preserve">Provide your firm's imports and sales of imports of the goods, by country. </v>
      </c>
      <c r="C22" s="489"/>
      <c r="D22" s="489"/>
      <c r="E22" s="489"/>
      <c r="F22" s="489"/>
      <c r="G22" s="156"/>
      <c r="H22" s="156"/>
      <c r="I22" s="156"/>
      <c r="J22" s="156"/>
      <c r="K22" s="156"/>
      <c r="L22" s="162"/>
      <c r="M22" s="10"/>
      <c r="O22" s="10" t="s">
        <v>802</v>
      </c>
      <c r="P22" s="10" t="s">
        <v>803</v>
      </c>
    </row>
    <row r="23" spans="1:16" x14ac:dyDescent="0.25">
      <c r="B23" s="283" t="str">
        <f>IF(Intro!$G$29="English",O23,P23)</f>
        <v>COUNTRY 6</v>
      </c>
      <c r="C23" s="284"/>
      <c r="D23" s="284"/>
      <c r="E23" s="284"/>
      <c r="F23" s="284"/>
      <c r="G23" s="284"/>
      <c r="H23" s="284"/>
      <c r="I23" s="284"/>
      <c r="J23" s="284"/>
      <c r="K23" s="284"/>
      <c r="L23" s="285"/>
      <c r="M23" s="10"/>
      <c r="O23" s="84" t="s">
        <v>867</v>
      </c>
      <c r="P23" s="84" t="s">
        <v>868</v>
      </c>
    </row>
    <row r="24" spans="1:16" ht="15.75" customHeight="1" x14ac:dyDescent="0.25">
      <c r="B24" s="500" t="str">
        <f>IF(Intro!$G$29="English",O24,P24)</f>
        <v>Please specify the country of origin here:</v>
      </c>
      <c r="C24" s="501"/>
      <c r="D24" s="501"/>
      <c r="E24" s="497"/>
      <c r="F24" s="498"/>
      <c r="G24" s="498"/>
      <c r="H24" s="498"/>
      <c r="I24" s="499"/>
      <c r="J24" s="156"/>
      <c r="K24" s="156"/>
      <c r="L24" s="162"/>
      <c r="M24" s="10"/>
      <c r="O24" s="10" t="s">
        <v>855</v>
      </c>
      <c r="P24" s="10" t="s">
        <v>858</v>
      </c>
    </row>
    <row r="25" spans="1:16" x14ac:dyDescent="0.25">
      <c r="B25" s="99"/>
      <c r="C25" s="157"/>
      <c r="D25" s="157"/>
      <c r="E25" s="157"/>
      <c r="F25" s="157"/>
      <c r="G25" s="156"/>
      <c r="H25" s="156"/>
      <c r="I25" s="156"/>
      <c r="J25" s="156"/>
      <c r="K25" s="156"/>
      <c r="L25" s="17"/>
      <c r="M25" s="10"/>
    </row>
    <row r="26" spans="1:16" x14ac:dyDescent="0.25">
      <c r="B26" s="99"/>
      <c r="C26" s="157"/>
      <c r="D26" s="157"/>
      <c r="E26" s="157"/>
      <c r="F26" s="157"/>
      <c r="G26" s="164">
        <f>Variables!$B$6</f>
        <v>2023</v>
      </c>
      <c r="H26" s="164">
        <f>G26+1</f>
        <v>2024</v>
      </c>
      <c r="I26" s="164">
        <f>H26+1</f>
        <v>2025</v>
      </c>
      <c r="J26" s="156"/>
      <c r="K26" s="156"/>
      <c r="L26" s="53"/>
      <c r="M26" s="10"/>
      <c r="O26" s="18"/>
    </row>
    <row r="27" spans="1:16" s="136" customFormat="1" ht="14.25" customHeight="1" x14ac:dyDescent="0.25">
      <c r="A27" s="158"/>
      <c r="B27" s="491" t="str">
        <f>IF(Intro!$G$29="English",O27,P27)</f>
        <v>Imports in Canada</v>
      </c>
      <c r="C27" s="492"/>
      <c r="D27" s="492"/>
      <c r="E27" s="492"/>
      <c r="F27" s="492"/>
      <c r="G27" s="492"/>
      <c r="H27" s="492"/>
      <c r="I27" s="493"/>
      <c r="J27" s="156"/>
      <c r="K27" s="156"/>
      <c r="L27" s="53"/>
      <c r="O27" s="22" t="s">
        <v>151</v>
      </c>
      <c r="P27" s="136" t="s">
        <v>152</v>
      </c>
    </row>
    <row r="28" spans="1:16" ht="15" customHeight="1" x14ac:dyDescent="0.25">
      <c r="B28" s="317" t="str">
        <f>IF(Intro!$G$29="English",O28,P28)</f>
        <v>Imports</v>
      </c>
      <c r="C28" s="318"/>
      <c r="D28" s="504" t="str">
        <f>IF(Intro!$G$29="English",Variables!$B$23,Variables!$C$23)</f>
        <v>kg</v>
      </c>
      <c r="E28" s="504"/>
      <c r="F28" s="504"/>
      <c r="G28" s="101"/>
      <c r="H28" s="101"/>
      <c r="I28" s="101"/>
      <c r="J28" s="156"/>
      <c r="K28" s="156"/>
      <c r="L28" s="53"/>
      <c r="M28" s="10"/>
      <c r="O28" s="10" t="s">
        <v>53</v>
      </c>
      <c r="P28" s="10" t="s">
        <v>118</v>
      </c>
    </row>
    <row r="29" spans="1:16" ht="15" customHeight="1" x14ac:dyDescent="0.25">
      <c r="B29" s="317"/>
      <c r="C29" s="318"/>
      <c r="D29" s="504" t="str">
        <f>IF(Intro!G$29="English",O29,P29)</f>
        <v>net delivered purchase value (CAD)</v>
      </c>
      <c r="E29" s="504"/>
      <c r="F29" s="504"/>
      <c r="G29" s="101"/>
      <c r="H29" s="101"/>
      <c r="I29" s="101"/>
      <c r="J29" s="156"/>
      <c r="K29" s="156"/>
      <c r="L29" s="53"/>
      <c r="M29" s="10"/>
      <c r="O29" s="10" t="s">
        <v>238</v>
      </c>
      <c r="P29" s="10" t="s">
        <v>237</v>
      </c>
    </row>
    <row r="30" spans="1:16" ht="15" customHeight="1" x14ac:dyDescent="0.25">
      <c r="B30" s="317"/>
      <c r="C30" s="318"/>
      <c r="D30" s="504" t="str">
        <f>"$ / "&amp;IF(Intro!$G$29="English",Variables!$B$24,Variables!$C$24)</f>
        <v>$ / kg</v>
      </c>
      <c r="E30" s="504"/>
      <c r="F30" s="504"/>
      <c r="G30" s="111" t="str">
        <f>IF(G28=0,"-",G29/G28)</f>
        <v>-</v>
      </c>
      <c r="H30" s="111" t="str">
        <f>IF(H28=0,"-",H29/H28)</f>
        <v>-</v>
      </c>
      <c r="I30" s="111" t="str">
        <f t="shared" ref="I30" si="0">IF(I28=0,"-",I29/I28)</f>
        <v>-</v>
      </c>
      <c r="J30" s="156"/>
      <c r="K30" s="156"/>
      <c r="L30" s="53"/>
      <c r="M30" s="10"/>
    </row>
    <row r="31" spans="1:16" s="136" customFormat="1" x14ac:dyDescent="0.25">
      <c r="A31" s="158"/>
      <c r="B31" s="494" t="str">
        <f>IF(Intro!$G$29="English",O31,P31)</f>
        <v>Sales of imports in Canada</v>
      </c>
      <c r="C31" s="495"/>
      <c r="D31" s="495"/>
      <c r="E31" s="495"/>
      <c r="F31" s="495"/>
      <c r="G31" s="495"/>
      <c r="H31" s="495"/>
      <c r="I31" s="496"/>
      <c r="J31" s="156"/>
      <c r="K31" s="156"/>
      <c r="L31" s="53"/>
      <c r="O31" s="22" t="s">
        <v>364</v>
      </c>
      <c r="P31" s="136" t="s">
        <v>365</v>
      </c>
    </row>
    <row r="32" spans="1:16" ht="15" customHeight="1" x14ac:dyDescent="0.25">
      <c r="B32" s="317" t="str">
        <f>IF(Intro!$G$29="English",O32,P32)</f>
        <v>Sales to distributors in Canada</v>
      </c>
      <c r="C32" s="318"/>
      <c r="D32" s="504" t="str">
        <f>D28</f>
        <v>kg</v>
      </c>
      <c r="E32" s="504"/>
      <c r="F32" s="504"/>
      <c r="G32" s="101"/>
      <c r="H32" s="101"/>
      <c r="I32" s="101"/>
      <c r="J32" s="156"/>
      <c r="K32" s="156"/>
      <c r="L32" s="53"/>
      <c r="M32" s="10"/>
      <c r="O32" s="10" t="str">
        <f>"Sales to "&amp;Variables!$B$26&amp;" in Canada"</f>
        <v>Sales to distributors in Canada</v>
      </c>
      <c r="P32" s="10" t="str">
        <f>"Ventes aux "&amp;Variables!$C$26&amp;" au Canada"</f>
        <v>Ventes aux distributeurs au Canada</v>
      </c>
    </row>
    <row r="33" spans="1:16" ht="15" customHeight="1" x14ac:dyDescent="0.25">
      <c r="B33" s="317"/>
      <c r="C33" s="318"/>
      <c r="D33" s="504" t="str">
        <f>IF(Intro!G$29="English",O33,P33)</f>
        <v>net delivered selling value (CAD)</v>
      </c>
      <c r="E33" s="504"/>
      <c r="F33" s="504"/>
      <c r="G33" s="101"/>
      <c r="H33" s="101"/>
      <c r="I33" s="101"/>
      <c r="J33" s="156"/>
      <c r="K33" s="156"/>
      <c r="L33" s="53"/>
      <c r="M33" s="10"/>
      <c r="O33" s="10" t="s">
        <v>240</v>
      </c>
      <c r="P33" s="10" t="s">
        <v>239</v>
      </c>
    </row>
    <row r="34" spans="1:16" ht="15.75" customHeight="1" thickBot="1" x14ac:dyDescent="0.3">
      <c r="B34" s="502"/>
      <c r="C34" s="503"/>
      <c r="D34" s="505" t="str">
        <f>D30</f>
        <v>$ / kg</v>
      </c>
      <c r="E34" s="505"/>
      <c r="F34" s="505"/>
      <c r="G34" s="111" t="str">
        <f>IF(G32=0,"-",G33/G32)</f>
        <v>-</v>
      </c>
      <c r="H34" s="111" t="str">
        <f>IF(H32=0,"-",H33/H32)</f>
        <v>-</v>
      </c>
      <c r="I34" s="111" t="str">
        <f t="shared" ref="I34" si="1">IF(I32=0,"-",I33/I32)</f>
        <v>-</v>
      </c>
      <c r="J34" s="156"/>
      <c r="K34" s="156"/>
      <c r="L34" s="53"/>
      <c r="M34" s="10"/>
    </row>
    <row r="35" spans="1:16" ht="15" customHeight="1" x14ac:dyDescent="0.25">
      <c r="B35" s="506" t="str">
        <f>IF(Intro!$G$29="English",O35,P35)</f>
        <v>Sales to end users/retailers in Canada</v>
      </c>
      <c r="C35" s="507"/>
      <c r="D35" s="508" t="str">
        <f>D32</f>
        <v>kg</v>
      </c>
      <c r="E35" s="508"/>
      <c r="F35" s="508"/>
      <c r="G35" s="101"/>
      <c r="H35" s="101"/>
      <c r="I35" s="101"/>
      <c r="J35" s="156"/>
      <c r="K35" s="156"/>
      <c r="L35" s="53"/>
      <c r="M35" s="10"/>
      <c r="O35" s="10" t="str">
        <f>"Sales to "&amp;Variables!$B$27&amp;" in Canada"</f>
        <v>Sales to end users/retailers in Canada</v>
      </c>
      <c r="P35" s="10" t="str">
        <f>"Ventes aux "&amp;Variables!$C$27&amp;" au Canada"</f>
        <v>Ventes aux utilisateurs finals/détaillants au Canada</v>
      </c>
    </row>
    <row r="36" spans="1:16" ht="15" customHeight="1" x14ac:dyDescent="0.25">
      <c r="B36" s="317"/>
      <c r="C36" s="318"/>
      <c r="D36" s="504" t="str">
        <f>IF(Intro!G$29="English",O36,P36)</f>
        <v>net delivered selling value (CAD)</v>
      </c>
      <c r="E36" s="504"/>
      <c r="F36" s="504"/>
      <c r="G36" s="101"/>
      <c r="H36" s="101"/>
      <c r="I36" s="101"/>
      <c r="J36" s="156"/>
      <c r="K36" s="156"/>
      <c r="L36" s="53"/>
      <c r="M36" s="10"/>
      <c r="O36" s="10" t="s">
        <v>240</v>
      </c>
      <c r="P36" s="10" t="s">
        <v>239</v>
      </c>
    </row>
    <row r="37" spans="1:16" ht="15.75" customHeight="1" thickBot="1" x14ac:dyDescent="0.3">
      <c r="B37" s="502"/>
      <c r="C37" s="503"/>
      <c r="D37" s="505" t="str">
        <f>D34</f>
        <v>$ / kg</v>
      </c>
      <c r="E37" s="505"/>
      <c r="F37" s="505"/>
      <c r="G37" s="111" t="str">
        <f>IF(G35=0,"-",G36/G35)</f>
        <v>-</v>
      </c>
      <c r="H37" s="111" t="str">
        <f>IF(H35=0,"-",H36/H35)</f>
        <v>-</v>
      </c>
      <c r="I37" s="111" t="str">
        <f t="shared" ref="I37" si="2">IF(I35=0,"-",I36/I35)</f>
        <v>-</v>
      </c>
      <c r="J37" s="156"/>
      <c r="K37" s="156"/>
      <c r="L37" s="53"/>
      <c r="M37" s="10"/>
    </row>
    <row r="38" spans="1:16" ht="15" customHeight="1" x14ac:dyDescent="0.25">
      <c r="B38" s="381" t="str">
        <f>IF(Intro!$G$29="English",O38,P38)</f>
        <v>Total sales in Canada</v>
      </c>
      <c r="C38" s="382"/>
      <c r="D38" s="509" t="str">
        <f>D35</f>
        <v>kg</v>
      </c>
      <c r="E38" s="509"/>
      <c r="F38" s="509"/>
      <c r="G38" s="103">
        <f t="shared" ref="G38:I39" si="3">G32+G35</f>
        <v>0</v>
      </c>
      <c r="H38" s="103">
        <f t="shared" si="3"/>
        <v>0</v>
      </c>
      <c r="I38" s="103">
        <f t="shared" si="3"/>
        <v>0</v>
      </c>
      <c r="J38" s="156"/>
      <c r="K38" s="156"/>
      <c r="L38" s="53"/>
      <c r="M38" s="10"/>
      <c r="O38" s="10" t="s">
        <v>241</v>
      </c>
      <c r="P38" s="10" t="s">
        <v>242</v>
      </c>
    </row>
    <row r="39" spans="1:16" ht="15" customHeight="1" x14ac:dyDescent="0.25">
      <c r="B39" s="370"/>
      <c r="C39" s="371"/>
      <c r="D39" s="510" t="str">
        <f>IF(Intro!G$29="English",O39,P39)</f>
        <v>net delivered selling value (CAD)</v>
      </c>
      <c r="E39" s="510"/>
      <c r="F39" s="510"/>
      <c r="G39" s="102">
        <f t="shared" si="3"/>
        <v>0</v>
      </c>
      <c r="H39" s="102">
        <f t="shared" si="3"/>
        <v>0</v>
      </c>
      <c r="I39" s="102">
        <f t="shared" si="3"/>
        <v>0</v>
      </c>
      <c r="J39" s="156"/>
      <c r="K39" s="156"/>
      <c r="L39" s="53"/>
      <c r="M39" s="10"/>
      <c r="O39" s="10" t="s">
        <v>240</v>
      </c>
      <c r="P39" s="10" t="s">
        <v>239</v>
      </c>
    </row>
    <row r="40" spans="1:16" ht="15.75" customHeight="1" x14ac:dyDescent="0.25">
      <c r="B40" s="370"/>
      <c r="C40" s="371"/>
      <c r="D40" s="510" t="str">
        <f>D37</f>
        <v>$ / kg</v>
      </c>
      <c r="E40" s="510"/>
      <c r="F40" s="510"/>
      <c r="G40" s="177" t="str">
        <f>IF(G38=0,"-",G39/G38)</f>
        <v>-</v>
      </c>
      <c r="H40" s="177" t="str">
        <f>IF(H38=0,"-",H39/H38)</f>
        <v>-</v>
      </c>
      <c r="I40" s="177" t="str">
        <f>IF(I38=0,"-",I39/I38)</f>
        <v>-</v>
      </c>
      <c r="J40" s="156"/>
      <c r="K40" s="156"/>
      <c r="L40" s="53"/>
      <c r="M40" s="10"/>
    </row>
    <row r="41" spans="1:16" x14ac:dyDescent="0.25">
      <c r="B41" s="54"/>
      <c r="C41" s="64"/>
      <c r="D41" s="64"/>
      <c r="E41" s="64"/>
      <c r="F41" s="64"/>
      <c r="G41" s="64"/>
      <c r="H41" s="64"/>
      <c r="I41" s="64"/>
      <c r="J41" s="64"/>
      <c r="K41" s="64"/>
      <c r="L41" s="65"/>
      <c r="M41" s="10"/>
    </row>
    <row r="42" spans="1:16" x14ac:dyDescent="0.25">
      <c r="B42" s="283" t="str">
        <f>IF(Intro!$G$29="English",O42,P42)</f>
        <v>COUNTRY 7</v>
      </c>
      <c r="C42" s="284"/>
      <c r="D42" s="284"/>
      <c r="E42" s="284"/>
      <c r="F42" s="284"/>
      <c r="G42" s="284"/>
      <c r="H42" s="284"/>
      <c r="I42" s="284"/>
      <c r="J42" s="284"/>
      <c r="K42" s="284"/>
      <c r="L42" s="285"/>
      <c r="M42" s="10"/>
      <c r="O42" s="84" t="s">
        <v>869</v>
      </c>
      <c r="P42" s="84" t="s">
        <v>870</v>
      </c>
    </row>
    <row r="43" spans="1:16" ht="15.75" x14ac:dyDescent="0.25">
      <c r="B43" s="500" t="str">
        <f>IF(Intro!$G$29="English",O43,P43)</f>
        <v>Please specify the country of origin here:</v>
      </c>
      <c r="C43" s="501"/>
      <c r="D43" s="501"/>
      <c r="E43" s="497"/>
      <c r="F43" s="498"/>
      <c r="G43" s="498"/>
      <c r="H43" s="498"/>
      <c r="I43" s="499"/>
      <c r="J43" s="156"/>
      <c r="K43" s="156"/>
      <c r="L43" s="162"/>
      <c r="M43" s="10"/>
      <c r="O43" s="10" t="s">
        <v>855</v>
      </c>
      <c r="P43" s="10" t="s">
        <v>858</v>
      </c>
    </row>
    <row r="44" spans="1:16" x14ac:dyDescent="0.25">
      <c r="B44" s="99"/>
      <c r="C44" s="157"/>
      <c r="D44" s="157"/>
      <c r="E44" s="157"/>
      <c r="F44" s="157"/>
      <c r="G44" s="156"/>
      <c r="H44" s="156"/>
      <c r="I44" s="156"/>
      <c r="J44" s="156"/>
      <c r="K44" s="156"/>
      <c r="L44" s="17"/>
      <c r="M44" s="10"/>
    </row>
    <row r="45" spans="1:16" x14ac:dyDescent="0.25">
      <c r="B45" s="99"/>
      <c r="C45" s="157"/>
      <c r="D45" s="157"/>
      <c r="E45" s="157"/>
      <c r="F45" s="157"/>
      <c r="G45" s="164">
        <f>Variables!$B$6</f>
        <v>2023</v>
      </c>
      <c r="H45" s="164">
        <f>G45+1</f>
        <v>2024</v>
      </c>
      <c r="I45" s="164">
        <f>H45+1</f>
        <v>2025</v>
      </c>
      <c r="J45" s="156"/>
      <c r="K45" s="156"/>
      <c r="L45" s="53"/>
      <c r="M45" s="10"/>
      <c r="O45" s="18"/>
    </row>
    <row r="46" spans="1:16" s="136" customFormat="1" ht="14.25" customHeight="1" x14ac:dyDescent="0.25">
      <c r="A46" s="158"/>
      <c r="B46" s="491" t="str">
        <f>IF(Intro!$G$29="English",O46,P46)</f>
        <v>Imports in Canada</v>
      </c>
      <c r="C46" s="492"/>
      <c r="D46" s="492"/>
      <c r="E46" s="492"/>
      <c r="F46" s="492"/>
      <c r="G46" s="492"/>
      <c r="H46" s="492"/>
      <c r="I46" s="493"/>
      <c r="J46" s="156"/>
      <c r="K46" s="156"/>
      <c r="L46" s="53"/>
      <c r="O46" s="22" t="s">
        <v>151</v>
      </c>
      <c r="P46" s="136" t="s">
        <v>152</v>
      </c>
    </row>
    <row r="47" spans="1:16" ht="15" customHeight="1" x14ac:dyDescent="0.25">
      <c r="B47" s="317" t="str">
        <f>IF(Intro!$G$29="English",O47,P47)</f>
        <v>Imports</v>
      </c>
      <c r="C47" s="318"/>
      <c r="D47" s="504" t="str">
        <f>IF(Intro!$G$29="English",Variables!$B$23,Variables!$C$23)</f>
        <v>kg</v>
      </c>
      <c r="E47" s="504"/>
      <c r="F47" s="504"/>
      <c r="G47" s="101"/>
      <c r="H47" s="101"/>
      <c r="I47" s="101"/>
      <c r="J47" s="156"/>
      <c r="K47" s="156"/>
      <c r="L47" s="53"/>
      <c r="M47" s="10"/>
      <c r="O47" s="10" t="s">
        <v>53</v>
      </c>
      <c r="P47" s="10" t="s">
        <v>118</v>
      </c>
    </row>
    <row r="48" spans="1:16" ht="15" customHeight="1" x14ac:dyDescent="0.25">
      <c r="B48" s="317"/>
      <c r="C48" s="318"/>
      <c r="D48" s="504" t="str">
        <f>IF(Intro!G$29="English",O48,P48)</f>
        <v>net delivered purchase value (CAD)</v>
      </c>
      <c r="E48" s="504"/>
      <c r="F48" s="504"/>
      <c r="G48" s="101"/>
      <c r="H48" s="101"/>
      <c r="I48" s="101"/>
      <c r="J48" s="156"/>
      <c r="K48" s="156"/>
      <c r="L48" s="53"/>
      <c r="M48" s="10"/>
      <c r="O48" s="10" t="s">
        <v>238</v>
      </c>
      <c r="P48" s="10" t="s">
        <v>237</v>
      </c>
    </row>
    <row r="49" spans="1:16" ht="15" customHeight="1" x14ac:dyDescent="0.25">
      <c r="B49" s="317"/>
      <c r="C49" s="318"/>
      <c r="D49" s="504" t="str">
        <f>"$ / "&amp;IF(Intro!$G$29="English",Variables!$B$24,Variables!$C$24)</f>
        <v>$ / kg</v>
      </c>
      <c r="E49" s="504"/>
      <c r="F49" s="504"/>
      <c r="G49" s="111" t="str">
        <f>IF(G47=0,"-",G48/G47)</f>
        <v>-</v>
      </c>
      <c r="H49" s="111" t="str">
        <f>IF(H47=0,"-",H48/H47)</f>
        <v>-</v>
      </c>
      <c r="I49" s="111" t="str">
        <f t="shared" ref="I49" si="4">IF(I47=0,"-",I48/I47)</f>
        <v>-</v>
      </c>
      <c r="J49" s="156"/>
      <c r="K49" s="156"/>
      <c r="L49" s="53"/>
      <c r="M49" s="10"/>
    </row>
    <row r="50" spans="1:16" s="136" customFormat="1" x14ac:dyDescent="0.25">
      <c r="A50" s="158"/>
      <c r="B50" s="494" t="str">
        <f>IF(Intro!$G$29="English",O50,P50)</f>
        <v>Sales of imports in Canada</v>
      </c>
      <c r="C50" s="495"/>
      <c r="D50" s="495"/>
      <c r="E50" s="495"/>
      <c r="F50" s="495"/>
      <c r="G50" s="495"/>
      <c r="H50" s="495"/>
      <c r="I50" s="496"/>
      <c r="J50" s="156"/>
      <c r="K50" s="156"/>
      <c r="L50" s="53"/>
      <c r="O50" s="22" t="s">
        <v>364</v>
      </c>
      <c r="P50" s="136" t="s">
        <v>365</v>
      </c>
    </row>
    <row r="51" spans="1:16" ht="15" customHeight="1" x14ac:dyDescent="0.25">
      <c r="B51" s="317" t="str">
        <f>IF(Intro!$G$29="English",O51,P51)</f>
        <v>Sales to distributors in Canada</v>
      </c>
      <c r="C51" s="318"/>
      <c r="D51" s="504" t="str">
        <f>D47</f>
        <v>kg</v>
      </c>
      <c r="E51" s="504"/>
      <c r="F51" s="504"/>
      <c r="G51" s="101"/>
      <c r="H51" s="101"/>
      <c r="I51" s="101"/>
      <c r="J51" s="156"/>
      <c r="K51" s="156"/>
      <c r="L51" s="53"/>
      <c r="M51" s="10"/>
      <c r="O51" s="10" t="str">
        <f>"Sales to "&amp;Variables!$B$26&amp;" in Canada"</f>
        <v>Sales to distributors in Canada</v>
      </c>
      <c r="P51" s="10" t="str">
        <f>"Ventes aux "&amp;Variables!$C$26&amp;" au Canada"</f>
        <v>Ventes aux distributeurs au Canada</v>
      </c>
    </row>
    <row r="52" spans="1:16" ht="15" customHeight="1" x14ac:dyDescent="0.25">
      <c r="B52" s="317"/>
      <c r="C52" s="318"/>
      <c r="D52" s="504" t="str">
        <f>IF(Intro!G$29="English",O52,P52)</f>
        <v>net delivered selling value (CAD)</v>
      </c>
      <c r="E52" s="504"/>
      <c r="F52" s="504"/>
      <c r="G52" s="101"/>
      <c r="H52" s="101"/>
      <c r="I52" s="101"/>
      <c r="J52" s="156"/>
      <c r="K52" s="156"/>
      <c r="L52" s="53"/>
      <c r="M52" s="10"/>
      <c r="O52" s="10" t="s">
        <v>240</v>
      </c>
      <c r="P52" s="10" t="s">
        <v>239</v>
      </c>
    </row>
    <row r="53" spans="1:16" ht="15.75" customHeight="1" thickBot="1" x14ac:dyDescent="0.3">
      <c r="B53" s="502"/>
      <c r="C53" s="503"/>
      <c r="D53" s="505" t="str">
        <f>D49</f>
        <v>$ / kg</v>
      </c>
      <c r="E53" s="505"/>
      <c r="F53" s="505"/>
      <c r="G53" s="111" t="str">
        <f>IF(G51=0,"-",G52/G51)</f>
        <v>-</v>
      </c>
      <c r="H53" s="111" t="str">
        <f>IF(H51=0,"-",H52/H51)</f>
        <v>-</v>
      </c>
      <c r="I53" s="111" t="str">
        <f t="shared" ref="I53" si="5">IF(I51=0,"-",I52/I51)</f>
        <v>-</v>
      </c>
      <c r="J53" s="156"/>
      <c r="K53" s="156"/>
      <c r="L53" s="53"/>
      <c r="M53" s="10"/>
    </row>
    <row r="54" spans="1:16" ht="15" customHeight="1" x14ac:dyDescent="0.25">
      <c r="B54" s="506" t="str">
        <f>IF(Intro!$G$29="English",O54,P54)</f>
        <v>Sales to end users/retailers in Canada</v>
      </c>
      <c r="C54" s="507"/>
      <c r="D54" s="508" t="str">
        <f>D51</f>
        <v>kg</v>
      </c>
      <c r="E54" s="508"/>
      <c r="F54" s="508"/>
      <c r="G54" s="101"/>
      <c r="H54" s="101"/>
      <c r="I54" s="101"/>
      <c r="J54" s="156"/>
      <c r="K54" s="156"/>
      <c r="L54" s="53"/>
      <c r="M54" s="10"/>
      <c r="O54" s="10" t="str">
        <f>"Sales to "&amp;Variables!$B$27&amp;" in Canada"</f>
        <v>Sales to end users/retailers in Canada</v>
      </c>
      <c r="P54" s="10" t="str">
        <f>"Ventes aux "&amp;Variables!$C$27&amp;" au Canada"</f>
        <v>Ventes aux utilisateurs finals/détaillants au Canada</v>
      </c>
    </row>
    <row r="55" spans="1:16" ht="15" customHeight="1" x14ac:dyDescent="0.25">
      <c r="B55" s="317"/>
      <c r="C55" s="318"/>
      <c r="D55" s="504" t="str">
        <f>IF(Intro!G$29="English",O55,P55)</f>
        <v>net delivered selling value (CAD)</v>
      </c>
      <c r="E55" s="504"/>
      <c r="F55" s="504"/>
      <c r="G55" s="101"/>
      <c r="H55" s="101"/>
      <c r="I55" s="101"/>
      <c r="J55" s="156"/>
      <c r="K55" s="156"/>
      <c r="L55" s="53"/>
      <c r="M55" s="10"/>
      <c r="O55" s="10" t="s">
        <v>240</v>
      </c>
      <c r="P55" s="10" t="s">
        <v>239</v>
      </c>
    </row>
    <row r="56" spans="1:16" ht="15.75" customHeight="1" thickBot="1" x14ac:dyDescent="0.3">
      <c r="B56" s="502"/>
      <c r="C56" s="503"/>
      <c r="D56" s="505" t="str">
        <f>D53</f>
        <v>$ / kg</v>
      </c>
      <c r="E56" s="505"/>
      <c r="F56" s="505"/>
      <c r="G56" s="111" t="str">
        <f>IF(G54=0,"-",G55/G54)</f>
        <v>-</v>
      </c>
      <c r="H56" s="111" t="str">
        <f>IF(H54=0,"-",H55/H54)</f>
        <v>-</v>
      </c>
      <c r="I56" s="111" t="str">
        <f t="shared" ref="I56" si="6">IF(I54=0,"-",I55/I54)</f>
        <v>-</v>
      </c>
      <c r="J56" s="156"/>
      <c r="K56" s="156"/>
      <c r="L56" s="53"/>
      <c r="M56" s="10"/>
    </row>
    <row r="57" spans="1:16" ht="15" customHeight="1" x14ac:dyDescent="0.25">
      <c r="B57" s="381" t="str">
        <f>IF(Intro!$G$29="English",O57,P57)</f>
        <v>Total sales in Canada</v>
      </c>
      <c r="C57" s="382"/>
      <c r="D57" s="509" t="str">
        <f>D54</f>
        <v>kg</v>
      </c>
      <c r="E57" s="509"/>
      <c r="F57" s="509"/>
      <c r="G57" s="103">
        <f t="shared" ref="G57:I58" si="7">G51+G54</f>
        <v>0</v>
      </c>
      <c r="H57" s="103">
        <f t="shared" si="7"/>
        <v>0</v>
      </c>
      <c r="I57" s="103">
        <f t="shared" si="7"/>
        <v>0</v>
      </c>
      <c r="J57" s="156"/>
      <c r="K57" s="156"/>
      <c r="L57" s="53"/>
      <c r="M57" s="10"/>
      <c r="O57" s="10" t="s">
        <v>241</v>
      </c>
      <c r="P57" s="10" t="s">
        <v>242</v>
      </c>
    </row>
    <row r="58" spans="1:16" ht="15" customHeight="1" x14ac:dyDescent="0.25">
      <c r="B58" s="370"/>
      <c r="C58" s="371"/>
      <c r="D58" s="510" t="str">
        <f>IF(Intro!G$29="English",O58,P58)</f>
        <v>net delivered selling value (CAD)</v>
      </c>
      <c r="E58" s="510"/>
      <c r="F58" s="510"/>
      <c r="G58" s="102">
        <f t="shared" si="7"/>
        <v>0</v>
      </c>
      <c r="H58" s="102">
        <f t="shared" si="7"/>
        <v>0</v>
      </c>
      <c r="I58" s="102">
        <f t="shared" si="7"/>
        <v>0</v>
      </c>
      <c r="J58" s="156"/>
      <c r="K58" s="156"/>
      <c r="L58" s="53"/>
      <c r="M58" s="10"/>
      <c r="O58" s="10" t="s">
        <v>240</v>
      </c>
      <c r="P58" s="10" t="s">
        <v>239</v>
      </c>
    </row>
    <row r="59" spans="1:16" ht="15.75" customHeight="1" x14ac:dyDescent="0.25">
      <c r="B59" s="370"/>
      <c r="C59" s="371"/>
      <c r="D59" s="510" t="str">
        <f>D56</f>
        <v>$ / kg</v>
      </c>
      <c r="E59" s="510"/>
      <c r="F59" s="510"/>
      <c r="G59" s="177" t="str">
        <f>IF(G57=0,"-",G58/G57)</f>
        <v>-</v>
      </c>
      <c r="H59" s="177" t="str">
        <f>IF(H57=0,"-",H58/H57)</f>
        <v>-</v>
      </c>
      <c r="I59" s="177" t="str">
        <f>IF(I57=0,"-",I58/I57)</f>
        <v>-</v>
      </c>
      <c r="J59" s="156"/>
      <c r="K59" s="156"/>
      <c r="L59" s="53"/>
      <c r="M59" s="10"/>
    </row>
    <row r="60" spans="1:16" x14ac:dyDescent="0.25">
      <c r="B60" s="54"/>
      <c r="C60" s="64"/>
      <c r="D60" s="64"/>
      <c r="E60" s="64"/>
      <c r="F60" s="64"/>
      <c r="G60" s="64"/>
      <c r="H60" s="64"/>
      <c r="I60" s="64"/>
      <c r="J60" s="64"/>
      <c r="K60" s="64"/>
      <c r="L60" s="65"/>
      <c r="M60" s="10"/>
    </row>
    <row r="61" spans="1:16" x14ac:dyDescent="0.25">
      <c r="B61" s="283" t="str">
        <f>IF(Intro!$G$29="English",O61,P61)</f>
        <v>COUNTRY 8</v>
      </c>
      <c r="C61" s="284"/>
      <c r="D61" s="284"/>
      <c r="E61" s="284"/>
      <c r="F61" s="284"/>
      <c r="G61" s="284"/>
      <c r="H61" s="284"/>
      <c r="I61" s="284"/>
      <c r="J61" s="284"/>
      <c r="K61" s="284"/>
      <c r="L61" s="285"/>
      <c r="M61" s="10"/>
      <c r="O61" s="84" t="s">
        <v>871</v>
      </c>
      <c r="P61" s="84" t="s">
        <v>872</v>
      </c>
    </row>
    <row r="62" spans="1:16" ht="15.75" x14ac:dyDescent="0.25">
      <c r="B62" s="500" t="str">
        <f>IF(Intro!$G$29="English",O62,P62)</f>
        <v>Please specify the country of origin here:</v>
      </c>
      <c r="C62" s="501"/>
      <c r="D62" s="501"/>
      <c r="E62" s="497"/>
      <c r="F62" s="498"/>
      <c r="G62" s="498"/>
      <c r="H62" s="498"/>
      <c r="I62" s="499"/>
      <c r="J62" s="156"/>
      <c r="K62" s="156"/>
      <c r="L62" s="162"/>
      <c r="M62" s="10"/>
      <c r="O62" s="10" t="s">
        <v>855</v>
      </c>
      <c r="P62" s="10" t="s">
        <v>858</v>
      </c>
    </row>
    <row r="63" spans="1:16" x14ac:dyDescent="0.25">
      <c r="B63" s="99"/>
      <c r="C63" s="157"/>
      <c r="D63" s="157"/>
      <c r="E63" s="157"/>
      <c r="F63" s="157"/>
      <c r="G63" s="156"/>
      <c r="H63" s="156"/>
      <c r="I63" s="156"/>
      <c r="J63" s="156"/>
      <c r="K63" s="156"/>
      <c r="L63" s="17"/>
      <c r="M63" s="10"/>
    </row>
    <row r="64" spans="1:16" x14ac:dyDescent="0.25">
      <c r="B64" s="99"/>
      <c r="C64" s="157"/>
      <c r="D64" s="157"/>
      <c r="E64" s="157"/>
      <c r="F64" s="157"/>
      <c r="G64" s="164">
        <f>Variables!$B$6</f>
        <v>2023</v>
      </c>
      <c r="H64" s="164">
        <f>G64+1</f>
        <v>2024</v>
      </c>
      <c r="I64" s="164">
        <f>H64+1</f>
        <v>2025</v>
      </c>
      <c r="J64" s="156"/>
      <c r="K64" s="156"/>
      <c r="L64" s="53"/>
      <c r="M64" s="10"/>
      <c r="O64" s="18"/>
    </row>
    <row r="65" spans="1:16" s="136" customFormat="1" ht="14.25" customHeight="1" x14ac:dyDescent="0.25">
      <c r="A65" s="158"/>
      <c r="B65" s="491" t="str">
        <f>IF(Intro!$G$29="English",O65,P65)</f>
        <v>Imports in Canada</v>
      </c>
      <c r="C65" s="492"/>
      <c r="D65" s="492"/>
      <c r="E65" s="492"/>
      <c r="F65" s="492"/>
      <c r="G65" s="492"/>
      <c r="H65" s="492"/>
      <c r="I65" s="493"/>
      <c r="J65" s="156"/>
      <c r="K65" s="156"/>
      <c r="L65" s="53"/>
      <c r="O65" s="22" t="s">
        <v>151</v>
      </c>
      <c r="P65" s="136" t="s">
        <v>152</v>
      </c>
    </row>
    <row r="66" spans="1:16" ht="15" customHeight="1" x14ac:dyDescent="0.25">
      <c r="B66" s="317" t="str">
        <f>IF(Intro!$G$29="English",O66,P66)</f>
        <v>Imports</v>
      </c>
      <c r="C66" s="318"/>
      <c r="D66" s="504" t="str">
        <f>IF(Intro!$G$29="English",Variables!$B$23,Variables!$C$23)</f>
        <v>kg</v>
      </c>
      <c r="E66" s="504"/>
      <c r="F66" s="504"/>
      <c r="G66" s="101"/>
      <c r="H66" s="101"/>
      <c r="I66" s="101"/>
      <c r="J66" s="156"/>
      <c r="K66" s="156"/>
      <c r="L66" s="53"/>
      <c r="M66" s="10"/>
      <c r="O66" s="10" t="s">
        <v>53</v>
      </c>
      <c r="P66" s="10" t="s">
        <v>118</v>
      </c>
    </row>
    <row r="67" spans="1:16" ht="15" customHeight="1" x14ac:dyDescent="0.25">
      <c r="B67" s="317"/>
      <c r="C67" s="318"/>
      <c r="D67" s="504" t="str">
        <f>IF(Intro!G$29="English",O67,P67)</f>
        <v>net delivered purchase value (CAD)</v>
      </c>
      <c r="E67" s="504"/>
      <c r="F67" s="504"/>
      <c r="G67" s="101"/>
      <c r="H67" s="101"/>
      <c r="I67" s="101"/>
      <c r="J67" s="156"/>
      <c r="K67" s="156"/>
      <c r="L67" s="53"/>
      <c r="M67" s="10"/>
      <c r="O67" s="10" t="s">
        <v>238</v>
      </c>
      <c r="P67" s="10" t="s">
        <v>237</v>
      </c>
    </row>
    <row r="68" spans="1:16" ht="15" customHeight="1" x14ac:dyDescent="0.25">
      <c r="B68" s="317"/>
      <c r="C68" s="318"/>
      <c r="D68" s="504" t="str">
        <f>"$ / "&amp;IF(Intro!$G$29="English",Variables!$B$24,Variables!$C$24)</f>
        <v>$ / kg</v>
      </c>
      <c r="E68" s="504"/>
      <c r="F68" s="504"/>
      <c r="G68" s="111" t="str">
        <f>IF(G66=0,"-",G67/G66)</f>
        <v>-</v>
      </c>
      <c r="H68" s="111" t="str">
        <f>IF(H66=0,"-",H67/H66)</f>
        <v>-</v>
      </c>
      <c r="I68" s="111" t="str">
        <f t="shared" ref="I68" si="8">IF(I66=0,"-",I67/I66)</f>
        <v>-</v>
      </c>
      <c r="J68" s="156"/>
      <c r="K68" s="156"/>
      <c r="L68" s="53"/>
      <c r="M68" s="10"/>
    </row>
    <row r="69" spans="1:16" s="136" customFormat="1" x14ac:dyDescent="0.25">
      <c r="A69" s="158"/>
      <c r="B69" s="494" t="str">
        <f>IF(Intro!$G$29="English",O69,P69)</f>
        <v>Sales of imports in Canada</v>
      </c>
      <c r="C69" s="495"/>
      <c r="D69" s="495"/>
      <c r="E69" s="495"/>
      <c r="F69" s="495"/>
      <c r="G69" s="495"/>
      <c r="H69" s="495"/>
      <c r="I69" s="496"/>
      <c r="J69" s="156"/>
      <c r="K69" s="156"/>
      <c r="L69" s="53"/>
      <c r="O69" s="22" t="s">
        <v>364</v>
      </c>
      <c r="P69" s="136" t="s">
        <v>365</v>
      </c>
    </row>
    <row r="70" spans="1:16" ht="15" customHeight="1" x14ac:dyDescent="0.25">
      <c r="B70" s="317" t="str">
        <f>IF(Intro!$G$29="English",O70,P70)</f>
        <v>Sales to distributors in Canada</v>
      </c>
      <c r="C70" s="318"/>
      <c r="D70" s="504" t="str">
        <f>D66</f>
        <v>kg</v>
      </c>
      <c r="E70" s="504"/>
      <c r="F70" s="504"/>
      <c r="G70" s="101"/>
      <c r="H70" s="101"/>
      <c r="I70" s="101"/>
      <c r="J70" s="156"/>
      <c r="K70" s="156"/>
      <c r="L70" s="53"/>
      <c r="M70" s="10"/>
      <c r="O70" s="10" t="str">
        <f>"Sales to "&amp;Variables!$B$26&amp;" in Canada"</f>
        <v>Sales to distributors in Canada</v>
      </c>
      <c r="P70" s="10" t="str">
        <f>"Ventes aux "&amp;Variables!$C$26&amp;" au Canada"</f>
        <v>Ventes aux distributeurs au Canada</v>
      </c>
    </row>
    <row r="71" spans="1:16" ht="15" customHeight="1" x14ac:dyDescent="0.25">
      <c r="B71" s="317"/>
      <c r="C71" s="318"/>
      <c r="D71" s="504" t="str">
        <f>IF(Intro!G$29="English",O71,P71)</f>
        <v>net delivered selling value (CAD)</v>
      </c>
      <c r="E71" s="504"/>
      <c r="F71" s="504"/>
      <c r="G71" s="101"/>
      <c r="H71" s="101"/>
      <c r="I71" s="101"/>
      <c r="J71" s="156"/>
      <c r="K71" s="156"/>
      <c r="L71" s="53"/>
      <c r="M71" s="10"/>
      <c r="O71" s="10" t="s">
        <v>240</v>
      </c>
      <c r="P71" s="10" t="s">
        <v>239</v>
      </c>
    </row>
    <row r="72" spans="1:16" ht="15.75" customHeight="1" thickBot="1" x14ac:dyDescent="0.3">
      <c r="B72" s="502"/>
      <c r="C72" s="503"/>
      <c r="D72" s="505" t="str">
        <f>D68</f>
        <v>$ / kg</v>
      </c>
      <c r="E72" s="505"/>
      <c r="F72" s="505"/>
      <c r="G72" s="111" t="str">
        <f>IF(G70=0,"-",G71/G70)</f>
        <v>-</v>
      </c>
      <c r="H72" s="111" t="str">
        <f>IF(H70=0,"-",H71/H70)</f>
        <v>-</v>
      </c>
      <c r="I72" s="111" t="str">
        <f t="shared" ref="I72" si="9">IF(I70=0,"-",I71/I70)</f>
        <v>-</v>
      </c>
      <c r="J72" s="156"/>
      <c r="K72" s="156"/>
      <c r="L72" s="53"/>
      <c r="M72" s="10"/>
    </row>
    <row r="73" spans="1:16" ht="15" customHeight="1" x14ac:dyDescent="0.25">
      <c r="B73" s="506" t="str">
        <f>IF(Intro!$G$29="English",O73,P73)</f>
        <v>Sales to end users/retailers in Canada</v>
      </c>
      <c r="C73" s="507"/>
      <c r="D73" s="508" t="str">
        <f>D70</f>
        <v>kg</v>
      </c>
      <c r="E73" s="508"/>
      <c r="F73" s="508"/>
      <c r="G73" s="101"/>
      <c r="H73" s="101"/>
      <c r="I73" s="101"/>
      <c r="J73" s="156"/>
      <c r="K73" s="156"/>
      <c r="L73" s="53"/>
      <c r="M73" s="10"/>
      <c r="O73" s="10" t="str">
        <f>"Sales to "&amp;Variables!$B$27&amp;" in Canada"</f>
        <v>Sales to end users/retailers in Canada</v>
      </c>
      <c r="P73" s="10" t="str">
        <f>"Ventes aux "&amp;Variables!$C$27&amp;" au Canada"</f>
        <v>Ventes aux utilisateurs finals/détaillants au Canada</v>
      </c>
    </row>
    <row r="74" spans="1:16" ht="15" customHeight="1" x14ac:dyDescent="0.25">
      <c r="B74" s="317"/>
      <c r="C74" s="318"/>
      <c r="D74" s="504" t="str">
        <f>IF(Intro!G$29="English",O74,P74)</f>
        <v>net delivered selling value (CAD)</v>
      </c>
      <c r="E74" s="504"/>
      <c r="F74" s="504"/>
      <c r="G74" s="101"/>
      <c r="H74" s="101"/>
      <c r="I74" s="101"/>
      <c r="J74" s="156"/>
      <c r="K74" s="156"/>
      <c r="L74" s="53"/>
      <c r="M74" s="10"/>
      <c r="O74" s="10" t="s">
        <v>240</v>
      </c>
      <c r="P74" s="10" t="s">
        <v>239</v>
      </c>
    </row>
    <row r="75" spans="1:16" ht="15.75" customHeight="1" thickBot="1" x14ac:dyDescent="0.3">
      <c r="B75" s="502"/>
      <c r="C75" s="503"/>
      <c r="D75" s="505" t="str">
        <f>D72</f>
        <v>$ / kg</v>
      </c>
      <c r="E75" s="505"/>
      <c r="F75" s="505"/>
      <c r="G75" s="111" t="str">
        <f>IF(G73=0,"-",G74/G73)</f>
        <v>-</v>
      </c>
      <c r="H75" s="111" t="str">
        <f>IF(H73=0,"-",H74/H73)</f>
        <v>-</v>
      </c>
      <c r="I75" s="111" t="str">
        <f t="shared" ref="I75" si="10">IF(I73=0,"-",I74/I73)</f>
        <v>-</v>
      </c>
      <c r="J75" s="156"/>
      <c r="K75" s="156"/>
      <c r="L75" s="53"/>
      <c r="M75" s="10"/>
    </row>
    <row r="76" spans="1:16" ht="15" customHeight="1" x14ac:dyDescent="0.25">
      <c r="B76" s="381" t="str">
        <f>IF(Intro!$G$29="English",O76,P76)</f>
        <v>Total sales in Canada</v>
      </c>
      <c r="C76" s="382"/>
      <c r="D76" s="509" t="str">
        <f>D73</f>
        <v>kg</v>
      </c>
      <c r="E76" s="509"/>
      <c r="F76" s="509"/>
      <c r="G76" s="103">
        <f t="shared" ref="G76:I77" si="11">G70+G73</f>
        <v>0</v>
      </c>
      <c r="H76" s="103">
        <f t="shared" si="11"/>
        <v>0</v>
      </c>
      <c r="I76" s="103">
        <f t="shared" si="11"/>
        <v>0</v>
      </c>
      <c r="J76" s="156"/>
      <c r="K76" s="156"/>
      <c r="L76" s="53"/>
      <c r="M76" s="10"/>
      <c r="O76" s="10" t="s">
        <v>241</v>
      </c>
      <c r="P76" s="10" t="s">
        <v>242</v>
      </c>
    </row>
    <row r="77" spans="1:16" ht="15" customHeight="1" x14ac:dyDescent="0.25">
      <c r="B77" s="370"/>
      <c r="C77" s="371"/>
      <c r="D77" s="510" t="str">
        <f>IF(Intro!G$29="English",O77,P77)</f>
        <v>net delivered selling value (CAD)</v>
      </c>
      <c r="E77" s="510"/>
      <c r="F77" s="510"/>
      <c r="G77" s="102">
        <f t="shared" si="11"/>
        <v>0</v>
      </c>
      <c r="H77" s="102">
        <f t="shared" si="11"/>
        <v>0</v>
      </c>
      <c r="I77" s="102">
        <f t="shared" si="11"/>
        <v>0</v>
      </c>
      <c r="J77" s="156"/>
      <c r="K77" s="156"/>
      <c r="L77" s="53"/>
      <c r="M77" s="10"/>
      <c r="O77" s="10" t="s">
        <v>240</v>
      </c>
      <c r="P77" s="10" t="s">
        <v>239</v>
      </c>
    </row>
    <row r="78" spans="1:16" ht="15.75" customHeight="1" x14ac:dyDescent="0.25">
      <c r="B78" s="370"/>
      <c r="C78" s="371"/>
      <c r="D78" s="510" t="str">
        <f>D75</f>
        <v>$ / kg</v>
      </c>
      <c r="E78" s="510"/>
      <c r="F78" s="510"/>
      <c r="G78" s="177" t="str">
        <f>IF(G76=0,"-",G77/G76)</f>
        <v>-</v>
      </c>
      <c r="H78" s="177" t="str">
        <f>IF(H76=0,"-",H77/H76)</f>
        <v>-</v>
      </c>
      <c r="I78" s="177" t="str">
        <f>IF(I76=0,"-",I77/I76)</f>
        <v>-</v>
      </c>
      <c r="J78" s="156"/>
      <c r="K78" s="156"/>
      <c r="L78" s="53"/>
      <c r="M78" s="10"/>
    </row>
    <row r="79" spans="1:16" x14ac:dyDescent="0.25">
      <c r="B79" s="54"/>
      <c r="C79" s="64"/>
      <c r="D79" s="64"/>
      <c r="E79" s="64"/>
      <c r="F79" s="64"/>
      <c r="G79" s="64"/>
      <c r="H79" s="64"/>
      <c r="I79" s="64"/>
      <c r="J79" s="64"/>
      <c r="K79" s="64"/>
      <c r="L79" s="65"/>
      <c r="M79" s="10"/>
    </row>
    <row r="80" spans="1:16" x14ac:dyDescent="0.25">
      <c r="B80" s="283" t="str">
        <f>IF(Intro!$G$29="English",O80,P80)</f>
        <v>COUNTRY 9</v>
      </c>
      <c r="C80" s="284"/>
      <c r="D80" s="284"/>
      <c r="E80" s="284"/>
      <c r="F80" s="284"/>
      <c r="G80" s="284"/>
      <c r="H80" s="284"/>
      <c r="I80" s="284"/>
      <c r="J80" s="284"/>
      <c r="K80" s="284"/>
      <c r="L80" s="285"/>
      <c r="M80" s="10"/>
      <c r="O80" s="84" t="s">
        <v>873</v>
      </c>
      <c r="P80" s="84" t="s">
        <v>874</v>
      </c>
    </row>
    <row r="81" spans="1:16" ht="15.75" x14ac:dyDescent="0.25">
      <c r="B81" s="500" t="str">
        <f>IF(Intro!$G$29="English",O81,P81)</f>
        <v>Please specify the country of origin here:</v>
      </c>
      <c r="C81" s="501"/>
      <c r="D81" s="501"/>
      <c r="E81" s="497"/>
      <c r="F81" s="498"/>
      <c r="G81" s="498"/>
      <c r="H81" s="498"/>
      <c r="I81" s="499"/>
      <c r="J81" s="156"/>
      <c r="K81" s="156"/>
      <c r="L81" s="162"/>
      <c r="M81" s="10"/>
      <c r="O81" s="10" t="s">
        <v>855</v>
      </c>
      <c r="P81" s="10" t="s">
        <v>858</v>
      </c>
    </row>
    <row r="82" spans="1:16" x14ac:dyDescent="0.25">
      <c r="B82" s="99"/>
      <c r="C82" s="157"/>
      <c r="D82" s="157"/>
      <c r="E82" s="157"/>
      <c r="F82" s="157"/>
      <c r="G82" s="156"/>
      <c r="H82" s="156"/>
      <c r="I82" s="156"/>
      <c r="J82" s="156"/>
      <c r="K82" s="156"/>
      <c r="L82" s="17"/>
      <c r="M82" s="10"/>
    </row>
    <row r="83" spans="1:16" x14ac:dyDescent="0.25">
      <c r="B83" s="99"/>
      <c r="C83" s="157"/>
      <c r="D83" s="157"/>
      <c r="E83" s="157"/>
      <c r="F83" s="157"/>
      <c r="G83" s="164">
        <f>Variables!$B$6</f>
        <v>2023</v>
      </c>
      <c r="H83" s="164">
        <f>G83+1</f>
        <v>2024</v>
      </c>
      <c r="I83" s="164">
        <f>H83+1</f>
        <v>2025</v>
      </c>
      <c r="J83" s="156"/>
      <c r="K83" s="156"/>
      <c r="L83" s="53"/>
      <c r="M83" s="10"/>
      <c r="O83" s="18"/>
    </row>
    <row r="84" spans="1:16" s="136" customFormat="1" ht="14.25" customHeight="1" x14ac:dyDescent="0.25">
      <c r="A84" s="158"/>
      <c r="B84" s="491" t="str">
        <f>IF(Intro!$G$29="English",O84,P84)</f>
        <v>Imports in Canada</v>
      </c>
      <c r="C84" s="492"/>
      <c r="D84" s="492"/>
      <c r="E84" s="492"/>
      <c r="F84" s="492"/>
      <c r="G84" s="492"/>
      <c r="H84" s="492"/>
      <c r="I84" s="493"/>
      <c r="J84" s="156"/>
      <c r="K84" s="156"/>
      <c r="L84" s="53"/>
      <c r="O84" s="22" t="s">
        <v>151</v>
      </c>
      <c r="P84" s="136" t="s">
        <v>152</v>
      </c>
    </row>
    <row r="85" spans="1:16" ht="15" customHeight="1" x14ac:dyDescent="0.25">
      <c r="B85" s="317" t="str">
        <f>IF(Intro!$G$29="English",O85,P85)</f>
        <v>Imports</v>
      </c>
      <c r="C85" s="318"/>
      <c r="D85" s="504" t="str">
        <f>IF(Intro!$G$29="English",Variables!$B$23,Variables!$C$23)</f>
        <v>kg</v>
      </c>
      <c r="E85" s="504"/>
      <c r="F85" s="504"/>
      <c r="G85" s="101"/>
      <c r="H85" s="101"/>
      <c r="I85" s="101"/>
      <c r="J85" s="156"/>
      <c r="K85" s="156"/>
      <c r="L85" s="53"/>
      <c r="M85" s="10"/>
      <c r="O85" s="10" t="s">
        <v>53</v>
      </c>
      <c r="P85" s="10" t="s">
        <v>118</v>
      </c>
    </row>
    <row r="86" spans="1:16" ht="15" customHeight="1" x14ac:dyDescent="0.25">
      <c r="B86" s="317"/>
      <c r="C86" s="318"/>
      <c r="D86" s="504" t="str">
        <f>IF(Intro!G$29="English",O86,P86)</f>
        <v>net delivered purchase value (CAD)</v>
      </c>
      <c r="E86" s="504"/>
      <c r="F86" s="504"/>
      <c r="G86" s="101"/>
      <c r="H86" s="101"/>
      <c r="I86" s="101"/>
      <c r="J86" s="156"/>
      <c r="K86" s="156"/>
      <c r="L86" s="53"/>
      <c r="M86" s="10"/>
      <c r="O86" s="10" t="s">
        <v>238</v>
      </c>
      <c r="P86" s="10" t="s">
        <v>237</v>
      </c>
    </row>
    <row r="87" spans="1:16" ht="15" customHeight="1" x14ac:dyDescent="0.25">
      <c r="B87" s="317"/>
      <c r="C87" s="318"/>
      <c r="D87" s="504" t="str">
        <f>"$ / "&amp;IF(Intro!$G$29="English",Variables!$B$24,Variables!$C$24)</f>
        <v>$ / kg</v>
      </c>
      <c r="E87" s="504"/>
      <c r="F87" s="504"/>
      <c r="G87" s="111" t="str">
        <f>IF(G85=0,"-",G86/G85)</f>
        <v>-</v>
      </c>
      <c r="H87" s="111" t="str">
        <f>IF(H85=0,"-",H86/H85)</f>
        <v>-</v>
      </c>
      <c r="I87" s="111" t="str">
        <f t="shared" ref="I87" si="12">IF(I85=0,"-",I86/I85)</f>
        <v>-</v>
      </c>
      <c r="J87" s="156"/>
      <c r="K87" s="156"/>
      <c r="L87" s="53"/>
      <c r="M87" s="10"/>
    </row>
    <row r="88" spans="1:16" s="136" customFormat="1" x14ac:dyDescent="0.25">
      <c r="A88" s="158"/>
      <c r="B88" s="494" t="str">
        <f>IF(Intro!$G$29="English",O88,P88)</f>
        <v>Sales of imports in Canada</v>
      </c>
      <c r="C88" s="495"/>
      <c r="D88" s="495"/>
      <c r="E88" s="495"/>
      <c r="F88" s="495"/>
      <c r="G88" s="495"/>
      <c r="H88" s="495"/>
      <c r="I88" s="496"/>
      <c r="J88" s="156"/>
      <c r="K88" s="156"/>
      <c r="L88" s="53"/>
      <c r="O88" s="22" t="s">
        <v>364</v>
      </c>
      <c r="P88" s="136" t="s">
        <v>365</v>
      </c>
    </row>
    <row r="89" spans="1:16" ht="15" customHeight="1" x14ac:dyDescent="0.25">
      <c r="B89" s="317" t="str">
        <f>IF(Intro!$G$29="English",O89,P89)</f>
        <v>Sales to distributors in Canada</v>
      </c>
      <c r="C89" s="318"/>
      <c r="D89" s="504" t="str">
        <f>D85</f>
        <v>kg</v>
      </c>
      <c r="E89" s="504"/>
      <c r="F89" s="504"/>
      <c r="G89" s="101"/>
      <c r="H89" s="101"/>
      <c r="I89" s="101"/>
      <c r="J89" s="156"/>
      <c r="K89" s="156"/>
      <c r="L89" s="53"/>
      <c r="M89" s="10"/>
      <c r="O89" s="10" t="str">
        <f>"Sales to "&amp;Variables!$B$26&amp;" in Canada"</f>
        <v>Sales to distributors in Canada</v>
      </c>
      <c r="P89" s="10" t="str">
        <f>"Ventes aux "&amp;Variables!$C$26&amp;" au Canada"</f>
        <v>Ventes aux distributeurs au Canada</v>
      </c>
    </row>
    <row r="90" spans="1:16" ht="15" customHeight="1" x14ac:dyDescent="0.25">
      <c r="B90" s="317"/>
      <c r="C90" s="318"/>
      <c r="D90" s="504" t="str">
        <f>IF(Intro!G$29="English",O90,P90)</f>
        <v>net delivered selling value (CAD)</v>
      </c>
      <c r="E90" s="504"/>
      <c r="F90" s="504"/>
      <c r="G90" s="101"/>
      <c r="H90" s="101"/>
      <c r="I90" s="101"/>
      <c r="J90" s="156"/>
      <c r="K90" s="156"/>
      <c r="L90" s="53"/>
      <c r="M90" s="10"/>
      <c r="O90" s="10" t="s">
        <v>240</v>
      </c>
      <c r="P90" s="10" t="s">
        <v>239</v>
      </c>
    </row>
    <row r="91" spans="1:16" ht="15.75" customHeight="1" thickBot="1" x14ac:dyDescent="0.3">
      <c r="B91" s="502"/>
      <c r="C91" s="503"/>
      <c r="D91" s="505" t="str">
        <f>D87</f>
        <v>$ / kg</v>
      </c>
      <c r="E91" s="505"/>
      <c r="F91" s="505"/>
      <c r="G91" s="111" t="str">
        <f>IF(G89=0,"-",G90/G89)</f>
        <v>-</v>
      </c>
      <c r="H91" s="111" t="str">
        <f>IF(H89=0,"-",H90/H89)</f>
        <v>-</v>
      </c>
      <c r="I91" s="111" t="str">
        <f t="shared" ref="I91" si="13">IF(I89=0,"-",I90/I89)</f>
        <v>-</v>
      </c>
      <c r="J91" s="156"/>
      <c r="K91" s="156"/>
      <c r="L91" s="53"/>
      <c r="M91" s="10"/>
    </row>
    <row r="92" spans="1:16" ht="15" customHeight="1" x14ac:dyDescent="0.25">
      <c r="B92" s="506" t="str">
        <f>IF(Intro!$G$29="English",O92,P92)</f>
        <v>Sales to end users/retailers in Canada</v>
      </c>
      <c r="C92" s="507"/>
      <c r="D92" s="508" t="str">
        <f>D89</f>
        <v>kg</v>
      </c>
      <c r="E92" s="508"/>
      <c r="F92" s="508"/>
      <c r="G92" s="101"/>
      <c r="H92" s="101"/>
      <c r="I92" s="101"/>
      <c r="J92" s="156"/>
      <c r="K92" s="156"/>
      <c r="L92" s="53"/>
      <c r="M92" s="10"/>
      <c r="O92" s="10" t="str">
        <f>"Sales to "&amp;Variables!$B$27&amp;" in Canada"</f>
        <v>Sales to end users/retailers in Canada</v>
      </c>
      <c r="P92" s="10" t="str">
        <f>"Ventes aux "&amp;Variables!$C$27&amp;" au Canada"</f>
        <v>Ventes aux utilisateurs finals/détaillants au Canada</v>
      </c>
    </row>
    <row r="93" spans="1:16" ht="15" customHeight="1" x14ac:dyDescent="0.25">
      <c r="B93" s="317"/>
      <c r="C93" s="318"/>
      <c r="D93" s="504" t="str">
        <f>IF(Intro!G$29="English",O93,P93)</f>
        <v>net delivered selling value (CAD)</v>
      </c>
      <c r="E93" s="504"/>
      <c r="F93" s="504"/>
      <c r="G93" s="101"/>
      <c r="H93" s="101"/>
      <c r="I93" s="101"/>
      <c r="J93" s="156"/>
      <c r="K93" s="156"/>
      <c r="L93" s="53"/>
      <c r="M93" s="10"/>
      <c r="O93" s="10" t="s">
        <v>240</v>
      </c>
      <c r="P93" s="10" t="s">
        <v>239</v>
      </c>
    </row>
    <row r="94" spans="1:16" ht="15.75" customHeight="1" thickBot="1" x14ac:dyDescent="0.3">
      <c r="B94" s="502"/>
      <c r="C94" s="503"/>
      <c r="D94" s="505" t="str">
        <f>D91</f>
        <v>$ / kg</v>
      </c>
      <c r="E94" s="505"/>
      <c r="F94" s="505"/>
      <c r="G94" s="111" t="str">
        <f>IF(G92=0,"-",G93/G92)</f>
        <v>-</v>
      </c>
      <c r="H94" s="111" t="str">
        <f>IF(H92=0,"-",H93/H92)</f>
        <v>-</v>
      </c>
      <c r="I94" s="111" t="str">
        <f t="shared" ref="I94" si="14">IF(I92=0,"-",I93/I92)</f>
        <v>-</v>
      </c>
      <c r="J94" s="156"/>
      <c r="K94" s="156"/>
      <c r="L94" s="53"/>
      <c r="M94" s="10"/>
    </row>
    <row r="95" spans="1:16" ht="15" customHeight="1" x14ac:dyDescent="0.25">
      <c r="B95" s="381" t="str">
        <f>IF(Intro!$G$29="English",O95,P95)</f>
        <v>Total sales in Canada</v>
      </c>
      <c r="C95" s="382"/>
      <c r="D95" s="509" t="str">
        <f>D92</f>
        <v>kg</v>
      </c>
      <c r="E95" s="509"/>
      <c r="F95" s="509"/>
      <c r="G95" s="103">
        <f t="shared" ref="G95:I96" si="15">G89+G92</f>
        <v>0</v>
      </c>
      <c r="H95" s="103">
        <f t="shared" si="15"/>
        <v>0</v>
      </c>
      <c r="I95" s="103">
        <f t="shared" si="15"/>
        <v>0</v>
      </c>
      <c r="J95" s="156"/>
      <c r="K95" s="156"/>
      <c r="L95" s="53"/>
      <c r="M95" s="10"/>
      <c r="O95" s="10" t="s">
        <v>241</v>
      </c>
      <c r="P95" s="10" t="s">
        <v>242</v>
      </c>
    </row>
    <row r="96" spans="1:16" ht="15" customHeight="1" x14ac:dyDescent="0.25">
      <c r="B96" s="370"/>
      <c r="C96" s="371"/>
      <c r="D96" s="510" t="str">
        <f>IF(Intro!G$29="English",O96,P96)</f>
        <v>net delivered selling value (CAD)</v>
      </c>
      <c r="E96" s="510"/>
      <c r="F96" s="510"/>
      <c r="G96" s="102">
        <f t="shared" si="15"/>
        <v>0</v>
      </c>
      <c r="H96" s="102">
        <f t="shared" si="15"/>
        <v>0</v>
      </c>
      <c r="I96" s="102">
        <f t="shared" si="15"/>
        <v>0</v>
      </c>
      <c r="J96" s="156"/>
      <c r="K96" s="156"/>
      <c r="L96" s="53"/>
      <c r="M96" s="10"/>
      <c r="O96" s="10" t="s">
        <v>240</v>
      </c>
      <c r="P96" s="10" t="s">
        <v>239</v>
      </c>
    </row>
    <row r="97" spans="1:16" ht="15.75" customHeight="1" x14ac:dyDescent="0.25">
      <c r="B97" s="370"/>
      <c r="C97" s="371"/>
      <c r="D97" s="510" t="str">
        <f>D94</f>
        <v>$ / kg</v>
      </c>
      <c r="E97" s="510"/>
      <c r="F97" s="510"/>
      <c r="G97" s="177" t="str">
        <f>IF(G95=0,"-",G96/G95)</f>
        <v>-</v>
      </c>
      <c r="H97" s="177" t="str">
        <f>IF(H95=0,"-",H96/H95)</f>
        <v>-</v>
      </c>
      <c r="I97" s="177" t="str">
        <f>IF(I95=0,"-",I96/I95)</f>
        <v>-</v>
      </c>
      <c r="J97" s="156"/>
      <c r="K97" s="156"/>
      <c r="L97" s="53"/>
      <c r="M97" s="10"/>
    </row>
    <row r="98" spans="1:16" x14ac:dyDescent="0.25">
      <c r="B98" s="54"/>
      <c r="C98" s="64"/>
      <c r="D98" s="64"/>
      <c r="E98" s="64"/>
      <c r="F98" s="64"/>
      <c r="G98" s="64"/>
      <c r="H98" s="64"/>
      <c r="I98" s="64"/>
      <c r="J98" s="64"/>
      <c r="K98" s="64"/>
      <c r="L98" s="65"/>
      <c r="M98" s="10"/>
    </row>
    <row r="99" spans="1:16" x14ac:dyDescent="0.25">
      <c r="B99" s="283" t="str">
        <f>IF(Intro!$G$29="English",O99,P99)</f>
        <v>COUNTRY 10</v>
      </c>
      <c r="C99" s="284"/>
      <c r="D99" s="284"/>
      <c r="E99" s="284"/>
      <c r="F99" s="284"/>
      <c r="G99" s="284"/>
      <c r="H99" s="284"/>
      <c r="I99" s="284"/>
      <c r="J99" s="284"/>
      <c r="K99" s="284"/>
      <c r="L99" s="285"/>
      <c r="M99" s="10"/>
      <c r="O99" s="84" t="s">
        <v>875</v>
      </c>
      <c r="P99" s="84" t="s">
        <v>876</v>
      </c>
    </row>
    <row r="100" spans="1:16" ht="15.75" x14ac:dyDescent="0.25">
      <c r="B100" s="500" t="str">
        <f>IF(Intro!$G$29="English",O100,P100)</f>
        <v>Please specify the country of origin here:</v>
      </c>
      <c r="C100" s="501"/>
      <c r="D100" s="501"/>
      <c r="E100" s="497"/>
      <c r="F100" s="498"/>
      <c r="G100" s="498"/>
      <c r="H100" s="498"/>
      <c r="I100" s="499"/>
      <c r="J100" s="156"/>
      <c r="K100" s="156"/>
      <c r="L100" s="162"/>
      <c r="M100" s="10"/>
      <c r="O100" s="10" t="s">
        <v>855</v>
      </c>
      <c r="P100" s="10" t="s">
        <v>858</v>
      </c>
    </row>
    <row r="101" spans="1:16" x14ac:dyDescent="0.25">
      <c r="B101" s="99"/>
      <c r="C101" s="157"/>
      <c r="D101" s="157"/>
      <c r="E101" s="157"/>
      <c r="F101" s="157"/>
      <c r="G101" s="156"/>
      <c r="H101" s="156"/>
      <c r="I101" s="156"/>
      <c r="J101" s="156"/>
      <c r="K101" s="156"/>
      <c r="L101" s="17"/>
      <c r="M101" s="10"/>
    </row>
    <row r="102" spans="1:16" x14ac:dyDescent="0.25">
      <c r="B102" s="99"/>
      <c r="C102" s="157"/>
      <c r="D102" s="157"/>
      <c r="E102" s="157"/>
      <c r="F102" s="157"/>
      <c r="G102" s="164">
        <f>Variables!$B$6</f>
        <v>2023</v>
      </c>
      <c r="H102" s="164">
        <f>G102+1</f>
        <v>2024</v>
      </c>
      <c r="I102" s="164">
        <f>H102+1</f>
        <v>2025</v>
      </c>
      <c r="J102" s="156"/>
      <c r="K102" s="156"/>
      <c r="L102" s="53"/>
      <c r="M102" s="10"/>
      <c r="O102" s="18"/>
    </row>
    <row r="103" spans="1:16" s="136" customFormat="1" ht="14.25" customHeight="1" x14ac:dyDescent="0.25">
      <c r="A103" s="158"/>
      <c r="B103" s="491" t="str">
        <f>IF(Intro!$G$29="English",O103,P103)</f>
        <v>Imports in Canada</v>
      </c>
      <c r="C103" s="492"/>
      <c r="D103" s="492"/>
      <c r="E103" s="492"/>
      <c r="F103" s="492"/>
      <c r="G103" s="492"/>
      <c r="H103" s="492"/>
      <c r="I103" s="493"/>
      <c r="J103" s="156"/>
      <c r="K103" s="156"/>
      <c r="L103" s="53"/>
      <c r="O103" s="22" t="s">
        <v>151</v>
      </c>
      <c r="P103" s="136" t="s">
        <v>152</v>
      </c>
    </row>
    <row r="104" spans="1:16" ht="15" customHeight="1" x14ac:dyDescent="0.25">
      <c r="B104" s="317" t="str">
        <f>IF(Intro!$G$29="English",O104,P104)</f>
        <v>Imports</v>
      </c>
      <c r="C104" s="318"/>
      <c r="D104" s="504" t="str">
        <f>IF(Intro!$G$29="English",Variables!$B$23,Variables!$C$23)</f>
        <v>kg</v>
      </c>
      <c r="E104" s="504"/>
      <c r="F104" s="504"/>
      <c r="G104" s="101"/>
      <c r="H104" s="101"/>
      <c r="I104" s="101"/>
      <c r="J104" s="156"/>
      <c r="K104" s="156"/>
      <c r="L104" s="53"/>
      <c r="M104" s="10"/>
      <c r="O104" s="10" t="s">
        <v>53</v>
      </c>
      <c r="P104" s="10" t="s">
        <v>118</v>
      </c>
    </row>
    <row r="105" spans="1:16" ht="15" customHeight="1" x14ac:dyDescent="0.25">
      <c r="B105" s="317"/>
      <c r="C105" s="318"/>
      <c r="D105" s="504" t="str">
        <f>IF(Intro!G$29="English",O105,P105)</f>
        <v>net delivered purchase value (CAD)</v>
      </c>
      <c r="E105" s="504"/>
      <c r="F105" s="504"/>
      <c r="G105" s="101"/>
      <c r="H105" s="101"/>
      <c r="I105" s="101"/>
      <c r="J105" s="156"/>
      <c r="K105" s="156"/>
      <c r="L105" s="53"/>
      <c r="M105" s="10"/>
      <c r="O105" s="10" t="s">
        <v>238</v>
      </c>
      <c r="P105" s="10" t="s">
        <v>237</v>
      </c>
    </row>
    <row r="106" spans="1:16" ht="15" customHeight="1" x14ac:dyDescent="0.25">
      <c r="B106" s="317"/>
      <c r="C106" s="318"/>
      <c r="D106" s="504" t="str">
        <f>"$ / "&amp;IF(Intro!$G$29="English",Variables!$B$24,Variables!$C$24)</f>
        <v>$ / kg</v>
      </c>
      <c r="E106" s="504"/>
      <c r="F106" s="504"/>
      <c r="G106" s="111" t="str">
        <f>IF(G104=0,"-",G105/G104)</f>
        <v>-</v>
      </c>
      <c r="H106" s="111" t="str">
        <f>IF(H104=0,"-",H105/H104)</f>
        <v>-</v>
      </c>
      <c r="I106" s="111" t="str">
        <f t="shared" ref="I106" si="16">IF(I104=0,"-",I105/I104)</f>
        <v>-</v>
      </c>
      <c r="J106" s="156"/>
      <c r="K106" s="156"/>
      <c r="L106" s="53"/>
      <c r="M106" s="10"/>
    </row>
    <row r="107" spans="1:16" s="136" customFormat="1" x14ac:dyDescent="0.25">
      <c r="A107" s="158"/>
      <c r="B107" s="494" t="str">
        <f>IF(Intro!$G$29="English",O107,P107)</f>
        <v>Sales of imports in Canada</v>
      </c>
      <c r="C107" s="495"/>
      <c r="D107" s="495"/>
      <c r="E107" s="495"/>
      <c r="F107" s="495"/>
      <c r="G107" s="495"/>
      <c r="H107" s="495"/>
      <c r="I107" s="496"/>
      <c r="J107" s="156"/>
      <c r="K107" s="156"/>
      <c r="L107" s="53"/>
      <c r="O107" s="22" t="s">
        <v>364</v>
      </c>
      <c r="P107" s="136" t="s">
        <v>365</v>
      </c>
    </row>
    <row r="108" spans="1:16" ht="15" customHeight="1" x14ac:dyDescent="0.25">
      <c r="B108" s="317" t="str">
        <f>IF(Intro!$G$29="English",O108,P108)</f>
        <v>Sales to distributors in Canada</v>
      </c>
      <c r="C108" s="318"/>
      <c r="D108" s="504" t="str">
        <f>D104</f>
        <v>kg</v>
      </c>
      <c r="E108" s="504"/>
      <c r="F108" s="504"/>
      <c r="G108" s="101"/>
      <c r="H108" s="101"/>
      <c r="I108" s="101"/>
      <c r="J108" s="156"/>
      <c r="K108" s="156"/>
      <c r="L108" s="53"/>
      <c r="M108" s="10"/>
      <c r="O108" s="10" t="str">
        <f>"Sales to "&amp;Variables!$B$26&amp;" in Canada"</f>
        <v>Sales to distributors in Canada</v>
      </c>
      <c r="P108" s="10" t="str">
        <f>"Ventes aux "&amp;Variables!$C$26&amp;" au Canada"</f>
        <v>Ventes aux distributeurs au Canada</v>
      </c>
    </row>
    <row r="109" spans="1:16" ht="15" customHeight="1" x14ac:dyDescent="0.25">
      <c r="B109" s="317"/>
      <c r="C109" s="318"/>
      <c r="D109" s="504" t="str">
        <f>IF(Intro!G$29="English",O109,P109)</f>
        <v>net delivered selling value (CAD)</v>
      </c>
      <c r="E109" s="504"/>
      <c r="F109" s="504"/>
      <c r="G109" s="101"/>
      <c r="H109" s="101"/>
      <c r="I109" s="101"/>
      <c r="J109" s="156"/>
      <c r="K109" s="156"/>
      <c r="L109" s="53"/>
      <c r="M109" s="10"/>
      <c r="O109" s="10" t="s">
        <v>240</v>
      </c>
      <c r="P109" s="10" t="s">
        <v>239</v>
      </c>
    </row>
    <row r="110" spans="1:16" ht="15.75" customHeight="1" thickBot="1" x14ac:dyDescent="0.3">
      <c r="B110" s="502"/>
      <c r="C110" s="503"/>
      <c r="D110" s="505" t="str">
        <f>D106</f>
        <v>$ / kg</v>
      </c>
      <c r="E110" s="505"/>
      <c r="F110" s="505"/>
      <c r="G110" s="111" t="str">
        <f>IF(G108=0,"-",G109/G108)</f>
        <v>-</v>
      </c>
      <c r="H110" s="111" t="str">
        <f>IF(H108=0,"-",H109/H108)</f>
        <v>-</v>
      </c>
      <c r="I110" s="111" t="str">
        <f t="shared" ref="I110" si="17">IF(I108=0,"-",I109/I108)</f>
        <v>-</v>
      </c>
      <c r="J110" s="156"/>
      <c r="K110" s="156"/>
      <c r="L110" s="53"/>
      <c r="M110" s="10"/>
    </row>
    <row r="111" spans="1:16" ht="15" customHeight="1" x14ac:dyDescent="0.25">
      <c r="B111" s="506" t="str">
        <f>IF(Intro!$G$29="English",O111,P111)</f>
        <v>Sales to end users/retailers in Canada</v>
      </c>
      <c r="C111" s="507"/>
      <c r="D111" s="508" t="str">
        <f>D108</f>
        <v>kg</v>
      </c>
      <c r="E111" s="508"/>
      <c r="F111" s="508"/>
      <c r="G111" s="101"/>
      <c r="H111" s="101"/>
      <c r="I111" s="101"/>
      <c r="J111" s="156"/>
      <c r="K111" s="156"/>
      <c r="L111" s="53"/>
      <c r="M111" s="10"/>
      <c r="O111" s="10" t="str">
        <f>"Sales to "&amp;Variables!$B$27&amp;" in Canada"</f>
        <v>Sales to end users/retailers in Canada</v>
      </c>
      <c r="P111" s="10" t="str">
        <f>"Ventes aux "&amp;Variables!$C$27&amp;" au Canada"</f>
        <v>Ventes aux utilisateurs finals/détaillants au Canada</v>
      </c>
    </row>
    <row r="112" spans="1:16" ht="15" customHeight="1" x14ac:dyDescent="0.25">
      <c r="B112" s="317"/>
      <c r="C112" s="318"/>
      <c r="D112" s="504" t="str">
        <f>IF(Intro!G$29="English",O112,P112)</f>
        <v>net delivered selling value (CAD)</v>
      </c>
      <c r="E112" s="504"/>
      <c r="F112" s="504"/>
      <c r="G112" s="101"/>
      <c r="H112" s="101"/>
      <c r="I112" s="101"/>
      <c r="J112" s="156"/>
      <c r="K112" s="156"/>
      <c r="L112" s="53"/>
      <c r="M112" s="10"/>
      <c r="O112" s="10" t="s">
        <v>240</v>
      </c>
      <c r="P112" s="10" t="s">
        <v>239</v>
      </c>
    </row>
    <row r="113" spans="1:16" ht="15.75" customHeight="1" thickBot="1" x14ac:dyDescent="0.3">
      <c r="B113" s="502"/>
      <c r="C113" s="503"/>
      <c r="D113" s="505" t="str">
        <f>D110</f>
        <v>$ / kg</v>
      </c>
      <c r="E113" s="505"/>
      <c r="F113" s="505"/>
      <c r="G113" s="111" t="str">
        <f>IF(G111=0,"-",G112/G111)</f>
        <v>-</v>
      </c>
      <c r="H113" s="111" t="str">
        <f>IF(H111=0,"-",H112/H111)</f>
        <v>-</v>
      </c>
      <c r="I113" s="111" t="str">
        <f t="shared" ref="I113" si="18">IF(I111=0,"-",I112/I111)</f>
        <v>-</v>
      </c>
      <c r="J113" s="156"/>
      <c r="K113" s="156"/>
      <c r="L113" s="53"/>
      <c r="M113" s="10"/>
    </row>
    <row r="114" spans="1:16" ht="15" customHeight="1" x14ac:dyDescent="0.25">
      <c r="B114" s="381" t="str">
        <f>IF(Intro!$G$29="English",O114,P114)</f>
        <v>Total sales in Canada</v>
      </c>
      <c r="C114" s="382"/>
      <c r="D114" s="509" t="str">
        <f>D111</f>
        <v>kg</v>
      </c>
      <c r="E114" s="509"/>
      <c r="F114" s="509"/>
      <c r="G114" s="103">
        <f t="shared" ref="G114:I115" si="19">G108+G111</f>
        <v>0</v>
      </c>
      <c r="H114" s="103">
        <f t="shared" si="19"/>
        <v>0</v>
      </c>
      <c r="I114" s="103">
        <f t="shared" si="19"/>
        <v>0</v>
      </c>
      <c r="J114" s="156"/>
      <c r="K114" s="156"/>
      <c r="L114" s="53"/>
      <c r="M114" s="10"/>
      <c r="O114" s="10" t="s">
        <v>241</v>
      </c>
      <c r="P114" s="10" t="s">
        <v>242</v>
      </c>
    </row>
    <row r="115" spans="1:16" ht="15" customHeight="1" x14ac:dyDescent="0.25">
      <c r="B115" s="370"/>
      <c r="C115" s="371"/>
      <c r="D115" s="510" t="str">
        <f>IF(Intro!G$29="English",O115,P115)</f>
        <v>net delivered selling value (CAD)</v>
      </c>
      <c r="E115" s="510"/>
      <c r="F115" s="510"/>
      <c r="G115" s="102">
        <f t="shared" si="19"/>
        <v>0</v>
      </c>
      <c r="H115" s="102">
        <f t="shared" si="19"/>
        <v>0</v>
      </c>
      <c r="I115" s="102">
        <f t="shared" si="19"/>
        <v>0</v>
      </c>
      <c r="J115" s="156"/>
      <c r="K115" s="156"/>
      <c r="L115" s="53"/>
      <c r="M115" s="10"/>
      <c r="O115" s="10" t="s">
        <v>240</v>
      </c>
      <c r="P115" s="10" t="s">
        <v>239</v>
      </c>
    </row>
    <row r="116" spans="1:16" ht="15.75" customHeight="1" x14ac:dyDescent="0.25">
      <c r="B116" s="370"/>
      <c r="C116" s="371"/>
      <c r="D116" s="510" t="str">
        <f>D113</f>
        <v>$ / kg</v>
      </c>
      <c r="E116" s="510"/>
      <c r="F116" s="510"/>
      <c r="G116" s="177" t="str">
        <f>IF(G114=0,"-",G115/G114)</f>
        <v>-</v>
      </c>
      <c r="H116" s="177" t="str">
        <f>IF(H114=0,"-",H115/H114)</f>
        <v>-</v>
      </c>
      <c r="I116" s="177" t="str">
        <f>IF(I114=0,"-",I115/I114)</f>
        <v>-</v>
      </c>
      <c r="J116" s="156"/>
      <c r="K116" s="156"/>
      <c r="L116" s="53"/>
      <c r="M116" s="10"/>
    </row>
    <row r="117" spans="1:16" x14ac:dyDescent="0.25">
      <c r="B117" s="54"/>
      <c r="C117" s="64"/>
      <c r="D117" s="64"/>
      <c r="E117" s="64"/>
      <c r="F117" s="64"/>
      <c r="G117" s="64"/>
      <c r="H117" s="64"/>
      <c r="I117" s="64"/>
      <c r="J117" s="64"/>
      <c r="K117" s="64"/>
      <c r="L117" s="65"/>
      <c r="M117" s="10"/>
    </row>
    <row r="118" spans="1:16" s="136" customFormat="1" x14ac:dyDescent="0.25">
      <c r="A118" s="8"/>
      <c r="B118" s="137"/>
      <c r="C118" s="137"/>
      <c r="D118" s="70"/>
      <c r="E118" s="163"/>
      <c r="F118" s="163"/>
      <c r="G118" s="163"/>
      <c r="H118" s="163"/>
      <c r="I118" s="163"/>
      <c r="J118" s="163"/>
      <c r="K118" s="163"/>
      <c r="L118" s="163"/>
      <c r="M118" s="55"/>
    </row>
  </sheetData>
  <sheetProtection algorithmName="SHA-512" hashValue="7YszGTnfR72XSC1UtTAHV3aL2REXeUix05e8GDVqzm/fN38w+JOGQi3R4ecGscCWSzGemfpLHEklJLUW0CaLng==" saltValue="xBOzMwR5OUh+5tkeLHNqfw==" spinCount="100000" sheet="1" objects="1" scenarios="1" selectLockedCells="1"/>
  <mergeCells count="121">
    <mergeCell ref="B4:L4"/>
    <mergeCell ref="B5:L5"/>
    <mergeCell ref="B6:L6"/>
    <mergeCell ref="B8:L8"/>
    <mergeCell ref="B9:L9"/>
    <mergeCell ref="B10:L11"/>
    <mergeCell ref="B27:I27"/>
    <mergeCell ref="B28:C30"/>
    <mergeCell ref="D28:F28"/>
    <mergeCell ref="D29:F29"/>
    <mergeCell ref="D30:F30"/>
    <mergeCell ref="B20:L20"/>
    <mergeCell ref="B21:L21"/>
    <mergeCell ref="B22:F22"/>
    <mergeCell ref="B12:L12"/>
    <mergeCell ref="B13:L13"/>
    <mergeCell ref="B14:L14"/>
    <mergeCell ref="B15:L15"/>
    <mergeCell ref="B16:L16"/>
    <mergeCell ref="B17:L17"/>
    <mergeCell ref="B18:L18"/>
    <mergeCell ref="B31:I31"/>
    <mergeCell ref="B23:L23"/>
    <mergeCell ref="B24:D24"/>
    <mergeCell ref="E24:I24"/>
    <mergeCell ref="B38:C40"/>
    <mergeCell ref="D38:F38"/>
    <mergeCell ref="D39:F39"/>
    <mergeCell ref="D40:F40"/>
    <mergeCell ref="B42:L42"/>
    <mergeCell ref="B43:D43"/>
    <mergeCell ref="E43:I43"/>
    <mergeCell ref="B32:C34"/>
    <mergeCell ref="D32:F32"/>
    <mergeCell ref="D33:F33"/>
    <mergeCell ref="D34:F34"/>
    <mergeCell ref="B35:C37"/>
    <mergeCell ref="D35:F35"/>
    <mergeCell ref="D36:F36"/>
    <mergeCell ref="D37:F37"/>
    <mergeCell ref="B51:C53"/>
    <mergeCell ref="D51:F51"/>
    <mergeCell ref="D52:F52"/>
    <mergeCell ref="D53:F53"/>
    <mergeCell ref="B54:C56"/>
    <mergeCell ref="D54:F54"/>
    <mergeCell ref="D55:F55"/>
    <mergeCell ref="D56:F56"/>
    <mergeCell ref="B46:I46"/>
    <mergeCell ref="B47:C49"/>
    <mergeCell ref="D47:F47"/>
    <mergeCell ref="D48:F48"/>
    <mergeCell ref="D49:F49"/>
    <mergeCell ref="B50:I50"/>
    <mergeCell ref="B65:I65"/>
    <mergeCell ref="B66:C68"/>
    <mergeCell ref="D66:F66"/>
    <mergeCell ref="D67:F67"/>
    <mergeCell ref="D68:F68"/>
    <mergeCell ref="B69:I69"/>
    <mergeCell ref="B57:C59"/>
    <mergeCell ref="D57:F57"/>
    <mergeCell ref="D58:F58"/>
    <mergeCell ref="D59:F59"/>
    <mergeCell ref="B61:L61"/>
    <mergeCell ref="B62:D62"/>
    <mergeCell ref="E62:I62"/>
    <mergeCell ref="B76:C78"/>
    <mergeCell ref="D76:F76"/>
    <mergeCell ref="D77:F77"/>
    <mergeCell ref="D78:F78"/>
    <mergeCell ref="B80:L80"/>
    <mergeCell ref="B81:D81"/>
    <mergeCell ref="E81:I81"/>
    <mergeCell ref="B70:C72"/>
    <mergeCell ref="D70:F70"/>
    <mergeCell ref="D71:F71"/>
    <mergeCell ref="D72:F72"/>
    <mergeCell ref="B73:C75"/>
    <mergeCell ref="D73:F73"/>
    <mergeCell ref="D74:F74"/>
    <mergeCell ref="D75:F75"/>
    <mergeCell ref="B89:C91"/>
    <mergeCell ref="D89:F89"/>
    <mergeCell ref="D90:F90"/>
    <mergeCell ref="D91:F91"/>
    <mergeCell ref="B92:C94"/>
    <mergeCell ref="D92:F92"/>
    <mergeCell ref="D93:F93"/>
    <mergeCell ref="D94:F94"/>
    <mergeCell ref="B84:I84"/>
    <mergeCell ref="B85:C87"/>
    <mergeCell ref="D85:F85"/>
    <mergeCell ref="D86:F86"/>
    <mergeCell ref="D87:F87"/>
    <mergeCell ref="B88:I88"/>
    <mergeCell ref="B114:C116"/>
    <mergeCell ref="D114:F114"/>
    <mergeCell ref="D115:F115"/>
    <mergeCell ref="D116:F116"/>
    <mergeCell ref="B108:C110"/>
    <mergeCell ref="D108:F108"/>
    <mergeCell ref="D109:F109"/>
    <mergeCell ref="D110:F110"/>
    <mergeCell ref="B111:C113"/>
    <mergeCell ref="D111:F111"/>
    <mergeCell ref="D112:F112"/>
    <mergeCell ref="D113:F113"/>
    <mergeCell ref="B103:I103"/>
    <mergeCell ref="B104:C106"/>
    <mergeCell ref="D104:F104"/>
    <mergeCell ref="D105:F105"/>
    <mergeCell ref="D106:F106"/>
    <mergeCell ref="B107:I107"/>
    <mergeCell ref="B95:C97"/>
    <mergeCell ref="D95:F95"/>
    <mergeCell ref="D96:F96"/>
    <mergeCell ref="D97:F97"/>
    <mergeCell ref="B99:L99"/>
    <mergeCell ref="B100:D100"/>
    <mergeCell ref="E100:I100"/>
  </mergeCells>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G22" xr:uid="{C3975C6D-3F4B-40DD-9743-A2829934E75C}">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4:I34 G30:I30 G37:I40 G53:I53 G49:I49 G56:I59 G72:I72 G68:I68 G75:I78 G91:I91 G87:I87 G94:I97 G110:I110 G106:I106 G113:I116" xr:uid="{B956156F-32A2-49F0-BC76-28155D213165}">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8:I29 G32:I33 G35:I36 G47:I48 G51:I52 G54:I55 G66:I67 G70:I71 G73:I74 G85:I86 G89:I90 G92:I93 G104:I105 G108:I109 G111:I112" xr:uid="{280DDA4C-D3DA-45F1-9E5A-245F5FB3E148}">
      <formula1>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117"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457F3C1-CF44-4331-9248-9585C770F3D9}">
          <x14:formula1>
            <xm:f>Variables!$D$80:$D$328</xm:f>
          </x14:formula1>
          <xm:sqref>E81 E24 E43 E62 E100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26</vt:i4>
      </vt:variant>
    </vt:vector>
  </HeadingPairs>
  <TitlesOfParts>
    <vt:vector size="44" baseType="lpstr">
      <vt:lpstr>Variables</vt:lpstr>
      <vt:lpstr>Intro</vt:lpstr>
      <vt:lpstr>Info</vt:lpstr>
      <vt:lpstr>Public</vt:lpstr>
      <vt:lpstr>AddPub</vt:lpstr>
      <vt:lpstr>Pro</vt:lpstr>
      <vt:lpstr>Begin</vt:lpstr>
      <vt:lpstr>Country-Pays 1-5</vt:lpstr>
      <vt:lpstr>Country-Pays 6-10</vt:lpstr>
      <vt:lpstr>Country-Pays 11-15</vt:lpstr>
      <vt:lpstr>Country-Pays 16-20</vt:lpstr>
      <vt:lpstr>Country-Pays 21-25</vt:lpstr>
      <vt:lpstr>End</vt:lpstr>
      <vt:lpstr>Export</vt:lpstr>
      <vt:lpstr>AddPro</vt:lpstr>
      <vt:lpstr>Confirm</vt:lpstr>
      <vt:lpstr>DBFirm</vt:lpstr>
      <vt:lpstr>DBSales</vt:lpstr>
      <vt:lpstr>AddPro!Print_Area</vt:lpstr>
      <vt:lpstr>AddPub!Print_Area</vt:lpstr>
      <vt:lpstr>Confirm!Print_Area</vt:lpstr>
      <vt:lpstr>'Country-Pays 11-15'!Print_Area</vt:lpstr>
      <vt:lpstr>'Country-Pays 1-5'!Print_Area</vt:lpstr>
      <vt:lpstr>'Country-Pays 16-20'!Print_Area</vt:lpstr>
      <vt:lpstr>'Country-Pays 21-25'!Print_Area</vt:lpstr>
      <vt:lpstr>'Country-Pays 6-10'!Print_Area</vt:lpstr>
      <vt:lpstr>Export!Print_Area</vt:lpstr>
      <vt:lpstr>Info!Print_Area</vt:lpstr>
      <vt:lpstr>Intro!Print_Area</vt:lpstr>
      <vt:lpstr>Pro!Print_Area</vt:lpstr>
      <vt:lpstr>Public!Print_Area</vt:lpstr>
      <vt:lpstr>AddPro!Print_Titles</vt:lpstr>
      <vt:lpstr>AddPub!Print_Titles</vt:lpstr>
      <vt:lpstr>Confirm!Print_Titles</vt:lpstr>
      <vt:lpstr>'Country-Pays 11-15'!Print_Titles</vt:lpstr>
      <vt:lpstr>'Country-Pays 1-5'!Print_Titles</vt:lpstr>
      <vt:lpstr>'Country-Pays 16-20'!Print_Titles</vt:lpstr>
      <vt:lpstr>'Country-Pays 21-25'!Print_Titles</vt:lpstr>
      <vt:lpstr>'Country-Pays 6-10'!Print_Titles</vt:lpstr>
      <vt:lpstr>Export!Print_Titles</vt:lpstr>
      <vt:lpstr>Info!Print_Titles</vt:lpstr>
      <vt:lpstr>Intro!Print_Titles</vt:lpstr>
      <vt:lpstr>Pro!Print_Titles</vt:lpstr>
      <vt:lpstr>Public!Print_Titles</vt:lpstr>
    </vt:vector>
  </TitlesOfParts>
  <Company>ATSSC-SCDATA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 Joseph</dc:creator>
  <cp:lastModifiedBy>Dao, Thy</cp:lastModifiedBy>
  <cp:lastPrinted>2026-01-06T21:05:11Z</cp:lastPrinted>
  <dcterms:created xsi:type="dcterms:W3CDTF">2021-02-04T13:13:50Z</dcterms:created>
  <dcterms:modified xsi:type="dcterms:W3CDTF">2026-03-23T13:21:36Z</dcterms:modified>
</cp:coreProperties>
</file>