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codeName="ThisWorkbook"/>
  <mc:AlternateContent xmlns:mc="http://schemas.openxmlformats.org/markup-compatibility/2006">
    <mc:Choice Requires="x15">
      <x15ac:absPath xmlns:x15ac="http://schemas.microsoft.com/office/spreadsheetml/2010/11/ac" url="O:\CITT\Cases\SIMA\NQ-2025-008\Working Files\Research\Questionnaires\Final - Fixed\"/>
    </mc:Choice>
  </mc:AlternateContent>
  <xr:revisionPtr revIDLastSave="0" documentId="13_ncr:1_{9DCBD376-7C70-4248-B0CB-1914A88960CC}" xr6:coauthVersionLast="47" xr6:coauthVersionMax="47" xr10:uidLastSave="{00000000-0000-0000-0000-000000000000}"/>
  <workbookProtection workbookAlgorithmName="SHA-512" workbookHashValue="XMYUoa1upPCMvazFDbFl9N+Zbbwwj6bBQupX8nXfNmR3baO9oiNdBbXLOWDp9faSLlHlYaBvXFqgCUaC2FObpA==" workbookSaltValue="4chmvypZwYVaRMuWPwZsPg==" workbookSpinCount="100000" lockStructure="1"/>
  <bookViews>
    <workbookView xWindow="28680" yWindow="-120" windowWidth="29040" windowHeight="15720" firstSheet="1" activeTab="1" xr2:uid="{2E47423C-F2DB-43DF-8F7F-3560D6D2BC1A}"/>
  </bookViews>
  <sheets>
    <sheet name="Variables" sheetId="120" state="hidden" r:id="rId1"/>
    <sheet name="Intro" sheetId="121" r:id="rId2"/>
    <sheet name="Info" sheetId="122" r:id="rId3"/>
    <sheet name="Public" sheetId="123" r:id="rId4"/>
    <sheet name="AddPub" sheetId="124" r:id="rId5"/>
    <sheet name="Pro" sheetId="125" r:id="rId6"/>
    <sheet name="AddPro" sheetId="129" r:id="rId7"/>
    <sheet name="Confirm" sheetId="130" r:id="rId8"/>
    <sheet name="MiniDB" sheetId="132" state="hidden" r:id="rId9"/>
    <sheet name="Qual DB" sheetId="133" state="hidden" r:id="rId10"/>
  </sheets>
  <definedNames>
    <definedName name="assocfirm">#REF!</definedName>
    <definedName name="assofirm">#REF!</definedName>
    <definedName name="cogm">#REF!</definedName>
    <definedName name="cogs">#REF!</definedName>
    <definedName name="demp">#REF!</definedName>
    <definedName name="fexp">#REF!</definedName>
    <definedName name="gsa">#REF!</definedName>
    <definedName name="iemp">#REF!</definedName>
    <definedName name="ndsv">#REF!</definedName>
    <definedName name="nsv">#REF!</definedName>
    <definedName name="POR">#REF!</definedName>
    <definedName name="ppc">#REF!</definedName>
    <definedName name="_xlnm.Print_Area" localSheetId="6">AddPro!$B$1:$L$62</definedName>
    <definedName name="_xlnm.Print_Area" localSheetId="4">AddPub!$B$1:$L$62</definedName>
    <definedName name="_xlnm.Print_Area" localSheetId="7">Confirm!$B$1:$L$48</definedName>
    <definedName name="_xlnm.Print_Area" localSheetId="2">Info!$B$1:$L$46</definedName>
    <definedName name="_xlnm.Print_Area" localSheetId="1">Intro!$B$1:$L$113</definedName>
    <definedName name="_xlnm.Print_Area" localSheetId="5">Pro!$B$1:$L$289</definedName>
    <definedName name="_xlnm.Print_Area" localSheetId="3">Public!$B$1:$L$492</definedName>
    <definedName name="_xlnm.Print_Titles" localSheetId="6">AddPro!$1:$7</definedName>
    <definedName name="_xlnm.Print_Titles" localSheetId="4">AddPub!$1:$7</definedName>
    <definedName name="_xlnm.Print_Titles" localSheetId="7">Confirm!$1:$7</definedName>
    <definedName name="_xlnm.Print_Titles" localSheetId="2">Info!$1:$7</definedName>
    <definedName name="_xlnm.Print_Titles" localSheetId="1">Intro!$1:$7</definedName>
    <definedName name="_xlnm.Print_Titles" localSheetId="5">Pro!$1:$7</definedName>
    <definedName name="_xlnm.Print_Titles" localSheetId="3">Public!$1:$7</definedName>
    <definedName name="quest11">#REF!</definedName>
    <definedName name="quest7">#REF!</definedName>
    <definedName name="quest8" localSheetId="6">AddPro!#REF!</definedName>
    <definedName name="quest8" localSheetId="4">AddPub!#REF!</definedName>
    <definedName name="quest8" localSheetId="7">Confirm!#REF!</definedName>
    <definedName name="quest8" localSheetId="2">Info!#REF!</definedName>
    <definedName name="quest8" localSheetId="1">Intro!#REF!</definedName>
    <definedName name="quest8" localSheetId="5">Pro!#REF!</definedName>
    <definedName name="quest8" localSheetId="3">Public!#REF!</definedName>
    <definedName name="quest8">#REF!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32" i="132" l="1"/>
  <c r="D353" i="132"/>
  <c r="D351" i="132"/>
  <c r="D350" i="132"/>
  <c r="D349" i="132"/>
  <c r="D348" i="132"/>
  <c r="D347" i="132"/>
  <c r="D344" i="132"/>
  <c r="D342" i="132"/>
  <c r="D331" i="132"/>
  <c r="D332" i="132"/>
  <c r="D333" i="132"/>
  <c r="D334" i="132"/>
  <c r="D335" i="132"/>
  <c r="D336" i="132"/>
  <c r="D337" i="132"/>
  <c r="D338" i="132"/>
  <c r="D339" i="132"/>
  <c r="D340" i="132"/>
  <c r="D341" i="132"/>
  <c r="D330" i="132"/>
  <c r="D395" i="132"/>
  <c r="D392" i="132"/>
  <c r="D385" i="132"/>
  <c r="D382" i="132"/>
  <c r="D375" i="132"/>
  <c r="D321" i="132"/>
  <c r="D319" i="132"/>
  <c r="D318" i="132"/>
  <c r="D316" i="132"/>
  <c r="D315" i="132"/>
  <c r="D310" i="132"/>
  <c r="D308" i="132"/>
  <c r="D307" i="132"/>
  <c r="D305" i="132"/>
  <c r="D304" i="132"/>
  <c r="D303" i="132"/>
  <c r="D238" i="132"/>
  <c r="D236" i="132"/>
  <c r="D234" i="132"/>
  <c r="D214" i="132"/>
  <c r="D213" i="132"/>
  <c r="D210" i="132"/>
  <c r="D206" i="132"/>
  <c r="D205" i="132"/>
  <c r="D202" i="132"/>
  <c r="D198" i="132"/>
  <c r="D197" i="132"/>
  <c r="D193" i="132"/>
  <c r="D192" i="132"/>
  <c r="D189" i="132"/>
  <c r="D185" i="132"/>
  <c r="D184" i="132"/>
  <c r="D181" i="132"/>
  <c r="D177" i="132"/>
  <c r="D176" i="132"/>
  <c r="D149" i="132"/>
  <c r="D147" i="132"/>
  <c r="D37" i="132"/>
  <c r="E57" i="133" l="1"/>
  <c r="D57" i="133"/>
  <c r="E56" i="133"/>
  <c r="D56" i="133"/>
  <c r="E55" i="133"/>
  <c r="D55" i="133"/>
  <c r="E54" i="133"/>
  <c r="D54" i="133"/>
  <c r="E53" i="133"/>
  <c r="D53" i="133"/>
  <c r="E35" i="133"/>
  <c r="D35" i="133"/>
  <c r="E34" i="133"/>
  <c r="D34" i="133"/>
  <c r="E33" i="133"/>
  <c r="D33" i="133"/>
  <c r="E32" i="133"/>
  <c r="D32" i="133"/>
  <c r="E31" i="133"/>
  <c r="D31" i="133"/>
  <c r="E52" i="133"/>
  <c r="E51" i="133"/>
  <c r="E50" i="133"/>
  <c r="E49" i="133"/>
  <c r="E48" i="133"/>
  <c r="E47" i="133"/>
  <c r="E46" i="133"/>
  <c r="E45" i="133"/>
  <c r="D45" i="133"/>
  <c r="E44" i="133"/>
  <c r="D44" i="133"/>
  <c r="E43" i="133"/>
  <c r="D43" i="133"/>
  <c r="E42" i="133"/>
  <c r="D42" i="133"/>
  <c r="E41" i="133"/>
  <c r="D41" i="133"/>
  <c r="E40" i="133"/>
  <c r="D40" i="133"/>
  <c r="E39" i="133"/>
  <c r="D39" i="133"/>
  <c r="E38" i="133"/>
  <c r="D38" i="133"/>
  <c r="E37" i="133"/>
  <c r="D37" i="133"/>
  <c r="E36" i="133"/>
  <c r="D36" i="133"/>
  <c r="D389" i="132"/>
  <c r="D388" i="132"/>
  <c r="D379" i="132"/>
  <c r="D378" i="132"/>
  <c r="D374" i="132"/>
  <c r="D373" i="132"/>
  <c r="D372" i="132"/>
  <c r="D369" i="132"/>
  <c r="D368" i="132"/>
  <c r="D367" i="132"/>
  <c r="D366" i="132"/>
  <c r="D365" i="132"/>
  <c r="D364" i="132"/>
  <c r="D363" i="132"/>
  <c r="D360" i="132"/>
  <c r="D359" i="132"/>
  <c r="D358" i="132"/>
  <c r="D357" i="132"/>
  <c r="D352" i="132"/>
  <c r="D343" i="132"/>
  <c r="D327" i="132"/>
  <c r="D326" i="132"/>
  <c r="D325" i="132"/>
  <c r="D324" i="132"/>
  <c r="D313" i="132"/>
  <c r="D302" i="132"/>
  <c r="D298" i="132"/>
  <c r="D293" i="132"/>
  <c r="D288" i="132"/>
  <c r="D286" i="132"/>
  <c r="D284" i="132"/>
  <c r="D282" i="132"/>
  <c r="D281" i="132"/>
  <c r="D272" i="132"/>
  <c r="D261" i="132"/>
  <c r="D260" i="132"/>
  <c r="D296" i="132" s="1"/>
  <c r="D257" i="132"/>
  <c r="D256" i="132"/>
  <c r="D291" i="132" s="1"/>
  <c r="D253" i="132"/>
  <c r="D252" i="132"/>
  <c r="D280" i="132" s="1"/>
  <c r="D249" i="132"/>
  <c r="D248" i="132"/>
  <c r="D277" i="132" s="1"/>
  <c r="D245" i="132"/>
  <c r="D244" i="132"/>
  <c r="D267" i="132" s="1"/>
  <c r="E58" i="133"/>
  <c r="D125" i="132"/>
  <c r="D124" i="132"/>
  <c r="D123" i="132"/>
  <c r="D120" i="132"/>
  <c r="D119" i="132"/>
  <c r="D118" i="132"/>
  <c r="D115" i="132"/>
  <c r="D113" i="132"/>
  <c r="D109" i="132"/>
  <c r="D108" i="132"/>
  <c r="D107" i="132"/>
  <c r="D104" i="132"/>
  <c r="D103" i="132"/>
  <c r="D102" i="132"/>
  <c r="D99" i="132"/>
  <c r="D97" i="132"/>
  <c r="D93" i="132"/>
  <c r="D92" i="132"/>
  <c r="D91" i="132"/>
  <c r="D88" i="132"/>
  <c r="D87" i="132"/>
  <c r="D86" i="132"/>
  <c r="D83" i="132"/>
  <c r="D81" i="132"/>
  <c r="D77" i="132"/>
  <c r="D76" i="132"/>
  <c r="D75" i="132"/>
  <c r="D72" i="132"/>
  <c r="D71" i="132"/>
  <c r="D70" i="132"/>
  <c r="D67" i="132"/>
  <c r="D65" i="132"/>
  <c r="D61" i="132"/>
  <c r="D60" i="132"/>
  <c r="D59" i="132"/>
  <c r="D56" i="132"/>
  <c r="D55" i="132"/>
  <c r="D54" i="132"/>
  <c r="D51" i="132"/>
  <c r="E30" i="133"/>
  <c r="E29" i="133"/>
  <c r="E28" i="133"/>
  <c r="D28" i="133"/>
  <c r="E27" i="133"/>
  <c r="D27" i="133"/>
  <c r="E26" i="133"/>
  <c r="D26" i="133"/>
  <c r="E25" i="133"/>
  <c r="D25" i="133"/>
  <c r="E24" i="133"/>
  <c r="D24" i="133"/>
  <c r="E23" i="133"/>
  <c r="D23" i="133"/>
  <c r="E22" i="133"/>
  <c r="D22" i="133"/>
  <c r="E21" i="133"/>
  <c r="D21" i="133"/>
  <c r="E20" i="133"/>
  <c r="D20" i="133"/>
  <c r="E19" i="133"/>
  <c r="D19" i="133"/>
  <c r="E18" i="133"/>
  <c r="D18" i="133"/>
  <c r="E17" i="133"/>
  <c r="D17" i="133"/>
  <c r="E16" i="133"/>
  <c r="D16" i="133"/>
  <c r="E15" i="133"/>
  <c r="D15" i="133"/>
  <c r="E14" i="133"/>
  <c r="D14" i="133"/>
  <c r="E13" i="133"/>
  <c r="D13" i="133"/>
  <c r="E12" i="133"/>
  <c r="D12" i="133"/>
  <c r="E11" i="133"/>
  <c r="D11" i="133"/>
  <c r="E10" i="133"/>
  <c r="E9" i="133"/>
  <c r="E8" i="133"/>
  <c r="D8" i="133"/>
  <c r="E7" i="133"/>
  <c r="D7" i="133"/>
  <c r="E6" i="133"/>
  <c r="E5" i="133"/>
  <c r="E4" i="133"/>
  <c r="E3" i="133"/>
  <c r="E2" i="133"/>
  <c r="D237" i="132"/>
  <c r="D235" i="132"/>
  <c r="D233" i="132"/>
  <c r="D232" i="132"/>
  <c r="D231" i="132"/>
  <c r="D230" i="132"/>
  <c r="D229" i="132"/>
  <c r="D228" i="132"/>
  <c r="D227" i="132"/>
  <c r="D226" i="132"/>
  <c r="D225" i="132"/>
  <c r="D224" i="132"/>
  <c r="D223" i="132"/>
  <c r="D222" i="132"/>
  <c r="D221" i="132"/>
  <c r="D220" i="132"/>
  <c r="D219" i="132"/>
  <c r="D170" i="132"/>
  <c r="D169" i="132"/>
  <c r="D168" i="132"/>
  <c r="D165" i="132"/>
  <c r="D164" i="132"/>
  <c r="D163" i="132"/>
  <c r="D160" i="132"/>
  <c r="D159" i="132"/>
  <c r="D158" i="132"/>
  <c r="D155" i="132"/>
  <c r="D154" i="132"/>
  <c r="D153" i="132"/>
  <c r="D148" i="132"/>
  <c r="D146" i="132"/>
  <c r="D145" i="132"/>
  <c r="D144" i="132"/>
  <c r="D143" i="132"/>
  <c r="D142" i="132"/>
  <c r="D141" i="132"/>
  <c r="D140" i="132"/>
  <c r="D139" i="132"/>
  <c r="D138" i="132"/>
  <c r="D137" i="132"/>
  <c r="D136" i="132"/>
  <c r="D135" i="132"/>
  <c r="D134" i="132"/>
  <c r="D133" i="132"/>
  <c r="D132" i="132"/>
  <c r="D41" i="132"/>
  <c r="D40" i="132"/>
  <c r="D36" i="132"/>
  <c r="D35" i="132"/>
  <c r="D30" i="132"/>
  <c r="D29" i="132"/>
  <c r="D28" i="132"/>
  <c r="D27" i="132"/>
  <c r="D24" i="132"/>
  <c r="D23" i="132"/>
  <c r="D22" i="132"/>
  <c r="D20" i="132"/>
  <c r="D11" i="132"/>
  <c r="D10" i="132"/>
  <c r="D19" i="132" s="1"/>
  <c r="D9" i="132"/>
  <c r="D16" i="132" s="1"/>
  <c r="A2" i="133"/>
  <c r="D1" i="132"/>
  <c r="A3" i="133"/>
  <c r="A4" i="133" s="1"/>
  <c r="A5" i="133" s="1"/>
  <c r="A6" i="133" s="1"/>
  <c r="A7" i="133" s="1"/>
  <c r="A8" i="133" s="1"/>
  <c r="A9" i="133" s="1"/>
  <c r="A10" i="133" s="1"/>
  <c r="A11" i="133" s="1"/>
  <c r="A12" i="133" s="1"/>
  <c r="A13" i="133" s="1"/>
  <c r="A14" i="133" s="1"/>
  <c r="A15" i="133" s="1"/>
  <c r="A16" i="133" s="1"/>
  <c r="A17" i="133" s="1"/>
  <c r="A18" i="133" s="1"/>
  <c r="A19" i="133" s="1"/>
  <c r="A20" i="133" s="1"/>
  <c r="A21" i="133" s="1"/>
  <c r="A22" i="133" s="1"/>
  <c r="A23" i="133" s="1"/>
  <c r="A24" i="133" s="1"/>
  <c r="A25" i="133" s="1"/>
  <c r="A26" i="133" s="1"/>
  <c r="A27" i="133" s="1"/>
  <c r="A28" i="133" s="1"/>
  <c r="A29" i="133" s="1"/>
  <c r="A30" i="133" s="1"/>
  <c r="A31" i="133" s="1"/>
  <c r="A32" i="133" s="1"/>
  <c r="A33" i="133" s="1"/>
  <c r="A34" i="133" s="1"/>
  <c r="A35" i="133" s="1"/>
  <c r="A36" i="133" s="1"/>
  <c r="A37" i="133" s="1"/>
  <c r="A38" i="133" s="1"/>
  <c r="A39" i="133" s="1"/>
  <c r="A40" i="133" s="1"/>
  <c r="A41" i="133" s="1"/>
  <c r="A42" i="133" s="1"/>
  <c r="A43" i="133" s="1"/>
  <c r="A44" i="133" s="1"/>
  <c r="A45" i="133" s="1"/>
  <c r="A46" i="133" s="1"/>
  <c r="A47" i="133" s="1"/>
  <c r="A48" i="133" s="1"/>
  <c r="A49" i="133" s="1"/>
  <c r="A50" i="133" s="1"/>
  <c r="A51" i="133" s="1"/>
  <c r="A52" i="133" s="1"/>
  <c r="A53" i="133" s="1"/>
  <c r="A54" i="133" s="1"/>
  <c r="A55" i="133" s="1"/>
  <c r="A56" i="133" s="1"/>
  <c r="A57" i="133" s="1"/>
  <c r="A58" i="133" s="1"/>
  <c r="B392" i="132"/>
  <c r="B315" i="132"/>
  <c r="B310" i="132"/>
  <c r="B321" i="132" s="1"/>
  <c r="B307" i="132"/>
  <c r="B318" i="132" s="1"/>
  <c r="B305" i="132"/>
  <c r="B316" i="132" s="1"/>
  <c r="B304" i="132"/>
  <c r="B267" i="132"/>
  <c r="B266" i="132"/>
  <c r="D262" i="132"/>
  <c r="D254" i="132"/>
  <c r="B205" i="132"/>
  <c r="B213" i="132" s="1"/>
  <c r="B204" i="132"/>
  <c r="B212" i="132" s="1"/>
  <c r="B202" i="132"/>
  <c r="B210" i="132" s="1"/>
  <c r="B201" i="132"/>
  <c r="B209" i="132" s="1"/>
  <c r="B198" i="132"/>
  <c r="B197" i="132"/>
  <c r="B192" i="132"/>
  <c r="B191" i="132"/>
  <c r="B189" i="132"/>
  <c r="B188" i="132"/>
  <c r="B160" i="132"/>
  <c r="B165" i="132" s="1"/>
  <c r="B170" i="132" s="1"/>
  <c r="B185" i="132" s="1"/>
  <c r="B159" i="132"/>
  <c r="B164" i="132" s="1"/>
  <c r="B169" i="132" s="1"/>
  <c r="B158" i="132"/>
  <c r="B163" i="132" s="1"/>
  <c r="B168" i="132" s="1"/>
  <c r="B72" i="132"/>
  <c r="B88" i="132" s="1"/>
  <c r="B104" i="132" s="1"/>
  <c r="B120" i="132" s="1"/>
  <c r="B71" i="132"/>
  <c r="B87" i="132" s="1"/>
  <c r="B103" i="132" s="1"/>
  <c r="B119" i="132" s="1"/>
  <c r="B70" i="132"/>
  <c r="B86" i="132" s="1"/>
  <c r="B102" i="132" s="1"/>
  <c r="B118" i="132" s="1"/>
  <c r="B67" i="132"/>
  <c r="B83" i="132" s="1"/>
  <c r="B99" i="132" s="1"/>
  <c r="B115" i="132" s="1"/>
  <c r="P42" i="121"/>
  <c r="P41" i="121"/>
  <c r="O42" i="121"/>
  <c r="O41" i="121"/>
  <c r="C2" i="120"/>
  <c r="B183" i="123"/>
  <c r="D266" i="132" l="1"/>
  <c r="D265" i="132"/>
  <c r="D246" i="132"/>
  <c r="D270" i="132"/>
  <c r="D287" i="132"/>
  <c r="D268" i="132"/>
  <c r="D273" i="132"/>
  <c r="D289" i="132"/>
  <c r="D14" i="132"/>
  <c r="D274" i="132"/>
  <c r="D275" i="132"/>
  <c r="D15" i="132"/>
  <c r="D294" i="132"/>
  <c r="D18" i="132"/>
  <c r="D279" i="132"/>
  <c r="D295" i="132"/>
  <c r="B206" i="132"/>
  <c r="B214" i="132" s="1"/>
  <c r="B193" i="132"/>
  <c r="D250" i="132"/>
  <c r="D258" i="132"/>
  <c r="P279" i="125"/>
  <c r="O279" i="125"/>
  <c r="B279" i="125" s="1"/>
  <c r="P275" i="125"/>
  <c r="O275" i="125"/>
  <c r="B275" i="125" s="1"/>
  <c r="P255" i="125"/>
  <c r="O255" i="125"/>
  <c r="B255" i="125" s="1"/>
  <c r="P242" i="125"/>
  <c r="O242" i="125"/>
  <c r="B242" i="125" s="1"/>
  <c r="P229" i="125"/>
  <c r="O229" i="125"/>
  <c r="B229" i="125" s="1"/>
  <c r="D277" i="125"/>
  <c r="B277" i="125"/>
  <c r="B261" i="125"/>
  <c r="B257" i="125"/>
  <c r="B251" i="125"/>
  <c r="B249" i="125"/>
  <c r="B246" i="125"/>
  <c r="B244" i="125"/>
  <c r="B216" i="125"/>
  <c r="B203" i="125"/>
  <c r="D190" i="125"/>
  <c r="B190" i="125"/>
  <c r="B187" i="125"/>
  <c r="B183" i="125"/>
  <c r="B181" i="125"/>
  <c r="B178" i="125"/>
  <c r="E251" i="125"/>
  <c r="E183" i="125"/>
  <c r="E44" i="130" l="1"/>
  <c r="P15" i="123"/>
  <c r="O15" i="123"/>
  <c r="J11" i="130"/>
  <c r="H10" i="121"/>
  <c r="B24" i="122"/>
  <c r="B10" i="121"/>
  <c r="C21" i="120"/>
  <c r="C8" i="120"/>
  <c r="C6" i="120"/>
  <c r="D42" i="120"/>
  <c r="F43" i="130"/>
  <c r="G43" i="130"/>
  <c r="H43" i="130"/>
  <c r="I43" i="130"/>
  <c r="E43" i="130"/>
  <c r="F42" i="130"/>
  <c r="G42" i="130"/>
  <c r="H42" i="130"/>
  <c r="I42" i="130"/>
  <c r="E42" i="130"/>
  <c r="F37" i="130"/>
  <c r="G37" i="130"/>
  <c r="H37" i="130"/>
  <c r="I37" i="130"/>
  <c r="E37" i="130"/>
  <c r="F36" i="130"/>
  <c r="G36" i="130"/>
  <c r="H36" i="130"/>
  <c r="I36" i="130"/>
  <c r="E36" i="130"/>
  <c r="F35" i="130"/>
  <c r="G35" i="130"/>
  <c r="H35" i="130"/>
  <c r="I35" i="130"/>
  <c r="E35" i="130"/>
  <c r="F34" i="130"/>
  <c r="G34" i="130"/>
  <c r="H34" i="130"/>
  <c r="I34" i="130"/>
  <c r="E34" i="130"/>
  <c r="D49" i="132" s="1"/>
  <c r="B35" i="130" l="1"/>
  <c r="B80" i="125"/>
  <c r="B26" i="125"/>
  <c r="I28" i="125"/>
  <c r="J28" i="125"/>
  <c r="K28" i="125"/>
  <c r="L28" i="125"/>
  <c r="H28" i="125"/>
  <c r="E28" i="125"/>
  <c r="E27" i="125"/>
  <c r="E26" i="125"/>
  <c r="B324" i="123"/>
  <c r="B318" i="123"/>
  <c r="B288" i="123"/>
  <c r="B22" i="122"/>
  <c r="O438" i="123" l="1"/>
  <c r="I33" i="130" l="1"/>
  <c r="H33" i="130"/>
  <c r="E38" i="130" l="1"/>
  <c r="B17" i="130"/>
  <c r="B6" i="122"/>
  <c r="B6" i="121"/>
  <c r="E41" i="121"/>
  <c r="D39" i="120"/>
  <c r="D38" i="120"/>
  <c r="O39" i="121"/>
  <c r="B259" i="123"/>
  <c r="P454" i="123"/>
  <c r="O454" i="123"/>
  <c r="B20" i="122" l="1"/>
  <c r="B44" i="130" l="1"/>
  <c r="E40" i="125"/>
  <c r="E39" i="125"/>
  <c r="E38" i="125"/>
  <c r="E37" i="125"/>
  <c r="E36" i="125"/>
  <c r="E35" i="125"/>
  <c r="D81" i="120" l="1"/>
  <c r="D80" i="120"/>
  <c r="D79" i="120"/>
  <c r="D78" i="120"/>
  <c r="D77" i="120"/>
  <c r="D76" i="120"/>
  <c r="D75" i="120"/>
  <c r="D73" i="120"/>
  <c r="D72" i="120"/>
  <c r="D71" i="120"/>
  <c r="D70" i="120"/>
  <c r="D68" i="120"/>
  <c r="D67" i="120"/>
  <c r="D66" i="120"/>
  <c r="D65" i="120"/>
  <c r="B33" i="124"/>
  <c r="B33" i="129" s="1"/>
  <c r="B53" i="124"/>
  <c r="B53" i="129" s="1"/>
  <c r="B43" i="124"/>
  <c r="B43" i="129" s="1"/>
  <c r="B23" i="124"/>
  <c r="B23" i="129" s="1"/>
  <c r="B356" i="123"/>
  <c r="D63" i="120"/>
  <c r="D61" i="120"/>
  <c r="D60" i="120"/>
  <c r="C62" i="120"/>
  <c r="B62" i="120"/>
  <c r="D58" i="120"/>
  <c r="D57" i="120"/>
  <c r="D56" i="120"/>
  <c r="D55" i="120"/>
  <c r="D54" i="120"/>
  <c r="D52" i="120"/>
  <c r="D51" i="120"/>
  <c r="D50" i="120"/>
  <c r="D48" i="120"/>
  <c r="D47" i="120"/>
  <c r="D46" i="120"/>
  <c r="D45" i="120"/>
  <c r="B454" i="123"/>
  <c r="B370" i="123"/>
  <c r="B377" i="123"/>
  <c r="B384" i="123"/>
  <c r="B391" i="123"/>
  <c r="B398" i="123"/>
  <c r="B406" i="123"/>
  <c r="B414" i="123"/>
  <c r="B422" i="123"/>
  <c r="B430" i="123"/>
  <c r="B446" i="123"/>
  <c r="B349" i="123"/>
  <c r="B342" i="123"/>
  <c r="P438" i="123"/>
  <c r="B438" i="123" s="1"/>
  <c r="B363" i="123"/>
  <c r="D287" i="123"/>
  <c r="D32" i="122"/>
  <c r="B83" i="125"/>
  <c r="B82" i="125"/>
  <c r="B81" i="125"/>
  <c r="B43" i="130"/>
  <c r="B38" i="130"/>
  <c r="B37" i="130"/>
  <c r="B36" i="130"/>
  <c r="B28" i="130"/>
  <c r="B9" i="130"/>
  <c r="D62" i="120" l="1"/>
  <c r="B32" i="125"/>
  <c r="B29" i="125"/>
  <c r="B15" i="125"/>
  <c r="B2" i="125"/>
  <c r="B2" i="129" s="1"/>
  <c r="D43" i="120"/>
  <c r="D41" i="120"/>
  <c r="B37" i="122" l="1"/>
  <c r="B27" i="122"/>
  <c r="B8" i="122"/>
  <c r="B97" i="121"/>
  <c r="B79" i="121"/>
  <c r="B57" i="121"/>
  <c r="B51" i="121"/>
  <c r="B45" i="121"/>
  <c r="B37" i="121"/>
  <c r="B25" i="121"/>
  <c r="B5" i="121" l="1"/>
  <c r="P39" i="121" l="1"/>
  <c r="B234" i="123"/>
  <c r="B41" i="121"/>
  <c r="P32" i="122"/>
  <c r="O32" i="122"/>
  <c r="E34" i="125"/>
  <c r="E33" i="125"/>
  <c r="E32" i="125"/>
  <c r="E30" i="125"/>
  <c r="E24" i="125"/>
  <c r="B39" i="121" l="1"/>
  <c r="P13" i="130"/>
  <c r="O13" i="130"/>
  <c r="P467" i="123" l="1"/>
  <c r="O467" i="123"/>
  <c r="D25" i="121" l="1"/>
  <c r="D45" i="121"/>
  <c r="D51" i="121"/>
  <c r="D97" i="121"/>
  <c r="D107" i="121"/>
  <c r="L21" i="125"/>
  <c r="K21" i="125"/>
  <c r="K37" i="125" l="1"/>
  <c r="L37" i="125"/>
  <c r="K40" i="125"/>
  <c r="L40" i="125"/>
  <c r="K25" i="125"/>
  <c r="L25" i="125"/>
  <c r="K31" i="125"/>
  <c r="L31" i="125"/>
  <c r="K34" i="125"/>
  <c r="L34" i="125"/>
  <c r="B210" i="123" l="1"/>
  <c r="D38" i="122" l="1"/>
  <c r="B38" i="122"/>
  <c r="B13" i="125"/>
  <c r="B12" i="125"/>
  <c r="P136" i="123" l="1"/>
  <c r="P48" i="125"/>
  <c r="O48" i="125"/>
  <c r="O136" i="123"/>
  <c r="J40" i="125" l="1"/>
  <c r="I40" i="125"/>
  <c r="H40" i="125"/>
  <c r="J37" i="125"/>
  <c r="I37" i="125"/>
  <c r="H37" i="125"/>
  <c r="J34" i="125"/>
  <c r="I34" i="125"/>
  <c r="H34" i="125"/>
  <c r="J31" i="125"/>
  <c r="I31" i="125"/>
  <c r="H31" i="125"/>
  <c r="J25" i="125"/>
  <c r="I25" i="125"/>
  <c r="H25" i="125"/>
  <c r="P332" i="123" l="1"/>
  <c r="B112" i="121"/>
  <c r="E112" i="121"/>
  <c r="J112" i="121"/>
  <c r="O481" i="123" l="1"/>
  <c r="D43" i="122"/>
  <c r="B43" i="122"/>
  <c r="B150" i="123" l="1"/>
  <c r="G77" i="125" l="1"/>
  <c r="E77" i="125"/>
  <c r="B321" i="123"/>
  <c r="B327" i="123" s="1"/>
  <c r="B305" i="123"/>
  <c r="B254" i="123"/>
  <c r="B142" i="125"/>
  <c r="B126" i="125"/>
  <c r="B74" i="125"/>
  <c r="B38" i="125"/>
  <c r="B35" i="125"/>
  <c r="B42" i="130" s="1"/>
  <c r="E31" i="125"/>
  <c r="E29" i="125"/>
  <c r="E25" i="125"/>
  <c r="E23" i="125"/>
  <c r="G50" i="125"/>
  <c r="C50" i="125"/>
  <c r="B78" i="125"/>
  <c r="B48" i="125"/>
  <c r="B167" i="125"/>
  <c r="B165" i="125"/>
  <c r="B163" i="125"/>
  <c r="B159" i="125"/>
  <c r="B156" i="125"/>
  <c r="B125" i="125"/>
  <c r="B124" i="125"/>
  <c r="B123" i="125"/>
  <c r="B122" i="125"/>
  <c r="B121" i="125"/>
  <c r="B120" i="125"/>
  <c r="B119" i="125"/>
  <c r="B118" i="125"/>
  <c r="B117" i="125"/>
  <c r="B116" i="125"/>
  <c r="B115" i="125"/>
  <c r="B114" i="125"/>
  <c r="B113" i="125"/>
  <c r="B111" i="125"/>
  <c r="B152" i="125"/>
  <c r="B149" i="125"/>
  <c r="B141" i="125"/>
  <c r="B139" i="125"/>
  <c r="B137" i="125"/>
  <c r="B136" i="125"/>
  <c r="B135" i="125"/>
  <c r="B133" i="125"/>
  <c r="B107" i="125"/>
  <c r="B105" i="125"/>
  <c r="B89" i="125" l="1"/>
  <c r="H334" i="123"/>
  <c r="E334" i="123"/>
  <c r="O332" i="123"/>
  <c r="B332" i="123" s="1"/>
  <c r="B335" i="123"/>
  <c r="F225" i="123"/>
  <c r="B252" i="123"/>
  <c r="B250" i="123"/>
  <c r="B248" i="123"/>
  <c r="B246" i="123"/>
  <c r="B244" i="123"/>
  <c r="B242" i="123"/>
  <c r="B240" i="123"/>
  <c r="B238" i="123"/>
  <c r="B236" i="123"/>
  <c r="B232" i="123"/>
  <c r="B230" i="123"/>
  <c r="B228" i="123"/>
  <c r="B226" i="123"/>
  <c r="B223" i="123"/>
  <c r="B271" i="123"/>
  <c r="B269" i="123"/>
  <c r="B323" i="123"/>
  <c r="B317" i="123"/>
  <c r="B313" i="123"/>
  <c r="B315" i="123"/>
  <c r="J312" i="123"/>
  <c r="P319" i="123"/>
  <c r="P320" i="123"/>
  <c r="O319" i="123"/>
  <c r="B319" i="123" s="1"/>
  <c r="O320" i="123"/>
  <c r="H312" i="123"/>
  <c r="F312" i="123"/>
  <c r="B310" i="123"/>
  <c r="E287" i="123"/>
  <c r="P289" i="123"/>
  <c r="P297" i="123"/>
  <c r="O289" i="123"/>
  <c r="O297" i="123"/>
  <c r="B297" i="123" s="1"/>
  <c r="I76" i="123"/>
  <c r="F76" i="123"/>
  <c r="C76" i="123"/>
  <c r="B72" i="123"/>
  <c r="B197" i="123"/>
  <c r="B168" i="123"/>
  <c r="B166" i="123"/>
  <c r="B164" i="123"/>
  <c r="B289" i="123" l="1"/>
  <c r="B320" i="123"/>
  <c r="B326" i="123" s="1"/>
  <c r="B325" i="123"/>
  <c r="B64" i="123" l="1"/>
  <c r="B59" i="123"/>
  <c r="B54" i="123"/>
  <c r="B52" i="123"/>
  <c r="B6" i="130" l="1"/>
  <c r="B6" i="125"/>
  <c r="B6" i="129"/>
  <c r="B6" i="124"/>
  <c r="B6" i="123"/>
  <c r="B17" i="123"/>
  <c r="B15" i="123"/>
  <c r="E33" i="130" l="1"/>
  <c r="B30" i="130"/>
  <c r="B15" i="130"/>
  <c r="I14" i="130"/>
  <c r="G14" i="130"/>
  <c r="F14" i="130"/>
  <c r="E14" i="130"/>
  <c r="D14" i="130"/>
  <c r="B14" i="130"/>
  <c r="B12" i="130"/>
  <c r="B8" i="130"/>
  <c r="B10" i="129"/>
  <c r="B8" i="129"/>
  <c r="B92" i="125"/>
  <c r="H21" i="125"/>
  <c r="B18" i="125"/>
  <c r="P10" i="125"/>
  <c r="B10" i="125" s="1"/>
  <c r="B13" i="124"/>
  <c r="B13" i="129" s="1"/>
  <c r="E12" i="124"/>
  <c r="E12" i="129" s="1"/>
  <c r="B10" i="124"/>
  <c r="B8" i="124"/>
  <c r="B2" i="124"/>
  <c r="B481" i="123"/>
  <c r="B467" i="123"/>
  <c r="B464" i="123"/>
  <c r="B267" i="123"/>
  <c r="B284" i="123"/>
  <c r="B185" i="123"/>
  <c r="B181" i="123"/>
  <c r="B136" i="123"/>
  <c r="B51" i="123"/>
  <c r="B48" i="123"/>
  <c r="J25" i="123"/>
  <c r="H25" i="123"/>
  <c r="F25" i="123"/>
  <c r="C25" i="123"/>
  <c r="B21" i="123"/>
  <c r="B12" i="123"/>
  <c r="B10" i="123"/>
  <c r="B9" i="123"/>
  <c r="B9" i="125" s="1"/>
  <c r="B8" i="123"/>
  <c r="B8" i="125" s="1"/>
  <c r="B29" i="122"/>
  <c r="L27" i="122"/>
  <c r="K27" i="122"/>
  <c r="J27" i="122"/>
  <c r="I27" i="122"/>
  <c r="H27" i="122"/>
  <c r="G27" i="122"/>
  <c r="F27" i="122"/>
  <c r="E27" i="122"/>
  <c r="D27" i="122"/>
  <c r="L20" i="122"/>
  <c r="K20" i="122"/>
  <c r="J20" i="122"/>
  <c r="I20" i="122"/>
  <c r="H20" i="122"/>
  <c r="G20" i="122"/>
  <c r="F20" i="122"/>
  <c r="E20" i="122"/>
  <c r="D20" i="122"/>
  <c r="B15" i="122"/>
  <c r="B12" i="122"/>
  <c r="B10" i="122"/>
  <c r="L8" i="122"/>
  <c r="K8" i="122"/>
  <c r="J8" i="122"/>
  <c r="I8" i="122"/>
  <c r="H8" i="122"/>
  <c r="G8" i="122"/>
  <c r="F8" i="122"/>
  <c r="E8" i="122"/>
  <c r="D8" i="122"/>
  <c r="B4" i="122"/>
  <c r="J111" i="121"/>
  <c r="E111" i="121"/>
  <c r="B111" i="121"/>
  <c r="B109" i="121"/>
  <c r="L107" i="121"/>
  <c r="K107" i="121"/>
  <c r="J107" i="121"/>
  <c r="I107" i="121"/>
  <c r="H107" i="121"/>
  <c r="G107" i="121"/>
  <c r="F107" i="121"/>
  <c r="E107" i="121"/>
  <c r="B103" i="121"/>
  <c r="B101" i="121"/>
  <c r="B100" i="121"/>
  <c r="B99" i="121"/>
  <c r="L97" i="121"/>
  <c r="K97" i="121"/>
  <c r="J97" i="121"/>
  <c r="I97" i="121"/>
  <c r="H97" i="121"/>
  <c r="G97" i="121"/>
  <c r="F97" i="121"/>
  <c r="E97" i="121"/>
  <c r="B94" i="121"/>
  <c r="B89" i="121"/>
  <c r="B87" i="121"/>
  <c r="B85" i="121"/>
  <c r="B83" i="121"/>
  <c r="B81" i="121"/>
  <c r="B67" i="121"/>
  <c r="B66" i="121"/>
  <c r="B63" i="121"/>
  <c r="B61" i="121"/>
  <c r="B59" i="121"/>
  <c r="B53" i="121"/>
  <c r="L51" i="121"/>
  <c r="K51" i="121"/>
  <c r="J51" i="121"/>
  <c r="I51" i="121"/>
  <c r="H51" i="121"/>
  <c r="G51" i="121"/>
  <c r="F51" i="121"/>
  <c r="E51" i="121"/>
  <c r="P47" i="121"/>
  <c r="O47" i="121"/>
  <c r="D47" i="121" s="1"/>
  <c r="L45" i="121"/>
  <c r="K45" i="121"/>
  <c r="J45" i="121"/>
  <c r="I45" i="121"/>
  <c r="H45" i="121"/>
  <c r="G45" i="121"/>
  <c r="F45" i="121"/>
  <c r="E45" i="121"/>
  <c r="B34" i="121"/>
  <c r="P29" i="121"/>
  <c r="O29" i="121"/>
  <c r="B27" i="121"/>
  <c r="L25" i="121"/>
  <c r="K25" i="121"/>
  <c r="J25" i="121"/>
  <c r="I25" i="121"/>
  <c r="H25" i="121"/>
  <c r="G25" i="121"/>
  <c r="F25" i="121"/>
  <c r="E25" i="121"/>
  <c r="B5" i="122"/>
  <c r="C29" i="121" l="1"/>
  <c r="B5" i="130"/>
  <c r="B5" i="125"/>
  <c r="B5" i="123"/>
  <c r="B5" i="129"/>
  <c r="B5" i="124"/>
  <c r="B4" i="130"/>
  <c r="B4" i="125"/>
  <c r="B4" i="123"/>
  <c r="B4" i="129"/>
  <c r="B4" i="124"/>
  <c r="B13" i="130"/>
  <c r="I21" i="125"/>
  <c r="J21" i="125" s="1"/>
  <c r="D15" i="130"/>
  <c r="I15" i="130"/>
  <c r="G15" i="130"/>
  <c r="F15" i="130"/>
  <c r="E15" i="130"/>
  <c r="F33" i="130"/>
  <c r="G33" i="130" s="1"/>
</calcChain>
</file>

<file path=xl/sharedStrings.xml><?xml version="1.0" encoding="utf-8"?>
<sst xmlns="http://schemas.openxmlformats.org/spreadsheetml/2006/main" count="1075" uniqueCount="654">
  <si>
    <t>Date</t>
  </si>
  <si>
    <t>Telephone</t>
  </si>
  <si>
    <t>CERTIFICATION</t>
  </si>
  <si>
    <t>ATTESTATION</t>
  </si>
  <si>
    <t>Téléphone</t>
  </si>
  <si>
    <t>E-mail Address</t>
  </si>
  <si>
    <t>Adresse de l'entreprise</t>
  </si>
  <si>
    <t>Adresse du site Web</t>
  </si>
  <si>
    <t>TRANSMISSION DU QUESTIONNAIRE REMPLI</t>
  </si>
  <si>
    <t>Question 1</t>
  </si>
  <si>
    <t>Question 3</t>
  </si>
  <si>
    <t>Question 2</t>
  </si>
  <si>
    <t>Question 6</t>
  </si>
  <si>
    <t>Question 7</t>
  </si>
  <si>
    <t>Canada</t>
  </si>
  <si>
    <t>Firm Address</t>
  </si>
  <si>
    <t>Always</t>
  </si>
  <si>
    <t>Usually</t>
  </si>
  <si>
    <t>Sometimes</t>
  </si>
  <si>
    <t>Never</t>
  </si>
  <si>
    <t>Toujours</t>
  </si>
  <si>
    <t>Généralement</t>
  </si>
  <si>
    <t>Parfois</t>
  </si>
  <si>
    <t>Jamais</t>
  </si>
  <si>
    <t>De 0 à 5 %</t>
  </si>
  <si>
    <t>De 6 à 10 %</t>
  </si>
  <si>
    <t>De 11 à 15 %</t>
  </si>
  <si>
    <t>De 16 à 20 %</t>
  </si>
  <si>
    <t>De 21 à 25 %</t>
  </si>
  <si>
    <t>Plus de 25 %</t>
  </si>
  <si>
    <t>0 to 5%</t>
  </si>
  <si>
    <t>6 to 10%</t>
  </si>
  <si>
    <t>11 to 15%</t>
  </si>
  <si>
    <t>16 to 20%</t>
  </si>
  <si>
    <t>21 to 25%</t>
  </si>
  <si>
    <t>More than 25%</t>
  </si>
  <si>
    <t>Somewhat Important</t>
  </si>
  <si>
    <t>Not Important</t>
  </si>
  <si>
    <t>Très Important</t>
  </si>
  <si>
    <t>Assez important</t>
  </si>
  <si>
    <t>Pas important</t>
  </si>
  <si>
    <t>PUBLIC COMMENTS</t>
  </si>
  <si>
    <t>Plus de 3</t>
  </si>
  <si>
    <t>More than 3</t>
  </si>
  <si>
    <t>Request for quotations</t>
  </si>
  <si>
    <t>Competitive bidding</t>
  </si>
  <si>
    <t>Negotiation with an established supplier based on market intelligence on prices</t>
  </si>
  <si>
    <t>Negotiation with an established supplier based on unsolicited bids received</t>
  </si>
  <si>
    <t>Published list prices</t>
  </si>
  <si>
    <t>Demande de soumissions</t>
  </si>
  <si>
    <t>Appel d'offres</t>
  </si>
  <si>
    <t>Négociation avec un fournisseur connu à la lumière d'information sur les prix du marché</t>
  </si>
  <si>
    <t>Négociation avec un fournisseur connu à la suite de soumissions non sollicitées</t>
  </si>
  <si>
    <t>Prix publiés</t>
  </si>
  <si>
    <t>Range of product line</t>
  </si>
  <si>
    <t>Geographic location of supplier</t>
  </si>
  <si>
    <t>Long-term supply relationship</t>
  </si>
  <si>
    <t>Qualité du produit</t>
  </si>
  <si>
    <t>Gamme de produits</t>
  </si>
  <si>
    <t>Délais et modalités de livraison</t>
  </si>
  <si>
    <t>Emplacement géographique du fournisseur</t>
  </si>
  <si>
    <t>Credit arrangements</t>
  </si>
  <si>
    <t>Accords de crédit</t>
  </si>
  <si>
    <t>Le prix ne sera jamais le facteur principal</t>
  </si>
  <si>
    <t>Price would never be the primary factor</t>
  </si>
  <si>
    <t>United States</t>
  </si>
  <si>
    <t>États-Unis</t>
  </si>
  <si>
    <t>Product quality</t>
  </si>
  <si>
    <t>Availability of proprietary specifications</t>
  </si>
  <si>
    <t>Delivery cost</t>
  </si>
  <si>
    <t>Delivery time and terms</t>
  </si>
  <si>
    <t>Availability of on-hand inventory</t>
  </si>
  <si>
    <t>%</t>
  </si>
  <si>
    <t>Firm Name</t>
  </si>
  <si>
    <t>Role in the Industry</t>
  </si>
  <si>
    <t>Product meets technical specifications</t>
  </si>
  <si>
    <t>Lowest net price (after discounts, promotions, etc.)</t>
  </si>
  <si>
    <t>Minimum quantity requirement</t>
  </si>
  <si>
    <t>Produit satisfait aux spécifications techniques</t>
  </si>
  <si>
    <t>Disponibilité de spécifications protégées</t>
  </si>
  <si>
    <t xml:space="preserve">Prix net le plus bas (après escomptes, promotions, etc.) </t>
  </si>
  <si>
    <t>Frais de livraison</t>
  </si>
  <si>
    <t>Fiabilité du fournisseur</t>
  </si>
  <si>
    <t>Exigence de quantité minimale</t>
  </si>
  <si>
    <t>Disponibilité du stock</t>
  </si>
  <si>
    <t>Service après-vente ou garanties</t>
  </si>
  <si>
    <t>Rôle dans l'industrie</t>
  </si>
  <si>
    <t>Reliability of supplier</t>
  </si>
  <si>
    <t>CONFIRMATION DES DONNÉES DÉCLARÉES</t>
  </si>
  <si>
    <t>COMMENTAIRES PUBLICS</t>
  </si>
  <si>
    <t>Website Address</t>
  </si>
  <si>
    <t>Provide the names and addresses of other locations, facilities, and outlets in Canada on behalf of which your company is responding.</t>
  </si>
  <si>
    <t>Name of Authorized Official</t>
  </si>
  <si>
    <t>Title of Authorized Official</t>
  </si>
  <si>
    <t>Nom du représentant autorisé</t>
  </si>
  <si>
    <t>Titre du représentant autorisé</t>
  </si>
  <si>
    <t>Veuillez retourner le questionnaire rempli en utilisant l’une des options suivantes :</t>
  </si>
  <si>
    <t>Adresse de courrier électronique</t>
  </si>
  <si>
    <t>I understand that checking this box constitutes my legally binding signature.</t>
  </si>
  <si>
    <t>Je comprends que le fait de cocher cette case constitue ma signature juridiquement contraignante.</t>
  </si>
  <si>
    <t>Distributor</t>
  </si>
  <si>
    <t xml:space="preserve">Primary Industry 1 </t>
  </si>
  <si>
    <t>Segment de marché 1</t>
  </si>
  <si>
    <t>Segment de marché 2</t>
  </si>
  <si>
    <t>Segment de marché 3</t>
  </si>
  <si>
    <t xml:space="preserve">What is the typical delivery time for the goods, from the day on which an order is placed to the day of arrival at your facility? </t>
  </si>
  <si>
    <t>Quel est le délai de livraison typique pour les marchandises, soit du moment où une commande est passée à la date de livraison à votre établissement?</t>
  </si>
  <si>
    <t>Question 15</t>
  </si>
  <si>
    <t>Question 16</t>
  </si>
  <si>
    <t>Reasonable alternative product</t>
  </si>
  <si>
    <t>Restrictions or limitations</t>
  </si>
  <si>
    <t>Produit substitut raisonnable</t>
  </si>
  <si>
    <t>Type of product bought by your firm</t>
  </si>
  <si>
    <t>Type de produit acheté par votre entreprise</t>
  </si>
  <si>
    <t>Avec combien de fournisseurs votre entreprise communique-t-elle, généralement, avant de décider d’acheter des marchandises?</t>
  </si>
  <si>
    <t>Is your firm, or are your firm's customers, interested in purchasing, or specifically requesting, "domestically produced" or “made in Canada” goods?</t>
  </si>
  <si>
    <t>Question 17</t>
  </si>
  <si>
    <t>Question 18</t>
  </si>
  <si>
    <t>PUBLIC</t>
  </si>
  <si>
    <t>TARIF DES DOUANES</t>
  </si>
  <si>
    <t>CUSTOMS TARIFF</t>
  </si>
  <si>
    <t>QUESTIONNAIRE DUE DATE</t>
  </si>
  <si>
    <t>DATE D'ÉCHÉANCE DU QUESTIONNAIRE</t>
  </si>
  <si>
    <t>SUBMITTING THE QUESTIONNAIRE RESPONSE</t>
  </si>
  <si>
    <t>FIRM INFORMATION</t>
  </si>
  <si>
    <t>RENSEIGNEMENTS SUR L’ENTREPRISE</t>
  </si>
  <si>
    <t>Dénomination sociale 
(En français et en anglais, le cas échéant)</t>
  </si>
  <si>
    <t>Fournissez les noms et adresses des autres emplacements, installations et points de vente au Canada au nom de laquelle votre entreprise répond. </t>
  </si>
  <si>
    <t>Distributeur</t>
  </si>
  <si>
    <t xml:space="preserve">Dénomination sociale de l'entreprise </t>
  </si>
  <si>
    <t>Type l'affiliation</t>
  </si>
  <si>
    <t>Question 14</t>
  </si>
  <si>
    <t>If "Never", provide details.</t>
  </si>
  <si>
    <t>Si "Jamais", donnez plus de détails.</t>
  </si>
  <si>
    <t>Indicate whether the factors identified in the table below are very important, somewhat important or not important when choosing a supplier of the goods.</t>
  </si>
  <si>
    <t>Indiquez si les facteurs identifiés dans le tableau ci-dessous sont très importants, assez importants ou pas importants lors du choix d’un fournisseur des marchandises.</t>
  </si>
  <si>
    <t>Should your firm wish to add any comments related to its responses, submit them here. Be sure to indicate the question number being commented on.</t>
  </si>
  <si>
    <t>Role in Canadian Market</t>
  </si>
  <si>
    <t>Rôle dans le marché canadien</t>
  </si>
  <si>
    <t>If the country of origin of the price leader is unknown, indicate the name of the company that tends to be the price leader.</t>
  </si>
  <si>
    <t xml:space="preserve">Describe the general nature of your firm's term contracts for the goods. What provisions are generally included in these term contracts to allow for price changes during the period of the contract? </t>
  </si>
  <si>
    <t>Y a-t-il un facteur saisonnier dans les achats de marchandises par votre entreprise? Dans l'affirmative, expliquez comment le volume des achats de votre entreprise varie tout au long de l'année.</t>
  </si>
  <si>
    <t>PROTECTED COMMENTS</t>
  </si>
  <si>
    <t>CONFIRMATION OF REPORTED DATA</t>
  </si>
  <si>
    <t>Confirm that all information is reported on a calendar-year basis.</t>
  </si>
  <si>
    <t>Confirmez que tous les renseignements déclarés le sont selon l’année civile.</t>
  </si>
  <si>
    <t>Restrictions ou contraintes</t>
  </si>
  <si>
    <t>Once the goods meet required specifications, how often does the lowest net price offered for the goods win a contract or a sale?</t>
  </si>
  <si>
    <t>Other sources include</t>
  </si>
  <si>
    <t>Are the goods produced in Canada and the goods imported from the countries listed below physically (or functionally) interchangeable for the same intended purposes or applications?</t>
  </si>
  <si>
    <t>Variable</t>
  </si>
  <si>
    <t>English</t>
  </si>
  <si>
    <t>French</t>
  </si>
  <si>
    <t>Data Validation comments</t>
  </si>
  <si>
    <t>Case Number</t>
  </si>
  <si>
    <t>The Goods</t>
  </si>
  <si>
    <t>Due Date</t>
  </si>
  <si>
    <t>Trade Level 1 (plural)</t>
  </si>
  <si>
    <t>Product Defn</t>
  </si>
  <si>
    <t>HS Code defn change date</t>
  </si>
  <si>
    <t>HS Codes after change</t>
  </si>
  <si>
    <t>Français</t>
  </si>
  <si>
    <t>In which language would you prefer to complete this questionnaire?</t>
  </si>
  <si>
    <t>Failure to complete the questionnaire by the due date may result in the Tribunal issuing a production order, pursuant to section 17 of the Canadian International Trade Tribunal Act, to compel the production of a questionnaire response.</t>
  </si>
  <si>
    <t>The completed questionnaire can be submitted using one of the following methods:</t>
  </si>
  <si>
    <t xml:space="preserve">This questionnaire is divided into two parts:
</t>
  </si>
  <si>
    <t xml:space="preserve">Le présent questionnaire est divisé en deux parties :
</t>
  </si>
  <si>
    <t xml:space="preserve">PART I (Blue Tabs) - Information requested in this part is public. Requests to treat any of this information as confidential must be fully justified in writing and accompanied by a redacted version for the public record.
</t>
  </si>
  <si>
    <t xml:space="preserve">PARTIE I (onglets bleus) - porte sur des renseignements de nature publique. Les demandes de traiter un ou des renseignements comme des renseignements confidentiels doivent être dûment justifiées par écrit et être accompagnées d’une version publique remaniée.
</t>
  </si>
  <si>
    <t xml:space="preserve">PART II (Green Tabs) - Information requested in this part is considered to be confidential in nature and will be treated in accordance with sections 43 to 49 of the Canadian International Trade Tribunal Act, which require that it shall not be made public in such a manner as to be available for the use of any business competitor or rival of the reporting person, firm or corporation.
</t>
  </si>
  <si>
    <t xml:space="preserve">PARTIE II (onglets verts) - Les renseignements de nature confidentielle seront traités conformément aux articles 43 à 49 de la Loi sur le Tribunal canadien du commerce extérieur, qui précisent que ces renseignements ne doivent pas être rendus publics de manière à pouvoir être utilisés par un concurrent de la personne, de l’entreprise ou de la société déclarante.
</t>
  </si>
  <si>
    <t xml:space="preserve">Product information and a glossary of terms can be found in the Info tab.
</t>
  </si>
  <si>
    <t>Des informations sur le produit et un glossaire de termes sont disponibles dans l'onglet Info.</t>
  </si>
  <si>
    <t xml:space="preserve">Use the AddPub tab if more space is needed.
</t>
  </si>
  <si>
    <t>Utilisez l'onglet AddPub si vous avez besoin de plus d'espace.</t>
  </si>
  <si>
    <t>General Firm Information</t>
  </si>
  <si>
    <t>Informations générales sur l'entreprise</t>
  </si>
  <si>
    <t>Market Characteristics of the Goods</t>
  </si>
  <si>
    <t>Caractéristiques du marché des marchandises</t>
  </si>
  <si>
    <t>Markets</t>
  </si>
  <si>
    <t>Marchés</t>
  </si>
  <si>
    <t>Question</t>
  </si>
  <si>
    <t>Comments</t>
  </si>
  <si>
    <t>Commentaires</t>
  </si>
  <si>
    <t>Comment 1</t>
  </si>
  <si>
    <t>Commentaire 1</t>
  </si>
  <si>
    <t>Comment 2</t>
  </si>
  <si>
    <t>Commentaire 2</t>
  </si>
  <si>
    <t>Comment 3</t>
  </si>
  <si>
    <t>Commentaire 3</t>
  </si>
  <si>
    <t>Comment 4</t>
  </si>
  <si>
    <t>Commentaire 4</t>
  </si>
  <si>
    <t>Comment 5</t>
  </si>
  <si>
    <t>Commentaire 5</t>
  </si>
  <si>
    <t xml:space="preserve">Use the AddPro tab if more space is needed.
</t>
  </si>
  <si>
    <t>References to "the goods" in this questionnaire refer to:</t>
  </si>
  <si>
    <t>Les références aux « marchandises » dans ce questionnaire font référence à :</t>
  </si>
  <si>
    <t>Primary Industry 2</t>
  </si>
  <si>
    <t>Primary Industry 3</t>
  </si>
  <si>
    <t>Type</t>
  </si>
  <si>
    <t>Response</t>
  </si>
  <si>
    <t>Réponse</t>
  </si>
  <si>
    <t>Provide details.</t>
  </si>
  <si>
    <t>Donnez plus de détails.</t>
  </si>
  <si>
    <t>Provide details concerning products related to the goods that Canadian producers cannot provide but are offered by suppliers in countries other than Canada.</t>
  </si>
  <si>
    <t>Import Countries</t>
  </si>
  <si>
    <t>Unknown country of origin - Purchased from a domestic producer</t>
  </si>
  <si>
    <t>Unknown country of origin - Purchased from another source</t>
  </si>
  <si>
    <t>Do not know</t>
  </si>
  <si>
    <t>Je ne sais pas</t>
  </si>
  <si>
    <t>Minimum days</t>
  </si>
  <si>
    <t>Maximum days</t>
  </si>
  <si>
    <t>Purchases of domestically produced goods from domestic producers</t>
  </si>
  <si>
    <t>Achats de marchandises produites au pays auprès de producteurs nationaux</t>
  </si>
  <si>
    <t>Purchases of domestically produced goods from distributors</t>
  </si>
  <si>
    <t>Achats de marchandises produites au pays auprès de distributeurs</t>
  </si>
  <si>
    <t>Achats de marchandises importées auprès de distributeurs</t>
  </si>
  <si>
    <t>Purchases of imported goods from distributors</t>
  </si>
  <si>
    <t>Achats de marchandises pour lesquels vous êtes l'importateur attitré aux fins de douanes</t>
  </si>
  <si>
    <t>Purchases of the goods where your firm is the importer of record for customs purposes</t>
  </si>
  <si>
    <t>If not, explain the differences.</t>
  </si>
  <si>
    <t>Les marchandises produites au Canada et les marchandises importées sont-elles vendues par l’entremise des mêmes circuits de distribution?</t>
  </si>
  <si>
    <t>Importance</t>
  </si>
  <si>
    <t>Comparable</t>
  </si>
  <si>
    <t>Not comparable - Advantage to Canada</t>
  </si>
  <si>
    <t>Non comparable - Avantage pour le Canada</t>
  </si>
  <si>
    <t>If not comparable, explain why.</t>
  </si>
  <si>
    <t>Si ce n’est pas comparable, expliquez pourquoi.</t>
  </si>
  <si>
    <t>Purchasing decisions</t>
  </si>
  <si>
    <t>Décisions d'achat</t>
  </si>
  <si>
    <t>Identify any requirements that must be met or taken into account before your firm decides it needs to purchase the goods.</t>
  </si>
  <si>
    <t>Identifiez toutes les exigences qui doivent être remplies ou prises en compte avant que votre entreprise décide qu'elle doit acheter les marchandises.</t>
  </si>
  <si>
    <t>Number of suppliers</t>
  </si>
  <si>
    <t>Nombre de fournisseurs</t>
  </si>
  <si>
    <t>Autres fournisseurs incluent</t>
  </si>
  <si>
    <t>Other methods include</t>
  </si>
  <si>
    <t>Aside from price, what factors does your firm take into account when making its purchasing decision?</t>
  </si>
  <si>
    <t>Outre le prix, quels facteurs votre entreprise prend-elle en compte lors de sa décision d’achat ?</t>
  </si>
  <si>
    <t>Other factors include</t>
  </si>
  <si>
    <t>Autres facteurs incluent</t>
  </si>
  <si>
    <t>What are the usual methods of establishing a transaction price?</t>
  </si>
  <si>
    <t>Country of origin unknown</t>
  </si>
  <si>
    <t>Producer</t>
  </si>
  <si>
    <t>Producteur</t>
  </si>
  <si>
    <t>months</t>
  </si>
  <si>
    <t>Time required</t>
  </si>
  <si>
    <t>Temps requis</t>
  </si>
  <si>
    <t xml:space="preserve"> en mois</t>
  </si>
  <si>
    <t>Term contracts</t>
  </si>
  <si>
    <t>Contrats à terme</t>
  </si>
  <si>
    <t>Time period</t>
  </si>
  <si>
    <t>Période</t>
  </si>
  <si>
    <t>Question 4</t>
  </si>
  <si>
    <t>Question 5</t>
  </si>
  <si>
    <t>Question 8</t>
  </si>
  <si>
    <t>Question 9</t>
  </si>
  <si>
    <t>Question 10</t>
  </si>
  <si>
    <t>Question 11</t>
  </si>
  <si>
    <t>Question 12</t>
  </si>
  <si>
    <t>Question 13</t>
  </si>
  <si>
    <t xml:space="preserve">If your firm has more than one location, facility or outlet, submit a consolidated response to the questionnaire.
</t>
  </si>
  <si>
    <t xml:space="preserve">Si votre entreprise a plus d’un emplacement, d’une installation ou d’un point de vente, transmettez une réponse consolidée au questionnaire.
</t>
  </si>
  <si>
    <t xml:space="preserve">When submitting the completed questionnaire using the secure E-filing service, designate the questionnaire as confidential. Note that the information in the public (blue) tabs in your questionnaire will be treated as public information.
</t>
  </si>
  <si>
    <t xml:space="preserve">Lorsque vous faites parvenir le questionnaire rempli en utilisant le service sécurisé de dépôt électronique, désignez le questionnaire comme étant confidentiel. Notez que l’information contenue dans les onglets publics (les onglets bleus) du questionnaire sera traitée en tant qu’information publique.
</t>
  </si>
  <si>
    <t>Select Yes or No</t>
  </si>
  <si>
    <t>Sélectionnez oui ou non</t>
  </si>
  <si>
    <t>Expliquez les changements que vous prévoyez voir sur le marché canadien et sur d’autres marchés mondiaux pour les marchandises au cours des deux prochaines années en ce qui concerne la demande, les ventes, les prix, et les volumes d'importations des marchandises.</t>
  </si>
  <si>
    <t>Other countries</t>
  </si>
  <si>
    <t>GLOSSAIRE</t>
  </si>
  <si>
    <t/>
  </si>
  <si>
    <t xml:space="preserve">Questions relating to this questionnaire should be directed to:
</t>
  </si>
  <si>
    <t xml:space="preserve">Toutes les questions relatives au présent questionnaire doivent être adressées à :
</t>
  </si>
  <si>
    <t>Firm Name (In English and French, if applicable)</t>
  </si>
  <si>
    <t>Si le questionnaire n’est pas rempli dans les délais impartis, le Tribunal peut rendre une ordonnance de production, aux termes de l’article  17 de la Loi sur le Tribunal canadien du commerce extérieur, afin d’exiger la production d’une réponse au questionnaire.</t>
  </si>
  <si>
    <t>Dans quelle langue préférez-vous remplir ce questionnaire?</t>
  </si>
  <si>
    <t>Nature of association</t>
  </si>
  <si>
    <t>What goods, either domestically produced or imported, do you view as reasonable alternatives to the goods that your firm buys? Specify any restrictions or limitations to the use of these alternative products (e.g., quality, relative cost).</t>
  </si>
  <si>
    <t xml:space="preserve">Is there a seasonality factor to your firm's purchases of the goods? If so, explain how the volume of your firm’s purchases varies throughout the year. </t>
  </si>
  <si>
    <t>Explain whether your firm, or your firm's customers, are willing to pay a price premium for the goods if produced in Canada and identify the amount of that premium?</t>
  </si>
  <si>
    <t>After-sale service or warranties</t>
  </si>
  <si>
    <t xml:space="preserve">Quelles marchandises, soient fabriquées sur le marché intérieur ou importé, percevez-vous comme produits substituts raisonnables pour les marchandises qu'achètent votre entreprise? S'il y a des restrictions ou des contraintes ayant une incidence sur l’utilisation de ces produits de substitution (p. ex. la qualité, le coût relatif), précisez.  </t>
  </si>
  <si>
    <t>Sinon, expliquez les différences.</t>
  </si>
  <si>
    <t>Jours minimums</t>
  </si>
  <si>
    <t>Jours maximums</t>
  </si>
  <si>
    <t>Very important</t>
  </si>
  <si>
    <t>Si votre entreprise désire ajouter des commentaires concernant vos réponses, vous les inscrivez ici. Indiquez à quelle question se rapportent vos commentaires.</t>
  </si>
  <si>
    <t xml:space="preserve">Indicate the approximate volume and value of your firm’s purchases of the goods produced in the following countries. In the case where the country of origin is unknown, provide approximate volume and value of your firm’s purchases of the goods made from domestic producers or another source. </t>
  </si>
  <si>
    <t>How many suppliers generally does your firm contact before deciding to purchase the goods?</t>
  </si>
  <si>
    <t>Pays d’origine inconnue - Achats auprès d'un producteur national</t>
  </si>
  <si>
    <t>Pays d’origine inconnue - Achats auprès d'un autre fournisseur</t>
  </si>
  <si>
    <t>Pays d'origine inconnue</t>
  </si>
  <si>
    <t>Quelles sont les méthodes habituelles pour établir le prix d'une transaction?</t>
  </si>
  <si>
    <t>Une fois que les marchandises satisfont aux spécifications exigées, à quelle fréquence le prix net le plus bas offert pour les marchandises décroche un contrat ou une vente?</t>
  </si>
  <si>
    <t>Si le pays d’origine du fabricant offrant le prix le plus compétitif est inconnu, indiquez le nom de l’entreprise qui tend à dominer le marché en matière de prix.</t>
  </si>
  <si>
    <t>Au cours des 12 derniers mois, indiquez si votre entreprise a été contactée par des producteurs ou des distributeurs pour proposer la vente des marchandises. Si tel est le cas, indiquez le pays d'origine des marchandises proposées.</t>
  </si>
  <si>
    <t>COMMENTAIRES PROTÉGÉS</t>
  </si>
  <si>
    <t>Confirm that all values reported in this questionnaire are in Canadian dollars.</t>
  </si>
  <si>
    <t>Confirmez que toutes les valeurs déclarées dans ce questionnaire sont en dollars canadiens.</t>
  </si>
  <si>
    <t>1000 character limit | limite de 1000 caractères</t>
  </si>
  <si>
    <t>Maximum length reached. Please use the AddPub tab to add further info. | La limite maximale de caractères est atteinte. SVP utiliser l'onglet AddPub pour ajouter plus d'information.</t>
  </si>
  <si>
    <t>Maximum length reached. Please use the AddPro tab to add further info. | La limite maximale de caractères est atteinte. SVP utiliser l'onglet AddPro pour ajouter plus d'information.</t>
  </si>
  <si>
    <t>Other countries include:</t>
  </si>
  <si>
    <t>Autres pays incluent :</t>
  </si>
  <si>
    <t>Other factors where Canada has the advantage include:</t>
  </si>
  <si>
    <t>Autres facteurs où le Canada a l'avantage incluent :</t>
  </si>
  <si>
    <t>Net delivered purchase value (laid-in cost)</t>
  </si>
  <si>
    <t>For the questions in this tab, note the following:</t>
  </si>
  <si>
    <t>Pour les questions de cet onglet, notez ce qui suit :</t>
  </si>
  <si>
    <t>Do commercial or structural quality goods differ in price? If so, please explain.</t>
  </si>
  <si>
    <t>Les marchandises de qualité commerciale ou de construction ont-elles des prix qui diffèrent? Si oui, veuillez expliquer.</t>
  </si>
  <si>
    <t>le dumping et le subventionnement</t>
  </si>
  <si>
    <t>Unknown country of origin - Purchased from another source (list below)</t>
  </si>
  <si>
    <t>Pays d’origine inconnue - Achats auprès d'un autre fournisseur (énumérer ci-dessous)</t>
  </si>
  <si>
    <t xml:space="preserve">The undersigned certifies that the information supplied herein is complete and correct to the best of their knowledge and belief.
</t>
  </si>
  <si>
    <t xml:space="preserve">Le soussigné déclare que, pour autant qu'il sache, les renseignements fournis aux présentes sont complets et exacts.
</t>
  </si>
  <si>
    <t>Int period 1</t>
  </si>
  <si>
    <t>Int period 2</t>
  </si>
  <si>
    <t>Comparability</t>
  </si>
  <si>
    <t>Comparabilité</t>
  </si>
  <si>
    <t>In the last 12 months, indicate if your firm has been contacted by producers or distributors with offers to sell the goods. If so, indicate the country of origin of the goods being offered.</t>
  </si>
  <si>
    <t>In the Canadian market for the goods, which of the following countries tends to be the price leader?</t>
  </si>
  <si>
    <t>Dans le marché des marchandises au Canada, laquelle des pays suivantes a tendance à offrir le meilleur prix?</t>
  </si>
  <si>
    <t>Trade Level 2 (plural)</t>
  </si>
  <si>
    <t>HS Codes</t>
  </si>
  <si>
    <t>If your firm is an end user indicate its primary industries.</t>
  </si>
  <si>
    <t>HS Codes prior to change</t>
  </si>
  <si>
    <t>Date of change</t>
  </si>
  <si>
    <t>First Year of POI</t>
  </si>
  <si>
    <t>Last Day of POI</t>
  </si>
  <si>
    <t>Last Year of POI</t>
  </si>
  <si>
    <t>• Report all values in Canadian dollars.</t>
  </si>
  <si>
    <t>• Déclarez toutes les valeurs en dollars canadiens.</t>
  </si>
  <si>
    <t>Les marchandises produites au Canada et les marchandises importées des pays énumérés ci-dessous sont-elles physiquement (ou fonctionnellement) interchangeables pour les mêmes types d'utilisations ou d'applications?</t>
  </si>
  <si>
    <t>Autres méthodes incluent</t>
  </si>
  <si>
    <t>Note : L’information publique/non confidentielle dans ce tableau est générée automatiquement à partir de l’information fournie sous l'onglet « Pro ». Par conséquent, toute modification à apporter à ce résumé public/non confidentiel doit être faite sous l'onglet « Pro ».</t>
  </si>
  <si>
    <t>Note: Public/non-confidential information in this table is automatically generated from the information provided in the "Pro" tab. Any changes to this public summary must therefore be made in the "Pro" tab.</t>
  </si>
  <si>
    <t>Assuming the necessary baseline quality and physical specifications are met, how much lower (in percentage) must the price be for it to become the main factor overriding all other factors, in your firm's purchasing decision?</t>
  </si>
  <si>
    <t>Assuming the necessary baseline quality and physical specifications are met, how much of a price difference (in percentage) would make price the most important factor in your purchasing decision?</t>
  </si>
  <si>
    <t>En supposant que les conditions concernant la qualité de base nécessaire et les caractéristiques physiques sont remplies, quelle différence de prix (en pourcentage) ferait du prix le facteur principal dans votre décision d'achat?</t>
  </si>
  <si>
    <t>List the names and addresses of any foreign or Canadian firms related to your firm (see definition in Info tab) that are involved in the production, export, import, sale, purchase of the goods or supply of direct materials used to produce the goods. For each firm, indicate the nature of your association and its role in the industry.</t>
  </si>
  <si>
    <t>Dressez la liste des dénominations et adresses de toutes les entreprises canadiennes ou étrangères auxquelles votre entreprise est reliée (voir définition dans l'onglet Info) et qui participent à la production, à l’exportation, à l’importation, à la vente, à l’achat de marchandises ou à l’approvisionnement de matières premières pour la production des marchandises. Pour chaque entreprise, veuillez indiquer le type d’affiliation et son rôle dans l'industrie.</t>
  </si>
  <si>
    <t>Related firms</t>
  </si>
  <si>
    <t>Entreprises affiliées</t>
  </si>
  <si>
    <t>Firms that are related to each other in any manner other than through an arm’s length (independent) customer/supplier relationship. For example, firms are associated or related if an officer or director of one firm is an officer or director of the other, if a firm directly or indirectly owns, holds or controls shares of the other firm.</t>
  </si>
  <si>
    <t>Des entreprises liées l’une à l’autre de quelque façon que ce soit autre qu’une relation client-fournisseur sans lien de dépendance. Par exemple, des entreprises sont associées ou liées si un cadre ou un directeur de l’une est cadre ou directeur de l’autre, si une entreprise, directement ou indirectement, possède, détient ou contrôle des actions de l’autre entreprise.</t>
  </si>
  <si>
    <t>Subject Countries (incl. French pronouns)</t>
  </si>
  <si>
    <t>Additional Product Info</t>
  </si>
  <si>
    <t>Unit of measure (plural)</t>
  </si>
  <si>
    <t>Unit of measure (singular)</t>
  </si>
  <si>
    <t>US</t>
  </si>
  <si>
    <t>Important notes for formatting</t>
  </si>
  <si>
    <t>Insert and merge rows where needed to expand height of text boxes.</t>
  </si>
  <si>
    <t>PURCHASERS' QUESTIONNAIRE | QUESTIONNAIRE À L'INTENTION DES ACHETEURS</t>
  </si>
  <si>
    <t>INTRODUCTION</t>
  </si>
  <si>
    <t>LANGUAGE PREFERENCE | PRÉFÉRENCE LINGUISTIQUE</t>
  </si>
  <si>
    <t>DEFINITION OF "THE GOODS"</t>
  </si>
  <si>
    <t>LA DÉFINITION "DES MARCHANDISES"</t>
  </si>
  <si>
    <t>DO YOU NEED TO COMPLETE THIS QUESTIONNAIRE?</t>
  </si>
  <si>
    <t>FAILURE TO COMPLETE QUESTIONNAIRE</t>
  </si>
  <si>
    <t>QUESTIONNAIRE NON REMPLI</t>
  </si>
  <si>
    <t>QUESTIONS</t>
  </si>
  <si>
    <t>2. E-mail to citt-tcce@tribunal.gc.ca should you accept the associated risks and you are filing information that belongs to your firm only.</t>
  </si>
  <si>
    <t>2. Par courriel à l'adresse tcce-citt@tribunal.gc.ca si vous acceptez les risques connexes et vous transmettez des renseignements qui sont ceux de votre entreprise seulement.</t>
  </si>
  <si>
    <t>PURCHASERS' QUESTIONNAIRE</t>
  </si>
  <si>
    <t>QUESTIONNAIRE À L’INTENTION DES ACHETEURS</t>
  </si>
  <si>
    <t>QUESTIONNAIRE OUTLINE</t>
  </si>
  <si>
    <t>APERÇU DU QUESTIONNAIRE</t>
  </si>
  <si>
    <t>GLOSSARY</t>
  </si>
  <si>
    <t>The purchase value net of all cash, quantity or deferred discounts, allowances, taxes, rebates and incentives, whether or not shown on the invoice. However, it includes delivery costs (freight, handling, and insurance) to your Canadian warehouse and, where applicable, all import costs such as customs and other duties (including anti-dumping and countervailing duties), brokerage fees and surcharges.</t>
  </si>
  <si>
    <t>La valeur d'achat, après déduction, des escomptes au comptant, des remises sur quantité et des escomptes reportés, des rabais, des taxes, des ristournes et des primes, qu’ils soient indiqués ou non sur la facture. Veuillez inclure tous les coûts de livraison (fret, manutention et assurance) à votre entrepôt canadien et, le cas échéant, tous les frais d’importation, comme les droits de douane et autres (y compris les droits antidumping et compensateurs), les frais de courtage et les suppléments.</t>
  </si>
  <si>
    <t>Les marchandises sont généralement classées dans le Tarif des douanes sous les numéros suivants du Système harmonisé de désignation et de codification des marchandises (SH) :</t>
  </si>
  <si>
    <t>Les questions suivantes font référence aux marchandises comme défini dans la description du produit de l'onglet Intro.</t>
  </si>
  <si>
    <t>The following questions refer to the goods as defined in the product description on the Intro tab.</t>
  </si>
  <si>
    <t>PROTECTED</t>
  </si>
  <si>
    <t>PROTÉGÉ</t>
  </si>
  <si>
    <t>PURCHASES</t>
  </si>
  <si>
    <t>ACHATS</t>
  </si>
  <si>
    <t>GENERAL</t>
  </si>
  <si>
    <t>GÉNÉRAL</t>
  </si>
  <si>
    <t>Autres pays</t>
  </si>
  <si>
    <t xml:space="preserve">Other sources include: </t>
  </si>
  <si>
    <t>Autres fournisseurs incluent :</t>
  </si>
  <si>
    <t>Analyst 1</t>
  </si>
  <si>
    <t>Analyst 2</t>
  </si>
  <si>
    <t>Select</t>
  </si>
  <si>
    <t>Selectionnez</t>
  </si>
  <si>
    <t>Public Question 1</t>
  </si>
  <si>
    <t>Public Question 7</t>
  </si>
  <si>
    <t>Public Question 11</t>
  </si>
  <si>
    <t>Public Question 13</t>
  </si>
  <si>
    <t>Public Question 15</t>
  </si>
  <si>
    <t>Pro Question 5</t>
  </si>
  <si>
    <t>Pro Question 8</t>
  </si>
  <si>
    <t>Pro Question 9</t>
  </si>
  <si>
    <t>ADDITIONAL PRODUCT INFORMATION</t>
  </si>
  <si>
    <t>RENSEIGNEMENTS ADDITIONNELS SUR LE PRODUIT</t>
  </si>
  <si>
    <t>Drop down lists (MODIFY AS PER CASE SPECIFICS)</t>
  </si>
  <si>
    <t>Other factors that are very important</t>
  </si>
  <si>
    <t>Other factors that are somewhat important</t>
  </si>
  <si>
    <t>Autres facteurs très importants</t>
  </si>
  <si>
    <t>Autres facteurs assez importants</t>
  </si>
  <si>
    <t>Intro, Confirm</t>
  </si>
  <si>
    <t>Yes</t>
  </si>
  <si>
    <t>Oui</t>
  </si>
  <si>
    <t>No</t>
  </si>
  <si>
    <t>Non</t>
  </si>
  <si>
    <t>If no, explain.</t>
  </si>
  <si>
    <t>Si non, expliquez.</t>
  </si>
  <si>
    <t>Votre entreprise, ou les clients de votre entreprise, souhaitent-ils acheter ou demander spécifiquement des marchandises « produites au pays » ou « fabriquées au Canada »?</t>
  </si>
  <si>
    <t>Indiquez le volume et la valeur approximatifs des achats par votre entreprise de marchandises produites dans les pays suivants. Dans le cas où les pays d'origine sont inconnus, indiquez le volume et la valeur approximatifs des achats de marchandises effectués par votre entreprise auprès de producteurs nationaux ou d'une autre source.</t>
  </si>
  <si>
    <t>Expliquez si votre entreprise, ou vos clients, sont prêts à payer un prix plus élevé pour les marchandises si elles sont produites au Canada et indiquez le montant de cette prime.</t>
  </si>
  <si>
    <t>Fournissez des détails concernant les produits liés aux marchandises que les producteurs canadiens ne peuvent pas fournir, mais qui sont offerts par des fournisseurs dans des pays autres que le Canada.</t>
  </si>
  <si>
    <t>If your firm is a distributor, indicate the primary industries in which the goods are sold.</t>
  </si>
  <si>
    <t>Si votre entreprise est un distributeur, indiquez dans quels segments de marché ces marchandises sont vendues.</t>
  </si>
  <si>
    <t>Si votre entreprise est un utilisateur final, indiquez vos segments de marché.</t>
  </si>
  <si>
    <t>DEVEZ-VOUS REMPLIR CE QUESTIONNAIRE?</t>
  </si>
  <si>
    <t>Valeur d’achat nette rendue (coût de revient)</t>
  </si>
  <si>
    <t>les pays sujets</t>
  </si>
  <si>
    <t>When adding or modifying columns, please ensure the total of all column widths in a tab equals 935 pixels to allow for consistent scaling when exported to PDF.</t>
  </si>
  <si>
    <t>i.e. columns B-L should be 85 pixels each.</t>
  </si>
  <si>
    <t>China</t>
  </si>
  <si>
    <t>la Chine</t>
  </si>
  <si>
    <t>n/a</t>
  </si>
  <si>
    <t>distributors</t>
  </si>
  <si>
    <t>distributeurs</t>
  </si>
  <si>
    <t>Chine</t>
  </si>
  <si>
    <t>AA</t>
  </si>
  <si>
    <t>Additional product information can be found on the CBSA website:</t>
  </si>
  <si>
    <t>Des renseignements supplémentaires sur le produit se trouvent sur le site Web de l’ASFC  :</t>
  </si>
  <si>
    <t>AAAAAAAAAA</t>
  </si>
  <si>
    <t>Other Countries</t>
  </si>
  <si>
    <t>Relation à long terme avec le fournisseur</t>
  </si>
  <si>
    <t>Confirm that all data reported in this questionnaire pertain to the goods as defined in the "Intro" tab.</t>
  </si>
  <si>
    <t>Confirmez que toutes les données déclarées dans ce questionnaire concernent les marchandises telles que définies dans l’onglet « Intro ».</t>
  </si>
  <si>
    <t>Question No.</t>
  </si>
  <si>
    <t>QUESTION</t>
  </si>
  <si>
    <t>TAB:</t>
  </si>
  <si>
    <t xml:space="preserve">Public </t>
  </si>
  <si>
    <t>P-Q1.</t>
  </si>
  <si>
    <t>Firm's trade level:</t>
  </si>
  <si>
    <t>FIRMS</t>
  </si>
  <si>
    <t>Distributors / Distributeurs</t>
  </si>
  <si>
    <t>P-Q3.</t>
  </si>
  <si>
    <t>Distributor - Primary Industries of Firm's Customers:</t>
  </si>
  <si>
    <t>Industry 1</t>
  </si>
  <si>
    <t>Industry 2</t>
  </si>
  <si>
    <t>Industry 3</t>
  </si>
  <si>
    <t>End-User  - Primary Industries of Firm's Customers:</t>
  </si>
  <si>
    <t>P-Q7.</t>
  </si>
  <si>
    <t>Is there an interest in purchasing "domestically produced" or "made in Canada" goods?</t>
  </si>
  <si>
    <t>Substitutability</t>
  </si>
  <si>
    <t>Always / Toujours</t>
  </si>
  <si>
    <t>Usually / Généralement</t>
  </si>
  <si>
    <t>Sometimes / Parfois</t>
  </si>
  <si>
    <t>Never / Jamais</t>
  </si>
  <si>
    <t>If yes - Explanation:</t>
  </si>
  <si>
    <t>P-Q8</t>
  </si>
  <si>
    <t>Is your firm, or are your firm's customers, willing to pay a premium for, "domestically produced" or “made in Canada”?</t>
  </si>
  <si>
    <t>P-Q11.</t>
  </si>
  <si>
    <t>Are domestically produced goods sold through the same channels of distribution as imported goods?</t>
  </si>
  <si>
    <t>Yes / Oui</t>
  </si>
  <si>
    <t>No / Non</t>
  </si>
  <si>
    <t>Confirm</t>
  </si>
  <si>
    <t>P-Q1</t>
  </si>
  <si>
    <t xml:space="preserve"> Purchases and Product Knowledge by Country of Origin</t>
  </si>
  <si>
    <t>Firms</t>
  </si>
  <si>
    <t>Known country of origin</t>
  </si>
  <si>
    <t>Domestic producers  |  Producteurs nationaux</t>
  </si>
  <si>
    <t>Subject imports  |  Importations visées</t>
  </si>
  <si>
    <t>China  |  Chine</t>
  </si>
  <si>
    <t>Non-subject imports  |  Importations non visées</t>
  </si>
  <si>
    <t>United States  |  États-Unis</t>
  </si>
  <si>
    <t>Other countries  |  Autres pays</t>
  </si>
  <si>
    <t>Other Countries / Other Countries</t>
  </si>
  <si>
    <t>Unknown country of origin</t>
  </si>
  <si>
    <t>Purchased from a domestic producer</t>
  </si>
  <si>
    <t>Purchased from another source</t>
  </si>
  <si>
    <t>Other sources include:</t>
  </si>
  <si>
    <t>Subject Countries</t>
  </si>
  <si>
    <t>Non-subject Countries</t>
  </si>
  <si>
    <t>I - 2024</t>
  </si>
  <si>
    <t>I - 2025</t>
  </si>
  <si>
    <t>Public</t>
  </si>
  <si>
    <t>P-Q12.</t>
  </si>
  <si>
    <t>Interchangeability</t>
  </si>
  <si>
    <t>P-Q13.</t>
  </si>
  <si>
    <t>Delivery Times</t>
  </si>
  <si>
    <t>MINIMUM</t>
  </si>
  <si>
    <t>Purchases  of Domestically Produced Goods</t>
  </si>
  <si>
    <t>From Domestic Producers / Auprès des producteurs nationaux</t>
  </si>
  <si>
    <t>From Distributors / Auprès des distributeurs</t>
  </si>
  <si>
    <t>Purchases of Imported Goods from Distributors</t>
  </si>
  <si>
    <t>Purchases when Importer of Record</t>
  </si>
  <si>
    <t>MAXIMUM</t>
  </si>
  <si>
    <t>P-Q10.</t>
  </si>
  <si>
    <t>Factors affecting purchasing decision</t>
  </si>
  <si>
    <t>PurchaseProc</t>
  </si>
  <si>
    <t>Use V  [very] , S [somewhat] , N [not] to indicate the firm's response:</t>
  </si>
  <si>
    <t>Prix net le plus bas (après escomptes, promotions, etc.)</t>
  </si>
  <si>
    <t>Answer here</t>
  </si>
  <si>
    <t>Specify</t>
  </si>
  <si>
    <t>Use C [for comparable], A [for Canada], B [for Subject Country] to indicate which country has the advantage</t>
  </si>
  <si>
    <t>P-Q14.</t>
  </si>
  <si>
    <t>Canada vs. China  |  Chine</t>
  </si>
  <si>
    <t>Compare</t>
  </si>
  <si>
    <t>After-sales service or warranties</t>
  </si>
  <si>
    <t>Other factors that are comparable with advantages to neither Canada nor China include</t>
  </si>
  <si>
    <t>D'autres facteurs comparables sans avantages ni pour le Canada ni pour la Chine incluent</t>
  </si>
  <si>
    <t>Other factors where Canada has the advantage include</t>
  </si>
  <si>
    <t>Autres facteurs où le Canada a l'avantage incluent</t>
  </si>
  <si>
    <t>Other factors where China have the advantage include</t>
  </si>
  <si>
    <t>Autres facteurs où la Chine ont l'avantage incluent</t>
  </si>
  <si>
    <t>Pro</t>
  </si>
  <si>
    <t>C-Q5.</t>
  </si>
  <si>
    <t>How many suppliers does firm contact prior to purchase?</t>
  </si>
  <si>
    <t>More than 3 / Plus de 3</t>
  </si>
  <si>
    <t>C-Q7.</t>
  </si>
  <si>
    <t>Method of Establishing a Price:</t>
  </si>
  <si>
    <t>Other</t>
  </si>
  <si>
    <t>Specify Other factors:</t>
  </si>
  <si>
    <t>C-Q8.</t>
  </si>
  <si>
    <t>Once product meets spec. how often does lowest net price offered win a contract sale?</t>
  </si>
  <si>
    <t>PriceRespon</t>
  </si>
  <si>
    <t>C-Q6.</t>
  </si>
  <si>
    <t>Product needs to meet technical specifications</t>
  </si>
  <si>
    <t>Other factors:</t>
  </si>
  <si>
    <t>C-Q9.</t>
  </si>
  <si>
    <t>How much lower does the price have to be for it to become the primary factor?</t>
  </si>
  <si>
    <t>C-Q10.</t>
  </si>
  <si>
    <t>Which country tends to be the price leader?</t>
  </si>
  <si>
    <t>C-Q1.</t>
  </si>
  <si>
    <t>Approximate volume and value of purchases</t>
  </si>
  <si>
    <t>PurchaseBehav</t>
  </si>
  <si>
    <t>Volume</t>
  </si>
  <si>
    <t>Value</t>
  </si>
  <si>
    <t>Unit Value</t>
  </si>
  <si>
    <t>2024 - Jan. - Jun.</t>
  </si>
  <si>
    <t>2025 - Jan. - Jun.</t>
  </si>
  <si>
    <t>Firm's Purchases by % 2022</t>
  </si>
  <si>
    <t>Unknown country of origin / Pays d’origine inconnu</t>
  </si>
  <si>
    <t>Firm's Purchases by % 2023</t>
  </si>
  <si>
    <t>Firm's Purchases by % 2024</t>
  </si>
  <si>
    <t>Firm's Purchases by % 2024 Jan. - Jun.</t>
  </si>
  <si>
    <t>Firm's Purchases by % 2025 Jan. - Jun.</t>
  </si>
  <si>
    <t>C-Q3.</t>
  </si>
  <si>
    <t>Does firm require suppliers to be certified?</t>
  </si>
  <si>
    <t>If C-Q15 &gt; 0 = Yes</t>
  </si>
  <si>
    <t>What % of firm's purchases of subject good required certification / pre-qualification?</t>
  </si>
  <si>
    <t>C-Q11.</t>
  </si>
  <si>
    <t>What timing is required for suppliers to be certified?</t>
  </si>
  <si>
    <t>months:</t>
  </si>
  <si>
    <t>C-Q16.</t>
  </si>
  <si>
    <t>Does firm buy under contract?</t>
  </si>
  <si>
    <t>If C-Q16 &gt; 0 = Yes</t>
  </si>
  <si>
    <t>What % of firm's purchases of subject good were bought under contract?</t>
  </si>
  <si>
    <t>C-Q18.</t>
  </si>
  <si>
    <t>What is the average timing of these contracts?</t>
  </si>
  <si>
    <t>September 30</t>
  </si>
  <si>
    <t>30 septembre</t>
  </si>
  <si>
    <t>Jan-Sept 2024</t>
  </si>
  <si>
    <t>janv-sept 2024</t>
  </si>
  <si>
    <t>janv-sept 2025</t>
  </si>
  <si>
    <t>Thermoformed molded fibre plates and platters regardless of diameter or length, and bowls with diameters or widths of eight centimeters or greater and lips up to eight centimetres, regardless of fibre source, thickness, additives, colour, design, coating, or surface or other finishing.</t>
  </si>
  <si>
    <t>https://www.cbsa-asfc.gc.ca/sima-lmsi/i-e/tmft2025/tmft2025-in-eng.html#3-2</t>
  </si>
  <si>
    <t>https://www.cbsa-asfc.gc.ca/sima-lmsi/i-e/tmft2025/tmft2025-in-fra.html#3-2</t>
  </si>
  <si>
    <t>Jan-Sept 2025</t>
  </si>
  <si>
    <t>Assiettes et plateaux en fibres moulées thermoformées, quel que soit leur diamètre ou leur longueur, ainsi que bols d’un diamètre ou d’une largeur de huit centimètres ou plus et dont le rebord peut atteindre jusqu’à huit centimètres, sans égard à la source de fibres, à l’épaisseur, aux additifs, à la couleur, au design, au revêtement, à la surface ou à tout autre fini.</t>
  </si>
  <si>
    <t>pieces</t>
  </si>
  <si>
    <t>pièces</t>
  </si>
  <si>
    <t>piece</t>
  </si>
  <si>
    <t>pièce</t>
  </si>
  <si>
    <t>A</t>
  </si>
  <si>
    <t>Retailer</t>
  </si>
  <si>
    <t>End user</t>
  </si>
  <si>
    <t>Détaillant</t>
  </si>
  <si>
    <t>Utilisateur final</t>
  </si>
  <si>
    <t>Trade Level 3 (plural)</t>
  </si>
  <si>
    <t>end users</t>
  </si>
  <si>
    <t>détaillants</t>
  </si>
  <si>
    <t>utilisateurs finals</t>
  </si>
  <si>
    <t>Paula Place</t>
  </si>
  <si>
    <t>paula.place@tribunal.gc.ca</t>
  </si>
  <si>
    <t>343-574-3196</t>
  </si>
  <si>
    <t>Thy Dao</t>
  </si>
  <si>
    <t>thy.dao@tribunal.gc.ca</t>
  </si>
  <si>
    <t>613-558-6438</t>
  </si>
  <si>
    <t>Quels sont les  facteurs (force physique, couleurs, matériaux, conception, prix, etc.) qui rendent les produits de substitution compétitifs ?</t>
  </si>
  <si>
    <t>What are the  factors (physical strength, colours, material, design, price, etc.) that  make alternative products competitive?</t>
  </si>
  <si>
    <t>NOTE: The goods do not include pressed paper or paperboard plates, platters or bowls, which are made from an existing sheet of paper or paperboard and which are often characterized by visible fold lines on or near the rim. For additional details, view the Info tab.</t>
  </si>
  <si>
    <t>REMARQUE : Les biens n’incluent pas les assiettes, plateaux ou bols en papier ou en carton pressé, qui sont fabriqués à partir d’une feuille existante de papier ou de carton et qui se caractérisent souvent par des lignes de pliage visibles sur ou près du rebord. Pour de plus amples renseignements, consultez l’onglet « Info ».</t>
  </si>
  <si>
    <t>vaisselle en fibre moulée thermoformée</t>
  </si>
  <si>
    <t>the dumping and subsidizing</t>
  </si>
  <si>
    <t>2025</t>
  </si>
  <si>
    <t>March 23, 2026</t>
  </si>
  <si>
    <t>le 23 mars 2026</t>
  </si>
  <si>
    <t>4823.61.00.00,  4823.69.00.90,  4823.70.00.00,  4823.90.00.90</t>
  </si>
  <si>
    <t>retailers</t>
  </si>
  <si>
    <t>AAA</t>
  </si>
  <si>
    <t>The goods are commonly classified in the Customs Tariff under the following Harmonized Commodity Description and Coding System (HS) numbers:</t>
  </si>
  <si>
    <t>Selectionnez oui ou non</t>
  </si>
  <si>
    <t>Select one</t>
  </si>
  <si>
    <t>Sélectionnez-en un</t>
  </si>
  <si>
    <t>For what types of the goods does your firm require its suppliers to be certified or qualified?</t>
  </si>
  <si>
    <t>Certified or qualified purchases</t>
  </si>
  <si>
    <t>Certification or qualification of suppliers</t>
  </si>
  <si>
    <t>Certification ou qualification d'un fournisseur</t>
  </si>
  <si>
    <t>Indicate if your firm certifies or qualifies its supplier(s) of the goods.</t>
  </si>
  <si>
    <t>Indiquez si votre entreprise certifie ou qualifie son(ses) fournisseur(s) de marchandises.</t>
  </si>
  <si>
    <t>Complete Questions 12 through 16 then continue at Question 17.</t>
  </si>
  <si>
    <t>Répondez aux Questions 12 à 16 et continuez à la Question 17.</t>
  </si>
  <si>
    <t>Do not complete Questions 12 through 16. Continue at Question 17.</t>
  </si>
  <si>
    <t>Ne répondez pas aux Questions 12 à 16. Continuez à la Question 17.</t>
  </si>
  <si>
    <t xml:space="preserve">Briefly describe the factors that your firm considers when certifying or qualifying a new supplier of the goods, and provide an estimate of the time it takes to do so. </t>
  </si>
  <si>
    <t xml:space="preserve">Décrivez brièvement les facteurs qui entrent en ligne de compte quand votre entreprise certifie ou qualifie un nouveau fournisseur de marchandises et donnez une estimation du temps requis pour le faire. </t>
  </si>
  <si>
    <t>Pour quels types de marchandises votre entreprise exige-t-elle que ses fournisseurs de marchandises soient certifiés ou qualifiés afin de lui vendre?</t>
  </si>
  <si>
    <t>Provide details on whether your certification or qualification requirements for suppliers of the goods vary by type, end use, or country of origin.</t>
  </si>
  <si>
    <t>Fournissez des détails indiquant si vos exigences de certification ou de qualification pour les fournisseurs de marchandises varient selon le type, l'utilisation finale ou le pays d'origine.</t>
  </si>
  <si>
    <t>Achats certifiés ou qualifiés</t>
  </si>
  <si>
    <t>Term Contracts</t>
  </si>
  <si>
    <t>Indicate if your firm purchases the goods under term contracts.</t>
  </si>
  <si>
    <t>Indiquez si votre entreprise achète les marchandises sous contrats à terme.</t>
  </si>
  <si>
    <t>Complete Questions 18 through 20 then continue to the Confirm tab.</t>
  </si>
  <si>
    <t>Répondez aux Questions 18 à 20 et continuez à l'onglet Confirm.</t>
  </si>
  <si>
    <t>Do not complete Questions 18 through 20. Continue to the Confirm tab.</t>
  </si>
  <si>
    <t>Ne répondez pas aux Questions 18 à 20. Continuez à l'onglet Confirm.</t>
  </si>
  <si>
    <t>Question 19</t>
  </si>
  <si>
    <t xml:space="preserve">Décrivez la nature générale des contrats à terme conclus par votre entreprise pour les achats de marchandises. Quelles dispositions, le cas échéant, sont généralement comprises dans ces contrats à terme afin de permettre des changements de prix pendant la durée du contrat? </t>
  </si>
  <si>
    <t>Question 20</t>
  </si>
  <si>
    <t>en mois</t>
  </si>
  <si>
    <t>NQ-2025-008</t>
  </si>
  <si>
    <t xml:space="preserve">Are the goods that are domestically produced and the goods that are imported sold through the same channels of distribution? </t>
  </si>
  <si>
    <t>thermoformed molded fibre tableware</t>
  </si>
  <si>
    <t>COPY BELOW</t>
  </si>
  <si>
    <t>End Users / Utilisateurs finals</t>
  </si>
  <si>
    <t>Retailers / Détaillants</t>
  </si>
  <si>
    <t>Retailer  - Primary Industries of Firm's Customers:</t>
  </si>
  <si>
    <t>INPUT UV FORMULA IN DB AFTER Q INPUT</t>
  </si>
  <si>
    <t>Contacted by Suppliers in last 12 months - Producer</t>
  </si>
  <si>
    <t>Contacted by Suppliers in last 12 months - Distributors</t>
  </si>
  <si>
    <t>Unkown country of origin, company listed</t>
  </si>
  <si>
    <t>C-Q12.</t>
  </si>
  <si>
    <t>C-Q17.</t>
  </si>
  <si>
    <t>C-Q20.</t>
  </si>
  <si>
    <t>Respondant</t>
  </si>
  <si>
    <t>Sheet</t>
  </si>
  <si>
    <t>Question/Comment</t>
  </si>
  <si>
    <t>Extra</t>
  </si>
  <si>
    <t>Answer</t>
  </si>
  <si>
    <t>AddPub</t>
  </si>
  <si>
    <t xml:space="preserve">Pro </t>
  </si>
  <si>
    <t>AddPro</t>
  </si>
  <si>
    <t>INPUT %SHARE FORMULA IN DB AFTER Q INPUT</t>
  </si>
  <si>
    <t>If yes, indicate the price premium</t>
  </si>
  <si>
    <t>Si oui, indiquez la majoration du prix</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</si>
</sst>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44" formatCode="_-&quot;$&quot;* #,##0.00_-;\-&quot;$&quot;* #,##0.00_-;_-&quot;$&quot;* &quot;-&quot;??_-;_-@_-"/>
    <numFmt numFmtId="43" formatCode="_-* #,##0.00_-;\-* #,##0.00_-;_-* &quot;-&quot;??_-;_-@_-"/>
    <numFmt numFmtId="164" formatCode="_(&quot;$&quot;* #,##0.00_);_(&quot;$&quot;* \(#,##0.00\);_(&quot;$&quot;* &quot;-&quot;??_);_(@_)"/>
    <numFmt numFmtId="165" formatCode="_(* #,##0.00_);_(* \(#,##0.00\);_(* &quot;-&quot;??_);_(@_)"/>
    <numFmt numFmtId="166" formatCode="_(* #,##0_);_(* \(#,##0\);_(* &quot;-&quot;??_);_(@_)"/>
    <numFmt numFmtId="167" formatCode="[$-1009]d\-mmm\-yy;@"/>
    <numFmt numFmtId="168" formatCode="#,###;\(#,###\);0"/>
    <numFmt numFmtId="169" formatCode="_-* #,##0_-;\-* #,##0_-;_-* &quot;-&quot;??_-;_-@_-"/>
  </numFmts>
  <fonts count="76" x14ac:knownFonts="1">
    <font>
      <sz val="11"/>
      <color theme="1"/>
      <name val="Calibri"/>
      <family val="2"/>
      <scheme val="minor"/>
    </font>
    <font>
      <sz val="11"/>
      <color indexed="8"/>
      <name val="Calibri"/>
      <family val="2"/>
    </font>
    <font>
      <b/>
      <sz val="10"/>
      <name val="Times New Roman"/>
      <family val="1"/>
    </font>
    <font>
      <sz val="11"/>
      <color theme="1"/>
      <name val="Calibri"/>
      <family val="2"/>
      <scheme val="minor"/>
    </font>
    <font>
      <sz val="11"/>
      <color theme="0"/>
      <name val="Calibri"/>
      <family val="2"/>
      <scheme val="minor"/>
    </font>
    <font>
      <sz val="11"/>
      <color theme="1"/>
      <name val="Calibri"/>
      <family val="2"/>
    </font>
    <font>
      <b/>
      <sz val="11"/>
      <color theme="1"/>
      <name val="Calibri"/>
      <family val="2"/>
      <scheme val="minor"/>
    </font>
    <font>
      <sz val="10"/>
      <color theme="1"/>
      <name val="Calibri"/>
      <family val="2"/>
      <scheme val="minor"/>
    </font>
    <font>
      <sz val="10"/>
      <color theme="0"/>
      <name val="Calibri"/>
      <family val="2"/>
      <scheme val="minor"/>
    </font>
    <font>
      <b/>
      <sz val="10"/>
      <color theme="1"/>
      <name val="Calibri"/>
      <family val="2"/>
      <scheme val="minor"/>
    </font>
    <font>
      <sz val="10"/>
      <color theme="1"/>
      <name val="Times New Roman"/>
      <family val="2"/>
    </font>
    <font>
      <sz val="10"/>
      <name val="Times New Roman"/>
      <family val="1"/>
    </font>
    <font>
      <sz val="9"/>
      <name val="Times New Roman"/>
      <family val="1"/>
    </font>
    <font>
      <b/>
      <sz val="12"/>
      <name val="Times New Roman"/>
      <family val="1"/>
    </font>
    <font>
      <sz val="10"/>
      <name val="Arial"/>
      <family val="2"/>
    </font>
    <font>
      <sz val="10"/>
      <color indexed="8"/>
      <name val="Arial"/>
      <family val="2"/>
    </font>
    <font>
      <sz val="12"/>
      <name val="Helv"/>
    </font>
    <font>
      <b/>
      <sz val="14"/>
      <name val="Times New Roman"/>
      <family val="1"/>
    </font>
    <font>
      <sz val="10"/>
      <color theme="1"/>
      <name val="Arial"/>
      <family val="2"/>
    </font>
    <font>
      <sz val="10"/>
      <color rgb="FF9C0006"/>
      <name val="Calibri"/>
      <family val="2"/>
      <scheme val="minor"/>
    </font>
    <font>
      <b/>
      <sz val="10"/>
      <color rgb="FFFA7D00"/>
      <name val="Calibri"/>
      <family val="2"/>
      <scheme val="minor"/>
    </font>
    <font>
      <b/>
      <sz val="10"/>
      <color theme="0"/>
      <name val="Calibri"/>
      <family val="2"/>
      <scheme val="minor"/>
    </font>
    <font>
      <sz val="8"/>
      <name val="Courier"/>
      <family val="3"/>
    </font>
    <font>
      <i/>
      <sz val="10"/>
      <color rgb="FF7F7F7F"/>
      <name val="Calibri"/>
      <family val="2"/>
      <scheme val="minor"/>
    </font>
    <font>
      <sz val="10"/>
      <color rgb="FF006100"/>
      <name val="Calibri"/>
      <family val="2"/>
      <scheme val="minor"/>
    </font>
    <font>
      <sz val="10"/>
      <color rgb="FF3F3F76"/>
      <name val="Calibri"/>
      <family val="2"/>
      <scheme val="minor"/>
    </font>
    <font>
      <sz val="10"/>
      <color rgb="FFFA7D00"/>
      <name val="Calibri"/>
      <family val="2"/>
      <scheme val="minor"/>
    </font>
    <font>
      <sz val="10"/>
      <color rgb="FF9C6500"/>
      <name val="Calibri"/>
      <family val="2"/>
      <scheme val="minor"/>
    </font>
    <font>
      <sz val="8"/>
      <name val="Arial"/>
      <family val="2"/>
    </font>
    <font>
      <sz val="12"/>
      <color theme="1"/>
      <name val="Times New Roman"/>
      <family val="2"/>
    </font>
    <font>
      <b/>
      <sz val="10"/>
      <color rgb="FF3F3F3F"/>
      <name val="Calibri"/>
      <family val="2"/>
      <scheme val="minor"/>
    </font>
    <font>
      <sz val="10"/>
      <color rgb="FFFF0000"/>
      <name val="Calibri"/>
      <family val="2"/>
      <scheme val="minor"/>
    </font>
    <font>
      <b/>
      <sz val="11"/>
      <color theme="0"/>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sz val="11"/>
      <color rgb="FFFF0000"/>
      <name val="Calibri"/>
      <family val="2"/>
      <scheme val="minor"/>
    </font>
    <font>
      <i/>
      <sz val="11"/>
      <color rgb="FF7F7F7F"/>
      <name val="Calibri"/>
      <family val="2"/>
      <scheme val="minor"/>
    </font>
    <font>
      <b/>
      <sz val="10.5"/>
      <color theme="0"/>
      <name val="Calibri"/>
      <family val="2"/>
      <scheme val="minor"/>
    </font>
    <font>
      <sz val="10.5"/>
      <name val="Calibri"/>
      <family val="2"/>
      <scheme val="minor"/>
    </font>
    <font>
      <b/>
      <sz val="10.5"/>
      <name val="Calibri"/>
      <family val="2"/>
      <scheme val="minor"/>
    </font>
    <font>
      <sz val="10.5"/>
      <color theme="1"/>
      <name val="Calibri"/>
      <family val="2"/>
      <scheme val="minor"/>
    </font>
    <font>
      <b/>
      <sz val="10.5"/>
      <color theme="1"/>
      <name val="Calibri"/>
      <family val="2"/>
      <scheme val="minor"/>
    </font>
    <font>
      <sz val="10.5"/>
      <color theme="0"/>
      <name val="Calibri"/>
      <family val="2"/>
      <scheme val="minor"/>
    </font>
    <font>
      <sz val="10.5"/>
      <color theme="0"/>
      <name val="Calibri"/>
      <family val="2"/>
    </font>
    <font>
      <sz val="10.5"/>
      <name val="Calibri"/>
      <family val="2"/>
    </font>
    <font>
      <sz val="10.5"/>
      <color theme="1"/>
      <name val="Calibri"/>
      <family val="2"/>
    </font>
    <font>
      <b/>
      <sz val="10.5"/>
      <color theme="1"/>
      <name val="Calibri"/>
      <family val="2"/>
    </font>
    <font>
      <sz val="10.5"/>
      <color rgb="FF000000"/>
      <name val="Calibri"/>
      <family val="2"/>
      <scheme val="minor"/>
    </font>
    <font>
      <b/>
      <sz val="10.5"/>
      <color rgb="FF000000"/>
      <name val="Calibri"/>
      <family val="2"/>
      <scheme val="minor"/>
    </font>
    <font>
      <sz val="8"/>
      <name val="Calibri"/>
      <family val="2"/>
      <scheme val="minor"/>
    </font>
    <font>
      <u/>
      <sz val="10.5"/>
      <color rgb="FF0070C0"/>
      <name val="Calibri"/>
      <family val="2"/>
      <scheme val="minor"/>
    </font>
    <font>
      <b/>
      <sz val="12"/>
      <name val="Calibri"/>
      <family val="2"/>
      <scheme val="minor"/>
    </font>
    <font>
      <sz val="10.5"/>
      <color theme="1"/>
      <name val="Aptos"/>
      <family val="2"/>
    </font>
    <font>
      <b/>
      <u/>
      <sz val="10.5"/>
      <color theme="1"/>
      <name val="Calibri"/>
      <family val="2"/>
      <scheme val="minor"/>
    </font>
    <font>
      <u/>
      <sz val="10.5"/>
      <color theme="1"/>
      <name val="Calibri"/>
      <family val="2"/>
      <scheme val="minor"/>
    </font>
    <font>
      <b/>
      <sz val="16"/>
      <color rgb="FF000000"/>
      <name val="Calibri"/>
      <family val="2"/>
      <scheme val="minor"/>
    </font>
    <font>
      <sz val="10.5"/>
      <color rgb="FF000000"/>
      <name val="Calibri"/>
      <family val="2"/>
    </font>
    <font>
      <sz val="10.5"/>
      <color rgb="FF0000FF"/>
      <name val="Calibri"/>
      <family val="2"/>
      <scheme val="minor"/>
    </font>
    <font>
      <b/>
      <sz val="10"/>
      <name val="Calibri"/>
      <family val="2"/>
      <scheme val="minor"/>
    </font>
    <font>
      <sz val="10"/>
      <name val="Calibri"/>
      <family val="2"/>
      <scheme val="minor"/>
    </font>
    <font>
      <b/>
      <i/>
      <sz val="10"/>
      <name val="Calibri"/>
      <family val="2"/>
      <scheme val="minor"/>
    </font>
    <font>
      <strike/>
      <sz val="10"/>
      <name val="Calibri"/>
      <family val="2"/>
      <scheme val="minor"/>
    </font>
    <font>
      <i/>
      <sz val="10"/>
      <name val="Calibri"/>
      <family val="2"/>
      <scheme val="minor"/>
    </font>
    <font>
      <b/>
      <u/>
      <sz val="10"/>
      <name val="Calibri"/>
      <family val="2"/>
      <scheme val="minor"/>
    </font>
    <font>
      <b/>
      <u/>
      <sz val="10"/>
      <color theme="1"/>
      <name val="Calibri"/>
      <family val="2"/>
      <scheme val="minor"/>
    </font>
    <font>
      <sz val="10.5"/>
      <color rgb="FF333333"/>
      <name val="Calibri"/>
      <family val="2"/>
      <scheme val="minor"/>
    </font>
    <font>
      <b/>
      <sz val="10"/>
      <color rgb="FFFF0000"/>
      <name val="Calibri"/>
      <family val="2"/>
      <scheme val="minor"/>
    </font>
  </fonts>
  <fills count="46">
    <fill>
      <patternFill patternType="none"/>
    </fill>
    <fill>
      <patternFill patternType="gray125"/>
    </fill>
    <fill>
      <patternFill patternType="solid">
        <fgColor theme="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1"/>
        <bgColor indexed="64"/>
      </patternFill>
    </fill>
    <fill>
      <patternFill patternType="solid">
        <fgColor theme="4" tint="0.79998168889431442"/>
        <bgColor indexed="64"/>
      </patternFill>
    </fill>
    <fill>
      <patternFill patternType="solid">
        <fgColor theme="4" tint="0.59999389629810485"/>
        <bgColor indexed="64"/>
      </patternFill>
    </fill>
    <fill>
      <patternFill patternType="solid">
        <fgColor theme="0" tint="-0.14999847407452621"/>
        <bgColor indexed="64"/>
      </patternFill>
    </fill>
    <fill>
      <patternFill patternType="solid">
        <fgColor theme="5" tint="0.79998168889431442"/>
        <bgColor indexed="64"/>
      </patternFill>
    </fill>
    <fill>
      <patternFill patternType="solid">
        <fgColor theme="8" tint="0.79998168889431442"/>
        <bgColor indexed="64"/>
      </patternFill>
    </fill>
    <fill>
      <patternFill patternType="solid">
        <fgColor theme="4" tint="0.39997558519241921"/>
        <bgColor indexed="64"/>
      </patternFill>
    </fill>
    <fill>
      <patternFill patternType="lightUp"/>
    </fill>
    <fill>
      <patternFill patternType="solid">
        <fgColor theme="9" tint="0.39997558519241921"/>
        <bgColor indexed="64"/>
      </patternFill>
    </fill>
    <fill>
      <patternFill patternType="solid">
        <fgColor theme="0" tint="-4.9989318521683403E-2"/>
        <bgColor indexed="64"/>
      </patternFill>
    </fill>
    <fill>
      <patternFill patternType="solid">
        <fgColor rgb="FF00B050"/>
        <bgColor indexed="64"/>
      </patternFill>
    </fill>
    <fill>
      <patternFill patternType="solid">
        <fgColor rgb="FFFFFF00"/>
        <bgColor indexed="64"/>
      </patternFill>
    </fill>
  </fills>
  <borders count="74">
    <border>
      <left/>
      <right/>
      <top/>
      <bottom/>
      <diagonal/>
    </border>
    <border>
      <left/>
      <right/>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style="thin">
        <color auto="1"/>
      </left>
      <right/>
      <top/>
      <bottom/>
      <diagonal/>
    </border>
    <border>
      <left/>
      <right style="thin">
        <color auto="1"/>
      </right>
      <top/>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style="thin">
        <color indexed="64"/>
      </top>
      <bottom style="medium">
        <color indexed="64"/>
      </bottom>
      <diagonal/>
    </border>
    <border>
      <left style="thin">
        <color indexed="64"/>
      </left>
      <right/>
      <top style="thin">
        <color indexed="64"/>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theme="0" tint="-0.499984740745262"/>
      </left>
      <right style="thin">
        <color theme="0" tint="-0.499984740745262"/>
      </right>
      <top style="thin">
        <color theme="0" tint="-0.499984740745262"/>
      </top>
      <bottom/>
      <diagonal/>
    </border>
    <border>
      <left style="thin">
        <color theme="0" tint="-0.499984740745262"/>
      </left>
      <right style="thin">
        <color theme="0" tint="-0.499984740745262"/>
      </right>
      <top/>
      <bottom style="thin">
        <color theme="0" tint="-0.499984740745262"/>
      </bottom>
      <diagonal/>
    </border>
    <border>
      <left style="thin">
        <color theme="0" tint="-0.499984740745262"/>
      </left>
      <right/>
      <top style="thin">
        <color theme="0" tint="-0.499984740745262"/>
      </top>
      <bottom/>
      <diagonal/>
    </border>
    <border>
      <left/>
      <right/>
      <top style="thin">
        <color theme="0" tint="-0.499984740745262"/>
      </top>
      <bottom/>
      <diagonal/>
    </border>
    <border>
      <left/>
      <right style="thin">
        <color theme="0" tint="-0.499984740745262"/>
      </right>
      <top style="thin">
        <color theme="0" tint="-0.499984740745262"/>
      </top>
      <bottom/>
      <diagonal/>
    </border>
    <border>
      <left style="thin">
        <color theme="0" tint="-0.499984740745262"/>
      </left>
      <right/>
      <top/>
      <bottom/>
      <diagonal/>
    </border>
    <border>
      <left/>
      <right style="thin">
        <color theme="0" tint="-0.499984740745262"/>
      </right>
      <top/>
      <bottom/>
      <diagonal/>
    </border>
    <border>
      <left style="thin">
        <color theme="0" tint="-0.499984740745262"/>
      </left>
      <right/>
      <top/>
      <bottom style="thin">
        <color theme="0" tint="-0.499984740745262"/>
      </bottom>
      <diagonal/>
    </border>
    <border>
      <left/>
      <right/>
      <top/>
      <bottom style="thin">
        <color theme="0" tint="-0.499984740745262"/>
      </bottom>
      <diagonal/>
    </border>
    <border>
      <left/>
      <right style="thin">
        <color theme="0" tint="-0.499984740745262"/>
      </right>
      <top/>
      <bottom style="thin">
        <color theme="0" tint="-0.499984740745262"/>
      </bottom>
      <diagonal/>
    </border>
    <border>
      <left style="thin">
        <color theme="0" tint="-0.499984740745262"/>
      </left>
      <right/>
      <top style="thin">
        <color theme="0" tint="-0.499984740745262"/>
      </top>
      <bottom style="thin">
        <color theme="0" tint="-0.499984740745262"/>
      </bottom>
      <diagonal/>
    </border>
    <border>
      <left/>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style="thin">
        <color indexed="64"/>
      </left>
      <right style="thin">
        <color theme="0" tint="-0.499984740745262"/>
      </right>
      <top style="thin">
        <color theme="0" tint="-0.499984740745262"/>
      </top>
      <bottom/>
      <diagonal/>
    </border>
    <border>
      <left style="thin">
        <color theme="0" tint="-0.499984740745262"/>
      </left>
      <right style="thin">
        <color indexed="64"/>
      </right>
      <top style="thin">
        <color theme="0" tint="-0.499984740745262"/>
      </top>
      <bottom/>
      <diagonal/>
    </border>
    <border>
      <left style="thin">
        <color indexed="64"/>
      </left>
      <right style="thin">
        <color theme="0" tint="-0.499984740745262"/>
      </right>
      <top/>
      <bottom/>
      <diagonal/>
    </border>
    <border>
      <left style="thin">
        <color theme="0" tint="-0.499984740745262"/>
      </left>
      <right style="thin">
        <color theme="0" tint="-0.499984740745262"/>
      </right>
      <top/>
      <bottom/>
      <diagonal/>
    </border>
    <border>
      <left style="thin">
        <color theme="0" tint="-0.499984740745262"/>
      </left>
      <right style="thin">
        <color indexed="64"/>
      </right>
      <top/>
      <bottom/>
      <diagonal/>
    </border>
    <border>
      <left style="thin">
        <color indexed="64"/>
      </left>
      <right style="thin">
        <color theme="0" tint="-0.499984740745262"/>
      </right>
      <top/>
      <bottom style="thin">
        <color theme="0" tint="-0.499984740745262"/>
      </bottom>
      <diagonal/>
    </border>
    <border>
      <left style="thin">
        <color theme="0" tint="-0.499984740745262"/>
      </left>
      <right style="thin">
        <color indexed="64"/>
      </right>
      <top/>
      <bottom style="thin">
        <color theme="0" tint="-0.499984740745262"/>
      </bottom>
      <diagonal/>
    </border>
    <border>
      <left style="thin">
        <color indexed="64"/>
      </left>
      <right style="thin">
        <color theme="0" tint="-0.499984740745262"/>
      </right>
      <top style="thin">
        <color theme="0" tint="-0.499984740745262"/>
      </top>
      <bottom style="thin">
        <color theme="0" tint="-0.499984740745262"/>
      </bottom>
      <diagonal/>
    </border>
    <border>
      <left style="thin">
        <color theme="0" tint="-0.499984740745262"/>
      </left>
      <right style="thin">
        <color indexed="64"/>
      </right>
      <top style="thin">
        <color theme="0" tint="-0.499984740745262"/>
      </top>
      <bottom style="thin">
        <color theme="0" tint="-0.499984740745262"/>
      </bottom>
      <diagonal/>
    </border>
    <border>
      <left style="thin">
        <color indexed="64"/>
      </left>
      <right style="thin">
        <color theme="0" tint="-0.499984740745262"/>
      </right>
      <top style="thin">
        <color theme="0" tint="-0.499984740745262"/>
      </top>
      <bottom style="thin">
        <color indexed="64"/>
      </bottom>
      <diagonal/>
    </border>
    <border>
      <left style="thin">
        <color theme="0" tint="-0.499984740745262"/>
      </left>
      <right style="thin">
        <color theme="0" tint="-0.499984740745262"/>
      </right>
      <top style="thin">
        <color theme="0" tint="-0.499984740745262"/>
      </top>
      <bottom style="thin">
        <color indexed="64"/>
      </bottom>
      <diagonal/>
    </border>
    <border>
      <left style="thin">
        <color theme="0" tint="-0.499984740745262"/>
      </left>
      <right style="thin">
        <color indexed="64"/>
      </right>
      <top style="thin">
        <color theme="0" tint="-0.499984740745262"/>
      </top>
      <bottom style="thin">
        <color indexed="64"/>
      </bottom>
      <diagonal/>
    </border>
    <border>
      <left style="thin">
        <color indexed="64"/>
      </left>
      <right/>
      <top style="thin">
        <color theme="0" tint="-0.499984740745262"/>
      </top>
      <bottom style="thin">
        <color theme="0" tint="-0.499984740745262"/>
      </bottom>
      <diagonal/>
    </border>
    <border>
      <left style="thin">
        <color indexed="64"/>
      </left>
      <right/>
      <top/>
      <bottom style="thin">
        <color theme="0" tint="-0.499984740745262"/>
      </bottom>
      <diagonal/>
    </border>
    <border>
      <left style="thin">
        <color indexed="64"/>
      </left>
      <right/>
      <top style="thin">
        <color theme="0" tint="-0.499984740745262"/>
      </top>
      <bottom/>
      <diagonal/>
    </border>
    <border>
      <left style="thin">
        <color indexed="64"/>
      </left>
      <right style="thin">
        <color theme="0" tint="-0.499984740745262"/>
      </right>
      <top style="thin">
        <color theme="0" tint="-0.499984740745262"/>
      </top>
      <bottom style="medium">
        <color theme="0" tint="-0.499984740745262"/>
      </bottom>
      <diagonal/>
    </border>
    <border>
      <left style="thin">
        <color theme="0" tint="-0.499984740745262"/>
      </left>
      <right style="thin">
        <color theme="0" tint="-0.499984740745262"/>
      </right>
      <top style="thin">
        <color theme="0" tint="-0.499984740745262"/>
      </top>
      <bottom style="medium">
        <color theme="0" tint="-0.499984740745262"/>
      </bottom>
      <diagonal/>
    </border>
    <border>
      <left style="thin">
        <color theme="0" tint="-0.499984740745262"/>
      </left>
      <right style="thin">
        <color indexed="64"/>
      </right>
      <top style="thin">
        <color theme="0" tint="-0.499984740745262"/>
      </top>
      <bottom style="medium">
        <color theme="0" tint="-0.499984740745262"/>
      </bottom>
      <diagonal/>
    </border>
    <border>
      <left style="thin">
        <color indexed="64"/>
      </left>
      <right style="thin">
        <color theme="0" tint="-0.499984740745262"/>
      </right>
      <top style="medium">
        <color theme="0" tint="-0.499984740745262"/>
      </top>
      <bottom style="thin">
        <color theme="0" tint="-0.499984740745262"/>
      </bottom>
      <diagonal/>
    </border>
    <border>
      <left style="thin">
        <color theme="0" tint="-0.499984740745262"/>
      </left>
      <right style="thin">
        <color theme="0" tint="-0.499984740745262"/>
      </right>
      <top style="medium">
        <color theme="0" tint="-0.499984740745262"/>
      </top>
      <bottom style="thin">
        <color theme="0" tint="-0.499984740745262"/>
      </bottom>
      <diagonal/>
    </border>
    <border>
      <left style="thin">
        <color theme="0" tint="-0.499984740745262"/>
      </left>
      <right style="thin">
        <color indexed="64"/>
      </right>
      <top style="medium">
        <color theme="0" tint="-0.499984740745262"/>
      </top>
      <bottom style="thin">
        <color theme="0" tint="-0.499984740745262"/>
      </bottom>
      <diagonal/>
    </border>
    <border>
      <left/>
      <right style="thin">
        <color indexed="64"/>
      </right>
      <top style="thin">
        <color theme="0" tint="-0.499984740745262"/>
      </top>
      <bottom style="thin">
        <color theme="0" tint="-0.499984740745262"/>
      </bottom>
      <diagonal/>
    </border>
    <border>
      <left style="thin">
        <color indexed="64"/>
      </left>
      <right style="thin">
        <color indexed="64"/>
      </right>
      <top style="thin">
        <color theme="0" tint="-0.499984740745262"/>
      </top>
      <bottom style="thin">
        <color theme="0" tint="-0.499984740745262"/>
      </bottom>
      <diagonal/>
    </border>
    <border>
      <left/>
      <right style="thin">
        <color indexed="64"/>
      </right>
      <top style="thin">
        <color theme="0" tint="-0.499984740745262"/>
      </top>
      <bottom/>
      <diagonal/>
    </border>
    <border>
      <left/>
      <right style="thin">
        <color indexed="64"/>
      </right>
      <top/>
      <bottom style="thin">
        <color theme="0" tint="-0.499984740745262"/>
      </bottom>
      <diagonal/>
    </border>
    <border>
      <left style="thin">
        <color indexed="64"/>
      </left>
      <right/>
      <top style="thin">
        <color indexed="64"/>
      </top>
      <bottom style="thin">
        <color theme="0" tint="-0.499984740745262"/>
      </bottom>
      <diagonal/>
    </border>
    <border>
      <left/>
      <right style="thin">
        <color theme="0" tint="-0.499984740745262"/>
      </right>
      <top style="thin">
        <color indexed="64"/>
      </top>
      <bottom style="thin">
        <color theme="0" tint="-0.499984740745262"/>
      </bottom>
      <diagonal/>
    </border>
    <border>
      <left style="thin">
        <color indexed="64"/>
      </left>
      <right/>
      <top style="medium">
        <color theme="0" tint="-0.499984740745262"/>
      </top>
      <bottom/>
      <diagonal/>
    </border>
    <border>
      <left/>
      <right/>
      <top style="medium">
        <color theme="0" tint="-0.499984740745262"/>
      </top>
      <bottom/>
      <diagonal/>
    </border>
    <border>
      <left/>
      <right style="thin">
        <color theme="0" tint="-0.499984740745262"/>
      </right>
      <top style="medium">
        <color theme="0" tint="-0.499984740745262"/>
      </top>
      <bottom/>
      <diagonal/>
    </border>
    <border>
      <left style="thin">
        <color indexed="64"/>
      </left>
      <right/>
      <top/>
      <bottom style="medium">
        <color theme="0" tint="-0.499984740745262"/>
      </bottom>
      <diagonal/>
    </border>
    <border>
      <left/>
      <right/>
      <top/>
      <bottom style="medium">
        <color theme="0" tint="-0.499984740745262"/>
      </bottom>
      <diagonal/>
    </border>
    <border>
      <left/>
      <right style="thin">
        <color theme="0" tint="-0.499984740745262"/>
      </right>
      <top/>
      <bottom style="medium">
        <color theme="0" tint="-0.499984740745262"/>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diagonal/>
    </border>
    <border>
      <left/>
      <right/>
      <top style="hair">
        <color indexed="64"/>
      </top>
      <bottom/>
      <diagonal/>
    </border>
    <border>
      <left/>
      <right style="thin">
        <color theme="0" tint="-0.499984740745262"/>
      </right>
      <top/>
      <bottom style="thin">
        <color indexed="64"/>
      </bottom>
      <diagonal/>
    </border>
  </borders>
  <cellStyleXfs count="25707">
    <xf numFmtId="0" fontId="0" fillId="0" borderId="0"/>
    <xf numFmtId="165" fontId="3" fillId="0" borderId="0" applyFont="0" applyFill="0" applyBorder="0" applyAlignment="0" applyProtection="0"/>
    <xf numFmtId="37" fontId="12" fillId="0" borderId="1">
      <alignment horizontal="right"/>
    </xf>
    <xf numFmtId="37" fontId="13" fillId="0" borderId="0">
      <alignment horizontal="left"/>
    </xf>
    <xf numFmtId="165" fontId="14" fillId="0" borderId="0" applyFont="0" applyFill="0" applyBorder="0" applyAlignment="0" applyProtection="0"/>
    <xf numFmtId="43"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5" fillId="0" borderId="0" applyFont="0" applyFill="0" applyBorder="0" applyAlignment="0" applyProtection="0"/>
    <xf numFmtId="165" fontId="1"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3" fillId="0" borderId="0" applyFont="0" applyFill="0" applyBorder="0" applyAlignment="0" applyProtection="0"/>
    <xf numFmtId="165" fontId="1"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1"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4" fillId="0" borderId="0" applyFont="0" applyFill="0" applyBorder="0" applyAlignment="0" applyProtection="0"/>
    <xf numFmtId="165"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65"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165" fontId="14" fillId="0" borderId="0" applyFont="0" applyFill="0" applyBorder="0" applyAlignment="0" applyProtection="0"/>
    <xf numFmtId="43" fontId="14" fillId="0" borderId="0" applyFont="0" applyFill="0" applyBorder="0" applyAlignment="0" applyProtection="0"/>
    <xf numFmtId="165" fontId="14" fillId="0" borderId="0" applyFont="0" applyFill="0" applyBorder="0" applyAlignment="0" applyProtection="0"/>
    <xf numFmtId="43" fontId="14" fillId="0" borderId="0" applyFont="0" applyFill="0" applyBorder="0" applyAlignment="0" applyProtection="0"/>
    <xf numFmtId="165" fontId="14" fillId="0" borderId="0" applyFont="0" applyFill="0" applyBorder="0" applyAlignment="0" applyProtection="0"/>
    <xf numFmtId="165" fontId="15" fillId="0" borderId="0" applyFont="0" applyFill="0" applyBorder="0" applyAlignment="0" applyProtection="0"/>
    <xf numFmtId="165" fontId="15" fillId="0" borderId="0" applyFont="0" applyFill="0" applyBorder="0" applyAlignment="0" applyProtection="0"/>
    <xf numFmtId="44" fontId="14"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5" fillId="0" borderId="0" applyFont="0" applyFill="0" applyBorder="0" applyAlignment="0" applyProtection="0"/>
    <xf numFmtId="164" fontId="1"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5" fillId="0" borderId="0" applyFont="0" applyFill="0" applyBorder="0" applyAlignment="0" applyProtection="0"/>
    <xf numFmtId="164" fontId="1"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5" fillId="0" borderId="0" applyFont="0" applyFill="0" applyBorder="0" applyAlignment="0" applyProtection="0"/>
    <xf numFmtId="164" fontId="1"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1"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8" fillId="0" borderId="0" applyFont="0" applyFill="0" applyBorder="0" applyAlignment="0" applyProtection="0"/>
    <xf numFmtId="44" fontId="15"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5"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5" fillId="0" borderId="0" applyFont="0" applyFill="0" applyBorder="0" applyAlignment="0" applyProtection="0"/>
    <xf numFmtId="164" fontId="1"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5" fillId="0" borderId="0" applyFont="0" applyFill="0" applyBorder="0" applyAlignment="0" applyProtection="0"/>
    <xf numFmtId="44" fontId="14" fillId="0" borderId="0" applyFont="0" applyFill="0" applyBorder="0" applyAlignment="0" applyProtection="0"/>
    <xf numFmtId="44" fontId="14"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8" fillId="0" borderId="0" applyFont="0" applyFill="0" applyBorder="0" applyAlignment="0" applyProtection="0"/>
    <xf numFmtId="44" fontId="15"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5" fillId="0" borderId="0" applyFont="0" applyFill="0" applyBorder="0" applyAlignment="0" applyProtection="0"/>
    <xf numFmtId="164" fontId="15" fillId="0" borderId="0" applyFont="0" applyFill="0" applyBorder="0" applyAlignment="0" applyProtection="0"/>
    <xf numFmtId="164" fontId="15" fillId="0" borderId="0" applyFont="0" applyFill="0" applyBorder="0" applyAlignment="0" applyProtection="0"/>
    <xf numFmtId="164" fontId="15" fillId="0" borderId="0" applyFont="0" applyFill="0" applyBorder="0" applyAlignment="0" applyProtection="0"/>
    <xf numFmtId="164" fontId="18" fillId="0" borderId="0" applyFont="0" applyFill="0" applyBorder="0" applyAlignment="0" applyProtection="0"/>
    <xf numFmtId="164" fontId="15" fillId="0" borderId="0" applyFont="0" applyFill="0" applyBorder="0" applyAlignment="0" applyProtection="0"/>
    <xf numFmtId="164" fontId="18" fillId="0" borderId="0" applyFont="0" applyFill="0" applyBorder="0" applyAlignment="0" applyProtection="0"/>
    <xf numFmtId="164" fontId="18" fillId="0" borderId="0" applyFont="0" applyFill="0" applyBorder="0" applyAlignment="0" applyProtection="0"/>
    <xf numFmtId="164" fontId="15" fillId="0" borderId="0" applyFont="0" applyFill="0" applyBorder="0" applyAlignment="0" applyProtection="0"/>
    <xf numFmtId="44" fontId="15" fillId="0" borderId="0" applyFont="0" applyFill="0" applyBorder="0" applyAlignment="0" applyProtection="0"/>
    <xf numFmtId="44" fontId="14" fillId="0" borderId="0" applyFont="0" applyFill="0" applyBorder="0" applyAlignment="0" applyProtection="0"/>
    <xf numFmtId="44" fontId="14" fillId="0" borderId="0" applyFont="0" applyFill="0" applyBorder="0" applyAlignment="0" applyProtection="0"/>
    <xf numFmtId="44" fontId="14" fillId="0" borderId="0" applyFont="0" applyFill="0" applyBorder="0" applyAlignment="0" applyProtection="0"/>
    <xf numFmtId="44" fontId="14" fillId="0" borderId="0" applyFont="0" applyFill="0" applyBorder="0" applyAlignment="0" applyProtection="0"/>
    <xf numFmtId="44" fontId="14" fillId="0" borderId="0" applyFont="0" applyFill="0" applyBorder="0" applyAlignment="0" applyProtection="0"/>
    <xf numFmtId="164" fontId="14" fillId="0" borderId="0" applyFont="0" applyFill="0" applyBorder="0" applyAlignment="0" applyProtection="0"/>
    <xf numFmtId="164" fontId="15" fillId="0" borderId="0" applyFont="0" applyFill="0" applyBorder="0" applyAlignment="0" applyProtection="0"/>
    <xf numFmtId="164" fontId="15" fillId="0" borderId="0" applyFont="0" applyFill="0" applyBorder="0" applyAlignment="0" applyProtection="0"/>
    <xf numFmtId="44" fontId="14" fillId="0" borderId="0" applyFont="0" applyFill="0" applyBorder="0" applyAlignment="0" applyProtection="0"/>
    <xf numFmtId="44" fontId="14" fillId="0" borderId="0" applyFont="0" applyFill="0" applyBorder="0" applyAlignment="0" applyProtection="0"/>
    <xf numFmtId="164" fontId="14" fillId="0" borderId="0" applyFont="0" applyFill="0" applyBorder="0" applyAlignment="0" applyProtection="0"/>
    <xf numFmtId="37" fontId="11" fillId="0" borderId="2"/>
    <xf numFmtId="37" fontId="11" fillId="0" borderId="2"/>
    <xf numFmtId="37" fontId="11" fillId="0" borderId="17"/>
    <xf numFmtId="37" fontId="11" fillId="0" borderId="17"/>
    <xf numFmtId="167" fontId="14" fillId="0" borderId="0"/>
    <xf numFmtId="0" fontId="14" fillId="0" borderId="0"/>
    <xf numFmtId="0" fontId="14" fillId="0" borderId="0"/>
    <xf numFmtId="0" fontId="14" fillId="0" borderId="0"/>
    <xf numFmtId="0" fontId="16" fillId="0" borderId="0"/>
    <xf numFmtId="0" fontId="14" fillId="0" borderId="0"/>
    <xf numFmtId="0" fontId="1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8" fillId="0" borderId="0"/>
    <xf numFmtId="0" fontId="14" fillId="0" borderId="0"/>
    <xf numFmtId="0" fontId="1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8" fillId="0" borderId="0"/>
    <xf numFmtId="167" fontId="14" fillId="0" borderId="0"/>
    <xf numFmtId="0" fontId="1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37" fontId="14" fillId="0" borderId="0"/>
    <xf numFmtId="0"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37" fontId="14" fillId="0" borderId="0"/>
    <xf numFmtId="37" fontId="14" fillId="0" borderId="0"/>
    <xf numFmtId="0" fontId="3" fillId="0" borderId="0"/>
    <xf numFmtId="0" fontId="3" fillId="0" borderId="0"/>
    <xf numFmtId="0" fontId="3" fillId="0" borderId="0"/>
    <xf numFmtId="0" fontId="5" fillId="0" borderId="0"/>
    <xf numFmtId="0" fontId="16" fillId="0" borderId="0"/>
    <xf numFmtId="0" fontId="5" fillId="0" borderId="0"/>
    <xf numFmtId="37" fontId="14" fillId="0" borderId="0"/>
    <xf numFmtId="37" fontId="14" fillId="0" borderId="0"/>
    <xf numFmtId="37" fontId="14" fillId="0" borderId="0"/>
    <xf numFmtId="37" fontId="14" fillId="0" borderId="0"/>
    <xf numFmtId="37" fontId="14" fillId="0" borderId="0"/>
    <xf numFmtId="37" fontId="14" fillId="0" borderId="0"/>
    <xf numFmtId="37" fontId="14" fillId="0" borderId="0"/>
    <xf numFmtId="37" fontId="14" fillId="0" borderId="0"/>
    <xf numFmtId="37" fontId="14" fillId="0" borderId="0"/>
    <xf numFmtId="37" fontId="14" fillId="0" borderId="0"/>
    <xf numFmtId="37" fontId="14" fillId="0" borderId="0"/>
    <xf numFmtId="0" fontId="5" fillId="0" borderId="0"/>
    <xf numFmtId="0" fontId="5" fillId="0" borderId="0"/>
    <xf numFmtId="0" fontId="5" fillId="0" borderId="0"/>
    <xf numFmtId="0" fontId="5" fillId="0" borderId="0"/>
    <xf numFmtId="37" fontId="14" fillId="0" borderId="0"/>
    <xf numFmtId="0" fontId="5" fillId="0" borderId="0"/>
    <xf numFmtId="0" fontId="16" fillId="0" borderId="0"/>
    <xf numFmtId="0" fontId="5" fillId="0" borderId="0"/>
    <xf numFmtId="37" fontId="14" fillId="0" borderId="0"/>
    <xf numFmtId="37" fontId="14" fillId="0" borderId="0"/>
    <xf numFmtId="37" fontId="14" fillId="0" borderId="0"/>
    <xf numFmtId="37" fontId="1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37" fontId="14" fillId="0" borderId="0"/>
    <xf numFmtId="37" fontId="14" fillId="0" borderId="0"/>
    <xf numFmtId="0" fontId="18" fillId="0" borderId="0"/>
    <xf numFmtId="0" fontId="18" fillId="0" borderId="0"/>
    <xf numFmtId="37" fontId="1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67" fontId="15" fillId="0" borderId="0"/>
    <xf numFmtId="0" fontId="18" fillId="0" borderId="0"/>
    <xf numFmtId="167" fontId="15" fillId="0" borderId="0"/>
    <xf numFmtId="0" fontId="5" fillId="0" borderId="0"/>
    <xf numFmtId="0" fontId="5" fillId="0" borderId="0"/>
    <xf numFmtId="0" fontId="5" fillId="0" borderId="0"/>
    <xf numFmtId="0" fontId="5"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167" fontId="14" fillId="0" borderId="0"/>
    <xf numFmtId="0" fontId="14" fillId="0" borderId="0"/>
    <xf numFmtId="167" fontId="14" fillId="0" borderId="0"/>
    <xf numFmtId="0" fontId="14" fillId="0" borderId="0"/>
    <xf numFmtId="167" fontId="14" fillId="0" borderId="0"/>
    <xf numFmtId="0" fontId="14" fillId="0" borderId="0"/>
    <xf numFmtId="0" fontId="1"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4"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8" fillId="0" borderId="0" applyFont="0" applyFill="0" applyBorder="0" applyAlignment="0" applyProtection="0"/>
    <xf numFmtId="9" fontId="15"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8" fillId="0" borderId="0" applyFont="0" applyFill="0" applyBorder="0" applyAlignment="0" applyProtection="0"/>
    <xf numFmtId="9" fontId="15"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8" fillId="0" borderId="0" applyFont="0" applyFill="0" applyBorder="0" applyAlignment="0" applyProtection="0"/>
    <xf numFmtId="9" fontId="15"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5" fillId="0" borderId="0" applyFont="0" applyFill="0" applyBorder="0" applyAlignment="0" applyProtection="0"/>
    <xf numFmtId="9" fontId="1" fillId="0" borderId="0" applyFont="0" applyFill="0" applyBorder="0" applyAlignment="0" applyProtection="0"/>
    <xf numFmtId="37" fontId="11" fillId="0" borderId="0"/>
    <xf numFmtId="167" fontId="17" fillId="0" borderId="0">
      <alignment horizontal="centerContinuous"/>
    </xf>
    <xf numFmtId="0" fontId="17" fillId="0" borderId="0">
      <alignment horizontal="centerContinuous"/>
    </xf>
    <xf numFmtId="167" fontId="2" fillId="0" borderId="0" applyAlignment="0"/>
    <xf numFmtId="0" fontId="2" fillId="0" borderId="0" applyAlignment="0"/>
    <xf numFmtId="43" fontId="1" fillId="0" borderId="0" applyFont="0" applyFill="0" applyBorder="0" applyAlignment="0" applyProtection="0"/>
    <xf numFmtId="43" fontId="1" fillId="0" borderId="0" applyFont="0" applyFill="0" applyBorder="0" applyAlignment="0" applyProtection="0"/>
    <xf numFmtId="0" fontId="7"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7"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7"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7"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7"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7"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7"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7"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7"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7"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7"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7"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8" fillId="13" borderId="0" applyNumberFormat="0" applyBorder="0" applyAlignment="0" applyProtection="0"/>
    <xf numFmtId="0" fontId="8" fillId="17" borderId="0" applyNumberFormat="0" applyBorder="0" applyAlignment="0" applyProtection="0"/>
    <xf numFmtId="0" fontId="8" fillId="21" borderId="0" applyNumberFormat="0" applyBorder="0" applyAlignment="0" applyProtection="0"/>
    <xf numFmtId="0" fontId="8" fillId="25" borderId="0" applyNumberFormat="0" applyBorder="0" applyAlignment="0" applyProtection="0"/>
    <xf numFmtId="0" fontId="8" fillId="29" borderId="0" applyNumberFormat="0" applyBorder="0" applyAlignment="0" applyProtection="0"/>
    <xf numFmtId="0" fontId="8" fillId="33" borderId="0" applyNumberFormat="0" applyBorder="0" applyAlignment="0" applyProtection="0"/>
    <xf numFmtId="0" fontId="8" fillId="10" borderId="0" applyNumberFormat="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19" fillId="4" borderId="0" applyNumberFormat="0" applyBorder="0" applyAlignment="0" applyProtection="0"/>
    <xf numFmtId="0" fontId="20" fillId="7" borderId="11" applyNumberFormat="0" applyAlignment="0" applyProtection="0"/>
    <xf numFmtId="0" fontId="21" fillId="8" borderId="14" applyNumberFormat="0" applyAlignment="0" applyProtection="0"/>
    <xf numFmtId="43"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43"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43" fontId="14" fillId="0" borderId="0" applyFont="0" applyFill="0" applyBorder="0" applyAlignment="0" applyProtection="0"/>
    <xf numFmtId="165" fontId="1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5"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5" fillId="0" borderId="0" applyFont="0" applyFill="0" applyBorder="0" applyAlignment="0" applyProtection="0"/>
    <xf numFmtId="43"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1" fillId="0" borderId="0" applyFont="0" applyFill="0" applyBorder="0" applyAlignment="0" applyProtection="0"/>
    <xf numFmtId="165"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1"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1"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1" fillId="0" borderId="0" applyFont="0" applyFill="0" applyBorder="0" applyAlignment="0" applyProtection="0"/>
    <xf numFmtId="165" fontId="3"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165" fontId="3"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15"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43" fontId="15"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165" fontId="15" fillId="0" borderId="0" applyFont="0" applyFill="0" applyBorder="0" applyAlignment="0" applyProtection="0"/>
    <xf numFmtId="165" fontId="15" fillId="0" borderId="0" applyFont="0" applyFill="0" applyBorder="0" applyAlignment="0" applyProtection="0"/>
    <xf numFmtId="43" fontId="14" fillId="0" borderId="0" applyFont="0" applyFill="0" applyBorder="0" applyAlignment="0" applyProtection="0"/>
    <xf numFmtId="43" fontId="15"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43" fontId="14"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1"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22"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7" fillId="0" borderId="0" applyFont="0" applyFill="0" applyBorder="0" applyAlignment="0" applyProtection="0"/>
    <xf numFmtId="43" fontId="14"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14"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43"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43" fontId="14"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5" fillId="0" borderId="0" applyFont="0" applyFill="0" applyBorder="0" applyAlignment="0" applyProtection="0"/>
    <xf numFmtId="43" fontId="15" fillId="0" borderId="0" applyFont="0" applyFill="0" applyBorder="0" applyAlignment="0" applyProtection="0"/>
    <xf numFmtId="165" fontId="15" fillId="0" borderId="0" applyFont="0" applyFill="0" applyBorder="0" applyAlignment="0" applyProtection="0"/>
    <xf numFmtId="165" fontId="15" fillId="0" borderId="0" applyFont="0" applyFill="0" applyBorder="0" applyAlignment="0" applyProtection="0"/>
    <xf numFmtId="43" fontId="15" fillId="0" borderId="0" applyFont="0" applyFill="0" applyBorder="0" applyAlignment="0" applyProtection="0"/>
    <xf numFmtId="165" fontId="15" fillId="0" borderId="0" applyFont="0" applyFill="0" applyBorder="0" applyAlignment="0" applyProtection="0"/>
    <xf numFmtId="165" fontId="14" fillId="0" borderId="0" applyFont="0" applyFill="0" applyBorder="0" applyAlignment="0" applyProtection="0"/>
    <xf numFmtId="43" fontId="14" fillId="0" borderId="0" applyFont="0" applyFill="0" applyBorder="0" applyAlignment="0" applyProtection="0"/>
    <xf numFmtId="165" fontId="14" fillId="0" borderId="0" applyFont="0" applyFill="0" applyBorder="0" applyAlignment="0" applyProtection="0"/>
    <xf numFmtId="44" fontId="14"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5"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5" fillId="0" borderId="0" applyFont="0" applyFill="0" applyBorder="0" applyAlignment="0" applyProtection="0"/>
    <xf numFmtId="44" fontId="5"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 fillId="0" borderId="0" applyFont="0" applyFill="0" applyBorder="0" applyAlignment="0" applyProtection="0"/>
    <xf numFmtId="164" fontId="5" fillId="0" borderId="0" applyFont="0" applyFill="0" applyBorder="0" applyAlignment="0" applyProtection="0"/>
    <xf numFmtId="44" fontId="5" fillId="0" borderId="0" applyFont="0" applyFill="0" applyBorder="0" applyAlignment="0" applyProtection="0"/>
    <xf numFmtId="44" fontId="1" fillId="0" borderId="0" applyFont="0" applyFill="0" applyBorder="0" applyAlignment="0" applyProtection="0"/>
    <xf numFmtId="164" fontId="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5"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5" fillId="0" borderId="0" applyFont="0" applyFill="0" applyBorder="0" applyAlignment="0" applyProtection="0"/>
    <xf numFmtId="44" fontId="5"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 fillId="0" borderId="0" applyFont="0" applyFill="0" applyBorder="0" applyAlignment="0" applyProtection="0"/>
    <xf numFmtId="164" fontId="5" fillId="0" borderId="0" applyFont="0" applyFill="0" applyBorder="0" applyAlignment="0" applyProtection="0"/>
    <xf numFmtId="44" fontId="5" fillId="0" borderId="0" applyFont="0" applyFill="0" applyBorder="0" applyAlignment="0" applyProtection="0"/>
    <xf numFmtId="44" fontId="1" fillId="0" borderId="0" applyFont="0" applyFill="0" applyBorder="0" applyAlignment="0" applyProtection="0"/>
    <xf numFmtId="164" fontId="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5"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5" fillId="0" borderId="0" applyFont="0" applyFill="0" applyBorder="0" applyAlignment="0" applyProtection="0"/>
    <xf numFmtId="44" fontId="5"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 fillId="0" borderId="0" applyFont="0" applyFill="0" applyBorder="0" applyAlignment="0" applyProtection="0"/>
    <xf numFmtId="164" fontId="5" fillId="0" borderId="0" applyFont="0" applyFill="0" applyBorder="0" applyAlignment="0" applyProtection="0"/>
    <xf numFmtId="44" fontId="5" fillId="0" borderId="0" applyFont="0" applyFill="0" applyBorder="0" applyAlignment="0" applyProtection="0"/>
    <xf numFmtId="44" fontId="1" fillId="0" borderId="0" applyFont="0" applyFill="0" applyBorder="0" applyAlignment="0" applyProtection="0"/>
    <xf numFmtId="164" fontId="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8"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8" fillId="0" borderId="0" applyFont="0" applyFill="0" applyBorder="0" applyAlignment="0" applyProtection="0"/>
    <xf numFmtId="44" fontId="15" fillId="0" borderId="0" applyFont="0" applyFill="0" applyBorder="0" applyAlignment="0" applyProtection="0"/>
    <xf numFmtId="44" fontId="18" fillId="0" borderId="0" applyFont="0" applyFill="0" applyBorder="0" applyAlignment="0" applyProtection="0"/>
    <xf numFmtId="44" fontId="15" fillId="0" borderId="0" applyFont="0" applyFill="0" applyBorder="0" applyAlignment="0" applyProtection="0"/>
    <xf numFmtId="44"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5"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5" fillId="0" borderId="0" applyFont="0" applyFill="0" applyBorder="0" applyAlignment="0" applyProtection="0"/>
    <xf numFmtId="44" fontId="5"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 fillId="0" borderId="0" applyFont="0" applyFill="0" applyBorder="0" applyAlignment="0" applyProtection="0"/>
    <xf numFmtId="164" fontId="5" fillId="0" borderId="0" applyFont="0" applyFill="0" applyBorder="0" applyAlignment="0" applyProtection="0"/>
    <xf numFmtId="44" fontId="5" fillId="0" borderId="0" applyFont="0" applyFill="0" applyBorder="0" applyAlignment="0" applyProtection="0"/>
    <xf numFmtId="44" fontId="1" fillId="0" borderId="0" applyFont="0" applyFill="0" applyBorder="0" applyAlignment="0" applyProtection="0"/>
    <xf numFmtId="164" fontId="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4" fontId="15" fillId="0" borderId="0" applyFont="0" applyFill="0" applyBorder="0" applyAlignment="0" applyProtection="0"/>
    <xf numFmtId="164" fontId="15" fillId="0" borderId="0" applyFont="0" applyFill="0" applyBorder="0" applyAlignment="0" applyProtection="0"/>
    <xf numFmtId="44" fontId="15"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4" fillId="0" borderId="0" applyFont="0" applyFill="0" applyBorder="0" applyAlignment="0" applyProtection="0"/>
    <xf numFmtId="44" fontId="14"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4" fontId="3"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3"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4" fontId="3"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3"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3"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4" fontId="3"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3"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4" fontId="3"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3"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3"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4" fontId="3"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3"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4" fontId="3"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3"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3"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8"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8" fillId="0" borderId="0" applyFont="0" applyFill="0" applyBorder="0" applyAlignment="0" applyProtection="0"/>
    <xf numFmtId="44" fontId="15" fillId="0" borderId="0" applyFont="0" applyFill="0" applyBorder="0" applyAlignment="0" applyProtection="0"/>
    <xf numFmtId="44" fontId="18" fillId="0" borderId="0" applyFont="0" applyFill="0" applyBorder="0" applyAlignment="0" applyProtection="0"/>
    <xf numFmtId="44" fontId="15" fillId="0" borderId="0" applyFont="0" applyFill="0" applyBorder="0" applyAlignment="0" applyProtection="0"/>
    <xf numFmtId="44" fontId="18"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164" fontId="15" fillId="0" borderId="0" applyFont="0" applyFill="0" applyBorder="0" applyAlignment="0" applyProtection="0"/>
    <xf numFmtId="164" fontId="15" fillId="0" borderId="0" applyFont="0" applyFill="0" applyBorder="0" applyAlignment="0" applyProtection="0"/>
    <xf numFmtId="164" fontId="15" fillId="0" borderId="0" applyFont="0" applyFill="0" applyBorder="0" applyAlignment="0" applyProtection="0"/>
    <xf numFmtId="44" fontId="15" fillId="0" borderId="0" applyFont="0" applyFill="0" applyBorder="0" applyAlignment="0" applyProtection="0"/>
    <xf numFmtId="164" fontId="15" fillId="0" borderId="0" applyFont="0" applyFill="0" applyBorder="0" applyAlignment="0" applyProtection="0"/>
    <xf numFmtId="44" fontId="15" fillId="0" borderId="0" applyFont="0" applyFill="0" applyBorder="0" applyAlignment="0" applyProtection="0"/>
    <xf numFmtId="164" fontId="15" fillId="0" borderId="0" applyFont="0" applyFill="0" applyBorder="0" applyAlignment="0" applyProtection="0"/>
    <xf numFmtId="164" fontId="15" fillId="0" borderId="0" applyFont="0" applyFill="0" applyBorder="0" applyAlignment="0" applyProtection="0"/>
    <xf numFmtId="44" fontId="15" fillId="0" borderId="0" applyFont="0" applyFill="0" applyBorder="0" applyAlignment="0" applyProtection="0"/>
    <xf numFmtId="164" fontId="15" fillId="0" borderId="0" applyFont="0" applyFill="0" applyBorder="0" applyAlignment="0" applyProtection="0"/>
    <xf numFmtId="164" fontId="15" fillId="0" borderId="0" applyFont="0" applyFill="0" applyBorder="0" applyAlignment="0" applyProtection="0"/>
    <xf numFmtId="164" fontId="18" fillId="0" borderId="0" applyFont="0" applyFill="0" applyBorder="0" applyAlignment="0" applyProtection="0"/>
    <xf numFmtId="164" fontId="15" fillId="0" borderId="0" applyFont="0" applyFill="0" applyBorder="0" applyAlignment="0" applyProtection="0"/>
    <xf numFmtId="44" fontId="15" fillId="0" borderId="0" applyFont="0" applyFill="0" applyBorder="0" applyAlignment="0" applyProtection="0"/>
    <xf numFmtId="164" fontId="15" fillId="0" borderId="0" applyFont="0" applyFill="0" applyBorder="0" applyAlignment="0" applyProtection="0"/>
    <xf numFmtId="164" fontId="15" fillId="0" borderId="0" applyFont="0" applyFill="0" applyBorder="0" applyAlignment="0" applyProtection="0"/>
    <xf numFmtId="44" fontId="15" fillId="0" borderId="0" applyFont="0" applyFill="0" applyBorder="0" applyAlignment="0" applyProtection="0"/>
    <xf numFmtId="164" fontId="15" fillId="0" borderId="0" applyFont="0" applyFill="0" applyBorder="0" applyAlignment="0" applyProtection="0"/>
    <xf numFmtId="44" fontId="15" fillId="0" borderId="0" applyFont="0" applyFill="0" applyBorder="0" applyAlignment="0" applyProtection="0"/>
    <xf numFmtId="164" fontId="15" fillId="0" borderId="0" applyFont="0" applyFill="0" applyBorder="0" applyAlignment="0" applyProtection="0"/>
    <xf numFmtId="164" fontId="18" fillId="0" borderId="0" applyFont="0" applyFill="0" applyBorder="0" applyAlignment="0" applyProtection="0"/>
    <xf numFmtId="44" fontId="18" fillId="0" borderId="0" applyFont="0" applyFill="0" applyBorder="0" applyAlignment="0" applyProtection="0"/>
    <xf numFmtId="44" fontId="15" fillId="0" borderId="0" applyFont="0" applyFill="0" applyBorder="0" applyAlignment="0" applyProtection="0"/>
    <xf numFmtId="44" fontId="18" fillId="0" borderId="0" applyFont="0" applyFill="0" applyBorder="0" applyAlignment="0" applyProtection="0"/>
    <xf numFmtId="164" fontId="18" fillId="0" borderId="0" applyFont="0" applyFill="0" applyBorder="0" applyAlignment="0" applyProtection="0"/>
    <xf numFmtId="44" fontId="18" fillId="0" borderId="0" applyFont="0" applyFill="0" applyBorder="0" applyAlignment="0" applyProtection="0"/>
    <xf numFmtId="44" fontId="15" fillId="0" borderId="0" applyFont="0" applyFill="0" applyBorder="0" applyAlignment="0" applyProtection="0"/>
    <xf numFmtId="164" fontId="18"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4" fillId="0" borderId="0" applyFont="0" applyFill="0" applyBorder="0" applyAlignment="0" applyProtection="0"/>
    <xf numFmtId="44" fontId="14" fillId="0" borderId="0" applyFont="0" applyFill="0" applyBorder="0" applyAlignment="0" applyProtection="0"/>
    <xf numFmtId="44" fontId="14" fillId="0" borderId="0" applyFont="0" applyFill="0" applyBorder="0" applyAlignment="0" applyProtection="0"/>
    <xf numFmtId="44" fontId="14" fillId="0" borderId="0" applyFont="0" applyFill="0" applyBorder="0" applyAlignment="0" applyProtection="0"/>
    <xf numFmtId="44" fontId="14" fillId="0" borderId="0" applyFont="0" applyFill="0" applyBorder="0" applyAlignment="0" applyProtection="0"/>
    <xf numFmtId="164" fontId="15" fillId="0" borderId="0" applyFont="0" applyFill="0" applyBorder="0" applyAlignment="0" applyProtection="0"/>
    <xf numFmtId="44" fontId="15" fillId="0" borderId="0" applyFont="0" applyFill="0" applyBorder="0" applyAlignment="0" applyProtection="0"/>
    <xf numFmtId="164" fontId="15" fillId="0" borderId="0" applyFont="0" applyFill="0" applyBorder="0" applyAlignment="0" applyProtection="0"/>
    <xf numFmtId="164" fontId="15" fillId="0" borderId="0" applyFont="0" applyFill="0" applyBorder="0" applyAlignment="0" applyProtection="0"/>
    <xf numFmtId="44" fontId="15" fillId="0" borderId="0" applyFont="0" applyFill="0" applyBorder="0" applyAlignment="0" applyProtection="0"/>
    <xf numFmtId="164" fontId="15" fillId="0" borderId="0" applyFont="0" applyFill="0" applyBorder="0" applyAlignment="0" applyProtection="0"/>
    <xf numFmtId="164" fontId="14" fillId="0" borderId="0" applyFont="0" applyFill="0" applyBorder="0" applyAlignment="0" applyProtection="0"/>
    <xf numFmtId="44" fontId="14" fillId="0" borderId="0" applyFont="0" applyFill="0" applyBorder="0" applyAlignment="0" applyProtection="0"/>
    <xf numFmtId="164" fontId="14" fillId="0" borderId="0" applyFont="0" applyFill="0" applyBorder="0" applyAlignment="0" applyProtection="0"/>
    <xf numFmtId="44" fontId="14" fillId="0" borderId="0" applyFont="0" applyFill="0" applyBorder="0" applyAlignment="0" applyProtection="0"/>
    <xf numFmtId="44" fontId="14" fillId="0" borderId="0" applyFont="0" applyFill="0" applyBorder="0" applyAlignment="0" applyProtection="0"/>
    <xf numFmtId="164" fontId="14" fillId="0" borderId="0" applyFont="0" applyFill="0" applyBorder="0" applyAlignment="0" applyProtection="0"/>
    <xf numFmtId="44" fontId="14" fillId="0" borderId="0" applyFont="0" applyFill="0" applyBorder="0" applyAlignment="0" applyProtection="0"/>
    <xf numFmtId="164" fontId="14" fillId="0" borderId="0" applyFont="0" applyFill="0" applyBorder="0" applyAlignment="0" applyProtection="0"/>
    <xf numFmtId="0" fontId="23" fillId="0" borderId="0" applyNumberFormat="0" applyFill="0" applyBorder="0" applyAlignment="0" applyProtection="0"/>
    <xf numFmtId="0" fontId="24" fillId="3" borderId="0" applyNumberFormat="0" applyBorder="0" applyAlignment="0" applyProtection="0"/>
    <xf numFmtId="0" fontId="25" fillId="6" borderId="11" applyNumberFormat="0" applyAlignment="0" applyProtection="0"/>
    <xf numFmtId="0" fontId="26" fillId="0" borderId="13" applyNumberFormat="0" applyFill="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0" fontId="27" fillId="5"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7" fillId="0" borderId="0"/>
    <xf numFmtId="37" fontId="2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8" fillId="0" borderId="0"/>
    <xf numFmtId="0" fontId="3" fillId="0" borderId="0"/>
    <xf numFmtId="0" fontId="3" fillId="0" borderId="0"/>
    <xf numFmtId="0" fontId="3" fillId="0" borderId="0"/>
    <xf numFmtId="0" fontId="3" fillId="0" borderId="0"/>
    <xf numFmtId="167" fontId="14" fillId="0" borderId="0"/>
    <xf numFmtId="0" fontId="7" fillId="0" borderId="0"/>
    <xf numFmtId="0" fontId="29" fillId="0" borderId="0"/>
    <xf numFmtId="0" fontId="29"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67" fontId="14" fillId="0" borderId="0"/>
    <xf numFmtId="167" fontId="14" fillId="0" borderId="0"/>
    <xf numFmtId="167" fontId="14" fillId="0" borderId="0"/>
    <xf numFmtId="167" fontId="14" fillId="0" borderId="0"/>
    <xf numFmtId="167" fontId="14" fillId="0" borderId="0"/>
    <xf numFmtId="167" fontId="1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7"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37" fontId="2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7" fillId="0" borderId="0"/>
    <xf numFmtId="0" fontId="15" fillId="0" borderId="0"/>
    <xf numFmtId="0" fontId="5" fillId="0" borderId="0"/>
    <xf numFmtId="0" fontId="7"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7"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1"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3" fillId="9" borderId="15" applyNumberFormat="0" applyFont="0" applyAlignment="0" applyProtection="0"/>
    <xf numFmtId="0" fontId="7" fillId="9" borderId="15" applyNumberFormat="0" applyFont="0" applyAlignment="0" applyProtection="0"/>
    <xf numFmtId="0" fontId="30" fillId="7" borderId="12"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8"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8"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8"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8"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8"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8"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9" fillId="0" borderId="16" applyNumberFormat="0" applyFill="0" applyAlignment="0" applyProtection="0"/>
    <xf numFmtId="0" fontId="31" fillId="0" borderId="0" applyNumberForma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4"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4"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4"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5" fillId="0" borderId="0" applyFont="0" applyFill="0" applyBorder="0" applyAlignment="0" applyProtection="0"/>
    <xf numFmtId="0" fontId="10" fillId="0" borderId="0"/>
    <xf numFmtId="165" fontId="10" fillId="0" borderId="0" applyFont="0" applyFill="0" applyBorder="0" applyAlignment="0" applyProtection="0"/>
    <xf numFmtId="0" fontId="10" fillId="0" borderId="0"/>
    <xf numFmtId="165" fontId="10" fillId="0" borderId="0" applyFont="0" applyFill="0" applyBorder="0" applyAlignment="0" applyProtection="0"/>
    <xf numFmtId="43" fontId="3"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5" fillId="0" borderId="0" applyFont="0" applyFill="0" applyBorder="0" applyAlignment="0" applyProtection="0"/>
    <xf numFmtId="165" fontId="15" fillId="0" borderId="0" applyFont="0" applyFill="0" applyBorder="0" applyAlignment="0" applyProtection="0"/>
    <xf numFmtId="165" fontId="14"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5" fillId="0" borderId="0" applyFont="0" applyFill="0" applyBorder="0" applyAlignment="0" applyProtection="0"/>
    <xf numFmtId="164" fontId="15" fillId="0" borderId="0" applyFont="0" applyFill="0" applyBorder="0" applyAlignment="0" applyProtection="0"/>
    <xf numFmtId="164" fontId="15" fillId="0" borderId="0" applyFont="0" applyFill="0" applyBorder="0" applyAlignment="0" applyProtection="0"/>
    <xf numFmtId="164" fontId="15" fillId="0" borderId="0" applyFont="0" applyFill="0" applyBorder="0" applyAlignment="0" applyProtection="0"/>
    <xf numFmtId="164" fontId="15"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0" fontId="3" fillId="0" borderId="0"/>
    <xf numFmtId="0" fontId="33" fillId="0" borderId="0" applyNumberFormat="0" applyFill="0" applyBorder="0" applyAlignment="0" applyProtection="0"/>
    <xf numFmtId="0" fontId="34" fillId="0" borderId="19" applyNumberFormat="0" applyFill="0" applyAlignment="0" applyProtection="0"/>
    <xf numFmtId="0" fontId="35" fillId="0" borderId="20" applyNumberFormat="0" applyFill="0" applyAlignment="0" applyProtection="0"/>
    <xf numFmtId="0" fontId="36" fillId="0" borderId="21" applyNumberFormat="0" applyFill="0" applyAlignment="0" applyProtection="0"/>
    <xf numFmtId="0" fontId="36" fillId="0" borderId="0" applyNumberFormat="0" applyFill="0" applyBorder="0" applyAlignment="0" applyProtection="0"/>
    <xf numFmtId="0" fontId="37" fillId="3" borderId="0" applyNumberFormat="0" applyBorder="0" applyAlignment="0" applyProtection="0"/>
    <xf numFmtId="0" fontId="38" fillId="4" borderId="0" applyNumberFormat="0" applyBorder="0" applyAlignment="0" applyProtection="0"/>
    <xf numFmtId="0" fontId="39" fillId="5" borderId="0" applyNumberFormat="0" applyBorder="0" applyAlignment="0" applyProtection="0"/>
    <xf numFmtId="0" fontId="40" fillId="6" borderId="11" applyNumberFormat="0" applyAlignment="0" applyProtection="0"/>
    <xf numFmtId="0" fontId="41" fillId="7" borderId="12" applyNumberFormat="0" applyAlignment="0" applyProtection="0"/>
    <xf numFmtId="0" fontId="42" fillId="7" borderId="11" applyNumberFormat="0" applyAlignment="0" applyProtection="0"/>
    <xf numFmtId="0" fontId="43" fillId="0" borderId="13" applyNumberFormat="0" applyFill="0" applyAlignment="0" applyProtection="0"/>
    <xf numFmtId="0" fontId="32" fillId="8" borderId="14" applyNumberFormat="0" applyAlignment="0" applyProtection="0"/>
    <xf numFmtId="0" fontId="44" fillId="0" borderId="0" applyNumberFormat="0" applyFill="0" applyBorder="0" applyAlignment="0" applyProtection="0"/>
    <xf numFmtId="0" fontId="45" fillId="0" borderId="0" applyNumberFormat="0" applyFill="0" applyBorder="0" applyAlignment="0" applyProtection="0"/>
    <xf numFmtId="0" fontId="6" fillId="0" borderId="16" applyNumberFormat="0" applyFill="0" applyAlignment="0" applyProtection="0"/>
    <xf numFmtId="0" fontId="4"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4" fillId="25" borderId="0" applyNumberFormat="0" applyBorder="0" applyAlignment="0" applyProtection="0"/>
    <xf numFmtId="0" fontId="4" fillId="26"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4" fillId="29" borderId="0" applyNumberFormat="0" applyBorder="0" applyAlignment="0" applyProtection="0"/>
    <xf numFmtId="0" fontId="4" fillId="30"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4" fillId="33" borderId="0" applyNumberFormat="0" applyBorder="0" applyAlignment="0" applyProtection="0"/>
    <xf numFmtId="0" fontId="11" fillId="0" borderId="0"/>
    <xf numFmtId="43" fontId="11" fillId="0" borderId="0" applyFont="0" applyFill="0" applyBorder="0" applyAlignment="0" applyProtection="0"/>
    <xf numFmtId="0" fontId="11" fillId="0" borderId="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37" fontId="28" fillId="0" borderId="0"/>
    <xf numFmtId="9" fontId="3" fillId="0" borderId="0" applyFont="0" applyFill="0" applyBorder="0" applyAlignment="0" applyProtection="0"/>
  </cellStyleXfs>
  <cellXfs count="620">
    <xf numFmtId="0" fontId="0" fillId="0" borderId="0" xfId="0"/>
    <xf numFmtId="0" fontId="52" fillId="0" borderId="0" xfId="0" applyFont="1" applyAlignment="1">
      <alignment vertical="top" wrapText="1"/>
    </xf>
    <xf numFmtId="0" fontId="54" fillId="2" borderId="0" xfId="0" applyFont="1" applyFill="1" applyAlignment="1">
      <alignment horizontal="left" vertical="top"/>
    </xf>
    <xf numFmtId="0" fontId="54" fillId="0" borderId="0" xfId="0" applyFont="1" applyAlignment="1">
      <alignment vertical="top" wrapText="1"/>
    </xf>
    <xf numFmtId="0" fontId="54" fillId="0" borderId="0" xfId="0" applyFont="1" applyAlignment="1">
      <alignment vertical="top"/>
    </xf>
    <xf numFmtId="0" fontId="49" fillId="2" borderId="0" xfId="0" applyFont="1" applyFill="1" applyAlignment="1">
      <alignment vertical="top" wrapText="1"/>
    </xf>
    <xf numFmtId="0" fontId="51" fillId="0" borderId="0" xfId="0" applyFont="1" applyAlignment="1">
      <alignment vertical="top" wrapText="1"/>
    </xf>
    <xf numFmtId="0" fontId="49" fillId="2" borderId="0" xfId="0" applyFont="1" applyFill="1" applyAlignment="1">
      <alignment vertical="top"/>
    </xf>
    <xf numFmtId="0" fontId="49" fillId="0" borderId="0" xfId="0" applyFont="1" applyAlignment="1">
      <alignment vertical="top"/>
    </xf>
    <xf numFmtId="0" fontId="50" fillId="0" borderId="0" xfId="0" applyFont="1" applyAlignment="1">
      <alignment vertical="top"/>
    </xf>
    <xf numFmtId="0" fontId="48" fillId="0" borderId="0" xfId="0" applyFont="1" applyAlignment="1">
      <alignment horizontal="left" vertical="top" wrapText="1"/>
    </xf>
    <xf numFmtId="0" fontId="54" fillId="2" borderId="0" xfId="0" applyFont="1" applyFill="1" applyAlignment="1">
      <alignment horizontal="left" vertical="center"/>
    </xf>
    <xf numFmtId="0" fontId="50" fillId="2" borderId="0" xfId="0" applyFont="1" applyFill="1" applyAlignment="1">
      <alignment vertical="top" wrapText="1"/>
    </xf>
    <xf numFmtId="0" fontId="55" fillId="2" borderId="0" xfId="0" applyFont="1" applyFill="1" applyAlignment="1">
      <alignment vertical="center"/>
    </xf>
    <xf numFmtId="0" fontId="54" fillId="2" borderId="0" xfId="0" applyFont="1" applyFill="1" applyAlignment="1">
      <alignment vertical="center"/>
    </xf>
    <xf numFmtId="0" fontId="46" fillId="0" borderId="0" xfId="0" applyFont="1" applyAlignment="1">
      <alignment horizontal="left" vertical="top" wrapText="1"/>
    </xf>
    <xf numFmtId="0" fontId="53" fillId="0" borderId="0" xfId="0" applyFont="1" applyAlignment="1">
      <alignment vertical="top"/>
    </xf>
    <xf numFmtId="0" fontId="48" fillId="0" borderId="9" xfId="0" applyFont="1" applyBorder="1" applyAlignment="1">
      <alignment horizontal="centerContinuous" vertical="top" wrapText="1"/>
    </xf>
    <xf numFmtId="0" fontId="49" fillId="0" borderId="10" xfId="0" applyFont="1" applyBorder="1" applyAlignment="1">
      <alignment horizontal="centerContinuous" vertical="top" wrapText="1"/>
    </xf>
    <xf numFmtId="0" fontId="46" fillId="34" borderId="3" xfId="0" applyFont="1" applyFill="1" applyBorder="1" applyAlignment="1">
      <alignment horizontal="centerContinuous" vertical="top" wrapText="1"/>
    </xf>
    <xf numFmtId="0" fontId="46" fillId="34" borderId="8" xfId="0" applyFont="1" applyFill="1" applyBorder="1" applyAlignment="1">
      <alignment horizontal="centerContinuous" vertical="top" wrapText="1"/>
    </xf>
    <xf numFmtId="0" fontId="46" fillId="34" borderId="4" xfId="0" applyFont="1" applyFill="1" applyBorder="1" applyAlignment="1">
      <alignment horizontal="centerContinuous" vertical="top" wrapText="1"/>
    </xf>
    <xf numFmtId="0" fontId="47" fillId="0" borderId="0" xfId="0" applyFont="1" applyAlignment="1">
      <alignment horizontal="left" vertical="top"/>
    </xf>
    <xf numFmtId="0" fontId="54" fillId="34" borderId="0" xfId="0" applyFont="1" applyFill="1" applyAlignment="1">
      <alignment vertical="top" wrapText="1"/>
    </xf>
    <xf numFmtId="0" fontId="54" fillId="2" borderId="0" xfId="0" applyFont="1" applyFill="1" applyAlignment="1">
      <alignment vertical="top"/>
    </xf>
    <xf numFmtId="0" fontId="52" fillId="0" borderId="0" xfId="0" applyFont="1" applyAlignment="1">
      <alignment vertical="top"/>
    </xf>
    <xf numFmtId="0" fontId="55" fillId="2" borderId="0" xfId="0" applyFont="1" applyFill="1" applyAlignment="1">
      <alignment vertical="top"/>
    </xf>
    <xf numFmtId="0" fontId="51" fillId="0" borderId="0" xfId="0" applyFont="1" applyFill="1" applyAlignment="1">
      <alignment vertical="top" wrapText="1"/>
    </xf>
    <xf numFmtId="0" fontId="48" fillId="0" borderId="0" xfId="0" applyFont="1" applyBorder="1" applyAlignment="1">
      <alignment horizontal="centerContinuous" vertical="top" wrapText="1"/>
    </xf>
    <xf numFmtId="0" fontId="49" fillId="0" borderId="0" xfId="0" applyFont="1" applyBorder="1" applyAlignment="1">
      <alignment horizontal="centerContinuous" vertical="top" wrapText="1"/>
    </xf>
    <xf numFmtId="0" fontId="49" fillId="2" borderId="2" xfId="0" applyFont="1" applyFill="1" applyBorder="1" applyAlignment="1">
      <alignment vertical="top" wrapText="1"/>
    </xf>
    <xf numFmtId="0" fontId="49" fillId="0" borderId="0" xfId="0" applyFont="1"/>
    <xf numFmtId="0" fontId="56" fillId="0" borderId="10" xfId="922" applyNumberFormat="1" applyFont="1" applyFill="1" applyBorder="1" applyAlignment="1" applyProtection="1">
      <alignment vertical="center" wrapText="1"/>
    </xf>
    <xf numFmtId="0" fontId="56" fillId="0" borderId="0" xfId="922" applyNumberFormat="1" applyFont="1" applyFill="1" applyBorder="1" applyAlignment="1" applyProtection="1">
      <alignment vertical="center" wrapText="1"/>
    </xf>
    <xf numFmtId="0" fontId="49" fillId="0" borderId="0" xfId="0" applyFont="1" applyAlignment="1"/>
    <xf numFmtId="0" fontId="48" fillId="0" borderId="0" xfId="0" applyFont="1" applyBorder="1" applyAlignment="1">
      <alignment horizontal="center" vertical="top" wrapText="1"/>
    </xf>
    <xf numFmtId="0" fontId="51" fillId="2" borderId="0" xfId="0" applyFont="1" applyFill="1" applyAlignment="1">
      <alignment vertical="top" wrapText="1"/>
    </xf>
    <xf numFmtId="0" fontId="47" fillId="2" borderId="0" xfId="0" applyFont="1" applyFill="1" applyAlignment="1">
      <alignment vertical="top" wrapText="1"/>
    </xf>
    <xf numFmtId="0" fontId="47" fillId="2" borderId="10" xfId="0" applyFont="1" applyFill="1" applyBorder="1" applyAlignment="1">
      <alignment vertical="top" wrapText="1"/>
    </xf>
    <xf numFmtId="0" fontId="49" fillId="2" borderId="0" xfId="0" applyFont="1" applyFill="1"/>
    <xf numFmtId="15" fontId="49" fillId="2" borderId="0" xfId="0" applyNumberFormat="1" applyFont="1" applyFill="1" applyAlignment="1">
      <alignment vertical="top"/>
    </xf>
    <xf numFmtId="15" fontId="49" fillId="0" borderId="0" xfId="0" applyNumberFormat="1" applyFont="1" applyAlignment="1">
      <alignment vertical="top"/>
    </xf>
    <xf numFmtId="0" fontId="48" fillId="0" borderId="9" xfId="0" applyFont="1" applyBorder="1" applyAlignment="1">
      <alignment horizontal="center" vertical="top" wrapText="1"/>
    </xf>
    <xf numFmtId="0" fontId="49" fillId="0" borderId="10" xfId="0" applyFont="1" applyBorder="1" applyAlignment="1">
      <alignment horizontal="center" vertical="top" wrapText="1"/>
    </xf>
    <xf numFmtId="0" fontId="49" fillId="2" borderId="0" xfId="0" applyFont="1" applyFill="1" applyAlignment="1">
      <alignment horizontal="left" vertical="top"/>
    </xf>
    <xf numFmtId="0" fontId="48" fillId="0" borderId="0" xfId="0" applyFont="1" applyAlignment="1">
      <alignment horizontal="center" vertical="top" wrapText="1"/>
    </xf>
    <xf numFmtId="0" fontId="49" fillId="0" borderId="0" xfId="0" applyFont="1" applyAlignment="1">
      <alignment horizontal="center" vertical="top" wrapText="1"/>
    </xf>
    <xf numFmtId="0" fontId="61" fillId="0" borderId="0" xfId="0" applyFont="1" applyAlignment="1">
      <alignment vertical="top"/>
    </xf>
    <xf numFmtId="0" fontId="49" fillId="0" borderId="0" xfId="0" applyFont="1" applyAlignment="1">
      <alignment horizontal="left" vertical="top"/>
    </xf>
    <xf numFmtId="0" fontId="49" fillId="37" borderId="0" xfId="0" applyFont="1" applyFill="1"/>
    <xf numFmtId="0" fontId="49" fillId="37" borderId="0" xfId="0" applyFont="1" applyFill="1" applyAlignment="1">
      <alignment vertical="top"/>
    </xf>
    <xf numFmtId="0" fontId="49" fillId="0" borderId="0" xfId="0" applyFont="1" applyAlignment="1">
      <alignment wrapText="1"/>
    </xf>
    <xf numFmtId="0" fontId="50" fillId="0" borderId="0" xfId="0" applyFont="1"/>
    <xf numFmtId="0" fontId="49" fillId="0" borderId="9" xfId="0" applyFont="1" applyBorder="1" applyAlignment="1">
      <alignment vertical="top" wrapText="1"/>
    </xf>
    <xf numFmtId="0" fontId="49" fillId="0" borderId="0" xfId="0" applyFont="1" applyBorder="1" applyAlignment="1">
      <alignment vertical="top" wrapText="1"/>
    </xf>
    <xf numFmtId="0" fontId="49" fillId="0" borderId="10" xfId="0" applyFont="1" applyBorder="1" applyAlignment="1">
      <alignment vertical="top" wrapText="1"/>
    </xf>
    <xf numFmtId="0" fontId="51" fillId="0" borderId="0" xfId="0" applyFont="1" applyAlignment="1">
      <alignment wrapText="1"/>
    </xf>
    <xf numFmtId="0" fontId="49" fillId="0" borderId="0" xfId="0" applyFont="1" applyBorder="1" applyAlignment="1">
      <alignment wrapText="1"/>
    </xf>
    <xf numFmtId="0" fontId="49" fillId="0" borderId="10" xfId="0" applyFont="1" applyBorder="1" applyAlignment="1">
      <alignment wrapText="1"/>
    </xf>
    <xf numFmtId="0" fontId="49" fillId="0" borderId="0" xfId="0" applyFont="1" applyBorder="1"/>
    <xf numFmtId="0" fontId="49" fillId="0" borderId="10" xfId="0" applyFont="1" applyBorder="1"/>
    <xf numFmtId="0" fontId="49" fillId="0" borderId="5" xfId="0" applyFont="1" applyBorder="1" applyAlignment="1">
      <alignment vertical="top" wrapText="1"/>
    </xf>
    <xf numFmtId="0" fontId="49" fillId="0" borderId="1" xfId="0" applyFont="1" applyBorder="1" applyAlignment="1">
      <alignment vertical="top" wrapText="1"/>
    </xf>
    <xf numFmtId="0" fontId="49" fillId="0" borderId="6" xfId="0" applyFont="1" applyBorder="1" applyAlignment="1">
      <alignment vertical="top" wrapText="1"/>
    </xf>
    <xf numFmtId="0" fontId="51" fillId="0" borderId="0" xfId="0" applyFont="1" applyAlignment="1">
      <alignment horizontal="left" vertical="top" wrapText="1"/>
    </xf>
    <xf numFmtId="49" fontId="49" fillId="2" borderId="0" xfId="0" applyNumberFormat="1" applyFont="1" applyFill="1" applyAlignment="1">
      <alignment vertical="top" wrapText="1"/>
    </xf>
    <xf numFmtId="49" fontId="49" fillId="0" borderId="0" xfId="0" applyNumberFormat="1" applyFont="1" applyAlignment="1">
      <alignment vertical="top" wrapText="1"/>
    </xf>
    <xf numFmtId="49" fontId="49" fillId="0" borderId="0" xfId="0" applyNumberFormat="1" applyFont="1" applyAlignment="1">
      <alignment vertical="top"/>
    </xf>
    <xf numFmtId="0" fontId="49" fillId="0" borderId="9" xfId="0" applyFont="1" applyBorder="1" applyAlignment="1">
      <alignment wrapText="1"/>
    </xf>
    <xf numFmtId="0" fontId="49" fillId="0" borderId="5" xfId="0" applyFont="1" applyBorder="1" applyAlignment="1">
      <alignment wrapText="1"/>
    </xf>
    <xf numFmtId="0" fontId="49" fillId="0" borderId="1" xfId="0" applyFont="1" applyBorder="1" applyAlignment="1">
      <alignment wrapText="1"/>
    </xf>
    <xf numFmtId="0" fontId="49" fillId="0" borderId="6" xfId="0" applyFont="1" applyBorder="1" applyAlignment="1">
      <alignment wrapText="1"/>
    </xf>
    <xf numFmtId="0" fontId="51" fillId="0" borderId="0" xfId="0" applyFont="1" applyFill="1" applyAlignment="1">
      <alignment wrapText="1"/>
    </xf>
    <xf numFmtId="0" fontId="51" fillId="2" borderId="0" xfId="0" applyFont="1" applyFill="1" applyAlignment="1">
      <alignment wrapText="1"/>
    </xf>
    <xf numFmtId="0" fontId="49" fillId="0" borderId="0" xfId="0" applyFont="1" applyAlignment="1">
      <alignment vertical="top" wrapText="1"/>
    </xf>
    <xf numFmtId="0" fontId="62" fillId="37" borderId="0" xfId="0" applyFont="1" applyFill="1"/>
    <xf numFmtId="0" fontId="49" fillId="37" borderId="0" xfId="0" applyFont="1" applyFill="1" applyAlignment="1">
      <alignment wrapText="1"/>
    </xf>
    <xf numFmtId="15" fontId="49" fillId="0" borderId="0" xfId="0" quotePrefix="1" applyNumberFormat="1" applyFont="1" applyAlignment="1">
      <alignment vertical="top"/>
    </xf>
    <xf numFmtId="0" fontId="49" fillId="37" borderId="0" xfId="0" applyFont="1" applyFill="1" applyAlignment="1">
      <alignment vertical="top" wrapText="1"/>
    </xf>
    <xf numFmtId="0" fontId="63" fillId="37" borderId="0" xfId="0" applyFont="1" applyFill="1"/>
    <xf numFmtId="0" fontId="62" fillId="0" borderId="0" xfId="0" applyFont="1"/>
    <xf numFmtId="0" fontId="49" fillId="0" borderId="0" xfId="0" applyFont="1" applyAlignment="1">
      <alignment horizontal="left"/>
    </xf>
    <xf numFmtId="0" fontId="57" fillId="0" borderId="10" xfId="922" applyNumberFormat="1" applyFont="1" applyFill="1" applyBorder="1" applyAlignment="1" applyProtection="1">
      <alignment vertical="top" wrapText="1"/>
    </xf>
    <xf numFmtId="0" fontId="56" fillId="0" borderId="0" xfId="0" applyFont="1"/>
    <xf numFmtId="0" fontId="49" fillId="2" borderId="9" xfId="0" applyFont="1" applyFill="1" applyBorder="1" applyAlignment="1">
      <alignment vertical="top"/>
    </xf>
    <xf numFmtId="0" fontId="65" fillId="0" borderId="0" xfId="0" applyFont="1" applyAlignment="1">
      <alignment vertical="center"/>
    </xf>
    <xf numFmtId="0" fontId="47" fillId="0" borderId="9" xfId="0" applyFont="1" applyBorder="1" applyAlignment="1">
      <alignment horizontal="left" vertical="top" wrapText="1"/>
    </xf>
    <xf numFmtId="0" fontId="57" fillId="0" borderId="0" xfId="922" applyNumberFormat="1" applyFont="1" applyFill="1" applyBorder="1" applyAlignment="1" applyProtection="1">
      <alignment vertical="top" wrapText="1"/>
    </xf>
    <xf numFmtId="0" fontId="64" fillId="35" borderId="22" xfId="922" applyNumberFormat="1" applyFont="1" applyFill="1" applyBorder="1" applyAlignment="1" applyProtection="1">
      <alignment horizontal="center" vertical="center" wrapText="1"/>
      <protection locked="0"/>
    </xf>
    <xf numFmtId="0" fontId="50" fillId="38" borderId="23" xfId="0" applyFont="1" applyFill="1" applyBorder="1" applyAlignment="1">
      <alignment horizontal="center" wrapText="1"/>
    </xf>
    <xf numFmtId="0" fontId="49" fillId="0" borderId="0" xfId="0" applyFont="1" applyFill="1"/>
    <xf numFmtId="0" fontId="47" fillId="37" borderId="0" xfId="0" applyFont="1" applyFill="1"/>
    <xf numFmtId="0" fontId="50" fillId="38" borderId="22" xfId="0" applyFont="1" applyFill="1" applyBorder="1" applyAlignment="1">
      <alignment horizontal="center" vertical="top" wrapText="1"/>
    </xf>
    <xf numFmtId="0" fontId="49" fillId="0" borderId="0" xfId="0" applyFont="1" applyAlignment="1">
      <alignment horizontal="center" vertical="top"/>
    </xf>
    <xf numFmtId="0" fontId="49" fillId="37" borderId="0" xfId="0" applyFont="1" applyFill="1" applyAlignment="1">
      <alignment horizontal="center" vertical="top"/>
    </xf>
    <xf numFmtId="166" fontId="56" fillId="35" borderId="22" xfId="1" applyNumberFormat="1" applyFont="1" applyFill="1" applyBorder="1" applyAlignment="1" applyProtection="1">
      <alignment horizontal="right" vertical="center" wrapText="1"/>
      <protection locked="0"/>
    </xf>
    <xf numFmtId="166" fontId="56" fillId="35" borderId="44" xfId="1" applyNumberFormat="1" applyFont="1" applyFill="1" applyBorder="1" applyAlignment="1" applyProtection="1">
      <alignment horizontal="right" vertical="center" wrapText="1"/>
      <protection locked="0"/>
    </xf>
    <xf numFmtId="166" fontId="56" fillId="35" borderId="55" xfId="1" applyNumberFormat="1" applyFont="1" applyFill="1" applyBorder="1" applyAlignment="1" applyProtection="1">
      <alignment horizontal="right" vertical="center" wrapText="1"/>
      <protection locked="0"/>
    </xf>
    <xf numFmtId="166" fontId="56" fillId="35" borderId="56" xfId="1" applyNumberFormat="1" applyFont="1" applyFill="1" applyBorder="1" applyAlignment="1" applyProtection="1">
      <alignment horizontal="right" vertical="center" wrapText="1"/>
      <protection locked="0"/>
    </xf>
    <xf numFmtId="0" fontId="47" fillId="0" borderId="22" xfId="0" applyFont="1" applyBorder="1" applyAlignment="1">
      <alignment horizontal="center" vertical="top" wrapText="1"/>
    </xf>
    <xf numFmtId="0" fontId="56" fillId="35" borderId="22" xfId="922" applyNumberFormat="1" applyFont="1" applyFill="1" applyBorder="1" applyAlignment="1" applyProtection="1">
      <alignment horizontal="center" vertical="top" wrapText="1"/>
      <protection locked="0"/>
    </xf>
    <xf numFmtId="1" fontId="56" fillId="36" borderId="22" xfId="922" applyNumberFormat="1" applyFont="1" applyFill="1" applyBorder="1" applyAlignment="1" applyProtection="1">
      <alignment horizontal="center" vertical="top" wrapText="1"/>
    </xf>
    <xf numFmtId="0" fontId="48" fillId="2" borderId="9" xfId="0" applyFont="1" applyFill="1" applyBorder="1" applyAlignment="1">
      <alignment vertical="top" wrapText="1"/>
    </xf>
    <xf numFmtId="0" fontId="65" fillId="2" borderId="0" xfId="0" applyFont="1" applyFill="1" applyAlignment="1">
      <alignment vertical="center"/>
    </xf>
    <xf numFmtId="166" fontId="56" fillId="35" borderId="22" xfId="1" applyNumberFormat="1" applyFont="1" applyFill="1" applyBorder="1" applyAlignment="1" applyProtection="1">
      <alignment horizontal="center" vertical="top" wrapText="1"/>
      <protection locked="0"/>
    </xf>
    <xf numFmtId="0" fontId="49" fillId="0" borderId="9" xfId="0" applyFont="1" applyBorder="1" applyAlignment="1">
      <alignment vertical="top"/>
    </xf>
    <xf numFmtId="0" fontId="53" fillId="0" borderId="0" xfId="0" applyFont="1" applyAlignment="1">
      <alignment horizontal="left" vertical="top"/>
    </xf>
    <xf numFmtId="0" fontId="55" fillId="0" borderId="0" xfId="0" applyFont="1" applyAlignment="1">
      <alignment vertical="top"/>
    </xf>
    <xf numFmtId="0" fontId="49" fillId="0" borderId="0" xfId="0" quotePrefix="1" applyFont="1" applyAlignment="1">
      <alignment vertical="top"/>
    </xf>
    <xf numFmtId="9" fontId="56" fillId="35" borderId="22" xfId="25706" applyFont="1" applyFill="1" applyBorder="1" applyAlignment="1" applyProtection="1">
      <alignment horizontal="center" vertical="top" wrapText="1"/>
      <protection locked="0"/>
    </xf>
    <xf numFmtId="0" fontId="47" fillId="0" borderId="9" xfId="0" applyFont="1" applyBorder="1" applyAlignment="1">
      <alignment horizontal="left" vertical="top"/>
    </xf>
    <xf numFmtId="0" fontId="47" fillId="0" borderId="0" xfId="0" applyFont="1" applyBorder="1" applyAlignment="1">
      <alignment horizontal="left" vertical="top"/>
    </xf>
    <xf numFmtId="0" fontId="47" fillId="0" borderId="10" xfId="0" applyFont="1" applyBorder="1" applyAlignment="1">
      <alignment horizontal="left" vertical="top"/>
    </xf>
    <xf numFmtId="166" fontId="56" fillId="2" borderId="0" xfId="1" applyNumberFormat="1" applyFont="1" applyFill="1" applyBorder="1" applyAlignment="1" applyProtection="1">
      <alignment vertical="top" wrapText="1"/>
    </xf>
    <xf numFmtId="166" fontId="56" fillId="2" borderId="10" xfId="1" applyNumberFormat="1" applyFont="1" applyFill="1" applyBorder="1" applyAlignment="1" applyProtection="1">
      <alignment vertical="top" wrapText="1"/>
    </xf>
    <xf numFmtId="0" fontId="48" fillId="0" borderId="9" xfId="0" applyFont="1" applyBorder="1" applyAlignment="1" applyProtection="1">
      <alignment horizontal="centerContinuous" vertical="top" wrapText="1"/>
    </xf>
    <xf numFmtId="0" fontId="48" fillId="0" borderId="0" xfId="0" applyFont="1" applyBorder="1" applyAlignment="1" applyProtection="1">
      <alignment horizontal="centerContinuous" vertical="top" wrapText="1"/>
    </xf>
    <xf numFmtId="0" fontId="49" fillId="0" borderId="0" xfId="0" applyFont="1" applyBorder="1" applyAlignment="1" applyProtection="1">
      <alignment horizontal="centerContinuous" vertical="top" wrapText="1"/>
    </xf>
    <xf numFmtId="0" fontId="49" fillId="0" borderId="10" xfId="0" applyFont="1" applyBorder="1" applyAlignment="1" applyProtection="1">
      <alignment horizontal="centerContinuous" vertical="top" wrapText="1"/>
    </xf>
    <xf numFmtId="0" fontId="49" fillId="0" borderId="0" xfId="0" applyFont="1" applyBorder="1" applyAlignment="1" applyProtection="1">
      <alignment vertical="top" wrapText="1"/>
    </xf>
    <xf numFmtId="166" fontId="56" fillId="2" borderId="9" xfId="1" applyNumberFormat="1" applyFont="1" applyFill="1" applyBorder="1" applyAlignment="1" applyProtection="1">
      <alignment vertical="top" wrapText="1"/>
    </xf>
    <xf numFmtId="0" fontId="49" fillId="0" borderId="10" xfId="0" applyFont="1" applyBorder="1" applyAlignment="1" applyProtection="1">
      <alignment vertical="top" wrapText="1"/>
    </xf>
    <xf numFmtId="0" fontId="67" fillId="40" borderId="0" xfId="0" applyFont="1" applyFill="1" applyAlignment="1">
      <alignment horizontal="center" wrapText="1"/>
    </xf>
    <xf numFmtId="0" fontId="68" fillId="40" borderId="0" xfId="0" applyFont="1" applyFill="1" applyAlignment="1">
      <alignment horizontal="center"/>
    </xf>
    <xf numFmtId="0" fontId="68" fillId="41" borderId="0" xfId="531" applyFont="1" applyFill="1"/>
    <xf numFmtId="0" fontId="68" fillId="41" borderId="0" xfId="531" applyFont="1" applyFill="1" applyAlignment="1">
      <alignment horizontal="centerContinuous"/>
    </xf>
    <xf numFmtId="168" fontId="67" fillId="2" borderId="0" xfId="531" applyNumberFormat="1" applyFont="1" applyFill="1" applyAlignment="1">
      <alignment horizontal="left" vertical="center" wrapText="1"/>
    </xf>
    <xf numFmtId="0" fontId="7" fillId="0" borderId="0" xfId="0" applyFont="1" applyAlignment="1">
      <alignment horizontal="center" wrapText="1"/>
    </xf>
    <xf numFmtId="0" fontId="68" fillId="0" borderId="0" xfId="531" applyFont="1" applyAlignment="1">
      <alignment horizontal="center"/>
    </xf>
    <xf numFmtId="0" fontId="7" fillId="0" borderId="0" xfId="0" applyFont="1" applyAlignment="1">
      <alignment horizontal="center"/>
    </xf>
    <xf numFmtId="0" fontId="67" fillId="37" borderId="0" xfId="531" applyFont="1" applyFill="1" applyAlignment="1">
      <alignment horizontal="right"/>
    </xf>
    <xf numFmtId="0" fontId="69" fillId="37" borderId="0" xfId="531" applyFont="1" applyFill="1" applyAlignment="1">
      <alignment horizontal="center"/>
    </xf>
    <xf numFmtId="0" fontId="7" fillId="37" borderId="0" xfId="0" applyFont="1" applyFill="1" applyAlignment="1">
      <alignment horizontal="center"/>
    </xf>
    <xf numFmtId="0" fontId="67" fillId="0" borderId="0" xfId="531" applyFont="1" applyAlignment="1">
      <alignment horizontal="right"/>
    </xf>
    <xf numFmtId="0" fontId="67" fillId="0" borderId="0" xfId="531" applyFont="1" applyAlignment="1">
      <alignment horizontal="left"/>
    </xf>
    <xf numFmtId="0" fontId="67" fillId="42" borderId="0" xfId="531" applyFont="1" applyFill="1" applyAlignment="1" applyProtection="1">
      <alignment horizontal="center"/>
      <protection locked="0"/>
    </xf>
    <xf numFmtId="0" fontId="68" fillId="0" borderId="0" xfId="531" applyFont="1" applyAlignment="1">
      <alignment horizontal="left" indent="1"/>
    </xf>
    <xf numFmtId="0" fontId="68" fillId="0" borderId="0" xfId="531" applyFont="1" applyProtection="1">
      <protection locked="0"/>
    </xf>
    <xf numFmtId="0" fontId="70" fillId="0" borderId="0" xfId="531" applyFont="1" applyProtection="1">
      <protection locked="0"/>
    </xf>
    <xf numFmtId="0" fontId="68" fillId="0" borderId="0" xfId="531" applyFont="1" applyAlignment="1">
      <alignment horizontal="left"/>
    </xf>
    <xf numFmtId="0" fontId="71" fillId="0" borderId="0" xfId="531" applyFont="1" applyAlignment="1">
      <alignment horizontal="left" indent="1"/>
    </xf>
    <xf numFmtId="0" fontId="71" fillId="0" borderId="0" xfId="531" applyFont="1" applyAlignment="1">
      <alignment horizontal="left"/>
    </xf>
    <xf numFmtId="0" fontId="67" fillId="0" borderId="0" xfId="531" applyFont="1" applyAlignment="1">
      <alignment horizontal="left" wrapText="1" indent="1"/>
    </xf>
    <xf numFmtId="0" fontId="67" fillId="42" borderId="0" xfId="531" applyFont="1" applyFill="1" applyProtection="1">
      <protection locked="0"/>
    </xf>
    <xf numFmtId="0" fontId="68" fillId="0" borderId="0" xfId="531" applyFont="1" applyAlignment="1">
      <alignment horizontal="left" indent="2"/>
    </xf>
    <xf numFmtId="0" fontId="67" fillId="0" borderId="0" xfId="23036" applyFont="1" applyAlignment="1">
      <alignment horizontal="right"/>
    </xf>
    <xf numFmtId="0" fontId="67" fillId="0" borderId="0" xfId="23036" applyFont="1" applyAlignment="1">
      <alignment horizontal="left" wrapText="1" indent="1"/>
    </xf>
    <xf numFmtId="0" fontId="68" fillId="0" borderId="0" xfId="23036" applyFont="1" applyProtection="1">
      <protection locked="0"/>
    </xf>
    <xf numFmtId="0" fontId="71" fillId="0" borderId="0" xfId="23036" applyFont="1" applyAlignment="1">
      <alignment horizontal="left" indent="2"/>
    </xf>
    <xf numFmtId="0" fontId="68" fillId="0" borderId="0" xfId="420" applyFont="1" applyAlignment="1">
      <alignment horizontal="left" vertical="top" indent="2"/>
    </xf>
    <xf numFmtId="168" fontId="67" fillId="0" borderId="0" xfId="531" applyNumberFormat="1" applyFont="1" applyAlignment="1">
      <alignment horizontal="left"/>
    </xf>
    <xf numFmtId="0" fontId="67" fillId="42" borderId="0" xfId="531" applyFont="1" applyFill="1" applyAlignment="1">
      <alignment horizontal="center"/>
    </xf>
    <xf numFmtId="0" fontId="69" fillId="0" borderId="0" xfId="531" applyFont="1" applyAlignment="1">
      <alignment horizontal="center"/>
    </xf>
    <xf numFmtId="0" fontId="72" fillId="0" borderId="0" xfId="531" applyFont="1" applyAlignment="1">
      <alignment horizontal="left"/>
    </xf>
    <xf numFmtId="0" fontId="68" fillId="0" borderId="0" xfId="531" applyFont="1" applyAlignment="1">
      <alignment horizontal="left" indent="3"/>
    </xf>
    <xf numFmtId="1" fontId="7" fillId="0" borderId="0" xfId="0" applyNumberFormat="1" applyFont="1" applyAlignment="1">
      <alignment horizontal="center"/>
    </xf>
    <xf numFmtId="0" fontId="67" fillId="2" borderId="0" xfId="531" applyFont="1" applyFill="1" applyAlignment="1">
      <alignment horizontal="left" vertical="top" indent="1"/>
    </xf>
    <xf numFmtId="0" fontId="68" fillId="0" borderId="0" xfId="531" applyFont="1" applyAlignment="1">
      <alignment horizontal="left" indent="4"/>
    </xf>
    <xf numFmtId="168" fontId="68" fillId="0" borderId="0" xfId="531" applyNumberFormat="1" applyFont="1" applyAlignment="1">
      <alignment horizontal="left" indent="2"/>
    </xf>
    <xf numFmtId="0" fontId="67" fillId="0" borderId="0" xfId="531" applyFont="1" applyAlignment="1">
      <alignment horizontal="left" indent="1"/>
    </xf>
    <xf numFmtId="168" fontId="67" fillId="0" borderId="0" xfId="420" applyNumberFormat="1" applyFont="1" applyAlignment="1">
      <alignment horizontal="left" indent="1"/>
    </xf>
    <xf numFmtId="0" fontId="68" fillId="0" borderId="0" xfId="420" applyFont="1" applyAlignment="1">
      <alignment horizontal="left" indent="1"/>
    </xf>
    <xf numFmtId="168" fontId="67" fillId="0" borderId="0" xfId="420" applyNumberFormat="1" applyFont="1" applyAlignment="1">
      <alignment horizontal="left"/>
    </xf>
    <xf numFmtId="168" fontId="68" fillId="0" borderId="0" xfId="420" applyNumberFormat="1" applyFont="1" applyAlignment="1">
      <alignment horizontal="left" indent="1"/>
    </xf>
    <xf numFmtId="0" fontId="73" fillId="0" borderId="0" xfId="25657" applyFont="1" applyAlignment="1">
      <alignment horizontal="left" vertical="top"/>
    </xf>
    <xf numFmtId="0" fontId="68" fillId="0" borderId="0" xfId="420" applyFont="1" applyAlignment="1">
      <alignment horizontal="left" indent="2"/>
    </xf>
    <xf numFmtId="0" fontId="67" fillId="0" borderId="0" xfId="420" applyFont="1" applyAlignment="1">
      <alignment horizontal="left"/>
    </xf>
    <xf numFmtId="0" fontId="67" fillId="2" borderId="0" xfId="420" applyFont="1" applyFill="1" applyAlignment="1">
      <alignment horizontal="left" indent="1"/>
    </xf>
    <xf numFmtId="0" fontId="68" fillId="0" borderId="0" xfId="420" applyFont="1" applyAlignment="1">
      <alignment horizontal="left" indent="3"/>
    </xf>
    <xf numFmtId="168" fontId="68" fillId="0" borderId="0" xfId="420" applyNumberFormat="1" applyFont="1" applyAlignment="1">
      <alignment horizontal="left"/>
    </xf>
    <xf numFmtId="0" fontId="68" fillId="0" borderId="0" xfId="420" applyFont="1" applyAlignment="1">
      <alignment horizontal="left"/>
    </xf>
    <xf numFmtId="0" fontId="69" fillId="43" borderId="69" xfId="420" applyFont="1" applyFill="1" applyBorder="1" applyAlignment="1">
      <alignment horizontal="center"/>
    </xf>
    <xf numFmtId="0" fontId="69" fillId="43" borderId="0" xfId="420" applyFont="1" applyFill="1" applyAlignment="1">
      <alignment horizontal="center"/>
    </xf>
    <xf numFmtId="0" fontId="68" fillId="0" borderId="0" xfId="531" applyFont="1" applyAlignment="1">
      <alignment horizontal="centerContinuous"/>
    </xf>
    <xf numFmtId="0" fontId="7" fillId="0" borderId="0" xfId="25657" applyFont="1" applyAlignment="1">
      <alignment horizontal="left" vertical="top" indent="1"/>
    </xf>
    <xf numFmtId="0" fontId="68" fillId="0" borderId="0" xfId="25657" applyFont="1" applyAlignment="1">
      <alignment horizontal="left" vertical="top" indent="1"/>
    </xf>
    <xf numFmtId="0" fontId="7" fillId="0" borderId="0" xfId="25657" applyFont="1" applyAlignment="1">
      <alignment horizontal="left" vertical="top" wrapText="1" indent="1"/>
    </xf>
    <xf numFmtId="0" fontId="7" fillId="0" borderId="0" xfId="25657" applyFont="1" applyAlignment="1">
      <alignment horizontal="left" vertical="top" indent="2"/>
    </xf>
    <xf numFmtId="0" fontId="67" fillId="0" borderId="0" xfId="420" applyFont="1" applyAlignment="1">
      <alignment horizontal="left" vertical="top" indent="1"/>
    </xf>
    <xf numFmtId="0" fontId="7" fillId="0" borderId="0" xfId="25657" applyFont="1" applyAlignment="1">
      <alignment horizontal="left" vertical="top" wrapText="1" indent="2"/>
    </xf>
    <xf numFmtId="1" fontId="68" fillId="0" borderId="0" xfId="531" applyNumberFormat="1" applyFont="1" applyAlignment="1" applyProtection="1">
      <alignment horizontal="left" indent="1"/>
      <protection locked="0"/>
    </xf>
    <xf numFmtId="0" fontId="68" fillId="0" borderId="0" xfId="531" applyFont="1" applyAlignment="1" applyProtection="1">
      <alignment horizontal="left" indent="2"/>
      <protection locked="0"/>
    </xf>
    <xf numFmtId="0" fontId="7" fillId="0" borderId="0" xfId="25657" applyFont="1" applyAlignment="1">
      <alignment horizontal="left" vertical="top"/>
    </xf>
    <xf numFmtId="0" fontId="68" fillId="2" borderId="0" xfId="420" applyFont="1" applyFill="1" applyAlignment="1">
      <alignment horizontal="left" wrapText="1" indent="1"/>
    </xf>
    <xf numFmtId="0" fontId="7" fillId="0" borderId="0" xfId="25657" applyFont="1" applyAlignment="1">
      <alignment horizontal="left" vertical="top" indent="3"/>
    </xf>
    <xf numFmtId="0" fontId="68" fillId="0" borderId="0" xfId="531" applyFont="1" applyAlignment="1" applyProtection="1">
      <alignment horizontal="left"/>
      <protection locked="0"/>
    </xf>
    <xf numFmtId="0" fontId="68" fillId="0" borderId="0" xfId="420" applyFont="1" applyAlignment="1">
      <alignment horizontal="left" vertical="top"/>
    </xf>
    <xf numFmtId="0" fontId="68" fillId="0" borderId="0" xfId="420" applyFont="1" applyAlignment="1">
      <alignment horizontal="center"/>
    </xf>
    <xf numFmtId="169" fontId="68" fillId="0" borderId="0" xfId="1210" applyNumberFormat="1" applyFont="1" applyAlignment="1">
      <alignment horizontal="center"/>
    </xf>
    <xf numFmtId="0" fontId="67" fillId="0" borderId="72" xfId="531" applyFont="1" applyBorder="1" applyAlignment="1">
      <alignment horizontal="left" indent="2"/>
    </xf>
    <xf numFmtId="0" fontId="67" fillId="0" borderId="0" xfId="531" applyFont="1" applyAlignment="1">
      <alignment horizontal="left" indent="2"/>
    </xf>
    <xf numFmtId="169" fontId="67" fillId="0" borderId="72" xfId="1210" applyNumberFormat="1" applyFont="1" applyBorder="1" applyAlignment="1">
      <alignment horizontal="center"/>
    </xf>
    <xf numFmtId="169" fontId="67" fillId="0" borderId="0" xfId="1210" applyNumberFormat="1" applyFont="1" applyBorder="1" applyAlignment="1">
      <alignment horizontal="center"/>
    </xf>
    <xf numFmtId="0" fontId="68" fillId="0" borderId="0" xfId="531" applyFont="1"/>
    <xf numFmtId="0" fontId="68" fillId="0" borderId="0" xfId="420" applyFont="1" applyAlignment="1">
      <alignment horizontal="left" vertical="top" indent="3"/>
    </xf>
    <xf numFmtId="0" fontId="67" fillId="0" borderId="0" xfId="420" applyFont="1" applyAlignment="1">
      <alignment horizontal="left" vertical="top"/>
    </xf>
    <xf numFmtId="9" fontId="68" fillId="0" borderId="0" xfId="420" applyNumberFormat="1" applyFont="1" applyAlignment="1">
      <alignment horizontal="left" vertical="top" indent="2"/>
    </xf>
    <xf numFmtId="0" fontId="68" fillId="41" borderId="0" xfId="531" applyFont="1" applyFill="1" applyAlignment="1">
      <alignment horizontal="center"/>
    </xf>
    <xf numFmtId="0" fontId="0" fillId="0" borderId="0" xfId="0" applyAlignment="1">
      <alignment horizontal="center"/>
    </xf>
    <xf numFmtId="9" fontId="0" fillId="0" borderId="0" xfId="0" applyNumberFormat="1" applyAlignment="1">
      <alignment horizontal="center"/>
    </xf>
    <xf numFmtId="9" fontId="68" fillId="0" borderId="0" xfId="25706" applyFont="1" applyAlignment="1">
      <alignment horizontal="center"/>
    </xf>
    <xf numFmtId="9" fontId="68" fillId="0" borderId="0" xfId="531" applyNumberFormat="1" applyFont="1" applyAlignment="1">
      <alignment horizontal="center"/>
    </xf>
    <xf numFmtId="0" fontId="47" fillId="0" borderId="9" xfId="0" applyFont="1" applyBorder="1" applyAlignment="1">
      <alignment horizontal="left" vertical="top" wrapText="1"/>
    </xf>
    <xf numFmtId="0" fontId="47" fillId="0" borderId="0" xfId="0" applyFont="1" applyBorder="1" applyAlignment="1">
      <alignment horizontal="left" vertical="top" wrapText="1"/>
    </xf>
    <xf numFmtId="0" fontId="49" fillId="35" borderId="23" xfId="0" applyFont="1" applyFill="1" applyBorder="1" applyAlignment="1" applyProtection="1">
      <alignment horizontal="center" vertical="center" wrapText="1"/>
      <protection locked="0"/>
    </xf>
    <xf numFmtId="0" fontId="47" fillId="0" borderId="10" xfId="0" applyFont="1" applyBorder="1" applyAlignment="1">
      <alignment horizontal="left" vertical="top" wrapText="1"/>
    </xf>
    <xf numFmtId="0" fontId="47" fillId="0" borderId="10" xfId="0" applyFont="1" applyBorder="1" applyAlignment="1">
      <alignment vertical="top" wrapText="1"/>
    </xf>
    <xf numFmtId="0" fontId="50" fillId="38" borderId="22" xfId="0" applyFont="1" applyFill="1" applyBorder="1" applyAlignment="1">
      <alignment horizontal="center" vertical="top" wrapText="1"/>
    </xf>
    <xf numFmtId="0" fontId="49" fillId="0" borderId="0" xfId="0" applyFont="1" applyBorder="1" applyAlignment="1"/>
    <xf numFmtId="0" fontId="49" fillId="0" borderId="10" xfId="0" applyFont="1" applyBorder="1" applyAlignment="1"/>
    <xf numFmtId="0" fontId="0" fillId="0" borderId="0" xfId="0" applyAlignment="1">
      <alignment vertical="top"/>
    </xf>
    <xf numFmtId="49" fontId="49" fillId="0" borderId="0" xfId="0" applyNumberFormat="1" applyFont="1" applyAlignment="1">
      <alignment horizontal="left" vertical="top"/>
    </xf>
    <xf numFmtId="49" fontId="47" fillId="0" borderId="0" xfId="0" quotePrefix="1" applyNumberFormat="1" applyFont="1" applyAlignment="1">
      <alignment vertical="top"/>
    </xf>
    <xf numFmtId="15" fontId="47" fillId="0" borderId="0" xfId="0" quotePrefix="1" applyNumberFormat="1" applyFont="1" applyAlignment="1">
      <alignment vertical="top"/>
    </xf>
    <xf numFmtId="0" fontId="56" fillId="0" borderId="0" xfId="0" applyFont="1" applyAlignment="1">
      <alignment horizontal="left" vertical="top"/>
    </xf>
    <xf numFmtId="0" fontId="47" fillId="0" borderId="0" xfId="0" applyFont="1" applyAlignment="1">
      <alignment vertical="top"/>
    </xf>
    <xf numFmtId="0" fontId="56" fillId="0" borderId="0" xfId="0" applyFont="1" applyAlignment="1">
      <alignment horizontal="center" vertical="top"/>
    </xf>
    <xf numFmtId="0" fontId="74" fillId="0" borderId="0" xfId="0" applyFont="1" applyAlignment="1">
      <alignment vertical="top" wrapText="1"/>
    </xf>
    <xf numFmtId="0" fontId="47" fillId="0" borderId="9" xfId="0" applyFont="1" applyBorder="1" applyAlignment="1">
      <alignment horizontal="left" vertical="top" wrapText="1"/>
    </xf>
    <xf numFmtId="0" fontId="47" fillId="0" borderId="10" xfId="0" applyFont="1" applyBorder="1" applyAlignment="1">
      <alignment horizontal="left" vertical="center" wrapText="1"/>
    </xf>
    <xf numFmtId="0" fontId="47" fillId="0" borderId="10" xfId="0" applyFont="1" applyBorder="1" applyAlignment="1">
      <alignment vertical="top" wrapText="1"/>
    </xf>
    <xf numFmtId="166" fontId="56" fillId="35" borderId="22" xfId="1" applyNumberFormat="1" applyFont="1" applyFill="1" applyBorder="1" applyAlignment="1" applyProtection="1">
      <alignment horizontal="center" vertical="top" wrapText="1"/>
      <protection locked="0"/>
    </xf>
    <xf numFmtId="0" fontId="49" fillId="0" borderId="5" xfId="0" applyFont="1" applyBorder="1" applyAlignment="1">
      <alignment wrapText="1"/>
    </xf>
    <xf numFmtId="0" fontId="56" fillId="35" borderId="22" xfId="922" applyNumberFormat="1" applyFont="1" applyFill="1" applyBorder="1" applyAlignment="1" applyProtection="1">
      <alignment horizontal="center" vertical="center" wrapText="1"/>
      <protection locked="0"/>
    </xf>
    <xf numFmtId="0" fontId="47" fillId="0" borderId="0" xfId="0" applyFont="1" applyAlignment="1">
      <alignment horizontal="left" vertical="top" wrapText="1"/>
    </xf>
    <xf numFmtId="0" fontId="50" fillId="0" borderId="0" xfId="0" applyFont="1" applyAlignment="1">
      <alignment horizontal="center" vertical="top"/>
    </xf>
    <xf numFmtId="0" fontId="47" fillId="0" borderId="22" xfId="0" applyFont="1" applyBorder="1" applyAlignment="1">
      <alignment horizontal="center" vertical="center" wrapText="1"/>
    </xf>
    <xf numFmtId="0" fontId="47" fillId="0" borderId="0" xfId="0" applyFont="1" applyBorder="1" applyAlignment="1">
      <alignment vertical="center" wrapText="1"/>
    </xf>
    <xf numFmtId="0" fontId="47" fillId="0" borderId="28" xfId="0" applyFont="1" applyBorder="1" applyAlignment="1">
      <alignment vertical="top" wrapText="1"/>
    </xf>
    <xf numFmtId="0" fontId="47" fillId="0" borderId="0" xfId="0" applyFont="1" applyAlignment="1">
      <alignment horizontal="left" vertical="center" wrapText="1"/>
    </xf>
    <xf numFmtId="0" fontId="46" fillId="0" borderId="3" xfId="0" applyFont="1" applyBorder="1" applyAlignment="1">
      <alignment horizontal="center" vertical="top" wrapText="1"/>
    </xf>
    <xf numFmtId="0" fontId="46" fillId="0" borderId="8" xfId="0" applyFont="1" applyBorder="1" applyAlignment="1">
      <alignment horizontal="center" vertical="top" wrapText="1"/>
    </xf>
    <xf numFmtId="0" fontId="46" fillId="0" borderId="4" xfId="0" applyFont="1" applyBorder="1" applyAlignment="1">
      <alignment horizontal="center" vertical="top" wrapText="1"/>
    </xf>
    <xf numFmtId="0" fontId="47" fillId="0" borderId="0" xfId="0" applyFont="1" applyAlignment="1">
      <alignment vertical="top" wrapText="1"/>
    </xf>
    <xf numFmtId="0" fontId="46" fillId="0" borderId="9" xfId="0" applyFont="1" applyBorder="1" applyAlignment="1">
      <alignment horizontal="center" vertical="top" wrapText="1"/>
    </xf>
    <xf numFmtId="0" fontId="46" fillId="0" borderId="0" xfId="0" applyFont="1" applyAlignment="1">
      <alignment horizontal="center" vertical="top" wrapText="1"/>
    </xf>
    <xf numFmtId="0" fontId="46" fillId="0" borderId="10" xfId="0" applyFont="1" applyBorder="1" applyAlignment="1">
      <alignment horizontal="center" vertical="top" wrapText="1"/>
    </xf>
    <xf numFmtId="0" fontId="48" fillId="0" borderId="10" xfId="0" applyFont="1" applyBorder="1" applyAlignment="1">
      <alignment horizontal="center" vertical="top" wrapText="1"/>
    </xf>
    <xf numFmtId="166" fontId="56" fillId="35" borderId="22" xfId="1" applyNumberFormat="1" applyFont="1" applyFill="1" applyBorder="1" applyAlignment="1" applyProtection="1">
      <alignment horizontal="center" vertical="top" wrapText="1"/>
      <protection locked="0"/>
    </xf>
    <xf numFmtId="0" fontId="49" fillId="0" borderId="0" xfId="0" applyFont="1" applyProtection="1"/>
    <xf numFmtId="0" fontId="49" fillId="0" borderId="0" xfId="0" applyFont="1" applyAlignment="1" applyProtection="1">
      <alignment vertical="top"/>
    </xf>
    <xf numFmtId="0" fontId="49" fillId="2" borderId="0" xfId="0" applyFont="1" applyFill="1" applyProtection="1"/>
    <xf numFmtId="0" fontId="67" fillId="40" borderId="0" xfId="531" applyFont="1" applyFill="1" applyAlignment="1">
      <alignment horizontal="center"/>
    </xf>
    <xf numFmtId="0" fontId="7" fillId="44" borderId="0" xfId="0" applyFont="1" applyFill="1" applyAlignment="1">
      <alignment horizontal="center"/>
    </xf>
    <xf numFmtId="0" fontId="67" fillId="0" borderId="9" xfId="531" applyFont="1" applyBorder="1" applyAlignment="1">
      <alignment horizontal="left" vertical="top" indent="1"/>
    </xf>
    <xf numFmtId="0" fontId="67" fillId="0" borderId="0" xfId="420" applyFont="1" applyAlignment="1">
      <alignment horizontal="left" indent="1"/>
    </xf>
    <xf numFmtId="169" fontId="68" fillId="0" borderId="0" xfId="1210" applyNumberFormat="1" applyFont="1" applyBorder="1" applyAlignment="1">
      <alignment horizontal="center"/>
    </xf>
    <xf numFmtId="43" fontId="68" fillId="0" borderId="0" xfId="25706" applyNumberFormat="1" applyFont="1" applyAlignment="1">
      <alignment horizontal="center"/>
    </xf>
    <xf numFmtId="0" fontId="68" fillId="0" borderId="0" xfId="420" applyFont="1" applyAlignment="1">
      <alignment horizontal="left" wrapText="1" indent="1"/>
    </xf>
    <xf numFmtId="0" fontId="68" fillId="0" borderId="9" xfId="420" applyFont="1" applyBorder="1" applyAlignment="1">
      <alignment horizontal="left" wrapText="1" indent="1"/>
    </xf>
    <xf numFmtId="1" fontId="68" fillId="0" borderId="0" xfId="531" applyNumberFormat="1" applyFont="1" applyAlignment="1">
      <alignment horizontal="center"/>
    </xf>
    <xf numFmtId="0" fontId="21" fillId="34" borderId="0" xfId="0" applyFont="1" applyFill="1"/>
    <xf numFmtId="0" fontId="21" fillId="34" borderId="0" xfId="0" applyFont="1" applyFill="1" applyAlignment="1">
      <alignment horizontal="left"/>
    </xf>
    <xf numFmtId="0" fontId="7" fillId="0" borderId="0" xfId="0" applyFont="1"/>
    <xf numFmtId="0" fontId="68" fillId="0" borderId="0" xfId="0" applyFont="1"/>
    <xf numFmtId="0" fontId="72" fillId="0" borderId="0" xfId="0" applyFont="1"/>
    <xf numFmtId="0" fontId="68" fillId="0" borderId="0" xfId="0" applyFont="1" applyAlignment="1">
      <alignment horizontal="left"/>
    </xf>
    <xf numFmtId="0" fontId="9" fillId="0" borderId="0" xfId="0" applyFont="1"/>
    <xf numFmtId="0" fontId="7" fillId="0" borderId="0" xfId="0" applyFont="1" applyAlignment="1">
      <alignment horizontal="left"/>
    </xf>
    <xf numFmtId="0" fontId="9" fillId="0" borderId="0" xfId="0" applyFont="1" applyAlignment="1">
      <alignment horizontal="left"/>
    </xf>
    <xf numFmtId="49" fontId="7" fillId="0" borderId="0" xfId="0" applyNumberFormat="1" applyFont="1" applyAlignment="1">
      <alignment horizontal="left"/>
    </xf>
    <xf numFmtId="0" fontId="7" fillId="0" borderId="0" xfId="0" applyNumberFormat="1" applyFont="1" applyAlignment="1">
      <alignment horizontal="center"/>
    </xf>
    <xf numFmtId="0" fontId="68" fillId="0" borderId="0" xfId="25706" applyNumberFormat="1" applyFont="1" applyAlignment="1">
      <alignment horizontal="center"/>
    </xf>
    <xf numFmtId="165" fontId="56" fillId="36" borderId="52" xfId="1" applyNumberFormat="1" applyFont="1" applyFill="1" applyBorder="1" applyAlignment="1" applyProtection="1">
      <alignment horizontal="right" vertical="center" wrapText="1"/>
    </xf>
    <xf numFmtId="165" fontId="56" fillId="36" borderId="53" xfId="1" applyNumberFormat="1" applyFont="1" applyFill="1" applyBorder="1" applyAlignment="1" applyProtection="1">
      <alignment horizontal="right" vertical="center" wrapText="1"/>
    </xf>
    <xf numFmtId="0" fontId="63" fillId="39" borderId="0" xfId="0" applyFont="1" applyFill="1" applyAlignment="1">
      <alignment horizontal="center" vertical="top"/>
    </xf>
    <xf numFmtId="0" fontId="47" fillId="0" borderId="9" xfId="0" applyFont="1" applyBorder="1" applyAlignment="1">
      <alignment horizontal="left" vertical="top" wrapText="1"/>
    </xf>
    <xf numFmtId="0" fontId="47" fillId="0" borderId="0" xfId="0" applyFont="1" applyBorder="1" applyAlignment="1">
      <alignment horizontal="left" vertical="top" wrapText="1"/>
    </xf>
    <xf numFmtId="0" fontId="47" fillId="0" borderId="10" xfId="0" applyFont="1" applyBorder="1" applyAlignment="1">
      <alignment horizontal="left" vertical="top" wrapText="1"/>
    </xf>
    <xf numFmtId="0" fontId="47" fillId="38" borderId="22" xfId="0" applyFont="1" applyFill="1" applyBorder="1" applyAlignment="1">
      <alignment horizontal="center" vertical="top" wrapText="1"/>
    </xf>
    <xf numFmtId="0" fontId="47" fillId="38" borderId="44" xfId="0" applyFont="1" applyFill="1" applyBorder="1" applyAlignment="1">
      <alignment horizontal="center" vertical="top" wrapText="1"/>
    </xf>
    <xf numFmtId="0" fontId="47" fillId="38" borderId="43" xfId="0" applyFont="1" applyFill="1" applyBorder="1" applyAlignment="1">
      <alignment horizontal="center" vertical="top" wrapText="1"/>
    </xf>
    <xf numFmtId="0" fontId="46" fillId="34" borderId="0" xfId="0" applyFont="1" applyFill="1" applyAlignment="1">
      <alignment horizontal="center" vertical="top" wrapText="1"/>
    </xf>
    <xf numFmtId="0" fontId="46" fillId="34" borderId="3" xfId="0" applyFont="1" applyFill="1" applyBorder="1" applyAlignment="1">
      <alignment horizontal="center" vertical="top" wrapText="1"/>
    </xf>
    <xf numFmtId="0" fontId="46" fillId="34" borderId="8" xfId="0" applyFont="1" applyFill="1" applyBorder="1" applyAlignment="1">
      <alignment horizontal="center" vertical="top" wrapText="1"/>
    </xf>
    <xf numFmtId="0" fontId="46" fillId="34" borderId="4" xfId="0" applyFont="1" applyFill="1" applyBorder="1" applyAlignment="1">
      <alignment horizontal="center" vertical="top" wrapText="1"/>
    </xf>
    <xf numFmtId="0" fontId="46" fillId="34" borderId="0" xfId="0" applyFont="1" applyFill="1" applyAlignment="1">
      <alignment horizontal="center" vertical="top"/>
    </xf>
    <xf numFmtId="0" fontId="46" fillId="34" borderId="3" xfId="0" applyFont="1" applyFill="1" applyBorder="1" applyAlignment="1">
      <alignment horizontal="center" vertical="top"/>
    </xf>
    <xf numFmtId="0" fontId="46" fillId="34" borderId="8" xfId="0" applyFont="1" applyFill="1" applyBorder="1" applyAlignment="1">
      <alignment horizontal="center" vertical="top"/>
    </xf>
    <xf numFmtId="0" fontId="46" fillId="34" borderId="4" xfId="0" applyFont="1" applyFill="1" applyBorder="1" applyAlignment="1">
      <alignment horizontal="center" vertical="top"/>
    </xf>
    <xf numFmtId="0" fontId="60" fillId="38" borderId="25" xfId="0" applyFont="1" applyFill="1" applyBorder="1" applyAlignment="1">
      <alignment horizontal="center" vertical="center" wrapText="1"/>
    </xf>
    <xf numFmtId="0" fontId="60" fillId="38" borderId="26" xfId="0" applyFont="1" applyFill="1" applyBorder="1" applyAlignment="1">
      <alignment horizontal="center" vertical="center" wrapText="1"/>
    </xf>
    <xf numFmtId="0" fontId="60" fillId="38" borderId="27" xfId="0" applyFont="1" applyFill="1" applyBorder="1" applyAlignment="1">
      <alignment horizontal="center" vertical="center" wrapText="1"/>
    </xf>
    <xf numFmtId="0" fontId="60" fillId="38" borderId="30" xfId="0" applyFont="1" applyFill="1" applyBorder="1" applyAlignment="1">
      <alignment horizontal="center" vertical="center" wrapText="1"/>
    </xf>
    <xf numFmtId="0" fontId="60" fillId="38" borderId="31" xfId="0" applyFont="1" applyFill="1" applyBorder="1" applyAlignment="1">
      <alignment horizontal="center" vertical="center" wrapText="1"/>
    </xf>
    <xf numFmtId="0" fontId="60" fillId="38" borderId="32" xfId="0" applyFont="1" applyFill="1" applyBorder="1" applyAlignment="1">
      <alignment horizontal="center" vertical="center" wrapText="1"/>
    </xf>
    <xf numFmtId="0" fontId="47" fillId="0" borderId="33" xfId="0" applyFont="1" applyBorder="1" applyAlignment="1">
      <alignment horizontal="left" vertical="center" wrapText="1"/>
    </xf>
    <xf numFmtId="0" fontId="47" fillId="0" borderId="34" xfId="0" applyFont="1" applyBorder="1" applyAlignment="1">
      <alignment horizontal="left" vertical="center" wrapText="1"/>
    </xf>
    <xf numFmtId="0" fontId="47" fillId="0" borderId="35" xfId="0" applyFont="1" applyBorder="1" applyAlignment="1">
      <alignment horizontal="left" vertical="center" wrapText="1"/>
    </xf>
    <xf numFmtId="0" fontId="56" fillId="35" borderId="33" xfId="922" applyNumberFormat="1" applyFont="1" applyFill="1" applyBorder="1" applyAlignment="1" applyProtection="1">
      <alignment horizontal="left" vertical="center" wrapText="1"/>
      <protection locked="0"/>
    </xf>
    <xf numFmtId="0" fontId="56" fillId="35" borderId="34" xfId="922" applyNumberFormat="1" applyFont="1" applyFill="1" applyBorder="1" applyAlignment="1" applyProtection="1">
      <alignment horizontal="left" vertical="center" wrapText="1"/>
      <protection locked="0"/>
    </xf>
    <xf numFmtId="0" fontId="56" fillId="35" borderId="57" xfId="922" applyNumberFormat="1" applyFont="1" applyFill="1" applyBorder="1" applyAlignment="1" applyProtection="1">
      <alignment horizontal="left" vertical="center" wrapText="1"/>
      <protection locked="0"/>
    </xf>
    <xf numFmtId="0" fontId="47" fillId="0" borderId="36" xfId="0" applyFont="1" applyBorder="1" applyAlignment="1">
      <alignment horizontal="left" vertical="center" wrapText="1"/>
    </xf>
    <xf numFmtId="0" fontId="47" fillId="0" borderId="23" xfId="0" applyFont="1" applyBorder="1" applyAlignment="1">
      <alignment horizontal="left" vertical="center" wrapText="1"/>
    </xf>
    <xf numFmtId="0" fontId="47" fillId="0" borderId="38" xfId="0" applyFont="1" applyBorder="1" applyAlignment="1">
      <alignment horizontal="left" vertical="center" wrapText="1"/>
    </xf>
    <xf numFmtId="0" fontId="47" fillId="0" borderId="39" xfId="0" applyFont="1" applyBorder="1" applyAlignment="1">
      <alignment horizontal="left" vertical="center" wrapText="1"/>
    </xf>
    <xf numFmtId="0" fontId="47" fillId="0" borderId="41" xfId="0" applyFont="1" applyBorder="1" applyAlignment="1">
      <alignment horizontal="left" vertical="center" wrapText="1"/>
    </xf>
    <xf numFmtId="0" fontId="47" fillId="0" borderId="24" xfId="0" applyFont="1" applyBorder="1" applyAlignment="1">
      <alignment horizontal="left" vertical="center" wrapText="1"/>
    </xf>
    <xf numFmtId="0" fontId="56" fillId="35" borderId="23" xfId="922" applyNumberFormat="1" applyFont="1" applyFill="1" applyBorder="1" applyAlignment="1" applyProtection="1">
      <alignment horizontal="left" vertical="center" wrapText="1"/>
      <protection locked="0"/>
    </xf>
    <xf numFmtId="0" fontId="56" fillId="35" borderId="37" xfId="922" applyNumberFormat="1" applyFont="1" applyFill="1" applyBorder="1" applyAlignment="1" applyProtection="1">
      <alignment horizontal="left" vertical="center" wrapText="1"/>
      <protection locked="0"/>
    </xf>
    <xf numFmtId="0" fontId="56" fillId="35" borderId="39" xfId="922" applyNumberFormat="1" applyFont="1" applyFill="1" applyBorder="1" applyAlignment="1" applyProtection="1">
      <alignment horizontal="left" vertical="center" wrapText="1"/>
      <protection locked="0"/>
    </xf>
    <xf numFmtId="0" fontId="56" fillId="35" borderId="40" xfId="922" applyNumberFormat="1" applyFont="1" applyFill="1" applyBorder="1" applyAlignment="1" applyProtection="1">
      <alignment horizontal="left" vertical="center" wrapText="1"/>
      <protection locked="0"/>
    </xf>
    <xf numFmtId="0" fontId="56" fillId="35" borderId="24" xfId="922" applyNumberFormat="1" applyFont="1" applyFill="1" applyBorder="1" applyAlignment="1" applyProtection="1">
      <alignment horizontal="left" vertical="center" wrapText="1"/>
      <protection locked="0"/>
    </xf>
    <xf numFmtId="0" fontId="56" fillId="35" borderId="42" xfId="922" applyNumberFormat="1" applyFont="1" applyFill="1" applyBorder="1" applyAlignment="1" applyProtection="1">
      <alignment horizontal="left" vertical="center" wrapText="1"/>
      <protection locked="0"/>
    </xf>
    <xf numFmtId="0" fontId="48" fillId="0" borderId="9" xfId="0" applyFont="1" applyBorder="1" applyAlignment="1">
      <alignment horizontal="right" vertical="center" wrapText="1" indent="1"/>
    </xf>
    <xf numFmtId="0" fontId="48" fillId="0" borderId="0" xfId="0" applyFont="1" applyBorder="1" applyAlignment="1">
      <alignment horizontal="right" vertical="center" wrapText="1" indent="1"/>
    </xf>
    <xf numFmtId="0" fontId="59" fillId="0" borderId="9" xfId="0" applyFont="1" applyBorder="1" applyAlignment="1" applyProtection="1">
      <alignment horizontal="left" vertical="top" wrapText="1"/>
      <protection locked="0"/>
    </xf>
    <xf numFmtId="0" fontId="59" fillId="0" borderId="0" xfId="0" applyFont="1" applyBorder="1" applyAlignment="1" applyProtection="1">
      <alignment horizontal="left" vertical="top" wrapText="1"/>
      <protection locked="0"/>
    </xf>
    <xf numFmtId="0" fontId="59" fillId="0" borderId="10" xfId="0" applyFont="1" applyBorder="1" applyAlignment="1" applyProtection="1">
      <alignment horizontal="left" vertical="top" wrapText="1"/>
      <protection locked="0"/>
    </xf>
    <xf numFmtId="0" fontId="47" fillId="0" borderId="43" xfId="0" applyFont="1" applyBorder="1" applyAlignment="1">
      <alignment horizontal="left" vertical="center" wrapText="1"/>
    </xf>
    <xf numFmtId="0" fontId="47" fillId="0" borderId="22" xfId="0" applyFont="1" applyBorder="1" applyAlignment="1">
      <alignment horizontal="left" vertical="center" wrapText="1"/>
    </xf>
    <xf numFmtId="0" fontId="0" fillId="0" borderId="43" xfId="0" applyBorder="1" applyAlignment="1">
      <alignment horizontal="left" vertical="center" wrapText="1"/>
    </xf>
    <xf numFmtId="0" fontId="0" fillId="0" borderId="22" xfId="0" applyBorder="1" applyAlignment="1">
      <alignment horizontal="left" vertical="center" wrapText="1"/>
    </xf>
    <xf numFmtId="0" fontId="56" fillId="35" borderId="22" xfId="922" applyNumberFormat="1" applyFont="1" applyFill="1" applyBorder="1" applyAlignment="1" applyProtection="1">
      <alignment horizontal="left" vertical="center" wrapText="1"/>
      <protection locked="0"/>
    </xf>
    <xf numFmtId="0" fontId="56" fillId="35" borderId="44" xfId="922" applyNumberFormat="1" applyFont="1" applyFill="1" applyBorder="1" applyAlignment="1" applyProtection="1">
      <alignment horizontal="left" vertical="center" wrapText="1"/>
      <protection locked="0"/>
    </xf>
    <xf numFmtId="14" fontId="56" fillId="35" borderId="22" xfId="922" applyNumberFormat="1" applyFont="1" applyFill="1" applyBorder="1" applyAlignment="1" applyProtection="1">
      <alignment horizontal="left" vertical="center" wrapText="1"/>
      <protection locked="0"/>
    </xf>
    <xf numFmtId="0" fontId="47" fillId="0" borderId="9" xfId="0" applyFont="1" applyBorder="1" applyAlignment="1">
      <alignment horizontal="left" vertical="center" wrapText="1"/>
    </xf>
    <xf numFmtId="0" fontId="47" fillId="0" borderId="0" xfId="0" applyFont="1" applyBorder="1" applyAlignment="1">
      <alignment horizontal="left" vertical="center" wrapText="1"/>
    </xf>
    <xf numFmtId="0" fontId="47" fillId="0" borderId="10" xfId="0" applyFont="1" applyBorder="1" applyAlignment="1">
      <alignment horizontal="left" vertical="center" wrapText="1"/>
    </xf>
    <xf numFmtId="0" fontId="49" fillId="0" borderId="9" xfId="0" applyFont="1" applyBorder="1" applyAlignment="1">
      <alignment horizontal="right" vertical="center" wrapText="1" indent="1"/>
    </xf>
    <xf numFmtId="0" fontId="49" fillId="0" borderId="0" xfId="0" applyFont="1" applyBorder="1" applyAlignment="1">
      <alignment horizontal="right" vertical="center" wrapText="1" indent="1"/>
    </xf>
    <xf numFmtId="0" fontId="56" fillId="35" borderId="23" xfId="922" applyNumberFormat="1" applyFont="1" applyFill="1" applyBorder="1" applyAlignment="1" applyProtection="1">
      <alignment horizontal="center" vertical="center" wrapText="1"/>
      <protection locked="0"/>
    </xf>
    <xf numFmtId="0" fontId="56" fillId="35" borderId="24" xfId="922" applyNumberFormat="1" applyFont="1" applyFill="1" applyBorder="1" applyAlignment="1" applyProtection="1">
      <alignment horizontal="center" vertical="center" wrapText="1"/>
      <protection locked="0"/>
    </xf>
    <xf numFmtId="0" fontId="49" fillId="0" borderId="0" xfId="0" applyFont="1" applyBorder="1" applyAlignment="1">
      <alignment horizontal="left" vertical="center" wrapText="1"/>
    </xf>
    <xf numFmtId="0" fontId="49" fillId="0" borderId="10" xfId="0" applyFont="1" applyBorder="1" applyAlignment="1">
      <alignment horizontal="left" vertical="center" wrapText="1"/>
    </xf>
    <xf numFmtId="0" fontId="47" fillId="0" borderId="9" xfId="0" applyFont="1" applyBorder="1" applyAlignment="1">
      <alignment horizontal="right" vertical="center" wrapText="1" indent="1"/>
    </xf>
    <xf numFmtId="0" fontId="47" fillId="0" borderId="0" xfId="0" applyFont="1" applyBorder="1" applyAlignment="1">
      <alignment horizontal="right" vertical="center" wrapText="1" indent="1"/>
    </xf>
    <xf numFmtId="0" fontId="49" fillId="0" borderId="0" xfId="0" applyFont="1" applyBorder="1" applyAlignment="1">
      <alignment horizontal="left" vertical="center" wrapText="1" indent="1"/>
    </xf>
    <xf numFmtId="0" fontId="49" fillId="0" borderId="10" xfId="0" applyFont="1" applyBorder="1" applyAlignment="1">
      <alignment horizontal="left" vertical="center" wrapText="1" indent="1"/>
    </xf>
    <xf numFmtId="0" fontId="49" fillId="35" borderId="23" xfId="0" applyFont="1" applyFill="1" applyBorder="1" applyAlignment="1" applyProtection="1">
      <alignment horizontal="center" vertical="center" wrapText="1"/>
      <protection locked="0"/>
    </xf>
    <xf numFmtId="0" fontId="49" fillId="35" borderId="24" xfId="0" applyFont="1" applyFill="1" applyBorder="1" applyAlignment="1" applyProtection="1">
      <alignment horizontal="center" vertical="center" wrapText="1"/>
      <protection locked="0"/>
    </xf>
    <xf numFmtId="0" fontId="47" fillId="38" borderId="25" xfId="0" applyFont="1" applyFill="1" applyBorder="1" applyAlignment="1">
      <alignment horizontal="left" vertical="center" wrapText="1"/>
    </xf>
    <xf numFmtId="0" fontId="47" fillId="38" borderId="26" xfId="0" applyFont="1" applyFill="1" applyBorder="1" applyAlignment="1">
      <alignment horizontal="left" vertical="center" wrapText="1"/>
    </xf>
    <xf numFmtId="0" fontId="47" fillId="38" borderId="27" xfId="0" applyFont="1" applyFill="1" applyBorder="1" applyAlignment="1">
      <alignment horizontal="left" vertical="center" wrapText="1"/>
    </xf>
    <xf numFmtId="0" fontId="47" fillId="38" borderId="28" xfId="0" applyFont="1" applyFill="1" applyBorder="1" applyAlignment="1">
      <alignment horizontal="left" vertical="center" wrapText="1"/>
    </xf>
    <xf numFmtId="0" fontId="47" fillId="38" borderId="0" xfId="0" applyFont="1" applyFill="1" applyBorder="1" applyAlignment="1">
      <alignment horizontal="left" vertical="center" wrapText="1"/>
    </xf>
    <xf numFmtId="0" fontId="47" fillId="38" borderId="29" xfId="0" applyFont="1" applyFill="1" applyBorder="1" applyAlignment="1">
      <alignment horizontal="left" vertical="center" wrapText="1"/>
    </xf>
    <xf numFmtId="0" fontId="47" fillId="38" borderId="30" xfId="0" applyFont="1" applyFill="1" applyBorder="1" applyAlignment="1">
      <alignment horizontal="left" vertical="center" wrapText="1"/>
    </xf>
    <xf numFmtId="0" fontId="47" fillId="38" borderId="31" xfId="0" applyFont="1" applyFill="1" applyBorder="1" applyAlignment="1">
      <alignment horizontal="left" vertical="center" wrapText="1"/>
    </xf>
    <xf numFmtId="0" fontId="47" fillId="38" borderId="32" xfId="0" applyFont="1" applyFill="1" applyBorder="1" applyAlignment="1">
      <alignment horizontal="left" vertical="center" wrapText="1"/>
    </xf>
    <xf numFmtId="0" fontId="56" fillId="38" borderId="25" xfId="922" applyNumberFormat="1" applyFont="1" applyFill="1" applyBorder="1" applyAlignment="1" applyProtection="1">
      <alignment horizontal="left" vertical="center" wrapText="1" indent="2"/>
    </xf>
    <xf numFmtId="0" fontId="56" fillId="38" borderId="26" xfId="922" applyNumberFormat="1" applyFont="1" applyFill="1" applyBorder="1" applyAlignment="1" applyProtection="1">
      <alignment horizontal="left" vertical="center" wrapText="1" indent="2"/>
    </xf>
    <xf numFmtId="0" fontId="56" fillId="38" borderId="27" xfId="922" applyNumberFormat="1" applyFont="1" applyFill="1" applyBorder="1" applyAlignment="1" applyProtection="1">
      <alignment horizontal="left" vertical="center" wrapText="1" indent="2"/>
    </xf>
    <xf numFmtId="0" fontId="56" fillId="38" borderId="30" xfId="922" applyNumberFormat="1" applyFont="1" applyFill="1" applyBorder="1" applyAlignment="1" applyProtection="1">
      <alignment horizontal="left" vertical="center" wrapText="1" indent="2"/>
    </xf>
    <xf numFmtId="0" fontId="56" fillId="38" borderId="31" xfId="922" applyNumberFormat="1" applyFont="1" applyFill="1" applyBorder="1" applyAlignment="1" applyProtection="1">
      <alignment horizontal="left" vertical="center" wrapText="1" indent="2"/>
    </xf>
    <xf numFmtId="0" fontId="56" fillId="38" borderId="32" xfId="922" applyNumberFormat="1" applyFont="1" applyFill="1" applyBorder="1" applyAlignment="1" applyProtection="1">
      <alignment horizontal="left" vertical="center" wrapText="1" indent="2"/>
    </xf>
    <xf numFmtId="0" fontId="48" fillId="0" borderId="43" xfId="0" applyFont="1" applyBorder="1" applyAlignment="1">
      <alignment horizontal="left" vertical="center" wrapText="1"/>
    </xf>
    <xf numFmtId="0" fontId="48" fillId="0" borderId="22" xfId="0" applyFont="1" applyBorder="1" applyAlignment="1">
      <alignment horizontal="left" vertical="center" wrapText="1"/>
    </xf>
    <xf numFmtId="0" fontId="48" fillId="0" borderId="45" xfId="0" applyFont="1" applyBorder="1" applyAlignment="1">
      <alignment horizontal="left" vertical="center" wrapText="1"/>
    </xf>
    <xf numFmtId="0" fontId="48" fillId="0" borderId="46" xfId="0" applyFont="1" applyBorder="1" applyAlignment="1">
      <alignment horizontal="left" vertical="center" wrapText="1"/>
    </xf>
    <xf numFmtId="0" fontId="47" fillId="0" borderId="44" xfId="0" applyFont="1" applyBorder="1" applyAlignment="1">
      <alignment horizontal="left" vertical="center" wrapText="1"/>
    </xf>
    <xf numFmtId="0" fontId="47" fillId="0" borderId="46" xfId="0" applyFont="1" applyBorder="1" applyAlignment="1">
      <alignment horizontal="left" vertical="center" wrapText="1"/>
    </xf>
    <xf numFmtId="0" fontId="47" fillId="0" borderId="47" xfId="0" applyFont="1" applyBorder="1" applyAlignment="1">
      <alignment horizontal="left" vertical="center" wrapText="1"/>
    </xf>
    <xf numFmtId="0" fontId="48" fillId="0" borderId="36" xfId="0" applyFont="1" applyBorder="1" applyAlignment="1">
      <alignment horizontal="left" vertical="center" wrapText="1"/>
    </xf>
    <xf numFmtId="0" fontId="48" fillId="0" borderId="23" xfId="0" applyFont="1" applyBorder="1" applyAlignment="1">
      <alignment horizontal="left" vertical="center" wrapText="1"/>
    </xf>
    <xf numFmtId="0" fontId="47" fillId="2" borderId="22" xfId="0" applyFont="1" applyFill="1" applyBorder="1" applyAlignment="1">
      <alignment horizontal="left" vertical="center" wrapText="1"/>
    </xf>
    <xf numFmtId="0" fontId="47" fillId="2" borderId="44" xfId="0" applyFont="1" applyFill="1" applyBorder="1" applyAlignment="1">
      <alignment horizontal="left" vertical="center" wrapText="1"/>
    </xf>
    <xf numFmtId="0" fontId="47" fillId="2" borderId="23" xfId="0" applyFont="1" applyFill="1" applyBorder="1" applyAlignment="1">
      <alignment horizontal="left" vertical="center" wrapText="1"/>
    </xf>
    <xf numFmtId="0" fontId="47" fillId="2" borderId="37" xfId="0" applyFont="1" applyFill="1" applyBorder="1" applyAlignment="1">
      <alignment horizontal="left" vertical="center" wrapText="1"/>
    </xf>
    <xf numFmtId="0" fontId="47" fillId="2" borderId="9" xfId="0" applyFont="1" applyFill="1" applyBorder="1" applyAlignment="1">
      <alignment horizontal="left" vertical="center" wrapText="1"/>
    </xf>
    <xf numFmtId="0" fontId="47" fillId="2" borderId="0" xfId="0" applyFont="1" applyFill="1" applyBorder="1" applyAlignment="1">
      <alignment horizontal="left" vertical="center" wrapText="1"/>
    </xf>
    <xf numFmtId="0" fontId="48" fillId="38" borderId="25" xfId="0" applyFont="1" applyFill="1" applyBorder="1" applyAlignment="1">
      <alignment horizontal="center" vertical="center" wrapText="1"/>
    </xf>
    <xf numFmtId="0" fontId="48" fillId="38" borderId="26" xfId="0" applyFont="1" applyFill="1" applyBorder="1" applyAlignment="1">
      <alignment horizontal="center" vertical="center" wrapText="1"/>
    </xf>
    <xf numFmtId="0" fontId="48" fillId="38" borderId="27" xfId="0" applyFont="1" applyFill="1" applyBorder="1" applyAlignment="1">
      <alignment horizontal="center" vertical="center" wrapText="1"/>
    </xf>
    <xf numFmtId="0" fontId="48" fillId="38" borderId="28" xfId="0" applyFont="1" applyFill="1" applyBorder="1" applyAlignment="1">
      <alignment horizontal="center" vertical="center" wrapText="1"/>
    </xf>
    <xf numFmtId="0" fontId="48" fillId="38" borderId="0" xfId="0" applyFont="1" applyFill="1" applyBorder="1" applyAlignment="1">
      <alignment horizontal="center" vertical="center" wrapText="1"/>
    </xf>
    <xf numFmtId="0" fontId="48" fillId="38" borderId="29" xfId="0" applyFont="1" applyFill="1" applyBorder="1" applyAlignment="1">
      <alignment horizontal="center" vertical="center" wrapText="1"/>
    </xf>
    <xf numFmtId="0" fontId="48" fillId="38" borderId="30" xfId="0" applyFont="1" applyFill="1" applyBorder="1" applyAlignment="1">
      <alignment horizontal="center" vertical="center" wrapText="1"/>
    </xf>
    <xf numFmtId="0" fontId="48" fillId="38" borderId="31" xfId="0" applyFont="1" applyFill="1" applyBorder="1" applyAlignment="1">
      <alignment horizontal="center" vertical="center" wrapText="1"/>
    </xf>
    <xf numFmtId="0" fontId="48" fillId="38" borderId="32" xfId="0" applyFont="1" applyFill="1" applyBorder="1" applyAlignment="1">
      <alignment horizontal="center" vertical="center" wrapText="1"/>
    </xf>
    <xf numFmtId="0" fontId="66" fillId="0" borderId="9" xfId="0" applyFont="1" applyBorder="1" applyAlignment="1" applyProtection="1">
      <alignment vertical="top"/>
      <protection locked="0"/>
    </xf>
    <xf numFmtId="0" fontId="0" fillId="0" borderId="0" xfId="0" applyAlignment="1" applyProtection="1">
      <alignment vertical="top"/>
      <protection locked="0"/>
    </xf>
    <xf numFmtId="0" fontId="0" fillId="0" borderId="10" xfId="0" applyBorder="1" applyAlignment="1" applyProtection="1">
      <alignment vertical="top"/>
      <protection locked="0"/>
    </xf>
    <xf numFmtId="0" fontId="47" fillId="0" borderId="48" xfId="0" applyFont="1" applyBorder="1" applyAlignment="1">
      <alignment horizontal="left" vertical="top" wrapText="1"/>
    </xf>
    <xf numFmtId="0" fontId="47" fillId="0" borderId="34" xfId="0" applyFont="1" applyBorder="1" applyAlignment="1">
      <alignment horizontal="left" vertical="top" wrapText="1"/>
    </xf>
    <xf numFmtId="166" fontId="56" fillId="35" borderId="25" xfId="1" applyNumberFormat="1" applyFont="1" applyFill="1" applyBorder="1" applyAlignment="1" applyProtection="1">
      <alignment horizontal="left" vertical="center" wrapText="1"/>
      <protection locked="0"/>
    </xf>
    <xf numFmtId="166" fontId="56" fillId="35" borderId="26" xfId="1" applyNumberFormat="1" applyFont="1" applyFill="1"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166" fontId="56" fillId="35" borderId="28" xfId="1" applyNumberFormat="1" applyFont="1" applyFill="1" applyBorder="1" applyAlignment="1" applyProtection="1">
      <alignment horizontal="left" vertical="center" wrapText="1"/>
      <protection locked="0"/>
    </xf>
    <xf numFmtId="166" fontId="56" fillId="35" borderId="0" xfId="1" applyNumberFormat="1" applyFont="1" applyFill="1"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10" xfId="0" applyBorder="1" applyAlignment="1" applyProtection="1">
      <alignment horizontal="left" vertical="center" wrapText="1"/>
      <protection locked="0"/>
    </xf>
    <xf numFmtId="166" fontId="56" fillId="35" borderId="30" xfId="1" applyNumberFormat="1" applyFont="1" applyFill="1" applyBorder="1" applyAlignment="1" applyProtection="1">
      <alignment horizontal="left" vertical="center" wrapText="1"/>
      <protection locked="0"/>
    </xf>
    <xf numFmtId="166" fontId="56" fillId="35" borderId="31" xfId="1" applyNumberFormat="1" applyFont="1" applyFill="1"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0" borderId="60" xfId="0" applyBorder="1" applyAlignment="1" applyProtection="1">
      <alignment horizontal="left" vertical="center" wrapText="1"/>
      <protection locked="0"/>
    </xf>
    <xf numFmtId="0" fontId="0" fillId="0" borderId="28" xfId="0" applyBorder="1" applyAlignment="1" applyProtection="1">
      <alignment horizontal="left" vertical="center" wrapText="1"/>
      <protection locked="0"/>
    </xf>
    <xf numFmtId="0" fontId="0" fillId="0" borderId="30" xfId="0" applyBorder="1" applyAlignment="1" applyProtection="1">
      <alignment horizontal="left" vertical="center" wrapText="1"/>
      <protection locked="0"/>
    </xf>
    <xf numFmtId="0" fontId="47" fillId="0" borderId="36" xfId="0" applyFont="1" applyFill="1" applyBorder="1" applyAlignment="1">
      <alignment horizontal="left" vertical="top" wrapText="1"/>
    </xf>
    <xf numFmtId="0" fontId="47" fillId="0" borderId="23" xfId="0" applyFont="1" applyFill="1" applyBorder="1" applyAlignment="1">
      <alignment horizontal="left" vertical="top" wrapText="1"/>
    </xf>
    <xf numFmtId="0" fontId="47" fillId="0" borderId="38" xfId="0" applyFont="1" applyFill="1" applyBorder="1" applyAlignment="1">
      <alignment horizontal="left" vertical="top" wrapText="1"/>
    </xf>
    <xf numFmtId="0" fontId="47" fillId="0" borderId="39" xfId="0" applyFont="1" applyFill="1" applyBorder="1" applyAlignment="1">
      <alignment horizontal="left" vertical="top" wrapText="1"/>
    </xf>
    <xf numFmtId="0" fontId="47" fillId="0" borderId="41" xfId="0" applyFont="1" applyFill="1" applyBorder="1" applyAlignment="1">
      <alignment horizontal="left" vertical="top" wrapText="1"/>
    </xf>
    <xf numFmtId="0" fontId="47" fillId="0" borderId="24" xfId="0" applyFont="1" applyFill="1" applyBorder="1" applyAlignment="1">
      <alignment horizontal="left" vertical="top" wrapText="1"/>
    </xf>
    <xf numFmtId="49" fontId="56" fillId="35" borderId="23" xfId="1" applyNumberFormat="1" applyFont="1" applyFill="1" applyBorder="1" applyAlignment="1" applyProtection="1">
      <alignment vertical="top" wrapText="1"/>
      <protection locked="0"/>
    </xf>
    <xf numFmtId="49" fontId="56" fillId="35" borderId="37" xfId="1" applyNumberFormat="1" applyFont="1" applyFill="1" applyBorder="1" applyAlignment="1" applyProtection="1">
      <alignment vertical="top" wrapText="1"/>
      <protection locked="0"/>
    </xf>
    <xf numFmtId="49" fontId="56" fillId="35" borderId="39" xfId="1" applyNumberFormat="1" applyFont="1" applyFill="1" applyBorder="1" applyAlignment="1" applyProtection="1">
      <alignment vertical="top" wrapText="1"/>
      <protection locked="0"/>
    </xf>
    <xf numFmtId="49" fontId="56" fillId="35" borderId="40" xfId="1" applyNumberFormat="1" applyFont="1" applyFill="1" applyBorder="1" applyAlignment="1" applyProtection="1">
      <alignment vertical="top" wrapText="1"/>
      <protection locked="0"/>
    </xf>
    <xf numFmtId="49" fontId="56" fillId="35" borderId="24" xfId="1" applyNumberFormat="1" applyFont="1" applyFill="1" applyBorder="1" applyAlignment="1" applyProtection="1">
      <alignment vertical="top" wrapText="1"/>
      <protection locked="0"/>
    </xf>
    <xf numFmtId="49" fontId="56" fillId="35" borderId="42" xfId="1" applyNumberFormat="1" applyFont="1" applyFill="1" applyBorder="1" applyAlignment="1" applyProtection="1">
      <alignment vertical="top" wrapText="1"/>
      <protection locked="0"/>
    </xf>
    <xf numFmtId="166" fontId="56" fillId="35" borderId="25" xfId="1" applyNumberFormat="1" applyFont="1" applyFill="1" applyBorder="1" applyAlignment="1" applyProtection="1">
      <alignment horizontal="center" vertical="center" wrapText="1"/>
      <protection locked="0"/>
    </xf>
    <xf numFmtId="166" fontId="56" fillId="35" borderId="27" xfId="1" applyNumberFormat="1" applyFont="1" applyFill="1" applyBorder="1" applyAlignment="1" applyProtection="1">
      <alignment horizontal="center" vertical="center" wrapText="1"/>
      <protection locked="0"/>
    </xf>
    <xf numFmtId="166" fontId="56" fillId="35" borderId="30" xfId="1" applyNumberFormat="1" applyFont="1" applyFill="1" applyBorder="1" applyAlignment="1" applyProtection="1">
      <alignment horizontal="center" vertical="center" wrapText="1"/>
      <protection locked="0"/>
    </xf>
    <xf numFmtId="166" fontId="56" fillId="35" borderId="32" xfId="1" applyNumberFormat="1" applyFont="1" applyFill="1" applyBorder="1" applyAlignment="1" applyProtection="1">
      <alignment horizontal="center" vertical="center" wrapText="1"/>
      <protection locked="0"/>
    </xf>
    <xf numFmtId="166" fontId="56" fillId="35" borderId="22" xfId="1" applyNumberFormat="1" applyFont="1" applyFill="1" applyBorder="1" applyAlignment="1" applyProtection="1">
      <alignment horizontal="left" vertical="center" wrapText="1"/>
      <protection locked="0"/>
    </xf>
    <xf numFmtId="49" fontId="56" fillId="35" borderId="22" xfId="1" applyNumberFormat="1" applyFont="1" applyFill="1" applyBorder="1" applyAlignment="1" applyProtection="1">
      <alignment horizontal="left" vertical="center" wrapText="1"/>
      <protection locked="0"/>
    </xf>
    <xf numFmtId="49" fontId="56" fillId="35" borderId="44" xfId="1" applyNumberFormat="1" applyFont="1" applyFill="1" applyBorder="1" applyAlignment="1" applyProtection="1">
      <alignment horizontal="left" vertical="center" wrapText="1"/>
      <protection locked="0"/>
    </xf>
    <xf numFmtId="0" fontId="47" fillId="0" borderId="50" xfId="0" applyFont="1" applyBorder="1" applyAlignment="1">
      <alignment horizontal="left" vertical="center" wrapText="1"/>
    </xf>
    <xf numFmtId="0" fontId="47" fillId="0" borderId="26" xfId="0" applyFont="1" applyBorder="1" applyAlignment="1">
      <alignment horizontal="left" vertical="center" wrapText="1"/>
    </xf>
    <xf numFmtId="0" fontId="47" fillId="0" borderId="27" xfId="0" applyFont="1" applyBorder="1" applyAlignment="1">
      <alignment horizontal="left" vertical="center" wrapText="1"/>
    </xf>
    <xf numFmtId="0" fontId="47" fillId="0" borderId="49" xfId="0" applyFont="1" applyBorder="1" applyAlignment="1">
      <alignment horizontal="left" vertical="center" wrapText="1"/>
    </xf>
    <xf numFmtId="0" fontId="47" fillId="0" borderId="31" xfId="0" applyFont="1" applyBorder="1" applyAlignment="1">
      <alignment horizontal="left" vertical="center" wrapText="1"/>
    </xf>
    <xf numFmtId="0" fontId="47" fillId="0" borderId="32" xfId="0" applyFont="1" applyBorder="1" applyAlignment="1">
      <alignment horizontal="left" vertical="center" wrapText="1"/>
    </xf>
    <xf numFmtId="0" fontId="49" fillId="0" borderId="27" xfId="0" applyFont="1" applyBorder="1" applyAlignment="1">
      <alignment horizontal="left" vertical="center" wrapText="1"/>
    </xf>
    <xf numFmtId="0" fontId="0" fillId="0" borderId="49" xfId="0" applyBorder="1" applyAlignment="1">
      <alignment horizontal="left" vertical="center" wrapText="1"/>
    </xf>
    <xf numFmtId="0" fontId="0" fillId="0" borderId="31" xfId="0" applyBorder="1" applyAlignment="1">
      <alignment horizontal="left" vertical="center" wrapText="1"/>
    </xf>
    <xf numFmtId="0" fontId="0" fillId="0" borderId="32" xfId="0" applyBorder="1" applyAlignment="1">
      <alignment horizontal="left" vertical="center" wrapText="1"/>
    </xf>
    <xf numFmtId="0" fontId="50" fillId="38" borderId="22" xfId="0" applyFont="1" applyFill="1" applyBorder="1" applyAlignment="1">
      <alignment horizontal="left" vertical="top" wrapText="1"/>
    </xf>
    <xf numFmtId="0" fontId="47" fillId="0" borderId="22" xfId="0" applyFont="1" applyFill="1" applyBorder="1" applyAlignment="1">
      <alignment horizontal="left" vertical="top" wrapText="1"/>
    </xf>
    <xf numFmtId="166" fontId="56" fillId="35" borderId="22" xfId="1" applyNumberFormat="1" applyFont="1" applyFill="1" applyBorder="1" applyAlignment="1" applyProtection="1">
      <alignment horizontal="left" vertical="top" wrapText="1"/>
      <protection locked="0"/>
    </xf>
    <xf numFmtId="0" fontId="47" fillId="0" borderId="43" xfId="0" applyFont="1" applyBorder="1" applyAlignment="1">
      <alignment horizontal="left" vertical="top" wrapText="1"/>
    </xf>
    <xf numFmtId="0" fontId="47" fillId="0" borderId="22" xfId="0" applyFont="1" applyBorder="1" applyAlignment="1">
      <alignment horizontal="left" vertical="top" wrapText="1"/>
    </xf>
    <xf numFmtId="0" fontId="50" fillId="38" borderId="22" xfId="0" applyFont="1" applyFill="1" applyBorder="1" applyAlignment="1">
      <alignment horizontal="center" vertical="top" wrapText="1"/>
    </xf>
    <xf numFmtId="0" fontId="47" fillId="0" borderId="9" xfId="0" applyFont="1" applyBorder="1" applyAlignment="1">
      <alignment vertical="top" wrapText="1"/>
    </xf>
    <xf numFmtId="0" fontId="47" fillId="0" borderId="0" xfId="0" applyFont="1" applyBorder="1" applyAlignment="1">
      <alignment vertical="top" wrapText="1"/>
    </xf>
    <xf numFmtId="0" fontId="47" fillId="0" borderId="10" xfId="0" applyFont="1" applyBorder="1" applyAlignment="1">
      <alignment vertical="top" wrapText="1"/>
    </xf>
    <xf numFmtId="0" fontId="47" fillId="0" borderId="9" xfId="0" applyFont="1" applyFill="1" applyBorder="1" applyAlignment="1">
      <alignment vertical="top" wrapText="1"/>
    </xf>
    <xf numFmtId="0" fontId="47" fillId="0" borderId="0" xfId="0" applyFont="1" applyFill="1" applyBorder="1" applyAlignment="1">
      <alignment vertical="top" wrapText="1"/>
    </xf>
    <xf numFmtId="0" fontId="47" fillId="0" borderId="10" xfId="0" applyFont="1" applyFill="1" applyBorder="1" applyAlignment="1">
      <alignment vertical="top" wrapText="1"/>
    </xf>
    <xf numFmtId="166" fontId="56" fillId="35" borderId="22" xfId="1" applyNumberFormat="1" applyFont="1" applyFill="1" applyBorder="1" applyAlignment="1" applyProtection="1">
      <alignment horizontal="center" vertical="top" wrapText="1"/>
      <protection locked="0"/>
    </xf>
    <xf numFmtId="0" fontId="49" fillId="35" borderId="9" xfId="0" applyFont="1" applyFill="1" applyBorder="1" applyAlignment="1" applyProtection="1">
      <alignment horizontal="left" vertical="top" wrapText="1"/>
      <protection locked="0"/>
    </xf>
    <xf numFmtId="0" fontId="49" fillId="35" borderId="0" xfId="0" applyFont="1" applyFill="1" applyBorder="1" applyAlignment="1" applyProtection="1">
      <alignment horizontal="left" vertical="top" wrapText="1"/>
      <protection locked="0"/>
    </xf>
    <xf numFmtId="0" fontId="49" fillId="35" borderId="10" xfId="0" applyFont="1" applyFill="1" applyBorder="1" applyAlignment="1" applyProtection="1">
      <alignment horizontal="left" vertical="top" wrapText="1"/>
      <protection locked="0"/>
    </xf>
    <xf numFmtId="0" fontId="49" fillId="0" borderId="49" xfId="0" applyFont="1" applyBorder="1" applyAlignment="1">
      <alignment horizontal="center" wrapText="1"/>
    </xf>
    <xf numFmtId="0" fontId="49" fillId="0" borderId="31" xfId="0" applyFont="1" applyBorder="1" applyAlignment="1">
      <alignment horizontal="center" wrapText="1"/>
    </xf>
    <xf numFmtId="0" fontId="49" fillId="0" borderId="32" xfId="0" applyFont="1" applyBorder="1" applyAlignment="1">
      <alignment horizontal="center" wrapText="1"/>
    </xf>
    <xf numFmtId="166" fontId="56" fillId="35" borderId="22" xfId="1" applyNumberFormat="1" applyFont="1" applyFill="1" applyBorder="1" applyAlignment="1" applyProtection="1">
      <alignment horizontal="center" vertical="center" wrapText="1"/>
      <protection locked="0"/>
    </xf>
    <xf numFmtId="0" fontId="47" fillId="0" borderId="36" xfId="0" applyFont="1" applyFill="1" applyBorder="1" applyAlignment="1">
      <alignment horizontal="left" vertical="center" wrapText="1"/>
    </xf>
    <xf numFmtId="0" fontId="47" fillId="0" borderId="23" xfId="0" applyFont="1" applyFill="1" applyBorder="1" applyAlignment="1">
      <alignment horizontal="left" vertical="center" wrapText="1"/>
    </xf>
    <xf numFmtId="0" fontId="47" fillId="0" borderId="41" xfId="0" applyFont="1" applyFill="1" applyBorder="1" applyAlignment="1">
      <alignment horizontal="left" vertical="center" wrapText="1"/>
    </xf>
    <xf numFmtId="0" fontId="47" fillId="0" borderId="24" xfId="0" applyFont="1" applyFill="1" applyBorder="1" applyAlignment="1">
      <alignment horizontal="left" vertical="center" wrapText="1"/>
    </xf>
    <xf numFmtId="49" fontId="56" fillId="35" borderId="23" xfId="1" applyNumberFormat="1" applyFont="1" applyFill="1" applyBorder="1" applyAlignment="1" applyProtection="1">
      <alignment horizontal="left" vertical="center" wrapText="1"/>
      <protection locked="0"/>
    </xf>
    <xf numFmtId="49" fontId="56" fillId="35" borderId="37" xfId="1" applyNumberFormat="1" applyFont="1" applyFill="1" applyBorder="1" applyAlignment="1" applyProtection="1">
      <alignment horizontal="left" vertical="center" wrapText="1"/>
      <protection locked="0"/>
    </xf>
    <xf numFmtId="49" fontId="56" fillId="35" borderId="24" xfId="1" applyNumberFormat="1" applyFont="1" applyFill="1" applyBorder="1" applyAlignment="1" applyProtection="1">
      <alignment horizontal="left" vertical="center" wrapText="1"/>
      <protection locked="0"/>
    </xf>
    <xf numFmtId="49" fontId="56" fillId="35" borderId="42" xfId="1" applyNumberFormat="1" applyFont="1" applyFill="1" applyBorder="1" applyAlignment="1" applyProtection="1">
      <alignment horizontal="left" vertical="center" wrapText="1"/>
      <protection locked="0"/>
    </xf>
    <xf numFmtId="0" fontId="50" fillId="38" borderId="44" xfId="0" applyFont="1" applyFill="1" applyBorder="1" applyAlignment="1">
      <alignment horizontal="center" vertical="top" wrapText="1"/>
    </xf>
    <xf numFmtId="0" fontId="50" fillId="38" borderId="44" xfId="0" applyFont="1" applyFill="1" applyBorder="1" applyAlignment="1">
      <alignment horizontal="left" vertical="top" wrapText="1"/>
    </xf>
    <xf numFmtId="0" fontId="50" fillId="38" borderId="58" xfId="0" applyFont="1" applyFill="1" applyBorder="1" applyAlignment="1">
      <alignment horizontal="left" vertical="top" wrapText="1"/>
    </xf>
    <xf numFmtId="0" fontId="47" fillId="0" borderId="25" xfId="0" applyFont="1" applyBorder="1" applyAlignment="1">
      <alignment horizontal="left" vertical="center" wrapText="1"/>
    </xf>
    <xf numFmtId="0" fontId="48" fillId="2" borderId="48" xfId="0" applyFont="1" applyFill="1" applyBorder="1" applyAlignment="1">
      <alignment horizontal="center" vertical="center" wrapText="1"/>
    </xf>
    <xf numFmtId="0" fontId="56" fillId="35" borderId="25" xfId="922" applyNumberFormat="1" applyFont="1" applyFill="1" applyBorder="1" applyAlignment="1" applyProtection="1">
      <alignment horizontal="left" vertical="center" wrapText="1"/>
      <protection locked="0"/>
    </xf>
    <xf numFmtId="0" fontId="56" fillId="35" borderId="26" xfId="922" applyNumberFormat="1" applyFont="1" applyFill="1" applyBorder="1" applyAlignment="1" applyProtection="1">
      <alignment horizontal="left" vertical="center" wrapText="1"/>
      <protection locked="0"/>
    </xf>
    <xf numFmtId="0" fontId="56" fillId="35" borderId="59" xfId="922" applyNumberFormat="1" applyFont="1" applyFill="1" applyBorder="1" applyAlignment="1" applyProtection="1">
      <alignment horizontal="left" vertical="center" wrapText="1"/>
      <protection locked="0"/>
    </xf>
    <xf numFmtId="0" fontId="56" fillId="35" borderId="28" xfId="922" applyNumberFormat="1" applyFont="1" applyFill="1" applyBorder="1" applyAlignment="1" applyProtection="1">
      <alignment horizontal="left" vertical="center" wrapText="1"/>
      <protection locked="0"/>
    </xf>
    <xf numFmtId="0" fontId="56" fillId="35" borderId="0" xfId="922" applyNumberFormat="1" applyFont="1" applyFill="1" applyBorder="1" applyAlignment="1" applyProtection="1">
      <alignment horizontal="left" vertical="center" wrapText="1"/>
      <protection locked="0"/>
    </xf>
    <xf numFmtId="0" fontId="56" fillId="35" borderId="10" xfId="922" applyNumberFormat="1" applyFont="1" applyFill="1" applyBorder="1" applyAlignment="1" applyProtection="1">
      <alignment horizontal="left" vertical="center" wrapText="1"/>
      <protection locked="0"/>
    </xf>
    <xf numFmtId="0" fontId="56" fillId="35" borderId="30" xfId="922" applyNumberFormat="1" applyFont="1" applyFill="1" applyBorder="1" applyAlignment="1" applyProtection="1">
      <alignment horizontal="left" vertical="center" wrapText="1"/>
      <protection locked="0"/>
    </xf>
    <xf numFmtId="0" fontId="56" fillId="35" borderId="31" xfId="922" applyNumberFormat="1" applyFont="1" applyFill="1" applyBorder="1" applyAlignment="1" applyProtection="1">
      <alignment horizontal="left" vertical="center" wrapText="1"/>
      <protection locked="0"/>
    </xf>
    <xf numFmtId="0" fontId="56" fillId="35" borderId="60" xfId="922" applyNumberFormat="1" applyFont="1" applyFill="1" applyBorder="1" applyAlignment="1" applyProtection="1">
      <alignment horizontal="left" vertical="center" wrapText="1"/>
      <protection locked="0"/>
    </xf>
    <xf numFmtId="0" fontId="49" fillId="0" borderId="22" xfId="0" applyFont="1" applyBorder="1" applyAlignment="1">
      <alignment horizontal="left" vertical="center" wrapText="1"/>
    </xf>
    <xf numFmtId="0" fontId="48" fillId="38" borderId="22" xfId="0" applyFont="1" applyFill="1" applyBorder="1" applyAlignment="1">
      <alignment horizontal="center" vertical="center" wrapText="1"/>
    </xf>
    <xf numFmtId="0" fontId="48" fillId="2" borderId="9" xfId="0" applyFont="1" applyFill="1" applyBorder="1" applyAlignment="1">
      <alignment horizontal="center" vertical="top" wrapText="1"/>
    </xf>
    <xf numFmtId="0" fontId="48" fillId="2" borderId="49" xfId="0" applyFont="1" applyFill="1" applyBorder="1" applyAlignment="1">
      <alignment horizontal="center" vertical="top" wrapText="1"/>
    </xf>
    <xf numFmtId="0" fontId="48" fillId="38" borderId="59" xfId="0" applyFont="1" applyFill="1" applyBorder="1" applyAlignment="1">
      <alignment horizontal="center" vertical="center" wrapText="1"/>
    </xf>
    <xf numFmtId="0" fontId="48" fillId="38" borderId="10" xfId="0" applyFont="1" applyFill="1" applyBorder="1" applyAlignment="1">
      <alignment horizontal="center" vertical="center" wrapText="1"/>
    </xf>
    <xf numFmtId="0" fontId="48" fillId="38" borderId="60" xfId="0" applyFont="1" applyFill="1" applyBorder="1" applyAlignment="1">
      <alignment horizontal="center" vertical="center" wrapText="1"/>
    </xf>
    <xf numFmtId="0" fontId="48" fillId="2" borderId="43" xfId="0" applyFont="1" applyFill="1" applyBorder="1" applyAlignment="1">
      <alignment horizontal="center" vertical="center" wrapText="1"/>
    </xf>
    <xf numFmtId="0" fontId="46" fillId="34" borderId="0" xfId="0" applyFont="1" applyFill="1" applyAlignment="1">
      <alignment horizontal="left" vertical="top" wrapText="1"/>
    </xf>
    <xf numFmtId="0" fontId="47" fillId="0" borderId="43" xfId="0" applyFont="1" applyBorder="1" applyAlignment="1">
      <alignment horizontal="center" vertical="center" wrapText="1"/>
    </xf>
    <xf numFmtId="0" fontId="47" fillId="0" borderId="22" xfId="0" applyFont="1" applyBorder="1" applyAlignment="1">
      <alignment horizontal="center" vertical="center" wrapText="1"/>
    </xf>
    <xf numFmtId="0" fontId="48" fillId="38" borderId="22" xfId="0" applyFont="1" applyFill="1" applyBorder="1" applyAlignment="1">
      <alignment horizontal="center" vertical="top" wrapText="1"/>
    </xf>
    <xf numFmtId="0" fontId="48" fillId="38" borderId="44" xfId="0" applyFont="1" applyFill="1" applyBorder="1" applyAlignment="1">
      <alignment horizontal="center" vertical="top" wrapText="1"/>
    </xf>
    <xf numFmtId="0" fontId="48" fillId="37" borderId="3" xfId="0" applyFont="1" applyFill="1" applyBorder="1" applyAlignment="1">
      <alignment horizontal="center" vertical="top" wrapText="1"/>
    </xf>
    <xf numFmtId="0" fontId="48" fillId="37" borderId="8" xfId="0" applyFont="1" applyFill="1" applyBorder="1" applyAlignment="1">
      <alignment horizontal="center" vertical="top" wrapText="1"/>
    </xf>
    <xf numFmtId="0" fontId="48" fillId="37" borderId="4" xfId="0" applyFont="1" applyFill="1" applyBorder="1" applyAlignment="1">
      <alignment horizontal="center" vertical="top" wrapText="1"/>
    </xf>
    <xf numFmtId="0" fontId="48" fillId="37" borderId="9" xfId="0" applyFont="1" applyFill="1" applyBorder="1" applyAlignment="1">
      <alignment horizontal="center" vertical="top" wrapText="1"/>
    </xf>
    <xf numFmtId="0" fontId="48" fillId="37" borderId="0" xfId="0" applyFont="1" applyFill="1" applyBorder="1" applyAlignment="1">
      <alignment horizontal="center" vertical="top" wrapText="1"/>
    </xf>
    <xf numFmtId="0" fontId="48" fillId="37" borderId="10" xfId="0" applyFont="1" applyFill="1" applyBorder="1" applyAlignment="1">
      <alignment horizontal="center" vertical="top" wrapText="1"/>
    </xf>
    <xf numFmtId="0" fontId="49" fillId="0" borderId="61" xfId="0" applyFont="1" applyBorder="1" applyAlignment="1">
      <alignment horizontal="left" vertical="center" wrapText="1"/>
    </xf>
    <xf numFmtId="0" fontId="0" fillId="0" borderId="62" xfId="0" applyBorder="1" applyAlignment="1">
      <alignment horizontal="left" vertical="center" wrapText="1"/>
    </xf>
    <xf numFmtId="0" fontId="49" fillId="0" borderId="5" xfId="0" applyFont="1" applyBorder="1" applyAlignment="1">
      <alignment wrapText="1"/>
    </xf>
    <xf numFmtId="0" fontId="0" fillId="0" borderId="73" xfId="0" applyBorder="1" applyAlignment="1">
      <alignment wrapText="1"/>
    </xf>
    <xf numFmtId="0" fontId="49" fillId="35" borderId="33" xfId="0" applyFont="1" applyFill="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57" xfId="0" applyFont="1" applyBorder="1" applyAlignment="1" applyProtection="1">
      <alignment horizontal="left" vertical="center" wrapText="1"/>
      <protection locked="0"/>
    </xf>
    <xf numFmtId="0" fontId="49" fillId="2" borderId="33" xfId="0" applyFont="1" applyFill="1" applyBorder="1" applyAlignment="1">
      <alignment horizontal="left" vertical="center"/>
    </xf>
    <xf numFmtId="0" fontId="0" fillId="2" borderId="34" xfId="0" applyFont="1" applyFill="1" applyBorder="1" applyAlignment="1">
      <alignment horizontal="left" vertical="center"/>
    </xf>
    <xf numFmtId="0" fontId="0" fillId="2" borderId="35" xfId="0" applyFont="1" applyFill="1" applyBorder="1" applyAlignment="1">
      <alignment horizontal="left" vertical="center"/>
    </xf>
    <xf numFmtId="0" fontId="50" fillId="38" borderId="22" xfId="0" applyFont="1" applyFill="1" applyBorder="1" applyAlignment="1">
      <alignment horizontal="left" vertical="center" wrapText="1"/>
    </xf>
    <xf numFmtId="0" fontId="49" fillId="0" borderId="30" xfId="0" applyFont="1" applyBorder="1" applyAlignment="1">
      <alignment horizontal="center" wrapText="1"/>
    </xf>
    <xf numFmtId="0" fontId="47" fillId="0" borderId="30" xfId="0" applyFont="1" applyBorder="1" applyAlignment="1">
      <alignment horizontal="left" vertical="center" wrapText="1"/>
    </xf>
    <xf numFmtId="0" fontId="47" fillId="0" borderId="45" xfId="0" applyFont="1" applyBorder="1" applyAlignment="1">
      <alignment horizontal="left" vertical="top" wrapText="1"/>
    </xf>
    <xf numFmtId="0" fontId="47" fillId="0" borderId="46" xfId="0" applyFont="1" applyBorder="1" applyAlignment="1">
      <alignment horizontal="left" vertical="top" wrapText="1"/>
    </xf>
    <xf numFmtId="0" fontId="56" fillId="35" borderId="22" xfId="922" applyNumberFormat="1" applyFont="1" applyFill="1" applyBorder="1" applyAlignment="1" applyProtection="1">
      <alignment horizontal="center" vertical="top" wrapText="1"/>
      <protection locked="0"/>
    </xf>
    <xf numFmtId="0" fontId="56" fillId="35" borderId="46" xfId="922" applyNumberFormat="1" applyFont="1" applyFill="1" applyBorder="1" applyAlignment="1" applyProtection="1">
      <alignment horizontal="center" vertical="top" wrapText="1"/>
      <protection locked="0"/>
    </xf>
    <xf numFmtId="0" fontId="56" fillId="35" borderId="22" xfId="922" applyNumberFormat="1" applyFont="1" applyFill="1" applyBorder="1" applyAlignment="1" applyProtection="1">
      <alignment horizontal="left" vertical="top" wrapText="1"/>
      <protection locked="0"/>
    </xf>
    <xf numFmtId="0" fontId="56" fillId="35" borderId="44" xfId="922" applyNumberFormat="1" applyFont="1" applyFill="1" applyBorder="1" applyAlignment="1" applyProtection="1">
      <alignment horizontal="left" vertical="top" wrapText="1"/>
      <protection locked="0"/>
    </xf>
    <xf numFmtId="0" fontId="56" fillId="35" borderId="46" xfId="922" applyNumberFormat="1" applyFont="1" applyFill="1" applyBorder="1" applyAlignment="1" applyProtection="1">
      <alignment horizontal="left" vertical="top" wrapText="1"/>
      <protection locked="0"/>
    </xf>
    <xf numFmtId="0" fontId="56" fillId="35" borderId="47" xfId="922" applyNumberFormat="1" applyFont="1" applyFill="1" applyBorder="1" applyAlignment="1" applyProtection="1">
      <alignment horizontal="left" vertical="top" wrapText="1"/>
      <protection locked="0"/>
    </xf>
    <xf numFmtId="1" fontId="56" fillId="35" borderId="22" xfId="1" applyNumberFormat="1" applyFont="1" applyFill="1" applyBorder="1" applyAlignment="1" applyProtection="1">
      <alignment horizontal="center" vertical="top" wrapText="1"/>
      <protection locked="0"/>
    </xf>
    <xf numFmtId="0" fontId="47" fillId="0" borderId="0" xfId="0" applyFont="1" applyAlignment="1">
      <alignment vertical="top" wrapText="1"/>
    </xf>
    <xf numFmtId="0" fontId="49" fillId="35" borderId="0" xfId="0" applyFont="1" applyFill="1" applyAlignment="1" applyProtection="1">
      <alignment horizontal="left" vertical="top" wrapText="1"/>
      <protection locked="0"/>
    </xf>
    <xf numFmtId="9" fontId="56" fillId="35" borderId="22" xfId="25706" applyFont="1" applyFill="1" applyBorder="1" applyAlignment="1" applyProtection="1">
      <alignment horizontal="center" vertical="top" wrapText="1"/>
      <protection locked="0"/>
    </xf>
    <xf numFmtId="0" fontId="47" fillId="0" borderId="0" xfId="0" applyFont="1" applyAlignment="1">
      <alignment horizontal="left" vertical="center" wrapText="1"/>
    </xf>
    <xf numFmtId="9" fontId="56" fillId="35" borderId="22" xfId="25706" applyFont="1" applyFill="1" applyBorder="1" applyAlignment="1" applyProtection="1">
      <alignment horizontal="center" vertical="center" wrapText="1"/>
      <protection locked="0"/>
    </xf>
    <xf numFmtId="0" fontId="46" fillId="34" borderId="18" xfId="0" applyFont="1" applyFill="1" applyBorder="1" applyAlignment="1">
      <alignment horizontal="center" vertical="top" wrapText="1"/>
    </xf>
    <xf numFmtId="0" fontId="46" fillId="34" borderId="2" xfId="0" applyFont="1" applyFill="1" applyBorder="1" applyAlignment="1">
      <alignment horizontal="center" vertical="top" wrapText="1"/>
    </xf>
    <xf numFmtId="0" fontId="46" fillId="34" borderId="7" xfId="0" applyFont="1" applyFill="1" applyBorder="1" applyAlignment="1">
      <alignment horizontal="center" vertical="top" wrapText="1"/>
    </xf>
    <xf numFmtId="0" fontId="47" fillId="0" borderId="0" xfId="0" applyFont="1" applyAlignment="1">
      <alignment horizontal="left" vertical="top" wrapText="1"/>
    </xf>
    <xf numFmtId="0" fontId="47" fillId="38" borderId="33" xfId="0" applyFont="1" applyFill="1" applyBorder="1" applyAlignment="1">
      <alignment horizontal="left" vertical="top" wrapText="1" indent="2"/>
    </xf>
    <xf numFmtId="0" fontId="47" fillId="38" borderId="34" xfId="0" applyFont="1" applyFill="1" applyBorder="1" applyAlignment="1">
      <alignment horizontal="left" vertical="top" wrapText="1" indent="2"/>
    </xf>
    <xf numFmtId="0" fontId="47" fillId="38" borderId="57" xfId="0" applyFont="1" applyFill="1" applyBorder="1" applyAlignment="1">
      <alignment horizontal="left" vertical="top" wrapText="1" indent="2"/>
    </xf>
    <xf numFmtId="1" fontId="56" fillId="35" borderId="22" xfId="1" applyNumberFormat="1" applyFont="1" applyFill="1" applyBorder="1" applyAlignment="1" applyProtection="1">
      <alignment horizontal="center" vertical="center"/>
      <protection locked="0"/>
    </xf>
    <xf numFmtId="0" fontId="47" fillId="0" borderId="52" xfId="0" applyFont="1" applyBorder="1" applyAlignment="1">
      <alignment horizontal="right" vertical="center" wrapText="1" indent="1"/>
    </xf>
    <xf numFmtId="0" fontId="47" fillId="0" borderId="55" xfId="0" applyFont="1" applyBorder="1" applyAlignment="1">
      <alignment horizontal="right" vertical="center" wrapText="1" indent="1"/>
    </xf>
    <xf numFmtId="0" fontId="47" fillId="0" borderId="22" xfId="0" applyFont="1" applyBorder="1" applyAlignment="1">
      <alignment horizontal="right" vertical="center" wrapText="1" indent="1"/>
    </xf>
    <xf numFmtId="166" fontId="56" fillId="35" borderId="50" xfId="1" applyNumberFormat="1" applyFont="1" applyFill="1" applyBorder="1" applyAlignment="1" applyProtection="1">
      <alignment horizontal="left" vertical="top" wrapText="1"/>
      <protection locked="0"/>
    </xf>
    <xf numFmtId="166" fontId="56" fillId="35" borderId="26" xfId="1" applyNumberFormat="1" applyFont="1" applyFill="1" applyBorder="1" applyAlignment="1" applyProtection="1">
      <alignment horizontal="left" vertical="top" wrapText="1"/>
      <protection locked="0"/>
    </xf>
    <xf numFmtId="166" fontId="56" fillId="35" borderId="27" xfId="1" applyNumberFormat="1" applyFont="1" applyFill="1" applyBorder="1" applyAlignment="1" applyProtection="1">
      <alignment horizontal="left" vertical="top" wrapText="1"/>
      <protection locked="0"/>
    </xf>
    <xf numFmtId="166" fontId="56" fillId="35" borderId="9" xfId="1" applyNumberFormat="1" applyFont="1" applyFill="1" applyBorder="1" applyAlignment="1" applyProtection="1">
      <alignment horizontal="left" vertical="top" wrapText="1"/>
      <protection locked="0"/>
    </xf>
    <xf numFmtId="166" fontId="56" fillId="35" borderId="0" xfId="1" applyNumberFormat="1" applyFont="1" applyFill="1" applyBorder="1" applyAlignment="1" applyProtection="1">
      <alignment horizontal="left" vertical="top" wrapText="1"/>
      <protection locked="0"/>
    </xf>
    <xf numFmtId="166" fontId="56" fillId="35" borderId="29" xfId="1" applyNumberFormat="1" applyFont="1" applyFill="1" applyBorder="1" applyAlignment="1" applyProtection="1">
      <alignment horizontal="left" vertical="top" wrapText="1"/>
      <protection locked="0"/>
    </xf>
    <xf numFmtId="166" fontId="56" fillId="35" borderId="49" xfId="1" applyNumberFormat="1" applyFont="1" applyFill="1" applyBorder="1" applyAlignment="1" applyProtection="1">
      <alignment horizontal="left" vertical="top" wrapText="1"/>
      <protection locked="0"/>
    </xf>
    <xf numFmtId="166" fontId="56" fillId="35" borderId="31" xfId="1" applyNumberFormat="1" applyFont="1" applyFill="1" applyBorder="1" applyAlignment="1" applyProtection="1">
      <alignment horizontal="left" vertical="top" wrapText="1"/>
      <protection locked="0"/>
    </xf>
    <xf numFmtId="166" fontId="56" fillId="35" borderId="32" xfId="1" applyNumberFormat="1" applyFont="1" applyFill="1" applyBorder="1" applyAlignment="1" applyProtection="1">
      <alignment horizontal="left" vertical="top" wrapText="1"/>
      <protection locked="0"/>
    </xf>
    <xf numFmtId="0" fontId="47" fillId="0" borderId="24" xfId="0" applyFont="1" applyBorder="1" applyAlignment="1">
      <alignment horizontal="right" vertical="center" wrapText="1" indent="1"/>
    </xf>
    <xf numFmtId="0" fontId="47" fillId="0" borderId="54" xfId="0" applyFont="1" applyBorder="1" applyAlignment="1">
      <alignment horizontal="left" vertical="center" wrapText="1"/>
    </xf>
    <xf numFmtId="0" fontId="47" fillId="0" borderId="55" xfId="0" applyFont="1" applyBorder="1" applyAlignment="1">
      <alignment horizontal="left" vertical="center" wrapText="1"/>
    </xf>
    <xf numFmtId="0" fontId="47" fillId="0" borderId="51" xfId="0" applyFont="1" applyBorder="1" applyAlignment="1">
      <alignment horizontal="left" vertical="center" wrapText="1"/>
    </xf>
    <xf numFmtId="0" fontId="47" fillId="0" borderId="52" xfId="0" applyFont="1" applyBorder="1" applyAlignment="1">
      <alignment horizontal="left" vertical="center" wrapText="1"/>
    </xf>
    <xf numFmtId="0" fontId="50" fillId="0" borderId="48" xfId="0" applyFont="1" applyBorder="1" applyAlignment="1">
      <alignment horizontal="center" vertical="center"/>
    </xf>
    <xf numFmtId="166" fontId="56" fillId="35" borderId="43" xfId="1" applyNumberFormat="1" applyFont="1" applyFill="1" applyBorder="1" applyAlignment="1" applyProtection="1">
      <alignment horizontal="left" vertical="center" wrapText="1"/>
      <protection locked="0"/>
    </xf>
    <xf numFmtId="166" fontId="56" fillId="35" borderId="51" xfId="1" applyNumberFormat="1" applyFont="1" applyFill="1" applyBorder="1" applyAlignment="1" applyProtection="1">
      <alignment horizontal="left" vertical="center" wrapText="1"/>
      <protection locked="0"/>
    </xf>
    <xf numFmtId="166" fontId="56" fillId="35" borderId="52" xfId="1" applyNumberFormat="1" applyFont="1" applyFill="1" applyBorder="1" applyAlignment="1" applyProtection="1">
      <alignment horizontal="left" vertical="center" wrapText="1"/>
      <protection locked="0"/>
    </xf>
    <xf numFmtId="0" fontId="50" fillId="38" borderId="37" xfId="0" applyFont="1" applyFill="1" applyBorder="1" applyAlignment="1">
      <alignment horizontal="center" vertical="center" wrapText="1"/>
    </xf>
    <xf numFmtId="0" fontId="50" fillId="38" borderId="42" xfId="0" applyFont="1" applyFill="1" applyBorder="1" applyAlignment="1">
      <alignment horizontal="center" vertical="center" wrapText="1"/>
    </xf>
    <xf numFmtId="0" fontId="56" fillId="35" borderId="22" xfId="922" applyNumberFormat="1" applyFont="1" applyFill="1" applyBorder="1" applyAlignment="1" applyProtection="1">
      <alignment horizontal="center" vertical="center" wrapText="1"/>
      <protection locked="0"/>
    </xf>
    <xf numFmtId="0" fontId="48" fillId="0" borderId="9" xfId="0" applyFont="1" applyFill="1" applyBorder="1" applyAlignment="1">
      <alignment horizontal="center" vertical="top" wrapText="1"/>
    </xf>
    <xf numFmtId="0" fontId="48" fillId="0" borderId="0" xfId="0" applyFont="1" applyFill="1" applyBorder="1" applyAlignment="1">
      <alignment horizontal="center" vertical="top" wrapText="1"/>
    </xf>
    <xf numFmtId="0" fontId="50" fillId="38" borderId="23" xfId="0" applyFont="1" applyFill="1" applyBorder="1" applyAlignment="1">
      <alignment horizontal="center" vertical="center" wrapText="1"/>
    </xf>
    <xf numFmtId="0" fontId="50" fillId="38" borderId="24" xfId="0" applyFont="1" applyFill="1" applyBorder="1" applyAlignment="1">
      <alignment horizontal="center" vertical="center" wrapText="1"/>
    </xf>
    <xf numFmtId="0" fontId="50" fillId="0" borderId="43" xfId="0" applyFont="1" applyBorder="1" applyAlignment="1">
      <alignment horizontal="center" vertical="center"/>
    </xf>
    <xf numFmtId="0" fontId="47" fillId="0" borderId="63" xfId="0" applyFont="1" applyBorder="1" applyAlignment="1">
      <alignment horizontal="left" vertical="center"/>
    </xf>
    <xf numFmtId="0" fontId="0" fillId="0" borderId="64" xfId="0" applyBorder="1" applyAlignment="1">
      <alignment horizontal="left" vertical="center"/>
    </xf>
    <xf numFmtId="0" fontId="0" fillId="0" borderId="65" xfId="0" applyBorder="1" applyAlignment="1">
      <alignment horizontal="left" vertical="center"/>
    </xf>
    <xf numFmtId="0" fontId="0" fillId="0" borderId="9" xfId="0" applyBorder="1" applyAlignment="1">
      <alignment horizontal="left" vertical="center"/>
    </xf>
    <xf numFmtId="0" fontId="0" fillId="0" borderId="0" xfId="0" applyAlignment="1">
      <alignment horizontal="left" vertical="center"/>
    </xf>
    <xf numFmtId="0" fontId="0" fillId="0" borderId="29" xfId="0" applyBorder="1" applyAlignment="1">
      <alignment horizontal="left" vertical="center"/>
    </xf>
    <xf numFmtId="0" fontId="0" fillId="0" borderId="66" xfId="0" applyBorder="1" applyAlignment="1">
      <alignment horizontal="left" vertical="center"/>
    </xf>
    <xf numFmtId="0" fontId="0" fillId="0" borderId="67" xfId="0" applyBorder="1" applyAlignment="1">
      <alignment horizontal="left" vertical="center"/>
    </xf>
    <xf numFmtId="0" fontId="0" fillId="0" borderId="68" xfId="0" applyBorder="1" applyAlignment="1">
      <alignment horizontal="left" vertical="center"/>
    </xf>
    <xf numFmtId="0" fontId="47" fillId="0" borderId="43" xfId="0" applyFont="1" applyBorder="1" applyAlignment="1">
      <alignment vertical="top" wrapText="1"/>
    </xf>
    <xf numFmtId="0" fontId="47" fillId="0" borderId="22" xfId="0" applyFont="1" applyBorder="1" applyAlignment="1">
      <alignment vertical="top" wrapText="1"/>
    </xf>
    <xf numFmtId="0" fontId="47" fillId="0" borderId="50" xfId="0" applyFont="1" applyBorder="1" applyAlignment="1">
      <alignment horizontal="left" vertical="top" wrapText="1"/>
    </xf>
    <xf numFmtId="0" fontId="47" fillId="0" borderId="26" xfId="0" applyFont="1" applyBorder="1" applyAlignment="1">
      <alignment horizontal="left" vertical="top" wrapText="1"/>
    </xf>
    <xf numFmtId="0" fontId="47" fillId="0" borderId="27" xfId="0" applyFont="1" applyBorder="1" applyAlignment="1">
      <alignment horizontal="left" vertical="top" wrapText="1"/>
    </xf>
    <xf numFmtId="0" fontId="47" fillId="0" borderId="49" xfId="0" applyFont="1" applyBorder="1" applyAlignment="1">
      <alignment horizontal="left" vertical="top" wrapText="1"/>
    </xf>
    <xf numFmtId="0" fontId="47" fillId="0" borderId="31" xfId="0" applyFont="1" applyBorder="1" applyAlignment="1">
      <alignment horizontal="left" vertical="top" wrapText="1"/>
    </xf>
    <xf numFmtId="0" fontId="47" fillId="0" borderId="32" xfId="0" applyFont="1" applyBorder="1" applyAlignment="1">
      <alignment horizontal="left" vertical="top" wrapText="1"/>
    </xf>
    <xf numFmtId="166" fontId="56" fillId="35" borderId="25" xfId="1" applyNumberFormat="1" applyFont="1" applyFill="1" applyBorder="1" applyAlignment="1" applyProtection="1">
      <alignment horizontal="center" vertical="top" wrapText="1"/>
      <protection locked="0"/>
    </xf>
    <xf numFmtId="166" fontId="56" fillId="35" borderId="27" xfId="1" applyNumberFormat="1" applyFont="1" applyFill="1" applyBorder="1" applyAlignment="1" applyProtection="1">
      <alignment horizontal="center" vertical="top" wrapText="1"/>
      <protection locked="0"/>
    </xf>
    <xf numFmtId="166" fontId="56" fillId="35" borderId="30" xfId="1" applyNumberFormat="1" applyFont="1" applyFill="1" applyBorder="1" applyAlignment="1" applyProtection="1">
      <alignment horizontal="center" vertical="top" wrapText="1"/>
      <protection locked="0"/>
    </xf>
    <xf numFmtId="166" fontId="56" fillId="35" borderId="32" xfId="1" applyNumberFormat="1" applyFont="1" applyFill="1" applyBorder="1" applyAlignment="1" applyProtection="1">
      <alignment horizontal="center" vertical="top" wrapText="1"/>
      <protection locked="0"/>
    </xf>
    <xf numFmtId="0" fontId="47" fillId="0" borderId="35" xfId="0" applyFont="1" applyBorder="1" applyAlignment="1">
      <alignment horizontal="left" vertical="top" wrapText="1"/>
    </xf>
    <xf numFmtId="49" fontId="56" fillId="35" borderId="23" xfId="1" applyNumberFormat="1" applyFont="1" applyFill="1" applyBorder="1" applyAlignment="1" applyProtection="1">
      <alignment horizontal="left" vertical="top" wrapText="1"/>
      <protection locked="0"/>
    </xf>
    <xf numFmtId="49" fontId="56" fillId="35" borderId="37" xfId="1" applyNumberFormat="1" applyFont="1" applyFill="1" applyBorder="1" applyAlignment="1" applyProtection="1">
      <alignment horizontal="left" vertical="top" wrapText="1"/>
      <protection locked="0"/>
    </xf>
    <xf numFmtId="49" fontId="56" fillId="35" borderId="39" xfId="1" applyNumberFormat="1" applyFont="1" applyFill="1" applyBorder="1" applyAlignment="1" applyProtection="1">
      <alignment horizontal="left" vertical="top" wrapText="1"/>
      <protection locked="0"/>
    </xf>
    <xf numFmtId="49" fontId="56" fillId="35" borderId="40" xfId="1" applyNumberFormat="1" applyFont="1" applyFill="1" applyBorder="1" applyAlignment="1" applyProtection="1">
      <alignment horizontal="left" vertical="top" wrapText="1"/>
      <protection locked="0"/>
    </xf>
    <xf numFmtId="49" fontId="56" fillId="35" borderId="24" xfId="1" applyNumberFormat="1" applyFont="1" applyFill="1" applyBorder="1" applyAlignment="1" applyProtection="1">
      <alignment horizontal="left" vertical="top" wrapText="1"/>
      <protection locked="0"/>
    </xf>
    <xf numFmtId="49" fontId="56" fillId="35" borderId="42" xfId="1" applyNumberFormat="1" applyFont="1" applyFill="1" applyBorder="1" applyAlignment="1" applyProtection="1">
      <alignment horizontal="left" vertical="top" wrapText="1"/>
      <protection locked="0"/>
    </xf>
    <xf numFmtId="166" fontId="56" fillId="35" borderId="25" xfId="1" applyNumberFormat="1" applyFont="1" applyFill="1" applyBorder="1" applyAlignment="1" applyProtection="1">
      <alignment horizontal="left" vertical="top" wrapText="1"/>
      <protection locked="0"/>
    </xf>
    <xf numFmtId="166" fontId="56" fillId="35" borderId="28" xfId="1" applyNumberFormat="1" applyFont="1" applyFill="1" applyBorder="1" applyAlignment="1" applyProtection="1">
      <alignment horizontal="left" vertical="top" wrapText="1"/>
      <protection locked="0"/>
    </xf>
    <xf numFmtId="166" fontId="56" fillId="35" borderId="30" xfId="1" applyNumberFormat="1" applyFont="1" applyFill="1" applyBorder="1" applyAlignment="1" applyProtection="1">
      <alignment horizontal="left" vertical="top" wrapText="1"/>
      <protection locked="0"/>
    </xf>
    <xf numFmtId="49" fontId="56" fillId="35" borderId="25" xfId="1" applyNumberFormat="1" applyFont="1" applyFill="1" applyBorder="1" applyAlignment="1" applyProtection="1">
      <alignment horizontal="left" vertical="top" wrapText="1"/>
      <protection locked="0"/>
    </xf>
    <xf numFmtId="49" fontId="56" fillId="35" borderId="26" xfId="1" applyNumberFormat="1" applyFont="1" applyFill="1" applyBorder="1" applyAlignment="1" applyProtection="1">
      <alignment horizontal="left" vertical="top" wrapText="1"/>
      <protection locked="0"/>
    </xf>
    <xf numFmtId="49" fontId="56" fillId="35" borderId="59" xfId="1" applyNumberFormat="1" applyFont="1" applyFill="1" applyBorder="1" applyAlignment="1" applyProtection="1">
      <alignment horizontal="left" vertical="top" wrapText="1"/>
      <protection locked="0"/>
    </xf>
    <xf numFmtId="49" fontId="56" fillId="35" borderId="28" xfId="1" applyNumberFormat="1" applyFont="1" applyFill="1" applyBorder="1" applyAlignment="1" applyProtection="1">
      <alignment horizontal="left" vertical="top" wrapText="1"/>
      <protection locked="0"/>
    </xf>
    <xf numFmtId="49" fontId="56" fillId="35" borderId="0" xfId="1" applyNumberFormat="1" applyFont="1" applyFill="1" applyBorder="1" applyAlignment="1" applyProtection="1">
      <alignment horizontal="left" vertical="top" wrapText="1"/>
      <protection locked="0"/>
    </xf>
    <xf numFmtId="49" fontId="56" fillId="35" borderId="10" xfId="1" applyNumberFormat="1" applyFont="1" applyFill="1" applyBorder="1" applyAlignment="1" applyProtection="1">
      <alignment horizontal="left" vertical="top" wrapText="1"/>
      <protection locked="0"/>
    </xf>
    <xf numFmtId="49" fontId="56" fillId="35" borderId="30" xfId="1" applyNumberFormat="1" applyFont="1" applyFill="1" applyBorder="1" applyAlignment="1" applyProtection="1">
      <alignment horizontal="left" vertical="top" wrapText="1"/>
      <protection locked="0"/>
    </xf>
    <xf numFmtId="49" fontId="56" fillId="35" borderId="31" xfId="1" applyNumberFormat="1" applyFont="1" applyFill="1" applyBorder="1" applyAlignment="1" applyProtection="1">
      <alignment horizontal="left" vertical="top" wrapText="1"/>
      <protection locked="0"/>
    </xf>
    <xf numFmtId="49" fontId="56" fillId="35" borderId="60" xfId="1" applyNumberFormat="1" applyFont="1" applyFill="1" applyBorder="1" applyAlignment="1" applyProtection="1">
      <alignment horizontal="left" vertical="top" wrapText="1"/>
      <protection locked="0"/>
    </xf>
    <xf numFmtId="0" fontId="47" fillId="0" borderId="36" xfId="0" applyFont="1" applyBorder="1" applyAlignment="1">
      <alignment horizontal="left" vertical="top" wrapText="1"/>
    </xf>
    <xf numFmtId="0" fontId="47" fillId="0" borderId="23" xfId="0" applyFont="1" applyBorder="1" applyAlignment="1">
      <alignment horizontal="left" vertical="top" wrapText="1"/>
    </xf>
    <xf numFmtId="0" fontId="47" fillId="0" borderId="38" xfId="0" applyFont="1" applyBorder="1" applyAlignment="1">
      <alignment horizontal="left" vertical="top" wrapText="1"/>
    </xf>
    <xf numFmtId="0" fontId="47" fillId="0" borderId="39" xfId="0" applyFont="1" applyBorder="1" applyAlignment="1">
      <alignment horizontal="left" vertical="top" wrapText="1"/>
    </xf>
    <xf numFmtId="0" fontId="47" fillId="0" borderId="41" xfId="0" applyFont="1" applyBorder="1" applyAlignment="1">
      <alignment horizontal="left" vertical="top" wrapText="1"/>
    </xf>
    <xf numFmtId="0" fontId="47" fillId="0" borderId="24" xfId="0" applyFont="1" applyBorder="1" applyAlignment="1">
      <alignment horizontal="left" vertical="top" wrapText="1"/>
    </xf>
    <xf numFmtId="166" fontId="56" fillId="35" borderId="33" xfId="1" applyNumberFormat="1" applyFont="1" applyFill="1" applyBorder="1" applyAlignment="1" applyProtection="1">
      <alignment horizontal="center" vertical="top" wrapText="1"/>
      <protection locked="0"/>
    </xf>
    <xf numFmtId="166" fontId="56" fillId="35" borderId="35" xfId="1" applyNumberFormat="1" applyFont="1" applyFill="1" applyBorder="1" applyAlignment="1" applyProtection="1">
      <alignment horizontal="center" vertical="top" wrapText="1"/>
      <protection locked="0"/>
    </xf>
    <xf numFmtId="0" fontId="46" fillId="34" borderId="18" xfId="0" applyFont="1" applyFill="1" applyBorder="1" applyAlignment="1">
      <alignment horizontal="center" vertical="top"/>
    </xf>
    <xf numFmtId="0" fontId="46" fillId="34" borderId="2" xfId="0" applyFont="1" applyFill="1" applyBorder="1" applyAlignment="1">
      <alignment horizontal="center" vertical="top"/>
    </xf>
    <xf numFmtId="0" fontId="46" fillId="34" borderId="7" xfId="0" applyFont="1" applyFill="1" applyBorder="1" applyAlignment="1">
      <alignment horizontal="center" vertical="top"/>
    </xf>
    <xf numFmtId="0" fontId="47" fillId="0" borderId="50" xfId="0" applyFont="1" applyFill="1" applyBorder="1" applyAlignment="1">
      <alignment horizontal="left" vertical="top" wrapText="1"/>
    </xf>
    <xf numFmtId="0" fontId="0" fillId="0" borderId="26" xfId="0" applyBorder="1" applyAlignment="1">
      <alignment horizontal="left" vertical="top" wrapText="1"/>
    </xf>
    <xf numFmtId="0" fontId="0" fillId="0" borderId="27" xfId="0" applyBorder="1" applyAlignment="1">
      <alignment horizontal="left" vertical="top" wrapText="1"/>
    </xf>
    <xf numFmtId="1" fontId="56" fillId="36" borderId="25" xfId="922" applyNumberFormat="1" applyFont="1" applyFill="1" applyBorder="1" applyAlignment="1" applyProtection="1">
      <alignment horizontal="left" vertical="top" wrapText="1"/>
    </xf>
    <xf numFmtId="1" fontId="56" fillId="36" borderId="26" xfId="922" applyNumberFormat="1" applyFont="1" applyFill="1" applyBorder="1" applyAlignment="1" applyProtection="1">
      <alignment horizontal="left" vertical="top" wrapText="1"/>
    </xf>
    <xf numFmtId="1" fontId="56" fillId="36" borderId="27" xfId="922" applyNumberFormat="1" applyFont="1" applyFill="1" applyBorder="1" applyAlignment="1" applyProtection="1">
      <alignment horizontal="left" vertical="top" wrapText="1"/>
    </xf>
    <xf numFmtId="1" fontId="56" fillId="36" borderId="28" xfId="922" applyNumberFormat="1" applyFont="1" applyFill="1" applyBorder="1" applyAlignment="1" applyProtection="1">
      <alignment horizontal="left" vertical="top" wrapText="1"/>
    </xf>
    <xf numFmtId="1" fontId="56" fillId="36" borderId="0" xfId="922" applyNumberFormat="1" applyFont="1" applyFill="1" applyBorder="1" applyAlignment="1" applyProtection="1">
      <alignment horizontal="left" vertical="top" wrapText="1"/>
    </xf>
    <xf numFmtId="1" fontId="56" fillId="36" borderId="29" xfId="922" applyNumberFormat="1" applyFont="1" applyFill="1" applyBorder="1" applyAlignment="1" applyProtection="1">
      <alignment horizontal="left" vertical="top" wrapText="1"/>
    </xf>
    <xf numFmtId="1" fontId="56" fillId="36" borderId="30" xfId="922" applyNumberFormat="1" applyFont="1" applyFill="1" applyBorder="1" applyAlignment="1" applyProtection="1">
      <alignment horizontal="left" vertical="top" wrapText="1"/>
    </xf>
    <xf numFmtId="1" fontId="56" fillId="36" borderId="31" xfId="922" applyNumberFormat="1" applyFont="1" applyFill="1" applyBorder="1" applyAlignment="1" applyProtection="1">
      <alignment horizontal="left" vertical="top" wrapText="1"/>
    </xf>
    <xf numFmtId="1" fontId="56" fillId="36" borderId="32" xfId="922" applyNumberFormat="1" applyFont="1" applyFill="1" applyBorder="1" applyAlignment="1" applyProtection="1">
      <alignment horizontal="left" vertical="top" wrapText="1"/>
    </xf>
    <xf numFmtId="0" fontId="47" fillId="0" borderId="43" xfId="0" applyFont="1" applyFill="1" applyBorder="1" applyAlignment="1">
      <alignment horizontal="left" vertical="top" wrapText="1"/>
    </xf>
    <xf numFmtId="0" fontId="47" fillId="0" borderId="49" xfId="0" applyFont="1" applyBorder="1" applyAlignment="1">
      <alignment horizontal="center" vertical="top" wrapText="1"/>
    </xf>
    <xf numFmtId="0" fontId="47" fillId="0" borderId="31" xfId="0" applyFont="1" applyBorder="1" applyAlignment="1">
      <alignment horizontal="center" vertical="top" wrapText="1"/>
    </xf>
    <xf numFmtId="0" fontId="47" fillId="0" borderId="32" xfId="0" applyFont="1" applyBorder="1" applyAlignment="1">
      <alignment horizontal="center" vertical="top" wrapText="1"/>
    </xf>
    <xf numFmtId="0" fontId="0" fillId="0" borderId="22" xfId="0" applyBorder="1" applyAlignment="1">
      <alignment horizontal="left" vertical="top" wrapText="1"/>
    </xf>
    <xf numFmtId="0" fontId="47" fillId="0" borderId="48" xfId="0" applyFont="1" applyBorder="1" applyAlignment="1">
      <alignment horizontal="left" vertical="top"/>
    </xf>
    <xf numFmtId="0" fontId="0" fillId="0" borderId="34" xfId="0" applyBorder="1" applyAlignment="1">
      <alignment horizontal="left" vertical="top"/>
    </xf>
    <xf numFmtId="0" fontId="0" fillId="0" borderId="35" xfId="0" applyBorder="1" applyAlignment="1">
      <alignment horizontal="left" vertical="top"/>
    </xf>
    <xf numFmtId="0" fontId="75" fillId="45" borderId="0" xfId="531" applyFont="1" applyFill="1" applyAlignment="1">
      <alignment horizontal="center" vertical="center" wrapText="1"/>
    </xf>
    <xf numFmtId="0" fontId="67" fillId="40" borderId="0" xfId="531" applyFont="1" applyFill="1" applyAlignment="1">
      <alignment horizontal="center" wrapText="1"/>
    </xf>
    <xf numFmtId="0" fontId="67" fillId="40" borderId="0" xfId="531" applyFont="1" applyFill="1" applyAlignment="1">
      <alignment horizontal="center"/>
    </xf>
    <xf numFmtId="168" fontId="67" fillId="2" borderId="69" xfId="531" applyNumberFormat="1" applyFont="1" applyFill="1" applyBorder="1" applyAlignment="1">
      <alignment horizontal="left" vertical="center" wrapText="1"/>
    </xf>
    <xf numFmtId="168" fontId="67" fillId="2" borderId="70" xfId="531" applyNumberFormat="1" applyFont="1" applyFill="1" applyBorder="1" applyAlignment="1">
      <alignment horizontal="left" vertical="center" wrapText="1"/>
    </xf>
    <xf numFmtId="0" fontId="68" fillId="0" borderId="71" xfId="531" applyFont="1" applyBorder="1" applyAlignment="1">
      <alignment horizontal="center"/>
    </xf>
  </cellXfs>
  <cellStyles count="25707">
    <cellStyle name="$ sign heading" xfId="2" xr:uid="{00000000-0005-0000-0000-000000000000}"/>
    <cellStyle name="20% - Accent1" xfId="25675" builtinId="30" customBuiltin="1"/>
    <cellStyle name="20% - Accent1 2" xfId="770" xr:uid="{00000000-0005-0000-0000-000002000000}"/>
    <cellStyle name="20% - Accent1 3" xfId="771" xr:uid="{00000000-0005-0000-0000-000003000000}"/>
    <cellStyle name="20% - Accent1 3 2" xfId="772" xr:uid="{00000000-0005-0000-0000-000004000000}"/>
    <cellStyle name="20% - Accent1 4" xfId="773" xr:uid="{00000000-0005-0000-0000-000005000000}"/>
    <cellStyle name="20% - Accent1 4 2" xfId="774" xr:uid="{00000000-0005-0000-0000-000006000000}"/>
    <cellStyle name="20% - Accent1 5" xfId="775" xr:uid="{00000000-0005-0000-0000-000007000000}"/>
    <cellStyle name="20% - Accent1 6" xfId="776" xr:uid="{00000000-0005-0000-0000-000008000000}"/>
    <cellStyle name="20% - Accent2" xfId="25679" builtinId="34" customBuiltin="1"/>
    <cellStyle name="20% - Accent2 2" xfId="777" xr:uid="{00000000-0005-0000-0000-00000A000000}"/>
    <cellStyle name="20% - Accent2 3" xfId="778" xr:uid="{00000000-0005-0000-0000-00000B000000}"/>
    <cellStyle name="20% - Accent2 3 2" xfId="779" xr:uid="{00000000-0005-0000-0000-00000C000000}"/>
    <cellStyle name="20% - Accent2 4" xfId="780" xr:uid="{00000000-0005-0000-0000-00000D000000}"/>
    <cellStyle name="20% - Accent2 4 2" xfId="781" xr:uid="{00000000-0005-0000-0000-00000E000000}"/>
    <cellStyle name="20% - Accent2 5" xfId="782" xr:uid="{00000000-0005-0000-0000-00000F000000}"/>
    <cellStyle name="20% - Accent2 6" xfId="783" xr:uid="{00000000-0005-0000-0000-000010000000}"/>
    <cellStyle name="20% - Accent3" xfId="25683" builtinId="38" customBuiltin="1"/>
    <cellStyle name="20% - Accent3 2" xfId="784" xr:uid="{00000000-0005-0000-0000-000012000000}"/>
    <cellStyle name="20% - Accent3 3" xfId="785" xr:uid="{00000000-0005-0000-0000-000013000000}"/>
    <cellStyle name="20% - Accent3 3 2" xfId="786" xr:uid="{00000000-0005-0000-0000-000014000000}"/>
    <cellStyle name="20% - Accent3 4" xfId="787" xr:uid="{00000000-0005-0000-0000-000015000000}"/>
    <cellStyle name="20% - Accent3 4 2" xfId="788" xr:uid="{00000000-0005-0000-0000-000016000000}"/>
    <cellStyle name="20% - Accent3 5" xfId="789" xr:uid="{00000000-0005-0000-0000-000017000000}"/>
    <cellStyle name="20% - Accent3 6" xfId="790" xr:uid="{00000000-0005-0000-0000-000018000000}"/>
    <cellStyle name="20% - Accent4" xfId="25687" builtinId="42" customBuiltin="1"/>
    <cellStyle name="20% - Accent4 2" xfId="791" xr:uid="{00000000-0005-0000-0000-00001A000000}"/>
    <cellStyle name="20% - Accent4 3" xfId="792" xr:uid="{00000000-0005-0000-0000-00001B000000}"/>
    <cellStyle name="20% - Accent4 3 2" xfId="793" xr:uid="{00000000-0005-0000-0000-00001C000000}"/>
    <cellStyle name="20% - Accent4 4" xfId="794" xr:uid="{00000000-0005-0000-0000-00001D000000}"/>
    <cellStyle name="20% - Accent4 4 2" xfId="795" xr:uid="{00000000-0005-0000-0000-00001E000000}"/>
    <cellStyle name="20% - Accent4 5" xfId="796" xr:uid="{00000000-0005-0000-0000-00001F000000}"/>
    <cellStyle name="20% - Accent4 6" xfId="797" xr:uid="{00000000-0005-0000-0000-000020000000}"/>
    <cellStyle name="20% - Accent5" xfId="25691" builtinId="46" customBuiltin="1"/>
    <cellStyle name="20% - Accent5 2" xfId="798" xr:uid="{00000000-0005-0000-0000-000022000000}"/>
    <cellStyle name="20% - Accent5 3" xfId="799" xr:uid="{00000000-0005-0000-0000-000023000000}"/>
    <cellStyle name="20% - Accent5 3 2" xfId="800" xr:uid="{00000000-0005-0000-0000-000024000000}"/>
    <cellStyle name="20% - Accent5 4" xfId="801" xr:uid="{00000000-0005-0000-0000-000025000000}"/>
    <cellStyle name="20% - Accent5 4 2" xfId="802" xr:uid="{00000000-0005-0000-0000-000026000000}"/>
    <cellStyle name="20% - Accent5 5" xfId="803" xr:uid="{00000000-0005-0000-0000-000027000000}"/>
    <cellStyle name="20% - Accent5 6" xfId="804" xr:uid="{00000000-0005-0000-0000-000028000000}"/>
    <cellStyle name="20% - Accent6" xfId="25695" builtinId="50" customBuiltin="1"/>
    <cellStyle name="20% - Accent6 2" xfId="805" xr:uid="{00000000-0005-0000-0000-00002A000000}"/>
    <cellStyle name="20% - Accent6 3" xfId="806" xr:uid="{00000000-0005-0000-0000-00002B000000}"/>
    <cellStyle name="20% - Accent6 3 2" xfId="807" xr:uid="{00000000-0005-0000-0000-00002C000000}"/>
    <cellStyle name="20% - Accent6 4" xfId="808" xr:uid="{00000000-0005-0000-0000-00002D000000}"/>
    <cellStyle name="20% - Accent6 4 2" xfId="809" xr:uid="{00000000-0005-0000-0000-00002E000000}"/>
    <cellStyle name="20% - Accent6 5" xfId="810" xr:uid="{00000000-0005-0000-0000-00002F000000}"/>
    <cellStyle name="20% - Accent6 6" xfId="811" xr:uid="{00000000-0005-0000-0000-000030000000}"/>
    <cellStyle name="40% - Accent1" xfId="25676" builtinId="31" customBuiltin="1"/>
    <cellStyle name="40% - Accent1 2" xfId="812" xr:uid="{00000000-0005-0000-0000-000032000000}"/>
    <cellStyle name="40% - Accent1 3" xfId="813" xr:uid="{00000000-0005-0000-0000-000033000000}"/>
    <cellStyle name="40% - Accent1 3 2" xfId="814" xr:uid="{00000000-0005-0000-0000-000034000000}"/>
    <cellStyle name="40% - Accent1 4" xfId="815" xr:uid="{00000000-0005-0000-0000-000035000000}"/>
    <cellStyle name="40% - Accent1 4 2" xfId="816" xr:uid="{00000000-0005-0000-0000-000036000000}"/>
    <cellStyle name="40% - Accent1 5" xfId="817" xr:uid="{00000000-0005-0000-0000-000037000000}"/>
    <cellStyle name="40% - Accent1 6" xfId="818" xr:uid="{00000000-0005-0000-0000-000038000000}"/>
    <cellStyle name="40% - Accent2" xfId="25680" builtinId="35" customBuiltin="1"/>
    <cellStyle name="40% - Accent2 2" xfId="819" xr:uid="{00000000-0005-0000-0000-00003A000000}"/>
    <cellStyle name="40% - Accent2 3" xfId="820" xr:uid="{00000000-0005-0000-0000-00003B000000}"/>
    <cellStyle name="40% - Accent2 3 2" xfId="821" xr:uid="{00000000-0005-0000-0000-00003C000000}"/>
    <cellStyle name="40% - Accent2 4" xfId="822" xr:uid="{00000000-0005-0000-0000-00003D000000}"/>
    <cellStyle name="40% - Accent2 4 2" xfId="823" xr:uid="{00000000-0005-0000-0000-00003E000000}"/>
    <cellStyle name="40% - Accent2 5" xfId="824" xr:uid="{00000000-0005-0000-0000-00003F000000}"/>
    <cellStyle name="40% - Accent2 6" xfId="825" xr:uid="{00000000-0005-0000-0000-000040000000}"/>
    <cellStyle name="40% - Accent3" xfId="25684" builtinId="39" customBuiltin="1"/>
    <cellStyle name="40% - Accent3 2" xfId="826" xr:uid="{00000000-0005-0000-0000-000042000000}"/>
    <cellStyle name="40% - Accent3 3" xfId="827" xr:uid="{00000000-0005-0000-0000-000043000000}"/>
    <cellStyle name="40% - Accent3 3 2" xfId="828" xr:uid="{00000000-0005-0000-0000-000044000000}"/>
    <cellStyle name="40% - Accent3 4" xfId="829" xr:uid="{00000000-0005-0000-0000-000045000000}"/>
    <cellStyle name="40% - Accent3 4 2" xfId="830" xr:uid="{00000000-0005-0000-0000-000046000000}"/>
    <cellStyle name="40% - Accent3 5" xfId="831" xr:uid="{00000000-0005-0000-0000-000047000000}"/>
    <cellStyle name="40% - Accent3 6" xfId="832" xr:uid="{00000000-0005-0000-0000-000048000000}"/>
    <cellStyle name="40% - Accent4" xfId="25688" builtinId="43" customBuiltin="1"/>
    <cellStyle name="40% - Accent4 2" xfId="833" xr:uid="{00000000-0005-0000-0000-00004A000000}"/>
    <cellStyle name="40% - Accent4 3" xfId="834" xr:uid="{00000000-0005-0000-0000-00004B000000}"/>
    <cellStyle name="40% - Accent4 3 2" xfId="835" xr:uid="{00000000-0005-0000-0000-00004C000000}"/>
    <cellStyle name="40% - Accent4 4" xfId="836" xr:uid="{00000000-0005-0000-0000-00004D000000}"/>
    <cellStyle name="40% - Accent4 4 2" xfId="837" xr:uid="{00000000-0005-0000-0000-00004E000000}"/>
    <cellStyle name="40% - Accent4 5" xfId="838" xr:uid="{00000000-0005-0000-0000-00004F000000}"/>
    <cellStyle name="40% - Accent4 6" xfId="839" xr:uid="{00000000-0005-0000-0000-000050000000}"/>
    <cellStyle name="40% - Accent5" xfId="25692" builtinId="47" customBuiltin="1"/>
    <cellStyle name="40% - Accent5 2" xfId="840" xr:uid="{00000000-0005-0000-0000-000052000000}"/>
    <cellStyle name="40% - Accent5 3" xfId="841" xr:uid="{00000000-0005-0000-0000-000053000000}"/>
    <cellStyle name="40% - Accent5 3 2" xfId="842" xr:uid="{00000000-0005-0000-0000-000054000000}"/>
    <cellStyle name="40% - Accent5 4" xfId="843" xr:uid="{00000000-0005-0000-0000-000055000000}"/>
    <cellStyle name="40% - Accent5 4 2" xfId="844" xr:uid="{00000000-0005-0000-0000-000056000000}"/>
    <cellStyle name="40% - Accent5 5" xfId="845" xr:uid="{00000000-0005-0000-0000-000057000000}"/>
    <cellStyle name="40% - Accent5 6" xfId="846" xr:uid="{00000000-0005-0000-0000-000058000000}"/>
    <cellStyle name="40% - Accent6" xfId="25696" builtinId="51" customBuiltin="1"/>
    <cellStyle name="40% - Accent6 2" xfId="847" xr:uid="{00000000-0005-0000-0000-00005A000000}"/>
    <cellStyle name="40% - Accent6 3" xfId="848" xr:uid="{00000000-0005-0000-0000-00005B000000}"/>
    <cellStyle name="40% - Accent6 3 2" xfId="849" xr:uid="{00000000-0005-0000-0000-00005C000000}"/>
    <cellStyle name="40% - Accent6 4" xfId="850" xr:uid="{00000000-0005-0000-0000-00005D000000}"/>
    <cellStyle name="40% - Accent6 4 2" xfId="851" xr:uid="{00000000-0005-0000-0000-00005E000000}"/>
    <cellStyle name="40% - Accent6 5" xfId="852" xr:uid="{00000000-0005-0000-0000-00005F000000}"/>
    <cellStyle name="40% - Accent6 6" xfId="853" xr:uid="{00000000-0005-0000-0000-000060000000}"/>
    <cellStyle name="60% - Accent1" xfId="25677" builtinId="32" customBuiltin="1"/>
    <cellStyle name="60% - Accent1 2" xfId="854" xr:uid="{00000000-0005-0000-0000-000062000000}"/>
    <cellStyle name="60% - Accent2" xfId="25681" builtinId="36" customBuiltin="1"/>
    <cellStyle name="60% - Accent2 2" xfId="855" xr:uid="{00000000-0005-0000-0000-000064000000}"/>
    <cellStyle name="60% - Accent3" xfId="25685" builtinId="40" customBuiltin="1"/>
    <cellStyle name="60% - Accent3 2" xfId="856" xr:uid="{00000000-0005-0000-0000-000066000000}"/>
    <cellStyle name="60% - Accent4" xfId="25689" builtinId="44" customBuiltin="1"/>
    <cellStyle name="60% - Accent4 2" xfId="857" xr:uid="{00000000-0005-0000-0000-000068000000}"/>
    <cellStyle name="60% - Accent5" xfId="25693" builtinId="48" customBuiltin="1"/>
    <cellStyle name="60% - Accent5 2" xfId="858" xr:uid="{00000000-0005-0000-0000-00006A000000}"/>
    <cellStyle name="60% - Accent6" xfId="25697" builtinId="52" customBuiltin="1"/>
    <cellStyle name="60% - Accent6 2" xfId="859" xr:uid="{00000000-0005-0000-0000-00006C000000}"/>
    <cellStyle name="Accent1" xfId="25674" builtinId="29" customBuiltin="1"/>
    <cellStyle name="Accent1 2" xfId="860" xr:uid="{00000000-0005-0000-0000-00006E000000}"/>
    <cellStyle name="Accent2" xfId="25678" builtinId="33" customBuiltin="1"/>
    <cellStyle name="Accent2 2" xfId="861" xr:uid="{00000000-0005-0000-0000-000070000000}"/>
    <cellStyle name="Accent3" xfId="25682" builtinId="37" customBuiltin="1"/>
    <cellStyle name="Accent3 2" xfId="862" xr:uid="{00000000-0005-0000-0000-000072000000}"/>
    <cellStyle name="Accent4" xfId="25686" builtinId="41" customBuiltin="1"/>
    <cellStyle name="Accent4 2" xfId="863" xr:uid="{00000000-0005-0000-0000-000074000000}"/>
    <cellStyle name="Accent5" xfId="25690" builtinId="45" customBuiltin="1"/>
    <cellStyle name="Accent5 2" xfId="864" xr:uid="{00000000-0005-0000-0000-000076000000}"/>
    <cellStyle name="Accent6" xfId="25694" builtinId="49" customBuiltin="1"/>
    <cellStyle name="Accent6 2" xfId="865" xr:uid="{00000000-0005-0000-0000-000078000000}"/>
    <cellStyle name="Bad" xfId="25664" builtinId="27" customBuiltin="1"/>
    <cellStyle name="Bad 2" xfId="866" xr:uid="{00000000-0005-0000-0000-00007A000000}"/>
    <cellStyle name="Calculation" xfId="25668" builtinId="22" customBuiltin="1"/>
    <cellStyle name="Calculation 2" xfId="867" xr:uid="{00000000-0005-0000-0000-00007C000000}"/>
    <cellStyle name="Check Cell" xfId="25670" builtinId="23" customBuiltin="1"/>
    <cellStyle name="Check Cell 2" xfId="868" xr:uid="{00000000-0005-0000-0000-00007E000000}"/>
    <cellStyle name="Co.Name" xfId="3" xr:uid="{00000000-0005-0000-0000-00007F000000}"/>
    <cellStyle name="Comma" xfId="1" builtinId="3"/>
    <cellStyle name="Comma 10" xfId="4" xr:uid="{00000000-0005-0000-0000-000081000000}"/>
    <cellStyle name="Comma 10 2" xfId="5" xr:uid="{00000000-0005-0000-0000-000082000000}"/>
    <cellStyle name="Comma 10 2 2" xfId="869" xr:uid="{00000000-0005-0000-0000-000083000000}"/>
    <cellStyle name="Comma 10 3" xfId="870" xr:uid="{00000000-0005-0000-0000-000084000000}"/>
    <cellStyle name="Comma 10 4" xfId="871" xr:uid="{00000000-0005-0000-0000-000085000000}"/>
    <cellStyle name="Comma 11" xfId="6" xr:uid="{00000000-0005-0000-0000-000086000000}"/>
    <cellStyle name="Comma 11 2" xfId="872" xr:uid="{00000000-0005-0000-0000-000087000000}"/>
    <cellStyle name="Comma 11 2 2" xfId="25468" xr:uid="{00000000-0005-0000-0000-000088000000}"/>
    <cellStyle name="Comma 11 2 3" xfId="25597" xr:uid="{00000000-0005-0000-0000-000089000000}"/>
    <cellStyle name="Comma 11 3" xfId="873" xr:uid="{00000000-0005-0000-0000-00008A000000}"/>
    <cellStyle name="Comma 11 4" xfId="874" xr:uid="{00000000-0005-0000-0000-00008B000000}"/>
    <cellStyle name="Comma 12" xfId="7" xr:uid="{00000000-0005-0000-0000-00008C000000}"/>
    <cellStyle name="Comma 12 2" xfId="875" xr:uid="{00000000-0005-0000-0000-00008D000000}"/>
    <cellStyle name="Comma 12 2 2" xfId="25469" xr:uid="{00000000-0005-0000-0000-00008E000000}"/>
    <cellStyle name="Comma 12 2 3" xfId="25598" xr:uid="{00000000-0005-0000-0000-00008F000000}"/>
    <cellStyle name="Comma 12 3" xfId="876" xr:uid="{00000000-0005-0000-0000-000090000000}"/>
    <cellStyle name="Comma 12 4" xfId="877" xr:uid="{00000000-0005-0000-0000-000091000000}"/>
    <cellStyle name="Comma 13" xfId="8" xr:uid="{00000000-0005-0000-0000-000092000000}"/>
    <cellStyle name="Comma 13 2" xfId="878" xr:uid="{00000000-0005-0000-0000-000093000000}"/>
    <cellStyle name="Comma 13 2 2" xfId="879" xr:uid="{00000000-0005-0000-0000-000094000000}"/>
    <cellStyle name="Comma 13 2 3" xfId="880" xr:uid="{00000000-0005-0000-0000-000095000000}"/>
    <cellStyle name="Comma 13 3" xfId="881" xr:uid="{00000000-0005-0000-0000-000096000000}"/>
    <cellStyle name="Comma 13 3 2" xfId="882" xr:uid="{00000000-0005-0000-0000-000097000000}"/>
    <cellStyle name="Comma 13 3 3" xfId="883" xr:uid="{00000000-0005-0000-0000-000098000000}"/>
    <cellStyle name="Comma 13 4" xfId="884" xr:uid="{00000000-0005-0000-0000-000099000000}"/>
    <cellStyle name="Comma 13 4 2" xfId="885" xr:uid="{00000000-0005-0000-0000-00009A000000}"/>
    <cellStyle name="Comma 13 4 3" xfId="886" xr:uid="{00000000-0005-0000-0000-00009B000000}"/>
    <cellStyle name="Comma 13 5" xfId="887" xr:uid="{00000000-0005-0000-0000-00009C000000}"/>
    <cellStyle name="Comma 13 6" xfId="888" xr:uid="{00000000-0005-0000-0000-00009D000000}"/>
    <cellStyle name="Comma 13 7" xfId="889" xr:uid="{00000000-0005-0000-0000-00009E000000}"/>
    <cellStyle name="Comma 14" xfId="9" xr:uid="{00000000-0005-0000-0000-00009F000000}"/>
    <cellStyle name="Comma 14 2" xfId="10" xr:uid="{00000000-0005-0000-0000-0000A0000000}"/>
    <cellStyle name="Comma 14 2 2" xfId="769" xr:uid="{00000000-0005-0000-0000-0000A1000000}"/>
    <cellStyle name="Comma 14 2 2 2" xfId="890" xr:uid="{00000000-0005-0000-0000-0000A2000000}"/>
    <cellStyle name="Comma 14 2 2 2 2" xfId="891" xr:uid="{00000000-0005-0000-0000-0000A3000000}"/>
    <cellStyle name="Comma 14 2 2 2 3" xfId="892" xr:uid="{00000000-0005-0000-0000-0000A4000000}"/>
    <cellStyle name="Comma 14 2 2 3" xfId="893" xr:uid="{00000000-0005-0000-0000-0000A5000000}"/>
    <cellStyle name="Comma 14 2 2 4" xfId="894" xr:uid="{00000000-0005-0000-0000-0000A6000000}"/>
    <cellStyle name="Comma 14 2 3" xfId="895" xr:uid="{00000000-0005-0000-0000-0000A7000000}"/>
    <cellStyle name="Comma 14 2 3 2" xfId="896" xr:uid="{00000000-0005-0000-0000-0000A8000000}"/>
    <cellStyle name="Comma 14 2 3 3" xfId="897" xr:uid="{00000000-0005-0000-0000-0000A9000000}"/>
    <cellStyle name="Comma 14 2 4" xfId="898" xr:uid="{00000000-0005-0000-0000-0000AA000000}"/>
    <cellStyle name="Comma 14 2 4 2" xfId="899" xr:uid="{00000000-0005-0000-0000-0000AB000000}"/>
    <cellStyle name="Comma 14 2 4 3" xfId="900" xr:uid="{00000000-0005-0000-0000-0000AC000000}"/>
    <cellStyle name="Comma 14 2 4 4" xfId="25470" xr:uid="{00000000-0005-0000-0000-0000AD000000}"/>
    <cellStyle name="Comma 14 3" xfId="11" xr:uid="{00000000-0005-0000-0000-0000AE000000}"/>
    <cellStyle name="Comma 14 3 2" xfId="12" xr:uid="{00000000-0005-0000-0000-0000AF000000}"/>
    <cellStyle name="Comma 14 3 2 2" xfId="901" xr:uid="{00000000-0005-0000-0000-0000B0000000}"/>
    <cellStyle name="Comma 14 3 2 2 2" xfId="25472" xr:uid="{00000000-0005-0000-0000-0000B1000000}"/>
    <cellStyle name="Comma 14 3 2 2 3" xfId="25599" xr:uid="{00000000-0005-0000-0000-0000B2000000}"/>
    <cellStyle name="Comma 14 3 2 3" xfId="902" xr:uid="{00000000-0005-0000-0000-0000B3000000}"/>
    <cellStyle name="Comma 14 3 3" xfId="13" xr:uid="{00000000-0005-0000-0000-0000B4000000}"/>
    <cellStyle name="Comma 14 3 3 2" xfId="903" xr:uid="{00000000-0005-0000-0000-0000B5000000}"/>
    <cellStyle name="Comma 14 3 3 2 2" xfId="904" xr:uid="{00000000-0005-0000-0000-0000B6000000}"/>
    <cellStyle name="Comma 14 3 3 2 3" xfId="905" xr:uid="{00000000-0005-0000-0000-0000B7000000}"/>
    <cellStyle name="Comma 14 3 3 3" xfId="906" xr:uid="{00000000-0005-0000-0000-0000B8000000}"/>
    <cellStyle name="Comma 14 3 3 3 2" xfId="25473" xr:uid="{00000000-0005-0000-0000-0000B9000000}"/>
    <cellStyle name="Comma 14 3 3 3 3" xfId="25600" xr:uid="{00000000-0005-0000-0000-0000BA000000}"/>
    <cellStyle name="Comma 14 3 3 4" xfId="907" xr:uid="{00000000-0005-0000-0000-0000BB000000}"/>
    <cellStyle name="Comma 14 3 4" xfId="908" xr:uid="{00000000-0005-0000-0000-0000BC000000}"/>
    <cellStyle name="Comma 14 3 4 2" xfId="909" xr:uid="{00000000-0005-0000-0000-0000BD000000}"/>
    <cellStyle name="Comma 14 3 4 3" xfId="910" xr:uid="{00000000-0005-0000-0000-0000BE000000}"/>
    <cellStyle name="Comma 14 3 5" xfId="911" xr:uid="{00000000-0005-0000-0000-0000BF000000}"/>
    <cellStyle name="Comma 14 3 5 2" xfId="25471" xr:uid="{00000000-0005-0000-0000-0000C0000000}"/>
    <cellStyle name="Comma 14 3 5 3" xfId="25601" xr:uid="{00000000-0005-0000-0000-0000C1000000}"/>
    <cellStyle name="Comma 14 3 6" xfId="912" xr:uid="{00000000-0005-0000-0000-0000C2000000}"/>
    <cellStyle name="Comma 14 3 7" xfId="913" xr:uid="{00000000-0005-0000-0000-0000C3000000}"/>
    <cellStyle name="Comma 14 3 8" xfId="914" xr:uid="{00000000-0005-0000-0000-0000C4000000}"/>
    <cellStyle name="Comma 14 4" xfId="14" xr:uid="{00000000-0005-0000-0000-0000C5000000}"/>
    <cellStyle name="Comma 14 4 2" xfId="15" xr:uid="{00000000-0005-0000-0000-0000C6000000}"/>
    <cellStyle name="Comma 14 4 3" xfId="16" xr:uid="{00000000-0005-0000-0000-0000C7000000}"/>
    <cellStyle name="Comma 14 4 4" xfId="915" xr:uid="{00000000-0005-0000-0000-0000C8000000}"/>
    <cellStyle name="Comma 14 5" xfId="916" xr:uid="{00000000-0005-0000-0000-0000C9000000}"/>
    <cellStyle name="Comma 14 5 2" xfId="917" xr:uid="{00000000-0005-0000-0000-0000CA000000}"/>
    <cellStyle name="Comma 14 5 3" xfId="918" xr:uid="{00000000-0005-0000-0000-0000CB000000}"/>
    <cellStyle name="Comma 14 6" xfId="919" xr:uid="{00000000-0005-0000-0000-0000CC000000}"/>
    <cellStyle name="Comma 14 7" xfId="920" xr:uid="{00000000-0005-0000-0000-0000CD000000}"/>
    <cellStyle name="Comma 14 8" xfId="921" xr:uid="{00000000-0005-0000-0000-0000CE000000}"/>
    <cellStyle name="Comma 15" xfId="17" xr:uid="{00000000-0005-0000-0000-0000CF000000}"/>
    <cellStyle name="Comma 15 10" xfId="922" xr:uid="{00000000-0005-0000-0000-0000D0000000}"/>
    <cellStyle name="Comma 15 10 2" xfId="923" xr:uid="{00000000-0005-0000-0000-0000D1000000}"/>
    <cellStyle name="Comma 15 10 2 2" xfId="924" xr:uid="{00000000-0005-0000-0000-0000D2000000}"/>
    <cellStyle name="Comma 15 10 3" xfId="925" xr:uid="{00000000-0005-0000-0000-0000D3000000}"/>
    <cellStyle name="Comma 15 10 4" xfId="25474" xr:uid="{00000000-0005-0000-0000-0000D4000000}"/>
    <cellStyle name="Comma 15 11" xfId="926" xr:uid="{00000000-0005-0000-0000-0000D5000000}"/>
    <cellStyle name="Comma 15 11 2" xfId="927" xr:uid="{00000000-0005-0000-0000-0000D6000000}"/>
    <cellStyle name="Comma 15 11 2 2" xfId="928" xr:uid="{00000000-0005-0000-0000-0000D7000000}"/>
    <cellStyle name="Comma 15 11 3" xfId="929" xr:uid="{00000000-0005-0000-0000-0000D8000000}"/>
    <cellStyle name="Comma 15 12" xfId="930" xr:uid="{00000000-0005-0000-0000-0000D9000000}"/>
    <cellStyle name="Comma 15 13" xfId="931" xr:uid="{00000000-0005-0000-0000-0000DA000000}"/>
    <cellStyle name="Comma 15 2" xfId="18" xr:uid="{00000000-0005-0000-0000-0000DB000000}"/>
    <cellStyle name="Comma 15 2 2" xfId="932" xr:uid="{00000000-0005-0000-0000-0000DC000000}"/>
    <cellStyle name="Comma 15 2 2 10" xfId="933" xr:uid="{00000000-0005-0000-0000-0000DD000000}"/>
    <cellStyle name="Comma 15 2 2 2" xfId="934" xr:uid="{00000000-0005-0000-0000-0000DE000000}"/>
    <cellStyle name="Comma 15 2 2 2 2" xfId="935" xr:uid="{00000000-0005-0000-0000-0000DF000000}"/>
    <cellStyle name="Comma 15 2 2 2 3" xfId="936" xr:uid="{00000000-0005-0000-0000-0000E0000000}"/>
    <cellStyle name="Comma 15 2 2 3" xfId="937" xr:uid="{00000000-0005-0000-0000-0000E1000000}"/>
    <cellStyle name="Comma 15 2 2 3 2" xfId="938" xr:uid="{00000000-0005-0000-0000-0000E2000000}"/>
    <cellStyle name="Comma 15 2 2 3 3" xfId="939" xr:uid="{00000000-0005-0000-0000-0000E3000000}"/>
    <cellStyle name="Comma 15 2 2 4" xfId="940" xr:uid="{00000000-0005-0000-0000-0000E4000000}"/>
    <cellStyle name="Comma 15 2 2 4 2" xfId="941" xr:uid="{00000000-0005-0000-0000-0000E5000000}"/>
    <cellStyle name="Comma 15 2 2 4 2 2" xfId="942" xr:uid="{00000000-0005-0000-0000-0000E6000000}"/>
    <cellStyle name="Comma 15 2 2 4 3" xfId="943" xr:uid="{00000000-0005-0000-0000-0000E7000000}"/>
    <cellStyle name="Comma 15 2 2 5" xfId="944" xr:uid="{00000000-0005-0000-0000-0000E8000000}"/>
    <cellStyle name="Comma 15 2 2 5 2" xfId="945" xr:uid="{00000000-0005-0000-0000-0000E9000000}"/>
    <cellStyle name="Comma 15 2 2 5 2 2" xfId="946" xr:uid="{00000000-0005-0000-0000-0000EA000000}"/>
    <cellStyle name="Comma 15 2 2 5 3" xfId="947" xr:uid="{00000000-0005-0000-0000-0000EB000000}"/>
    <cellStyle name="Comma 15 2 2 6" xfId="948" xr:uid="{00000000-0005-0000-0000-0000EC000000}"/>
    <cellStyle name="Comma 15 2 2 6 2" xfId="949" xr:uid="{00000000-0005-0000-0000-0000ED000000}"/>
    <cellStyle name="Comma 15 2 2 6 2 2" xfId="950" xr:uid="{00000000-0005-0000-0000-0000EE000000}"/>
    <cellStyle name="Comma 15 2 2 6 3" xfId="951" xr:uid="{00000000-0005-0000-0000-0000EF000000}"/>
    <cellStyle name="Comma 15 2 2 7" xfId="952" xr:uid="{00000000-0005-0000-0000-0000F0000000}"/>
    <cellStyle name="Comma 15 2 2 7 2" xfId="953" xr:uid="{00000000-0005-0000-0000-0000F1000000}"/>
    <cellStyle name="Comma 15 2 2 8" xfId="954" xr:uid="{00000000-0005-0000-0000-0000F2000000}"/>
    <cellStyle name="Comma 15 2 2 8 2" xfId="955" xr:uid="{00000000-0005-0000-0000-0000F3000000}"/>
    <cellStyle name="Comma 15 2 2 9" xfId="956" xr:uid="{00000000-0005-0000-0000-0000F4000000}"/>
    <cellStyle name="Comma 15 2 3" xfId="957" xr:uid="{00000000-0005-0000-0000-0000F5000000}"/>
    <cellStyle name="Comma 15 2 3 10" xfId="958" xr:uid="{00000000-0005-0000-0000-0000F6000000}"/>
    <cellStyle name="Comma 15 2 3 2" xfId="959" xr:uid="{00000000-0005-0000-0000-0000F7000000}"/>
    <cellStyle name="Comma 15 2 3 2 2" xfId="960" xr:uid="{00000000-0005-0000-0000-0000F8000000}"/>
    <cellStyle name="Comma 15 2 3 2 3" xfId="961" xr:uid="{00000000-0005-0000-0000-0000F9000000}"/>
    <cellStyle name="Comma 15 2 3 3" xfId="962" xr:uid="{00000000-0005-0000-0000-0000FA000000}"/>
    <cellStyle name="Comma 15 2 3 3 2" xfId="963" xr:uid="{00000000-0005-0000-0000-0000FB000000}"/>
    <cellStyle name="Comma 15 2 3 3 3" xfId="964" xr:uid="{00000000-0005-0000-0000-0000FC000000}"/>
    <cellStyle name="Comma 15 2 3 4" xfId="965" xr:uid="{00000000-0005-0000-0000-0000FD000000}"/>
    <cellStyle name="Comma 15 2 3 4 2" xfId="966" xr:uid="{00000000-0005-0000-0000-0000FE000000}"/>
    <cellStyle name="Comma 15 2 3 4 2 2" xfId="967" xr:uid="{00000000-0005-0000-0000-0000FF000000}"/>
    <cellStyle name="Comma 15 2 3 4 3" xfId="968" xr:uid="{00000000-0005-0000-0000-000000010000}"/>
    <cellStyle name="Comma 15 2 3 5" xfId="969" xr:uid="{00000000-0005-0000-0000-000001010000}"/>
    <cellStyle name="Comma 15 2 3 5 2" xfId="970" xr:uid="{00000000-0005-0000-0000-000002010000}"/>
    <cellStyle name="Comma 15 2 3 5 2 2" xfId="971" xr:uid="{00000000-0005-0000-0000-000003010000}"/>
    <cellStyle name="Comma 15 2 3 5 3" xfId="972" xr:uid="{00000000-0005-0000-0000-000004010000}"/>
    <cellStyle name="Comma 15 2 3 6" xfId="973" xr:uid="{00000000-0005-0000-0000-000005010000}"/>
    <cellStyle name="Comma 15 2 3 6 2" xfId="974" xr:uid="{00000000-0005-0000-0000-000006010000}"/>
    <cellStyle name="Comma 15 2 3 6 2 2" xfId="975" xr:uid="{00000000-0005-0000-0000-000007010000}"/>
    <cellStyle name="Comma 15 2 3 6 3" xfId="976" xr:uid="{00000000-0005-0000-0000-000008010000}"/>
    <cellStyle name="Comma 15 2 3 7" xfId="977" xr:uid="{00000000-0005-0000-0000-000009010000}"/>
    <cellStyle name="Comma 15 2 3 7 2" xfId="978" xr:uid="{00000000-0005-0000-0000-00000A010000}"/>
    <cellStyle name="Comma 15 2 3 8" xfId="979" xr:uid="{00000000-0005-0000-0000-00000B010000}"/>
    <cellStyle name="Comma 15 2 3 8 2" xfId="980" xr:uid="{00000000-0005-0000-0000-00000C010000}"/>
    <cellStyle name="Comma 15 2 3 9" xfId="981" xr:uid="{00000000-0005-0000-0000-00000D010000}"/>
    <cellStyle name="Comma 15 2 4" xfId="982" xr:uid="{00000000-0005-0000-0000-00000E010000}"/>
    <cellStyle name="Comma 15 2 4 10" xfId="983" xr:uid="{00000000-0005-0000-0000-00000F010000}"/>
    <cellStyle name="Comma 15 2 4 2" xfId="984" xr:uid="{00000000-0005-0000-0000-000010010000}"/>
    <cellStyle name="Comma 15 2 4 3" xfId="985" xr:uid="{00000000-0005-0000-0000-000011010000}"/>
    <cellStyle name="Comma 15 2 4 3 2" xfId="986" xr:uid="{00000000-0005-0000-0000-000012010000}"/>
    <cellStyle name="Comma 15 2 4 3 2 2" xfId="987" xr:uid="{00000000-0005-0000-0000-000013010000}"/>
    <cellStyle name="Comma 15 2 4 3 3" xfId="988" xr:uid="{00000000-0005-0000-0000-000014010000}"/>
    <cellStyle name="Comma 15 2 4 4" xfId="989" xr:uid="{00000000-0005-0000-0000-000015010000}"/>
    <cellStyle name="Comma 15 2 4 4 2" xfId="990" xr:uid="{00000000-0005-0000-0000-000016010000}"/>
    <cellStyle name="Comma 15 2 4 4 2 2" xfId="991" xr:uid="{00000000-0005-0000-0000-000017010000}"/>
    <cellStyle name="Comma 15 2 4 4 3" xfId="992" xr:uid="{00000000-0005-0000-0000-000018010000}"/>
    <cellStyle name="Comma 15 2 4 5" xfId="993" xr:uid="{00000000-0005-0000-0000-000019010000}"/>
    <cellStyle name="Comma 15 2 4 5 2" xfId="994" xr:uid="{00000000-0005-0000-0000-00001A010000}"/>
    <cellStyle name="Comma 15 2 4 5 2 2" xfId="995" xr:uid="{00000000-0005-0000-0000-00001B010000}"/>
    <cellStyle name="Comma 15 2 4 5 3" xfId="996" xr:uid="{00000000-0005-0000-0000-00001C010000}"/>
    <cellStyle name="Comma 15 2 4 6" xfId="997" xr:uid="{00000000-0005-0000-0000-00001D010000}"/>
    <cellStyle name="Comma 15 2 4 6 2" xfId="998" xr:uid="{00000000-0005-0000-0000-00001E010000}"/>
    <cellStyle name="Comma 15 2 4 7" xfId="999" xr:uid="{00000000-0005-0000-0000-00001F010000}"/>
    <cellStyle name="Comma 15 2 4 7 2" xfId="1000" xr:uid="{00000000-0005-0000-0000-000020010000}"/>
    <cellStyle name="Comma 15 2 4 8" xfId="1001" xr:uid="{00000000-0005-0000-0000-000021010000}"/>
    <cellStyle name="Comma 15 2 4 9" xfId="1002" xr:uid="{00000000-0005-0000-0000-000022010000}"/>
    <cellStyle name="Comma 15 2 5" xfId="1003" xr:uid="{00000000-0005-0000-0000-000023010000}"/>
    <cellStyle name="Comma 15 2 5 2" xfId="1004" xr:uid="{00000000-0005-0000-0000-000024010000}"/>
    <cellStyle name="Comma 15 2 5 3" xfId="1005" xr:uid="{00000000-0005-0000-0000-000025010000}"/>
    <cellStyle name="Comma 15 2 5 4" xfId="25475" xr:uid="{00000000-0005-0000-0000-000026010000}"/>
    <cellStyle name="Comma 15 2 6" xfId="1006" xr:uid="{00000000-0005-0000-0000-000027010000}"/>
    <cellStyle name="Comma 15 2 6 2" xfId="1007" xr:uid="{00000000-0005-0000-0000-000028010000}"/>
    <cellStyle name="Comma 15 2 6 2 2" xfId="1008" xr:uid="{00000000-0005-0000-0000-000029010000}"/>
    <cellStyle name="Comma 15 2 6 2 2 2" xfId="1009" xr:uid="{00000000-0005-0000-0000-00002A010000}"/>
    <cellStyle name="Comma 15 2 6 2 3" xfId="1010" xr:uid="{00000000-0005-0000-0000-00002B010000}"/>
    <cellStyle name="Comma 15 2 6 3" xfId="1011" xr:uid="{00000000-0005-0000-0000-00002C010000}"/>
    <cellStyle name="Comma 15 2 6 3 2" xfId="1012" xr:uid="{00000000-0005-0000-0000-00002D010000}"/>
    <cellStyle name="Comma 15 2 6 3 2 2" xfId="1013" xr:uid="{00000000-0005-0000-0000-00002E010000}"/>
    <cellStyle name="Comma 15 2 6 3 3" xfId="1014" xr:uid="{00000000-0005-0000-0000-00002F010000}"/>
    <cellStyle name="Comma 15 2 6 4" xfId="1015" xr:uid="{00000000-0005-0000-0000-000030010000}"/>
    <cellStyle name="Comma 15 2 6 4 2" xfId="1016" xr:uid="{00000000-0005-0000-0000-000031010000}"/>
    <cellStyle name="Comma 15 2 6 4 2 2" xfId="1017" xr:uid="{00000000-0005-0000-0000-000032010000}"/>
    <cellStyle name="Comma 15 2 6 4 3" xfId="1018" xr:uid="{00000000-0005-0000-0000-000033010000}"/>
    <cellStyle name="Comma 15 2 6 5" xfId="1019" xr:uid="{00000000-0005-0000-0000-000034010000}"/>
    <cellStyle name="Comma 15 2 6 5 2" xfId="1020" xr:uid="{00000000-0005-0000-0000-000035010000}"/>
    <cellStyle name="Comma 15 2 6 6" xfId="1021" xr:uid="{00000000-0005-0000-0000-000036010000}"/>
    <cellStyle name="Comma 15 2 6 6 2" xfId="1022" xr:uid="{00000000-0005-0000-0000-000037010000}"/>
    <cellStyle name="Comma 15 2 6 7" xfId="1023" xr:uid="{00000000-0005-0000-0000-000038010000}"/>
    <cellStyle name="Comma 15 2 7" xfId="1024" xr:uid="{00000000-0005-0000-0000-000039010000}"/>
    <cellStyle name="Comma 15 2 7 2" xfId="1025" xr:uid="{00000000-0005-0000-0000-00003A010000}"/>
    <cellStyle name="Comma 15 2 7 2 2" xfId="1026" xr:uid="{00000000-0005-0000-0000-00003B010000}"/>
    <cellStyle name="Comma 15 2 7 3" xfId="1027" xr:uid="{00000000-0005-0000-0000-00003C010000}"/>
    <cellStyle name="Comma 15 2 8" xfId="1028" xr:uid="{00000000-0005-0000-0000-00003D010000}"/>
    <cellStyle name="Comma 15 2 8 2" xfId="1029" xr:uid="{00000000-0005-0000-0000-00003E010000}"/>
    <cellStyle name="Comma 15 2 8 2 2" xfId="1030" xr:uid="{00000000-0005-0000-0000-00003F010000}"/>
    <cellStyle name="Comma 15 2 8 3" xfId="1031" xr:uid="{00000000-0005-0000-0000-000040010000}"/>
    <cellStyle name="Comma 15 2 9" xfId="1032" xr:uid="{00000000-0005-0000-0000-000041010000}"/>
    <cellStyle name="Comma 15 3" xfId="1033" xr:uid="{00000000-0005-0000-0000-000042010000}"/>
    <cellStyle name="Comma 15 3 10" xfId="1034" xr:uid="{00000000-0005-0000-0000-000043010000}"/>
    <cellStyle name="Comma 15 3 11" xfId="1035" xr:uid="{00000000-0005-0000-0000-000044010000}"/>
    <cellStyle name="Comma 15 3 2" xfId="1036" xr:uid="{00000000-0005-0000-0000-000045010000}"/>
    <cellStyle name="Comma 15 3 2 10" xfId="1037" xr:uid="{00000000-0005-0000-0000-000046010000}"/>
    <cellStyle name="Comma 15 3 2 2" xfId="1038" xr:uid="{00000000-0005-0000-0000-000047010000}"/>
    <cellStyle name="Comma 15 3 2 2 2" xfId="1039" xr:uid="{00000000-0005-0000-0000-000048010000}"/>
    <cellStyle name="Comma 15 3 2 2 3" xfId="1040" xr:uid="{00000000-0005-0000-0000-000049010000}"/>
    <cellStyle name="Comma 15 3 2 3" xfId="1041" xr:uid="{00000000-0005-0000-0000-00004A010000}"/>
    <cellStyle name="Comma 15 3 2 3 2" xfId="1042" xr:uid="{00000000-0005-0000-0000-00004B010000}"/>
    <cellStyle name="Comma 15 3 2 3 3" xfId="1043" xr:uid="{00000000-0005-0000-0000-00004C010000}"/>
    <cellStyle name="Comma 15 3 2 4" xfId="1044" xr:uid="{00000000-0005-0000-0000-00004D010000}"/>
    <cellStyle name="Comma 15 3 2 4 2" xfId="1045" xr:uid="{00000000-0005-0000-0000-00004E010000}"/>
    <cellStyle name="Comma 15 3 2 4 2 2" xfId="1046" xr:uid="{00000000-0005-0000-0000-00004F010000}"/>
    <cellStyle name="Comma 15 3 2 4 3" xfId="1047" xr:uid="{00000000-0005-0000-0000-000050010000}"/>
    <cellStyle name="Comma 15 3 2 5" xfId="1048" xr:uid="{00000000-0005-0000-0000-000051010000}"/>
    <cellStyle name="Comma 15 3 2 5 2" xfId="1049" xr:uid="{00000000-0005-0000-0000-000052010000}"/>
    <cellStyle name="Comma 15 3 2 5 2 2" xfId="1050" xr:uid="{00000000-0005-0000-0000-000053010000}"/>
    <cellStyle name="Comma 15 3 2 5 3" xfId="1051" xr:uid="{00000000-0005-0000-0000-000054010000}"/>
    <cellStyle name="Comma 15 3 2 6" xfId="1052" xr:uid="{00000000-0005-0000-0000-000055010000}"/>
    <cellStyle name="Comma 15 3 2 6 2" xfId="1053" xr:uid="{00000000-0005-0000-0000-000056010000}"/>
    <cellStyle name="Comma 15 3 2 6 2 2" xfId="1054" xr:uid="{00000000-0005-0000-0000-000057010000}"/>
    <cellStyle name="Comma 15 3 2 6 3" xfId="1055" xr:uid="{00000000-0005-0000-0000-000058010000}"/>
    <cellStyle name="Comma 15 3 2 7" xfId="1056" xr:uid="{00000000-0005-0000-0000-000059010000}"/>
    <cellStyle name="Comma 15 3 2 7 2" xfId="1057" xr:uid="{00000000-0005-0000-0000-00005A010000}"/>
    <cellStyle name="Comma 15 3 2 8" xfId="1058" xr:uid="{00000000-0005-0000-0000-00005B010000}"/>
    <cellStyle name="Comma 15 3 2 8 2" xfId="1059" xr:uid="{00000000-0005-0000-0000-00005C010000}"/>
    <cellStyle name="Comma 15 3 2 9" xfId="1060" xr:uid="{00000000-0005-0000-0000-00005D010000}"/>
    <cellStyle name="Comma 15 3 3" xfId="1061" xr:uid="{00000000-0005-0000-0000-00005E010000}"/>
    <cellStyle name="Comma 15 3 3 2" xfId="1062" xr:uid="{00000000-0005-0000-0000-00005F010000}"/>
    <cellStyle name="Comma 15 3 3 3" xfId="1063" xr:uid="{00000000-0005-0000-0000-000060010000}"/>
    <cellStyle name="Comma 15 3 4" xfId="1064" xr:uid="{00000000-0005-0000-0000-000061010000}"/>
    <cellStyle name="Comma 15 3 4 2" xfId="1065" xr:uid="{00000000-0005-0000-0000-000062010000}"/>
    <cellStyle name="Comma 15 3 4 3" xfId="1066" xr:uid="{00000000-0005-0000-0000-000063010000}"/>
    <cellStyle name="Comma 15 3 5" xfId="1067" xr:uid="{00000000-0005-0000-0000-000064010000}"/>
    <cellStyle name="Comma 15 3 5 2" xfId="1068" xr:uid="{00000000-0005-0000-0000-000065010000}"/>
    <cellStyle name="Comma 15 3 5 2 2" xfId="1069" xr:uid="{00000000-0005-0000-0000-000066010000}"/>
    <cellStyle name="Comma 15 3 5 3" xfId="1070" xr:uid="{00000000-0005-0000-0000-000067010000}"/>
    <cellStyle name="Comma 15 3 6" xfId="1071" xr:uid="{00000000-0005-0000-0000-000068010000}"/>
    <cellStyle name="Comma 15 3 6 2" xfId="1072" xr:uid="{00000000-0005-0000-0000-000069010000}"/>
    <cellStyle name="Comma 15 3 6 2 2" xfId="1073" xr:uid="{00000000-0005-0000-0000-00006A010000}"/>
    <cellStyle name="Comma 15 3 6 3" xfId="1074" xr:uid="{00000000-0005-0000-0000-00006B010000}"/>
    <cellStyle name="Comma 15 3 7" xfId="1075" xr:uid="{00000000-0005-0000-0000-00006C010000}"/>
    <cellStyle name="Comma 15 3 7 2" xfId="1076" xr:uid="{00000000-0005-0000-0000-00006D010000}"/>
    <cellStyle name="Comma 15 3 7 2 2" xfId="1077" xr:uid="{00000000-0005-0000-0000-00006E010000}"/>
    <cellStyle name="Comma 15 3 7 3" xfId="1078" xr:uid="{00000000-0005-0000-0000-00006F010000}"/>
    <cellStyle name="Comma 15 3 8" xfId="1079" xr:uid="{00000000-0005-0000-0000-000070010000}"/>
    <cellStyle name="Comma 15 3 8 2" xfId="1080" xr:uid="{00000000-0005-0000-0000-000071010000}"/>
    <cellStyle name="Comma 15 3 9" xfId="1081" xr:uid="{00000000-0005-0000-0000-000072010000}"/>
    <cellStyle name="Comma 15 3 9 2" xfId="1082" xr:uid="{00000000-0005-0000-0000-000073010000}"/>
    <cellStyle name="Comma 15 4" xfId="1083" xr:uid="{00000000-0005-0000-0000-000074010000}"/>
    <cellStyle name="Comma 15 4 10" xfId="1084" xr:uid="{00000000-0005-0000-0000-000075010000}"/>
    <cellStyle name="Comma 15 4 2" xfId="1085" xr:uid="{00000000-0005-0000-0000-000076010000}"/>
    <cellStyle name="Comma 15 4 2 2" xfId="1086" xr:uid="{00000000-0005-0000-0000-000077010000}"/>
    <cellStyle name="Comma 15 4 2 3" xfId="1087" xr:uid="{00000000-0005-0000-0000-000078010000}"/>
    <cellStyle name="Comma 15 4 3" xfId="1088" xr:uid="{00000000-0005-0000-0000-000079010000}"/>
    <cellStyle name="Comma 15 4 3 2" xfId="1089" xr:uid="{00000000-0005-0000-0000-00007A010000}"/>
    <cellStyle name="Comma 15 4 3 3" xfId="1090" xr:uid="{00000000-0005-0000-0000-00007B010000}"/>
    <cellStyle name="Comma 15 4 4" xfId="1091" xr:uid="{00000000-0005-0000-0000-00007C010000}"/>
    <cellStyle name="Comma 15 4 4 2" xfId="1092" xr:uid="{00000000-0005-0000-0000-00007D010000}"/>
    <cellStyle name="Comma 15 4 4 2 2" xfId="1093" xr:uid="{00000000-0005-0000-0000-00007E010000}"/>
    <cellStyle name="Comma 15 4 4 3" xfId="1094" xr:uid="{00000000-0005-0000-0000-00007F010000}"/>
    <cellStyle name="Comma 15 4 5" xfId="1095" xr:uid="{00000000-0005-0000-0000-000080010000}"/>
    <cellStyle name="Comma 15 4 5 2" xfId="1096" xr:uid="{00000000-0005-0000-0000-000081010000}"/>
    <cellStyle name="Comma 15 4 5 2 2" xfId="1097" xr:uid="{00000000-0005-0000-0000-000082010000}"/>
    <cellStyle name="Comma 15 4 5 3" xfId="1098" xr:uid="{00000000-0005-0000-0000-000083010000}"/>
    <cellStyle name="Comma 15 4 6" xfId="1099" xr:uid="{00000000-0005-0000-0000-000084010000}"/>
    <cellStyle name="Comma 15 4 6 2" xfId="1100" xr:uid="{00000000-0005-0000-0000-000085010000}"/>
    <cellStyle name="Comma 15 4 6 2 2" xfId="1101" xr:uid="{00000000-0005-0000-0000-000086010000}"/>
    <cellStyle name="Comma 15 4 6 3" xfId="1102" xr:uid="{00000000-0005-0000-0000-000087010000}"/>
    <cellStyle name="Comma 15 4 7" xfId="1103" xr:uid="{00000000-0005-0000-0000-000088010000}"/>
    <cellStyle name="Comma 15 4 7 2" xfId="1104" xr:uid="{00000000-0005-0000-0000-000089010000}"/>
    <cellStyle name="Comma 15 4 8" xfId="1105" xr:uid="{00000000-0005-0000-0000-00008A010000}"/>
    <cellStyle name="Comma 15 4 8 2" xfId="1106" xr:uid="{00000000-0005-0000-0000-00008B010000}"/>
    <cellStyle name="Comma 15 4 9" xfId="1107" xr:uid="{00000000-0005-0000-0000-00008C010000}"/>
    <cellStyle name="Comma 15 5" xfId="1108" xr:uid="{00000000-0005-0000-0000-00008D010000}"/>
    <cellStyle name="Comma 15 5 10" xfId="1109" xr:uid="{00000000-0005-0000-0000-00008E010000}"/>
    <cellStyle name="Comma 15 5 2" xfId="1110" xr:uid="{00000000-0005-0000-0000-00008F010000}"/>
    <cellStyle name="Comma 15 5 2 2" xfId="1111" xr:uid="{00000000-0005-0000-0000-000090010000}"/>
    <cellStyle name="Comma 15 5 2 3" xfId="1112" xr:uid="{00000000-0005-0000-0000-000091010000}"/>
    <cellStyle name="Comma 15 5 3" xfId="1113" xr:uid="{00000000-0005-0000-0000-000092010000}"/>
    <cellStyle name="Comma 15 5 3 2" xfId="1114" xr:uid="{00000000-0005-0000-0000-000093010000}"/>
    <cellStyle name="Comma 15 5 3 3" xfId="1115" xr:uid="{00000000-0005-0000-0000-000094010000}"/>
    <cellStyle name="Comma 15 5 4" xfId="1116" xr:uid="{00000000-0005-0000-0000-000095010000}"/>
    <cellStyle name="Comma 15 5 4 2" xfId="1117" xr:uid="{00000000-0005-0000-0000-000096010000}"/>
    <cellStyle name="Comma 15 5 4 2 2" xfId="1118" xr:uid="{00000000-0005-0000-0000-000097010000}"/>
    <cellStyle name="Comma 15 5 4 3" xfId="1119" xr:uid="{00000000-0005-0000-0000-000098010000}"/>
    <cellStyle name="Comma 15 5 5" xfId="1120" xr:uid="{00000000-0005-0000-0000-000099010000}"/>
    <cellStyle name="Comma 15 5 5 2" xfId="1121" xr:uid="{00000000-0005-0000-0000-00009A010000}"/>
    <cellStyle name="Comma 15 5 5 2 2" xfId="1122" xr:uid="{00000000-0005-0000-0000-00009B010000}"/>
    <cellStyle name="Comma 15 5 5 3" xfId="1123" xr:uid="{00000000-0005-0000-0000-00009C010000}"/>
    <cellStyle name="Comma 15 5 6" xfId="1124" xr:uid="{00000000-0005-0000-0000-00009D010000}"/>
    <cellStyle name="Comma 15 5 6 2" xfId="1125" xr:uid="{00000000-0005-0000-0000-00009E010000}"/>
    <cellStyle name="Comma 15 5 6 2 2" xfId="1126" xr:uid="{00000000-0005-0000-0000-00009F010000}"/>
    <cellStyle name="Comma 15 5 6 3" xfId="1127" xr:uid="{00000000-0005-0000-0000-0000A0010000}"/>
    <cellStyle name="Comma 15 5 7" xfId="1128" xr:uid="{00000000-0005-0000-0000-0000A1010000}"/>
    <cellStyle name="Comma 15 5 7 2" xfId="1129" xr:uid="{00000000-0005-0000-0000-0000A2010000}"/>
    <cellStyle name="Comma 15 5 8" xfId="1130" xr:uid="{00000000-0005-0000-0000-0000A3010000}"/>
    <cellStyle name="Comma 15 5 8 2" xfId="1131" xr:uid="{00000000-0005-0000-0000-0000A4010000}"/>
    <cellStyle name="Comma 15 5 9" xfId="1132" xr:uid="{00000000-0005-0000-0000-0000A5010000}"/>
    <cellStyle name="Comma 15 6" xfId="1133" xr:uid="{00000000-0005-0000-0000-0000A6010000}"/>
    <cellStyle name="Comma 15 6 10" xfId="1134" xr:uid="{00000000-0005-0000-0000-0000A7010000}"/>
    <cellStyle name="Comma 15 6 2" xfId="1135" xr:uid="{00000000-0005-0000-0000-0000A8010000}"/>
    <cellStyle name="Comma 15 6 2 2" xfId="1136" xr:uid="{00000000-0005-0000-0000-0000A9010000}"/>
    <cellStyle name="Comma 15 6 2 3" xfId="1137" xr:uid="{00000000-0005-0000-0000-0000AA010000}"/>
    <cellStyle name="Comma 15 6 3" xfId="1138" xr:uid="{00000000-0005-0000-0000-0000AB010000}"/>
    <cellStyle name="Comma 15 6 3 2" xfId="1139" xr:uid="{00000000-0005-0000-0000-0000AC010000}"/>
    <cellStyle name="Comma 15 6 3 3" xfId="1140" xr:uid="{00000000-0005-0000-0000-0000AD010000}"/>
    <cellStyle name="Comma 15 6 4" xfId="1141" xr:uid="{00000000-0005-0000-0000-0000AE010000}"/>
    <cellStyle name="Comma 15 6 4 2" xfId="1142" xr:uid="{00000000-0005-0000-0000-0000AF010000}"/>
    <cellStyle name="Comma 15 6 4 2 2" xfId="1143" xr:uid="{00000000-0005-0000-0000-0000B0010000}"/>
    <cellStyle name="Comma 15 6 4 3" xfId="1144" xr:uid="{00000000-0005-0000-0000-0000B1010000}"/>
    <cellStyle name="Comma 15 6 5" xfId="1145" xr:uid="{00000000-0005-0000-0000-0000B2010000}"/>
    <cellStyle name="Comma 15 6 5 2" xfId="1146" xr:uid="{00000000-0005-0000-0000-0000B3010000}"/>
    <cellStyle name="Comma 15 6 5 2 2" xfId="1147" xr:uid="{00000000-0005-0000-0000-0000B4010000}"/>
    <cellStyle name="Comma 15 6 5 3" xfId="1148" xr:uid="{00000000-0005-0000-0000-0000B5010000}"/>
    <cellStyle name="Comma 15 6 6" xfId="1149" xr:uid="{00000000-0005-0000-0000-0000B6010000}"/>
    <cellStyle name="Comma 15 6 6 2" xfId="1150" xr:uid="{00000000-0005-0000-0000-0000B7010000}"/>
    <cellStyle name="Comma 15 6 6 2 2" xfId="1151" xr:uid="{00000000-0005-0000-0000-0000B8010000}"/>
    <cellStyle name="Comma 15 6 6 3" xfId="1152" xr:uid="{00000000-0005-0000-0000-0000B9010000}"/>
    <cellStyle name="Comma 15 6 7" xfId="1153" xr:uid="{00000000-0005-0000-0000-0000BA010000}"/>
    <cellStyle name="Comma 15 6 7 2" xfId="1154" xr:uid="{00000000-0005-0000-0000-0000BB010000}"/>
    <cellStyle name="Comma 15 6 8" xfId="1155" xr:uid="{00000000-0005-0000-0000-0000BC010000}"/>
    <cellStyle name="Comma 15 6 8 2" xfId="1156" xr:uid="{00000000-0005-0000-0000-0000BD010000}"/>
    <cellStyle name="Comma 15 6 9" xfId="1157" xr:uid="{00000000-0005-0000-0000-0000BE010000}"/>
    <cellStyle name="Comma 15 7" xfId="1158" xr:uid="{00000000-0005-0000-0000-0000BF010000}"/>
    <cellStyle name="Comma 15 7 2" xfId="1159" xr:uid="{00000000-0005-0000-0000-0000C0010000}"/>
    <cellStyle name="Comma 15 7 2 2" xfId="1160" xr:uid="{00000000-0005-0000-0000-0000C1010000}"/>
    <cellStyle name="Comma 15 7 2 3" xfId="1161" xr:uid="{00000000-0005-0000-0000-0000C2010000}"/>
    <cellStyle name="Comma 15 7 3" xfId="1162" xr:uid="{00000000-0005-0000-0000-0000C3010000}"/>
    <cellStyle name="Comma 15 7 3 2" xfId="1163" xr:uid="{00000000-0005-0000-0000-0000C4010000}"/>
    <cellStyle name="Comma 15 7 3 3" xfId="1164" xr:uid="{00000000-0005-0000-0000-0000C5010000}"/>
    <cellStyle name="Comma 15 7 4" xfId="1165" xr:uid="{00000000-0005-0000-0000-0000C6010000}"/>
    <cellStyle name="Comma 15 7 5" xfId="1166" xr:uid="{00000000-0005-0000-0000-0000C7010000}"/>
    <cellStyle name="Comma 15 8" xfId="1167" xr:uid="{00000000-0005-0000-0000-0000C8010000}"/>
    <cellStyle name="Comma 15 8 10" xfId="1168" xr:uid="{00000000-0005-0000-0000-0000C9010000}"/>
    <cellStyle name="Comma 15 8 2" xfId="1169" xr:uid="{00000000-0005-0000-0000-0000CA010000}"/>
    <cellStyle name="Comma 15 8 3" xfId="1170" xr:uid="{00000000-0005-0000-0000-0000CB010000}"/>
    <cellStyle name="Comma 15 8 3 2" xfId="1171" xr:uid="{00000000-0005-0000-0000-0000CC010000}"/>
    <cellStyle name="Comma 15 8 3 2 2" xfId="1172" xr:uid="{00000000-0005-0000-0000-0000CD010000}"/>
    <cellStyle name="Comma 15 8 3 3" xfId="1173" xr:uid="{00000000-0005-0000-0000-0000CE010000}"/>
    <cellStyle name="Comma 15 8 4" xfId="1174" xr:uid="{00000000-0005-0000-0000-0000CF010000}"/>
    <cellStyle name="Comma 15 8 4 2" xfId="1175" xr:uid="{00000000-0005-0000-0000-0000D0010000}"/>
    <cellStyle name="Comma 15 8 4 2 2" xfId="1176" xr:uid="{00000000-0005-0000-0000-0000D1010000}"/>
    <cellStyle name="Comma 15 8 4 3" xfId="1177" xr:uid="{00000000-0005-0000-0000-0000D2010000}"/>
    <cellStyle name="Comma 15 8 5" xfId="1178" xr:uid="{00000000-0005-0000-0000-0000D3010000}"/>
    <cellStyle name="Comma 15 8 5 2" xfId="1179" xr:uid="{00000000-0005-0000-0000-0000D4010000}"/>
    <cellStyle name="Comma 15 8 5 2 2" xfId="1180" xr:uid="{00000000-0005-0000-0000-0000D5010000}"/>
    <cellStyle name="Comma 15 8 5 3" xfId="1181" xr:uid="{00000000-0005-0000-0000-0000D6010000}"/>
    <cellStyle name="Comma 15 8 6" xfId="1182" xr:uid="{00000000-0005-0000-0000-0000D7010000}"/>
    <cellStyle name="Comma 15 8 6 2" xfId="1183" xr:uid="{00000000-0005-0000-0000-0000D8010000}"/>
    <cellStyle name="Comma 15 8 7" xfId="1184" xr:uid="{00000000-0005-0000-0000-0000D9010000}"/>
    <cellStyle name="Comma 15 8 7 2" xfId="1185" xr:uid="{00000000-0005-0000-0000-0000DA010000}"/>
    <cellStyle name="Comma 15 8 8" xfId="1186" xr:uid="{00000000-0005-0000-0000-0000DB010000}"/>
    <cellStyle name="Comma 15 8 9" xfId="1187" xr:uid="{00000000-0005-0000-0000-0000DC010000}"/>
    <cellStyle name="Comma 15 9" xfId="1188" xr:uid="{00000000-0005-0000-0000-0000DD010000}"/>
    <cellStyle name="Comma 15 9 2" xfId="1189" xr:uid="{00000000-0005-0000-0000-0000DE010000}"/>
    <cellStyle name="Comma 15 9 3" xfId="1190" xr:uid="{00000000-0005-0000-0000-0000DF010000}"/>
    <cellStyle name="Comma 16" xfId="19" xr:uid="{00000000-0005-0000-0000-0000E0010000}"/>
    <cellStyle name="Comma 16 2" xfId="768" xr:uid="{00000000-0005-0000-0000-0000E1010000}"/>
    <cellStyle name="Comma 16 2 2" xfId="1191" xr:uid="{00000000-0005-0000-0000-0000E2010000}"/>
    <cellStyle name="Comma 16 2 2 2" xfId="1192" xr:uid="{00000000-0005-0000-0000-0000E3010000}"/>
    <cellStyle name="Comma 16 2 2 3" xfId="1193" xr:uid="{00000000-0005-0000-0000-0000E4010000}"/>
    <cellStyle name="Comma 16 2 3" xfId="1194" xr:uid="{00000000-0005-0000-0000-0000E5010000}"/>
    <cellStyle name="Comma 16 2 3 2" xfId="1195" xr:uid="{00000000-0005-0000-0000-0000E6010000}"/>
    <cellStyle name="Comma 16 2 3 3" xfId="1196" xr:uid="{00000000-0005-0000-0000-0000E7010000}"/>
    <cellStyle name="Comma 16 2 4" xfId="1197" xr:uid="{00000000-0005-0000-0000-0000E8010000}"/>
    <cellStyle name="Comma 16 2 5" xfId="1198" xr:uid="{00000000-0005-0000-0000-0000E9010000}"/>
    <cellStyle name="Comma 16 3" xfId="1199" xr:uid="{00000000-0005-0000-0000-0000EA010000}"/>
    <cellStyle name="Comma 16 3 2" xfId="1200" xr:uid="{00000000-0005-0000-0000-0000EB010000}"/>
    <cellStyle name="Comma 16 3 3" xfId="1201" xr:uid="{00000000-0005-0000-0000-0000EC010000}"/>
    <cellStyle name="Comma 16 4" xfId="1202" xr:uid="{00000000-0005-0000-0000-0000ED010000}"/>
    <cellStyle name="Comma 16 4 2" xfId="1203" xr:uid="{00000000-0005-0000-0000-0000EE010000}"/>
    <cellStyle name="Comma 16 4 3" xfId="1204" xr:uid="{00000000-0005-0000-0000-0000EF010000}"/>
    <cellStyle name="Comma 16 5" xfId="1205" xr:uid="{00000000-0005-0000-0000-0000F0010000}"/>
    <cellStyle name="Comma 16 5 2" xfId="25476" xr:uid="{00000000-0005-0000-0000-0000F1010000}"/>
    <cellStyle name="Comma 16 5 3" xfId="25602" xr:uid="{00000000-0005-0000-0000-0000F2010000}"/>
    <cellStyle name="Comma 17" xfId="20" xr:uid="{00000000-0005-0000-0000-0000F3010000}"/>
    <cellStyle name="Comma 17 2" xfId="1206" xr:uid="{00000000-0005-0000-0000-0000F4010000}"/>
    <cellStyle name="Comma 17 2 2" xfId="1207" xr:uid="{00000000-0005-0000-0000-0000F5010000}"/>
    <cellStyle name="Comma 17 2 3" xfId="1208" xr:uid="{00000000-0005-0000-0000-0000F6010000}"/>
    <cellStyle name="Comma 17 2 4" xfId="25477" xr:uid="{00000000-0005-0000-0000-0000F7010000}"/>
    <cellStyle name="Comma 18" xfId="21" xr:uid="{00000000-0005-0000-0000-0000F8010000}"/>
    <cellStyle name="Comma 18 10" xfId="1209" xr:uid="{00000000-0005-0000-0000-0000F9010000}"/>
    <cellStyle name="Comma 18 11" xfId="1210" xr:uid="{00000000-0005-0000-0000-0000FA010000}"/>
    <cellStyle name="Comma 18 12" xfId="1211" xr:uid="{00000000-0005-0000-0000-0000FB010000}"/>
    <cellStyle name="Comma 18 2" xfId="22" xr:uid="{00000000-0005-0000-0000-0000FC010000}"/>
    <cellStyle name="Comma 18 2 2" xfId="1212" xr:uid="{00000000-0005-0000-0000-0000FD010000}"/>
    <cellStyle name="Comma 18 2 2 2" xfId="25479" xr:uid="{00000000-0005-0000-0000-0000FE010000}"/>
    <cellStyle name="Comma 18 2 2 3" xfId="25603" xr:uid="{00000000-0005-0000-0000-0000FF010000}"/>
    <cellStyle name="Comma 18 2 3" xfId="1213" xr:uid="{00000000-0005-0000-0000-000000020000}"/>
    <cellStyle name="Comma 18 3" xfId="23" xr:uid="{00000000-0005-0000-0000-000001020000}"/>
    <cellStyle name="Comma 18 4" xfId="1214" xr:uid="{00000000-0005-0000-0000-000002020000}"/>
    <cellStyle name="Comma 18 4 2" xfId="1215" xr:uid="{00000000-0005-0000-0000-000003020000}"/>
    <cellStyle name="Comma 18 4 2 2" xfId="1216" xr:uid="{00000000-0005-0000-0000-000004020000}"/>
    <cellStyle name="Comma 18 4 3" xfId="1217" xr:uid="{00000000-0005-0000-0000-000005020000}"/>
    <cellStyle name="Comma 18 4 4" xfId="25478" xr:uid="{00000000-0005-0000-0000-000006020000}"/>
    <cellStyle name="Comma 18 5" xfId="1218" xr:uid="{00000000-0005-0000-0000-000007020000}"/>
    <cellStyle name="Comma 18 5 2" xfId="1219" xr:uid="{00000000-0005-0000-0000-000008020000}"/>
    <cellStyle name="Comma 18 5 2 2" xfId="1220" xr:uid="{00000000-0005-0000-0000-000009020000}"/>
    <cellStyle name="Comma 18 5 3" xfId="1221" xr:uid="{00000000-0005-0000-0000-00000A020000}"/>
    <cellStyle name="Comma 18 6" xfId="1222" xr:uid="{00000000-0005-0000-0000-00000B020000}"/>
    <cellStyle name="Comma 18 6 2" xfId="1223" xr:uid="{00000000-0005-0000-0000-00000C020000}"/>
    <cellStyle name="Comma 18 6 2 2" xfId="1224" xr:uid="{00000000-0005-0000-0000-00000D020000}"/>
    <cellStyle name="Comma 18 6 3" xfId="1225" xr:uid="{00000000-0005-0000-0000-00000E020000}"/>
    <cellStyle name="Comma 18 7" xfId="1226" xr:uid="{00000000-0005-0000-0000-00000F020000}"/>
    <cellStyle name="Comma 18 7 2" xfId="1227" xr:uid="{00000000-0005-0000-0000-000010020000}"/>
    <cellStyle name="Comma 18 8" xfId="1228" xr:uid="{00000000-0005-0000-0000-000011020000}"/>
    <cellStyle name="Comma 18 8 2" xfId="1229" xr:uid="{00000000-0005-0000-0000-000012020000}"/>
    <cellStyle name="Comma 18 9" xfId="1230" xr:uid="{00000000-0005-0000-0000-000013020000}"/>
    <cellStyle name="Comma 19" xfId="24" xr:uid="{00000000-0005-0000-0000-000014020000}"/>
    <cellStyle name="Comma 19 2" xfId="25" xr:uid="{00000000-0005-0000-0000-000015020000}"/>
    <cellStyle name="Comma 19 3" xfId="26" xr:uid="{00000000-0005-0000-0000-000016020000}"/>
    <cellStyle name="Comma 19 4" xfId="25480" xr:uid="{00000000-0005-0000-0000-000017020000}"/>
    <cellStyle name="Comma 2" xfId="27" xr:uid="{00000000-0005-0000-0000-000018020000}"/>
    <cellStyle name="Comma 2 10" xfId="1231" xr:uid="{00000000-0005-0000-0000-000019020000}"/>
    <cellStyle name="Comma 2 11" xfId="1232" xr:uid="{00000000-0005-0000-0000-00001A020000}"/>
    <cellStyle name="Comma 2 2" xfId="28" xr:uid="{00000000-0005-0000-0000-00001B020000}"/>
    <cellStyle name="Comma 2 2 2" xfId="29" xr:uid="{00000000-0005-0000-0000-00001C020000}"/>
    <cellStyle name="Comma 2 2 2 2" xfId="1233" xr:uid="{00000000-0005-0000-0000-00001D020000}"/>
    <cellStyle name="Comma 2 2 3" xfId="1234" xr:uid="{00000000-0005-0000-0000-00001E020000}"/>
    <cellStyle name="Comma 2 2 4" xfId="1235" xr:uid="{00000000-0005-0000-0000-00001F020000}"/>
    <cellStyle name="Comma 2 2 4 2" xfId="1236" xr:uid="{00000000-0005-0000-0000-000020020000}"/>
    <cellStyle name="Comma 2 2 4 2 2" xfId="1237" xr:uid="{00000000-0005-0000-0000-000021020000}"/>
    <cellStyle name="Comma 2 2 4 3" xfId="1238" xr:uid="{00000000-0005-0000-0000-000022020000}"/>
    <cellStyle name="Comma 2 2 5" xfId="1239" xr:uid="{00000000-0005-0000-0000-000023020000}"/>
    <cellStyle name="Comma 2 2 5 2" xfId="1240" xr:uid="{00000000-0005-0000-0000-000024020000}"/>
    <cellStyle name="Comma 2 2 6" xfId="1241" xr:uid="{00000000-0005-0000-0000-000025020000}"/>
    <cellStyle name="Comma 2 2 6 2" xfId="1242" xr:uid="{00000000-0005-0000-0000-000026020000}"/>
    <cellStyle name="Comma 2 2 7" xfId="1243" xr:uid="{00000000-0005-0000-0000-000027020000}"/>
    <cellStyle name="Comma 2 2 8" xfId="1244" xr:uid="{00000000-0005-0000-0000-000028020000}"/>
    <cellStyle name="Comma 2 3" xfId="30" xr:uid="{00000000-0005-0000-0000-000029020000}"/>
    <cellStyle name="Comma 2 3 2" xfId="31" xr:uid="{00000000-0005-0000-0000-00002A020000}"/>
    <cellStyle name="Comma 2 3 2 2" xfId="1245" xr:uid="{00000000-0005-0000-0000-00002B020000}"/>
    <cellStyle name="Comma 2 3 3" xfId="1246" xr:uid="{00000000-0005-0000-0000-00002C020000}"/>
    <cellStyle name="Comma 2 3 3 2" xfId="1247" xr:uid="{00000000-0005-0000-0000-00002D020000}"/>
    <cellStyle name="Comma 2 3 3 3" xfId="1248" xr:uid="{00000000-0005-0000-0000-00002E020000}"/>
    <cellStyle name="Comma 2 4" xfId="32" xr:uid="{00000000-0005-0000-0000-00002F020000}"/>
    <cellStyle name="Comma 2 4 2" xfId="1249" xr:uid="{00000000-0005-0000-0000-000030020000}"/>
    <cellStyle name="Comma 2 4 2 2" xfId="1250" xr:uid="{00000000-0005-0000-0000-000031020000}"/>
    <cellStyle name="Comma 2 4 2 2 2" xfId="1251" xr:uid="{00000000-0005-0000-0000-000032020000}"/>
    <cellStyle name="Comma 2 4 2 3" xfId="1252" xr:uid="{00000000-0005-0000-0000-000033020000}"/>
    <cellStyle name="Comma 2 4 2 4" xfId="1253" xr:uid="{00000000-0005-0000-0000-000034020000}"/>
    <cellStyle name="Comma 2 4 2 5" xfId="1254" xr:uid="{00000000-0005-0000-0000-000035020000}"/>
    <cellStyle name="Comma 2 5" xfId="1255" xr:uid="{00000000-0005-0000-0000-000036020000}"/>
    <cellStyle name="Comma 2 5 2" xfId="1256" xr:uid="{00000000-0005-0000-0000-000037020000}"/>
    <cellStyle name="Comma 2 5 2 2" xfId="1257" xr:uid="{00000000-0005-0000-0000-000038020000}"/>
    <cellStyle name="Comma 2 5 2 3" xfId="1258" xr:uid="{00000000-0005-0000-0000-000039020000}"/>
    <cellStyle name="Comma 2 5 3" xfId="1259" xr:uid="{00000000-0005-0000-0000-00003A020000}"/>
    <cellStyle name="Comma 2 6" xfId="1260" xr:uid="{00000000-0005-0000-0000-00003B020000}"/>
    <cellStyle name="Comma 2 6 2" xfId="1261" xr:uid="{00000000-0005-0000-0000-00003C020000}"/>
    <cellStyle name="Comma 2 6 3" xfId="1262" xr:uid="{00000000-0005-0000-0000-00003D020000}"/>
    <cellStyle name="Comma 2 7" xfId="1263" xr:uid="{00000000-0005-0000-0000-00003E020000}"/>
    <cellStyle name="Comma 2 7 2" xfId="1264" xr:uid="{00000000-0005-0000-0000-00003F020000}"/>
    <cellStyle name="Comma 2 8" xfId="1265" xr:uid="{00000000-0005-0000-0000-000040020000}"/>
    <cellStyle name="Comma 2 8 2" xfId="1266" xr:uid="{00000000-0005-0000-0000-000041020000}"/>
    <cellStyle name="Comma 2 9" xfId="1267" xr:uid="{00000000-0005-0000-0000-000042020000}"/>
    <cellStyle name="Comma 20" xfId="1268" xr:uid="{00000000-0005-0000-0000-000043020000}"/>
    <cellStyle name="Comma 20 2" xfId="1269" xr:uid="{00000000-0005-0000-0000-000044020000}"/>
    <cellStyle name="Comma 20 2 2" xfId="1270" xr:uid="{00000000-0005-0000-0000-000045020000}"/>
    <cellStyle name="Comma 20 2 2 2" xfId="1271" xr:uid="{00000000-0005-0000-0000-000046020000}"/>
    <cellStyle name="Comma 20 2 3" xfId="1272" xr:uid="{00000000-0005-0000-0000-000047020000}"/>
    <cellStyle name="Comma 20 3" xfId="1273" xr:uid="{00000000-0005-0000-0000-000048020000}"/>
    <cellStyle name="Comma 20 3 2" xfId="1274" xr:uid="{00000000-0005-0000-0000-000049020000}"/>
    <cellStyle name="Comma 20 3 2 2" xfId="1275" xr:uid="{00000000-0005-0000-0000-00004A020000}"/>
    <cellStyle name="Comma 20 3 3" xfId="1276" xr:uid="{00000000-0005-0000-0000-00004B020000}"/>
    <cellStyle name="Comma 20 4" xfId="1277" xr:uid="{00000000-0005-0000-0000-00004C020000}"/>
    <cellStyle name="Comma 20 4 2" xfId="1278" xr:uid="{00000000-0005-0000-0000-00004D020000}"/>
    <cellStyle name="Comma 20 4 2 2" xfId="1279" xr:uid="{00000000-0005-0000-0000-00004E020000}"/>
    <cellStyle name="Comma 20 4 3" xfId="1280" xr:uid="{00000000-0005-0000-0000-00004F020000}"/>
    <cellStyle name="Comma 20 5" xfId="1281" xr:uid="{00000000-0005-0000-0000-000050020000}"/>
    <cellStyle name="Comma 20 5 2" xfId="1282" xr:uid="{00000000-0005-0000-0000-000051020000}"/>
    <cellStyle name="Comma 20 5 2 2" xfId="1283" xr:uid="{00000000-0005-0000-0000-000052020000}"/>
    <cellStyle name="Comma 20 5 3" xfId="1284" xr:uid="{00000000-0005-0000-0000-000053020000}"/>
    <cellStyle name="Comma 20 6" xfId="1285" xr:uid="{00000000-0005-0000-0000-000054020000}"/>
    <cellStyle name="Comma 20 6 2" xfId="1286" xr:uid="{00000000-0005-0000-0000-000055020000}"/>
    <cellStyle name="Comma 20 7" xfId="1287" xr:uid="{00000000-0005-0000-0000-000056020000}"/>
    <cellStyle name="Comma 20 7 2" xfId="1288" xr:uid="{00000000-0005-0000-0000-000057020000}"/>
    <cellStyle name="Comma 20 8" xfId="1289" xr:uid="{00000000-0005-0000-0000-000058020000}"/>
    <cellStyle name="Comma 21" xfId="1290" xr:uid="{00000000-0005-0000-0000-000059020000}"/>
    <cellStyle name="Comma 21 2" xfId="1291" xr:uid="{00000000-0005-0000-0000-00005A020000}"/>
    <cellStyle name="Comma 21 2 2" xfId="1292" xr:uid="{00000000-0005-0000-0000-00005B020000}"/>
    <cellStyle name="Comma 21 3" xfId="1293" xr:uid="{00000000-0005-0000-0000-00005C020000}"/>
    <cellStyle name="Comma 21 4" xfId="1294" xr:uid="{00000000-0005-0000-0000-00005D020000}"/>
    <cellStyle name="Comma 21 5" xfId="1295" xr:uid="{00000000-0005-0000-0000-00005E020000}"/>
    <cellStyle name="Comma 21 6" xfId="25595" xr:uid="{00000000-0005-0000-0000-00005F020000}"/>
    <cellStyle name="Comma 22" xfId="1296" xr:uid="{00000000-0005-0000-0000-000060020000}"/>
    <cellStyle name="Comma 22 2" xfId="1297" xr:uid="{00000000-0005-0000-0000-000061020000}"/>
    <cellStyle name="Comma 22 2 2" xfId="1298" xr:uid="{00000000-0005-0000-0000-000062020000}"/>
    <cellStyle name="Comma 22 3" xfId="1299" xr:uid="{00000000-0005-0000-0000-000063020000}"/>
    <cellStyle name="Comma 23" xfId="1300" xr:uid="{00000000-0005-0000-0000-000064020000}"/>
    <cellStyle name="Comma 23 2" xfId="1301" xr:uid="{00000000-0005-0000-0000-000065020000}"/>
    <cellStyle name="Comma 23 2 2" xfId="1302" xr:uid="{00000000-0005-0000-0000-000066020000}"/>
    <cellStyle name="Comma 23 3" xfId="1303" xr:uid="{00000000-0005-0000-0000-000067020000}"/>
    <cellStyle name="Comma 24" xfId="1304" xr:uid="{00000000-0005-0000-0000-000068020000}"/>
    <cellStyle name="Comma 24 2" xfId="1305" xr:uid="{00000000-0005-0000-0000-000069020000}"/>
    <cellStyle name="Comma 24 2 2" xfId="1306" xr:uid="{00000000-0005-0000-0000-00006A020000}"/>
    <cellStyle name="Comma 24 3" xfId="1307" xr:uid="{00000000-0005-0000-0000-00006B020000}"/>
    <cellStyle name="Comma 25" xfId="1308" xr:uid="{00000000-0005-0000-0000-00006C020000}"/>
    <cellStyle name="Comma 25 2" xfId="1309" xr:uid="{00000000-0005-0000-0000-00006D020000}"/>
    <cellStyle name="Comma 26" xfId="1310" xr:uid="{00000000-0005-0000-0000-00006E020000}"/>
    <cellStyle name="Comma 26 2" xfId="1311" xr:uid="{00000000-0005-0000-0000-00006F020000}"/>
    <cellStyle name="Comma 27" xfId="1312" xr:uid="{00000000-0005-0000-0000-000070020000}"/>
    <cellStyle name="Comma 28" xfId="25593" xr:uid="{00000000-0005-0000-0000-000071020000}"/>
    <cellStyle name="Comma 29" xfId="25596" xr:uid="{00000000-0005-0000-0000-000072020000}"/>
    <cellStyle name="Comma 3" xfId="33" xr:uid="{00000000-0005-0000-0000-000073020000}"/>
    <cellStyle name="Comma 3 2" xfId="34" xr:uid="{00000000-0005-0000-0000-000074020000}"/>
    <cellStyle name="Comma 3 2 2" xfId="35" xr:uid="{00000000-0005-0000-0000-000075020000}"/>
    <cellStyle name="Comma 3 2 2 2" xfId="1313" xr:uid="{00000000-0005-0000-0000-000076020000}"/>
    <cellStyle name="Comma 3 2 3" xfId="1314" xr:uid="{00000000-0005-0000-0000-000077020000}"/>
    <cellStyle name="Comma 3 3" xfId="36" xr:uid="{00000000-0005-0000-0000-000078020000}"/>
    <cellStyle name="Comma 3 3 2" xfId="1315" xr:uid="{00000000-0005-0000-0000-000079020000}"/>
    <cellStyle name="Comma 3 4" xfId="1316" xr:uid="{00000000-0005-0000-0000-00007A020000}"/>
    <cellStyle name="Comma 3 5" xfId="1317" xr:uid="{00000000-0005-0000-0000-00007B020000}"/>
    <cellStyle name="Comma 3 6" xfId="1318" xr:uid="{00000000-0005-0000-0000-00007C020000}"/>
    <cellStyle name="Comma 3 6 2" xfId="1319" xr:uid="{00000000-0005-0000-0000-00007D020000}"/>
    <cellStyle name="Comma 3 6 2 2" xfId="1320" xr:uid="{00000000-0005-0000-0000-00007E020000}"/>
    <cellStyle name="Comma 3 6 3" xfId="1321" xr:uid="{00000000-0005-0000-0000-00007F020000}"/>
    <cellStyle name="Comma 3 7" xfId="1322" xr:uid="{00000000-0005-0000-0000-000080020000}"/>
    <cellStyle name="Comma 3_Preliminary financial statement_June 11_updated Aug  24_11" xfId="37" xr:uid="{00000000-0005-0000-0000-000081020000}"/>
    <cellStyle name="Comma 30" xfId="25699" xr:uid="{00000000-0005-0000-0000-000082020000}"/>
    <cellStyle name="Comma 31" xfId="25701" xr:uid="{00000000-0005-0000-0000-000083020000}"/>
    <cellStyle name="Comma 32" xfId="25703" xr:uid="{00000000-0005-0000-0000-000084020000}"/>
    <cellStyle name="Comma 33" xfId="25704" xr:uid="{00000000-0005-0000-0000-000085020000}"/>
    <cellStyle name="Comma 34" xfId="25702" xr:uid="{00000000-0005-0000-0000-000086020000}"/>
    <cellStyle name="Comma 4" xfId="38" xr:uid="{00000000-0005-0000-0000-000087020000}"/>
    <cellStyle name="Comma 4 2" xfId="39" xr:uid="{00000000-0005-0000-0000-000088020000}"/>
    <cellStyle name="Comma 4 2 2" xfId="1323" xr:uid="{00000000-0005-0000-0000-000089020000}"/>
    <cellStyle name="Comma 4 3" xfId="1324" xr:uid="{00000000-0005-0000-0000-00008A020000}"/>
    <cellStyle name="Comma 4 3 2" xfId="1325" xr:uid="{00000000-0005-0000-0000-00008B020000}"/>
    <cellStyle name="Comma 4 3 2 2" xfId="1326" xr:uid="{00000000-0005-0000-0000-00008C020000}"/>
    <cellStyle name="Comma 4 3 3" xfId="1327" xr:uid="{00000000-0005-0000-0000-00008D020000}"/>
    <cellStyle name="Comma 4 3 4" xfId="1328" xr:uid="{00000000-0005-0000-0000-00008E020000}"/>
    <cellStyle name="Comma 4 3 5" xfId="1329" xr:uid="{00000000-0005-0000-0000-00008F020000}"/>
    <cellStyle name="Comma 5" xfId="40" xr:uid="{00000000-0005-0000-0000-000090020000}"/>
    <cellStyle name="Comma 5 2" xfId="41" xr:uid="{00000000-0005-0000-0000-000091020000}"/>
    <cellStyle name="Comma 5 2 2" xfId="1330" xr:uid="{00000000-0005-0000-0000-000092020000}"/>
    <cellStyle name="Comma 5 3" xfId="1331" xr:uid="{00000000-0005-0000-0000-000093020000}"/>
    <cellStyle name="Comma 6" xfId="42" xr:uid="{00000000-0005-0000-0000-000094020000}"/>
    <cellStyle name="Comma 6 2" xfId="43" xr:uid="{00000000-0005-0000-0000-000095020000}"/>
    <cellStyle name="Comma 6 2 2" xfId="1332" xr:uid="{00000000-0005-0000-0000-000096020000}"/>
    <cellStyle name="Comma 6 3" xfId="1333" xr:uid="{00000000-0005-0000-0000-000097020000}"/>
    <cellStyle name="Comma 6 4" xfId="1334" xr:uid="{00000000-0005-0000-0000-000098020000}"/>
    <cellStyle name="Comma 6_Preliminary financial statement_June 11_updated Aug  24_11" xfId="44" xr:uid="{00000000-0005-0000-0000-000099020000}"/>
    <cellStyle name="Comma 7" xfId="45" xr:uid="{00000000-0005-0000-0000-00009A020000}"/>
    <cellStyle name="Comma 7 2" xfId="46" xr:uid="{00000000-0005-0000-0000-00009B020000}"/>
    <cellStyle name="Comma 7 2 2" xfId="1335" xr:uid="{00000000-0005-0000-0000-00009C020000}"/>
    <cellStyle name="Comma 7 3" xfId="1336" xr:uid="{00000000-0005-0000-0000-00009D020000}"/>
    <cellStyle name="Comma 7 4" xfId="1337" xr:uid="{00000000-0005-0000-0000-00009E020000}"/>
    <cellStyle name="Comma 8" xfId="47" xr:uid="{00000000-0005-0000-0000-00009F020000}"/>
    <cellStyle name="Comma 8 2" xfId="48" xr:uid="{00000000-0005-0000-0000-0000A0020000}"/>
    <cellStyle name="Comma 8 2 2" xfId="1338" xr:uid="{00000000-0005-0000-0000-0000A1020000}"/>
    <cellStyle name="Comma 8 3" xfId="1339" xr:uid="{00000000-0005-0000-0000-0000A2020000}"/>
    <cellStyle name="Comma 8 4" xfId="1340" xr:uid="{00000000-0005-0000-0000-0000A3020000}"/>
    <cellStyle name="Comma 9" xfId="49" xr:uid="{00000000-0005-0000-0000-0000A4020000}"/>
    <cellStyle name="Comma 9 2" xfId="50" xr:uid="{00000000-0005-0000-0000-0000A5020000}"/>
    <cellStyle name="Comma 9 2 2" xfId="51" xr:uid="{00000000-0005-0000-0000-0000A6020000}"/>
    <cellStyle name="Comma 9 2 2 2" xfId="1341" xr:uid="{00000000-0005-0000-0000-0000A7020000}"/>
    <cellStyle name="Comma 9 2 2 2 2" xfId="25483" xr:uid="{00000000-0005-0000-0000-0000A8020000}"/>
    <cellStyle name="Comma 9 2 2 2 3" xfId="25604" xr:uid="{00000000-0005-0000-0000-0000A9020000}"/>
    <cellStyle name="Comma 9 2 2 3" xfId="1342" xr:uid="{00000000-0005-0000-0000-0000AA020000}"/>
    <cellStyle name="Comma 9 2 2 4" xfId="1343" xr:uid="{00000000-0005-0000-0000-0000AB020000}"/>
    <cellStyle name="Comma 9 2 3" xfId="1344" xr:uid="{00000000-0005-0000-0000-0000AC020000}"/>
    <cellStyle name="Comma 9 2 3 2" xfId="25482" xr:uid="{00000000-0005-0000-0000-0000AD020000}"/>
    <cellStyle name="Comma 9 2 3 3" xfId="25605" xr:uid="{00000000-0005-0000-0000-0000AE020000}"/>
    <cellStyle name="Comma 9 2 4" xfId="1345" xr:uid="{00000000-0005-0000-0000-0000AF020000}"/>
    <cellStyle name="Comma 9 2 5" xfId="1346" xr:uid="{00000000-0005-0000-0000-0000B0020000}"/>
    <cellStyle name="Comma 9 3" xfId="1347" xr:uid="{00000000-0005-0000-0000-0000B1020000}"/>
    <cellStyle name="Comma 9 3 2" xfId="25481" xr:uid="{00000000-0005-0000-0000-0000B2020000}"/>
    <cellStyle name="Comma 9 3 3" xfId="25606" xr:uid="{00000000-0005-0000-0000-0000B3020000}"/>
    <cellStyle name="Comma 9 4" xfId="1348" xr:uid="{00000000-0005-0000-0000-0000B4020000}"/>
    <cellStyle name="Comma 9 5" xfId="1349" xr:uid="{00000000-0005-0000-0000-0000B5020000}"/>
    <cellStyle name="Currency 10" xfId="52" xr:uid="{00000000-0005-0000-0000-0000B7020000}"/>
    <cellStyle name="Currency 10 2" xfId="1350" xr:uid="{00000000-0005-0000-0000-0000B8020000}"/>
    <cellStyle name="Currency 11" xfId="53" xr:uid="{00000000-0005-0000-0000-0000B9020000}"/>
    <cellStyle name="Currency 11 2" xfId="54" xr:uid="{00000000-0005-0000-0000-0000BA020000}"/>
    <cellStyle name="Currency 11 2 2" xfId="55" xr:uid="{00000000-0005-0000-0000-0000BB020000}"/>
    <cellStyle name="Currency 11 2 2 2" xfId="1351" xr:uid="{00000000-0005-0000-0000-0000BC020000}"/>
    <cellStyle name="Currency 11 2 2 2 2" xfId="1352" xr:uid="{00000000-0005-0000-0000-0000BD020000}"/>
    <cellStyle name="Currency 11 2 2 2 2 2" xfId="1353" xr:uid="{00000000-0005-0000-0000-0000BE020000}"/>
    <cellStyle name="Currency 11 2 2 2 2 3" xfId="1354" xr:uid="{00000000-0005-0000-0000-0000BF020000}"/>
    <cellStyle name="Currency 11 2 2 2 3" xfId="1355" xr:uid="{00000000-0005-0000-0000-0000C0020000}"/>
    <cellStyle name="Currency 11 2 2 2 4" xfId="1356" xr:uid="{00000000-0005-0000-0000-0000C1020000}"/>
    <cellStyle name="Currency 11 2 2 3" xfId="1357" xr:uid="{00000000-0005-0000-0000-0000C2020000}"/>
    <cellStyle name="Currency 11 2 2 3 2" xfId="1358" xr:uid="{00000000-0005-0000-0000-0000C3020000}"/>
    <cellStyle name="Currency 11 2 2 3 3" xfId="1359" xr:uid="{00000000-0005-0000-0000-0000C4020000}"/>
    <cellStyle name="Currency 11 2 2 4" xfId="1360" xr:uid="{00000000-0005-0000-0000-0000C5020000}"/>
    <cellStyle name="Currency 11 2 2 4 2" xfId="1361" xr:uid="{00000000-0005-0000-0000-0000C6020000}"/>
    <cellStyle name="Currency 11 2 2 4 3" xfId="1362" xr:uid="{00000000-0005-0000-0000-0000C7020000}"/>
    <cellStyle name="Currency 11 2 2 4 4" xfId="25484" xr:uid="{00000000-0005-0000-0000-0000C8020000}"/>
    <cellStyle name="Currency 11 2 3" xfId="56" xr:uid="{00000000-0005-0000-0000-0000C9020000}"/>
    <cellStyle name="Currency 11 2 3 2" xfId="57" xr:uid="{00000000-0005-0000-0000-0000CA020000}"/>
    <cellStyle name="Currency 11 2 3 2 2" xfId="1363" xr:uid="{00000000-0005-0000-0000-0000CB020000}"/>
    <cellStyle name="Currency 11 2 3 2 2 2" xfId="25486" xr:uid="{00000000-0005-0000-0000-0000CC020000}"/>
    <cellStyle name="Currency 11 2 3 2 2 3" xfId="25607" xr:uid="{00000000-0005-0000-0000-0000CD020000}"/>
    <cellStyle name="Currency 11 2 3 2 3" xfId="1364" xr:uid="{00000000-0005-0000-0000-0000CE020000}"/>
    <cellStyle name="Currency 11 2 3 3" xfId="58" xr:uid="{00000000-0005-0000-0000-0000CF020000}"/>
    <cellStyle name="Currency 11 2 3 3 2" xfId="1365" xr:uid="{00000000-0005-0000-0000-0000D0020000}"/>
    <cellStyle name="Currency 11 2 3 3 2 2" xfId="1366" xr:uid="{00000000-0005-0000-0000-0000D1020000}"/>
    <cellStyle name="Currency 11 2 3 3 2 3" xfId="1367" xr:uid="{00000000-0005-0000-0000-0000D2020000}"/>
    <cellStyle name="Currency 11 2 3 3 3" xfId="1368" xr:uid="{00000000-0005-0000-0000-0000D3020000}"/>
    <cellStyle name="Currency 11 2 3 3 3 2" xfId="25487" xr:uid="{00000000-0005-0000-0000-0000D4020000}"/>
    <cellStyle name="Currency 11 2 3 3 3 3" xfId="25608" xr:uid="{00000000-0005-0000-0000-0000D5020000}"/>
    <cellStyle name="Currency 11 2 3 3 4" xfId="1369" xr:uid="{00000000-0005-0000-0000-0000D6020000}"/>
    <cellStyle name="Currency 11 2 3 4" xfId="1370" xr:uid="{00000000-0005-0000-0000-0000D7020000}"/>
    <cellStyle name="Currency 11 2 3 4 2" xfId="1371" xr:uid="{00000000-0005-0000-0000-0000D8020000}"/>
    <cellStyle name="Currency 11 2 3 4 3" xfId="1372" xr:uid="{00000000-0005-0000-0000-0000D9020000}"/>
    <cellStyle name="Currency 11 2 3 5" xfId="1373" xr:uid="{00000000-0005-0000-0000-0000DA020000}"/>
    <cellStyle name="Currency 11 2 3 5 2" xfId="25485" xr:uid="{00000000-0005-0000-0000-0000DB020000}"/>
    <cellStyle name="Currency 11 2 3 5 3" xfId="25609" xr:uid="{00000000-0005-0000-0000-0000DC020000}"/>
    <cellStyle name="Currency 11 2 3 6" xfId="1374" xr:uid="{00000000-0005-0000-0000-0000DD020000}"/>
    <cellStyle name="Currency 11 2 3 7" xfId="1375" xr:uid="{00000000-0005-0000-0000-0000DE020000}"/>
    <cellStyle name="Currency 11 2 3 8" xfId="1376" xr:uid="{00000000-0005-0000-0000-0000DF020000}"/>
    <cellStyle name="Currency 11 2 4" xfId="59" xr:uid="{00000000-0005-0000-0000-0000E0020000}"/>
    <cellStyle name="Currency 11 2 4 2" xfId="60" xr:uid="{00000000-0005-0000-0000-0000E1020000}"/>
    <cellStyle name="Currency 11 2 4 2 2" xfId="1377" xr:uid="{00000000-0005-0000-0000-0000E2020000}"/>
    <cellStyle name="Currency 11 2 4 2 2 2" xfId="25488" xr:uid="{00000000-0005-0000-0000-0000E3020000}"/>
    <cellStyle name="Currency 11 2 4 2 2 3" xfId="25610" xr:uid="{00000000-0005-0000-0000-0000E4020000}"/>
    <cellStyle name="Currency 11 2 4 2 3" xfId="1378" xr:uid="{00000000-0005-0000-0000-0000E5020000}"/>
    <cellStyle name="Currency 11 2 4 3" xfId="61" xr:uid="{00000000-0005-0000-0000-0000E6020000}"/>
    <cellStyle name="Currency 11 2 4 4" xfId="1379" xr:uid="{00000000-0005-0000-0000-0000E7020000}"/>
    <cellStyle name="Currency 11 2 5" xfId="1380" xr:uid="{00000000-0005-0000-0000-0000E8020000}"/>
    <cellStyle name="Currency 11 2 5 2" xfId="1381" xr:uid="{00000000-0005-0000-0000-0000E9020000}"/>
    <cellStyle name="Currency 11 2 5 3" xfId="1382" xr:uid="{00000000-0005-0000-0000-0000EA020000}"/>
    <cellStyle name="Currency 11 2 5 4" xfId="1383" xr:uid="{00000000-0005-0000-0000-0000EB020000}"/>
    <cellStyle name="Currency 11 2 6" xfId="1384" xr:uid="{00000000-0005-0000-0000-0000EC020000}"/>
    <cellStyle name="Currency 11 2 7" xfId="1385" xr:uid="{00000000-0005-0000-0000-0000ED020000}"/>
    <cellStyle name="Currency 11 2 8" xfId="1386" xr:uid="{00000000-0005-0000-0000-0000EE020000}"/>
    <cellStyle name="Currency 11 3" xfId="62" xr:uid="{00000000-0005-0000-0000-0000EF020000}"/>
    <cellStyle name="Currency 11 3 2" xfId="1387" xr:uid="{00000000-0005-0000-0000-0000F0020000}"/>
    <cellStyle name="Currency 11 3 2 2" xfId="1388" xr:uid="{00000000-0005-0000-0000-0000F1020000}"/>
    <cellStyle name="Currency 11 3 2 2 2" xfId="1389" xr:uid="{00000000-0005-0000-0000-0000F2020000}"/>
    <cellStyle name="Currency 11 3 2 2 3" xfId="1390" xr:uid="{00000000-0005-0000-0000-0000F3020000}"/>
    <cellStyle name="Currency 11 3 2 3" xfId="1391" xr:uid="{00000000-0005-0000-0000-0000F4020000}"/>
    <cellStyle name="Currency 11 3 2 4" xfId="1392" xr:uid="{00000000-0005-0000-0000-0000F5020000}"/>
    <cellStyle name="Currency 11 3 3" xfId="1393" xr:uid="{00000000-0005-0000-0000-0000F6020000}"/>
    <cellStyle name="Currency 11 3 3 2" xfId="1394" xr:uid="{00000000-0005-0000-0000-0000F7020000}"/>
    <cellStyle name="Currency 11 3 3 3" xfId="1395" xr:uid="{00000000-0005-0000-0000-0000F8020000}"/>
    <cellStyle name="Currency 11 3 4" xfId="1396" xr:uid="{00000000-0005-0000-0000-0000F9020000}"/>
    <cellStyle name="Currency 11 3 4 2" xfId="1397" xr:uid="{00000000-0005-0000-0000-0000FA020000}"/>
    <cellStyle name="Currency 11 3 4 3" xfId="1398" xr:uid="{00000000-0005-0000-0000-0000FB020000}"/>
    <cellStyle name="Currency 11 3 4 4" xfId="25489" xr:uid="{00000000-0005-0000-0000-0000FC020000}"/>
    <cellStyle name="Currency 11 4" xfId="63" xr:uid="{00000000-0005-0000-0000-0000FD020000}"/>
    <cellStyle name="Currency 11 4 2" xfId="64" xr:uid="{00000000-0005-0000-0000-0000FE020000}"/>
    <cellStyle name="Currency 11 4 2 2" xfId="1399" xr:uid="{00000000-0005-0000-0000-0000FF020000}"/>
    <cellStyle name="Currency 11 4 2 2 2" xfId="25491" xr:uid="{00000000-0005-0000-0000-000000030000}"/>
    <cellStyle name="Currency 11 4 2 2 3" xfId="25611" xr:uid="{00000000-0005-0000-0000-000001030000}"/>
    <cellStyle name="Currency 11 4 2 3" xfId="1400" xr:uid="{00000000-0005-0000-0000-000002030000}"/>
    <cellStyle name="Currency 11 4 3" xfId="65" xr:uid="{00000000-0005-0000-0000-000003030000}"/>
    <cellStyle name="Currency 11 4 3 2" xfId="1401" xr:uid="{00000000-0005-0000-0000-000004030000}"/>
    <cellStyle name="Currency 11 4 3 2 2" xfId="1402" xr:uid="{00000000-0005-0000-0000-000005030000}"/>
    <cellStyle name="Currency 11 4 3 2 3" xfId="1403" xr:uid="{00000000-0005-0000-0000-000006030000}"/>
    <cellStyle name="Currency 11 4 3 3" xfId="1404" xr:uid="{00000000-0005-0000-0000-000007030000}"/>
    <cellStyle name="Currency 11 4 3 3 2" xfId="25492" xr:uid="{00000000-0005-0000-0000-000008030000}"/>
    <cellStyle name="Currency 11 4 3 3 3" xfId="25612" xr:uid="{00000000-0005-0000-0000-000009030000}"/>
    <cellStyle name="Currency 11 4 3 4" xfId="1405" xr:uid="{00000000-0005-0000-0000-00000A030000}"/>
    <cellStyle name="Currency 11 4 4" xfId="1406" xr:uid="{00000000-0005-0000-0000-00000B030000}"/>
    <cellStyle name="Currency 11 4 4 2" xfId="1407" xr:uid="{00000000-0005-0000-0000-00000C030000}"/>
    <cellStyle name="Currency 11 4 4 3" xfId="1408" xr:uid="{00000000-0005-0000-0000-00000D030000}"/>
    <cellStyle name="Currency 11 4 5" xfId="1409" xr:uid="{00000000-0005-0000-0000-00000E030000}"/>
    <cellStyle name="Currency 11 4 5 2" xfId="25490" xr:uid="{00000000-0005-0000-0000-00000F030000}"/>
    <cellStyle name="Currency 11 4 5 3" xfId="25613" xr:uid="{00000000-0005-0000-0000-000010030000}"/>
    <cellStyle name="Currency 11 4 6" xfId="1410" xr:uid="{00000000-0005-0000-0000-000011030000}"/>
    <cellStyle name="Currency 11 4 7" xfId="1411" xr:uid="{00000000-0005-0000-0000-000012030000}"/>
    <cellStyle name="Currency 11 4 8" xfId="1412" xr:uid="{00000000-0005-0000-0000-000013030000}"/>
    <cellStyle name="Currency 11 5" xfId="66" xr:uid="{00000000-0005-0000-0000-000014030000}"/>
    <cellStyle name="Currency 11 5 2" xfId="67" xr:uid="{00000000-0005-0000-0000-000015030000}"/>
    <cellStyle name="Currency 11 5 2 2" xfId="1413" xr:uid="{00000000-0005-0000-0000-000016030000}"/>
    <cellStyle name="Currency 11 5 2 2 2" xfId="25493" xr:uid="{00000000-0005-0000-0000-000017030000}"/>
    <cellStyle name="Currency 11 5 2 2 3" xfId="25614" xr:uid="{00000000-0005-0000-0000-000018030000}"/>
    <cellStyle name="Currency 11 5 2 3" xfId="1414" xr:uid="{00000000-0005-0000-0000-000019030000}"/>
    <cellStyle name="Currency 11 5 3" xfId="68" xr:uid="{00000000-0005-0000-0000-00001A030000}"/>
    <cellStyle name="Currency 11 5 4" xfId="1415" xr:uid="{00000000-0005-0000-0000-00001B030000}"/>
    <cellStyle name="Currency 11 6" xfId="1416" xr:uid="{00000000-0005-0000-0000-00001C030000}"/>
    <cellStyle name="Currency 11 6 2" xfId="1417" xr:uid="{00000000-0005-0000-0000-00001D030000}"/>
    <cellStyle name="Currency 11 6 3" xfId="1418" xr:uid="{00000000-0005-0000-0000-00001E030000}"/>
    <cellStyle name="Currency 11 6 4" xfId="1419" xr:uid="{00000000-0005-0000-0000-00001F030000}"/>
    <cellStyle name="Currency 11 7" xfId="1420" xr:uid="{00000000-0005-0000-0000-000020030000}"/>
    <cellStyle name="Currency 11 8" xfId="1421" xr:uid="{00000000-0005-0000-0000-000021030000}"/>
    <cellStyle name="Currency 11 9" xfId="1422" xr:uid="{00000000-0005-0000-0000-000022030000}"/>
    <cellStyle name="Currency 12" xfId="69" xr:uid="{00000000-0005-0000-0000-000023030000}"/>
    <cellStyle name="Currency 12 2" xfId="70" xr:uid="{00000000-0005-0000-0000-000024030000}"/>
    <cellStyle name="Currency 12 2 2" xfId="1423" xr:uid="{00000000-0005-0000-0000-000025030000}"/>
    <cellStyle name="Currency 12 2 2 2" xfId="1424" xr:uid="{00000000-0005-0000-0000-000026030000}"/>
    <cellStyle name="Currency 12 2 2 2 2" xfId="1425" xr:uid="{00000000-0005-0000-0000-000027030000}"/>
    <cellStyle name="Currency 12 2 2 2 3" xfId="1426" xr:uid="{00000000-0005-0000-0000-000028030000}"/>
    <cellStyle name="Currency 12 2 2 3" xfId="1427" xr:uid="{00000000-0005-0000-0000-000029030000}"/>
    <cellStyle name="Currency 12 2 2 4" xfId="1428" xr:uid="{00000000-0005-0000-0000-00002A030000}"/>
    <cellStyle name="Currency 12 2 3" xfId="1429" xr:uid="{00000000-0005-0000-0000-00002B030000}"/>
    <cellStyle name="Currency 12 2 3 2" xfId="1430" xr:uid="{00000000-0005-0000-0000-00002C030000}"/>
    <cellStyle name="Currency 12 2 3 3" xfId="1431" xr:uid="{00000000-0005-0000-0000-00002D030000}"/>
    <cellStyle name="Currency 12 2 4" xfId="1432" xr:uid="{00000000-0005-0000-0000-00002E030000}"/>
    <cellStyle name="Currency 12 2 4 2" xfId="1433" xr:uid="{00000000-0005-0000-0000-00002F030000}"/>
    <cellStyle name="Currency 12 2 4 3" xfId="1434" xr:uid="{00000000-0005-0000-0000-000030030000}"/>
    <cellStyle name="Currency 12 2 4 4" xfId="25494" xr:uid="{00000000-0005-0000-0000-000031030000}"/>
    <cellStyle name="Currency 12 3" xfId="71" xr:uid="{00000000-0005-0000-0000-000032030000}"/>
    <cellStyle name="Currency 12 3 2" xfId="72" xr:uid="{00000000-0005-0000-0000-000033030000}"/>
    <cellStyle name="Currency 12 3 2 2" xfId="1435" xr:uid="{00000000-0005-0000-0000-000034030000}"/>
    <cellStyle name="Currency 12 3 2 2 2" xfId="25496" xr:uid="{00000000-0005-0000-0000-000035030000}"/>
    <cellStyle name="Currency 12 3 2 2 3" xfId="25615" xr:uid="{00000000-0005-0000-0000-000036030000}"/>
    <cellStyle name="Currency 12 3 2 3" xfId="1436" xr:uid="{00000000-0005-0000-0000-000037030000}"/>
    <cellStyle name="Currency 12 3 3" xfId="73" xr:uid="{00000000-0005-0000-0000-000038030000}"/>
    <cellStyle name="Currency 12 3 3 2" xfId="1437" xr:uid="{00000000-0005-0000-0000-000039030000}"/>
    <cellStyle name="Currency 12 3 3 2 2" xfId="1438" xr:uid="{00000000-0005-0000-0000-00003A030000}"/>
    <cellStyle name="Currency 12 3 3 2 3" xfId="1439" xr:uid="{00000000-0005-0000-0000-00003B030000}"/>
    <cellStyle name="Currency 12 3 3 3" xfId="1440" xr:uid="{00000000-0005-0000-0000-00003C030000}"/>
    <cellStyle name="Currency 12 3 3 3 2" xfId="25497" xr:uid="{00000000-0005-0000-0000-00003D030000}"/>
    <cellStyle name="Currency 12 3 3 3 3" xfId="25616" xr:uid="{00000000-0005-0000-0000-00003E030000}"/>
    <cellStyle name="Currency 12 3 3 4" xfId="1441" xr:uid="{00000000-0005-0000-0000-00003F030000}"/>
    <cellStyle name="Currency 12 3 4" xfId="1442" xr:uid="{00000000-0005-0000-0000-000040030000}"/>
    <cellStyle name="Currency 12 3 4 2" xfId="1443" xr:uid="{00000000-0005-0000-0000-000041030000}"/>
    <cellStyle name="Currency 12 3 4 3" xfId="1444" xr:uid="{00000000-0005-0000-0000-000042030000}"/>
    <cellStyle name="Currency 12 3 5" xfId="1445" xr:uid="{00000000-0005-0000-0000-000043030000}"/>
    <cellStyle name="Currency 12 3 5 2" xfId="25495" xr:uid="{00000000-0005-0000-0000-000044030000}"/>
    <cellStyle name="Currency 12 3 5 3" xfId="25617" xr:uid="{00000000-0005-0000-0000-000045030000}"/>
    <cellStyle name="Currency 12 3 6" xfId="1446" xr:uid="{00000000-0005-0000-0000-000046030000}"/>
    <cellStyle name="Currency 12 3 7" xfId="1447" xr:uid="{00000000-0005-0000-0000-000047030000}"/>
    <cellStyle name="Currency 12 3 8" xfId="1448" xr:uid="{00000000-0005-0000-0000-000048030000}"/>
    <cellStyle name="Currency 12 4" xfId="74" xr:uid="{00000000-0005-0000-0000-000049030000}"/>
    <cellStyle name="Currency 12 4 2" xfId="75" xr:uid="{00000000-0005-0000-0000-00004A030000}"/>
    <cellStyle name="Currency 12 4 2 2" xfId="1449" xr:uid="{00000000-0005-0000-0000-00004B030000}"/>
    <cellStyle name="Currency 12 4 2 2 2" xfId="25498" xr:uid="{00000000-0005-0000-0000-00004C030000}"/>
    <cellStyle name="Currency 12 4 2 2 3" xfId="25618" xr:uid="{00000000-0005-0000-0000-00004D030000}"/>
    <cellStyle name="Currency 12 4 2 3" xfId="1450" xr:uid="{00000000-0005-0000-0000-00004E030000}"/>
    <cellStyle name="Currency 12 4 3" xfId="76" xr:uid="{00000000-0005-0000-0000-00004F030000}"/>
    <cellStyle name="Currency 12 4 4" xfId="1451" xr:uid="{00000000-0005-0000-0000-000050030000}"/>
    <cellStyle name="Currency 12 5" xfId="1452" xr:uid="{00000000-0005-0000-0000-000051030000}"/>
    <cellStyle name="Currency 12 5 2" xfId="1453" xr:uid="{00000000-0005-0000-0000-000052030000}"/>
    <cellStyle name="Currency 12 5 3" xfId="1454" xr:uid="{00000000-0005-0000-0000-000053030000}"/>
    <cellStyle name="Currency 12 5 4" xfId="1455" xr:uid="{00000000-0005-0000-0000-000054030000}"/>
    <cellStyle name="Currency 12 6" xfId="1456" xr:uid="{00000000-0005-0000-0000-000055030000}"/>
    <cellStyle name="Currency 12 7" xfId="1457" xr:uid="{00000000-0005-0000-0000-000056030000}"/>
    <cellStyle name="Currency 12 8" xfId="1458" xr:uid="{00000000-0005-0000-0000-000057030000}"/>
    <cellStyle name="Currency 13" xfId="77" xr:uid="{00000000-0005-0000-0000-000058030000}"/>
    <cellStyle name="Currency 13 2" xfId="78" xr:uid="{00000000-0005-0000-0000-000059030000}"/>
    <cellStyle name="Currency 13 2 2" xfId="1459" xr:uid="{00000000-0005-0000-0000-00005A030000}"/>
    <cellStyle name="Currency 13 2 2 2" xfId="1460" xr:uid="{00000000-0005-0000-0000-00005B030000}"/>
    <cellStyle name="Currency 13 2 3" xfId="1461" xr:uid="{00000000-0005-0000-0000-00005C030000}"/>
    <cellStyle name="Currency 13 2 4" xfId="1462" xr:uid="{00000000-0005-0000-0000-00005D030000}"/>
    <cellStyle name="Currency 13 3" xfId="79" xr:uid="{00000000-0005-0000-0000-00005E030000}"/>
    <cellStyle name="Currency 13 3 2" xfId="80" xr:uid="{00000000-0005-0000-0000-00005F030000}"/>
    <cellStyle name="Currency 13 3 2 2" xfId="25499" xr:uid="{00000000-0005-0000-0000-000060030000}"/>
    <cellStyle name="Currency 13 3 3" xfId="81" xr:uid="{00000000-0005-0000-0000-000061030000}"/>
    <cellStyle name="Currency 13 3 3 2" xfId="1463" xr:uid="{00000000-0005-0000-0000-000062030000}"/>
    <cellStyle name="Currency 13 3 4" xfId="1464" xr:uid="{00000000-0005-0000-0000-000063030000}"/>
    <cellStyle name="Currency 13 3 5" xfId="1465" xr:uid="{00000000-0005-0000-0000-000064030000}"/>
    <cellStyle name="Currency 13 4" xfId="82" xr:uid="{00000000-0005-0000-0000-000065030000}"/>
    <cellStyle name="Currency 13 4 2" xfId="83" xr:uid="{00000000-0005-0000-0000-000066030000}"/>
    <cellStyle name="Currency 13 4 3" xfId="84" xr:uid="{00000000-0005-0000-0000-000067030000}"/>
    <cellStyle name="Currency 13 5" xfId="1466" xr:uid="{00000000-0005-0000-0000-000068030000}"/>
    <cellStyle name="Currency 13 5 2" xfId="1467" xr:uid="{00000000-0005-0000-0000-000069030000}"/>
    <cellStyle name="Currency 13 6" xfId="1468" xr:uid="{00000000-0005-0000-0000-00006A030000}"/>
    <cellStyle name="Currency 13 6 2" xfId="1469" xr:uid="{00000000-0005-0000-0000-00006B030000}"/>
    <cellStyle name="Currency 14" xfId="85" xr:uid="{00000000-0005-0000-0000-00006C030000}"/>
    <cellStyle name="Currency 14 2" xfId="1470" xr:uid="{00000000-0005-0000-0000-00006D030000}"/>
    <cellStyle name="Currency 14 2 2" xfId="1471" xr:uid="{00000000-0005-0000-0000-00006E030000}"/>
    <cellStyle name="Currency 14 2 3" xfId="1472" xr:uid="{00000000-0005-0000-0000-00006F030000}"/>
    <cellStyle name="Currency 14 3" xfId="1473" xr:uid="{00000000-0005-0000-0000-000070030000}"/>
    <cellStyle name="Currency 14 3 2" xfId="1474" xr:uid="{00000000-0005-0000-0000-000071030000}"/>
    <cellStyle name="Currency 14 3 3" xfId="1475" xr:uid="{00000000-0005-0000-0000-000072030000}"/>
    <cellStyle name="Currency 14 4" xfId="1476" xr:uid="{00000000-0005-0000-0000-000073030000}"/>
    <cellStyle name="Currency 14 4 2" xfId="1477" xr:uid="{00000000-0005-0000-0000-000074030000}"/>
    <cellStyle name="Currency 14 4 3" xfId="1478" xr:uid="{00000000-0005-0000-0000-000075030000}"/>
    <cellStyle name="Currency 14 5" xfId="1479" xr:uid="{00000000-0005-0000-0000-000076030000}"/>
    <cellStyle name="Currency 14 6" xfId="1480" xr:uid="{00000000-0005-0000-0000-000077030000}"/>
    <cellStyle name="Currency 14 7" xfId="1481" xr:uid="{00000000-0005-0000-0000-000078030000}"/>
    <cellStyle name="Currency 15" xfId="86" xr:uid="{00000000-0005-0000-0000-000079030000}"/>
    <cellStyle name="Currency 15 2" xfId="87" xr:uid="{00000000-0005-0000-0000-00007A030000}"/>
    <cellStyle name="Currency 15 2 2" xfId="1482" xr:uid="{00000000-0005-0000-0000-00007B030000}"/>
    <cellStyle name="Currency 15 2 2 2" xfId="1483" xr:uid="{00000000-0005-0000-0000-00007C030000}"/>
    <cellStyle name="Currency 15 2 2 2 2" xfId="1484" xr:uid="{00000000-0005-0000-0000-00007D030000}"/>
    <cellStyle name="Currency 15 2 2 2 3" xfId="1485" xr:uid="{00000000-0005-0000-0000-00007E030000}"/>
    <cellStyle name="Currency 15 2 2 3" xfId="1486" xr:uid="{00000000-0005-0000-0000-00007F030000}"/>
    <cellStyle name="Currency 15 2 2 4" xfId="1487" xr:uid="{00000000-0005-0000-0000-000080030000}"/>
    <cellStyle name="Currency 15 2 3" xfId="1488" xr:uid="{00000000-0005-0000-0000-000081030000}"/>
    <cellStyle name="Currency 15 2 3 2" xfId="1489" xr:uid="{00000000-0005-0000-0000-000082030000}"/>
    <cellStyle name="Currency 15 2 3 3" xfId="1490" xr:uid="{00000000-0005-0000-0000-000083030000}"/>
    <cellStyle name="Currency 15 2 4" xfId="1491" xr:uid="{00000000-0005-0000-0000-000084030000}"/>
    <cellStyle name="Currency 15 2 4 2" xfId="1492" xr:uid="{00000000-0005-0000-0000-000085030000}"/>
    <cellStyle name="Currency 15 2 4 3" xfId="1493" xr:uid="{00000000-0005-0000-0000-000086030000}"/>
    <cellStyle name="Currency 15 2 4 4" xfId="25500" xr:uid="{00000000-0005-0000-0000-000087030000}"/>
    <cellStyle name="Currency 15 3" xfId="88" xr:uid="{00000000-0005-0000-0000-000088030000}"/>
    <cellStyle name="Currency 15 3 2" xfId="89" xr:uid="{00000000-0005-0000-0000-000089030000}"/>
    <cellStyle name="Currency 15 3 2 2" xfId="1494" xr:uid="{00000000-0005-0000-0000-00008A030000}"/>
    <cellStyle name="Currency 15 3 2 2 2" xfId="25502" xr:uid="{00000000-0005-0000-0000-00008B030000}"/>
    <cellStyle name="Currency 15 3 2 2 3" xfId="25619" xr:uid="{00000000-0005-0000-0000-00008C030000}"/>
    <cellStyle name="Currency 15 3 2 3" xfId="1495" xr:uid="{00000000-0005-0000-0000-00008D030000}"/>
    <cellStyle name="Currency 15 3 3" xfId="90" xr:uid="{00000000-0005-0000-0000-00008E030000}"/>
    <cellStyle name="Currency 15 3 3 2" xfId="1496" xr:uid="{00000000-0005-0000-0000-00008F030000}"/>
    <cellStyle name="Currency 15 3 3 2 2" xfId="1497" xr:uid="{00000000-0005-0000-0000-000090030000}"/>
    <cellStyle name="Currency 15 3 3 2 3" xfId="1498" xr:uid="{00000000-0005-0000-0000-000091030000}"/>
    <cellStyle name="Currency 15 3 3 3" xfId="1499" xr:uid="{00000000-0005-0000-0000-000092030000}"/>
    <cellStyle name="Currency 15 3 3 3 2" xfId="25503" xr:uid="{00000000-0005-0000-0000-000093030000}"/>
    <cellStyle name="Currency 15 3 3 3 3" xfId="25620" xr:uid="{00000000-0005-0000-0000-000094030000}"/>
    <cellStyle name="Currency 15 3 3 4" xfId="1500" xr:uid="{00000000-0005-0000-0000-000095030000}"/>
    <cellStyle name="Currency 15 3 4" xfId="1501" xr:uid="{00000000-0005-0000-0000-000096030000}"/>
    <cellStyle name="Currency 15 3 4 2" xfId="1502" xr:uid="{00000000-0005-0000-0000-000097030000}"/>
    <cellStyle name="Currency 15 3 4 3" xfId="1503" xr:uid="{00000000-0005-0000-0000-000098030000}"/>
    <cellStyle name="Currency 15 3 5" xfId="1504" xr:uid="{00000000-0005-0000-0000-000099030000}"/>
    <cellStyle name="Currency 15 3 5 2" xfId="25501" xr:uid="{00000000-0005-0000-0000-00009A030000}"/>
    <cellStyle name="Currency 15 3 5 3" xfId="25621" xr:uid="{00000000-0005-0000-0000-00009B030000}"/>
    <cellStyle name="Currency 15 3 6" xfId="1505" xr:uid="{00000000-0005-0000-0000-00009C030000}"/>
    <cellStyle name="Currency 15 3 7" xfId="1506" xr:uid="{00000000-0005-0000-0000-00009D030000}"/>
    <cellStyle name="Currency 15 3 8" xfId="1507" xr:uid="{00000000-0005-0000-0000-00009E030000}"/>
    <cellStyle name="Currency 15 4" xfId="91" xr:uid="{00000000-0005-0000-0000-00009F030000}"/>
    <cellStyle name="Currency 15 4 2" xfId="92" xr:uid="{00000000-0005-0000-0000-0000A0030000}"/>
    <cellStyle name="Currency 15 4 2 2" xfId="1508" xr:uid="{00000000-0005-0000-0000-0000A1030000}"/>
    <cellStyle name="Currency 15 4 2 2 2" xfId="25504" xr:uid="{00000000-0005-0000-0000-0000A2030000}"/>
    <cellStyle name="Currency 15 4 2 2 3" xfId="25622" xr:uid="{00000000-0005-0000-0000-0000A3030000}"/>
    <cellStyle name="Currency 15 4 2 3" xfId="1509" xr:uid="{00000000-0005-0000-0000-0000A4030000}"/>
    <cellStyle name="Currency 15 4 3" xfId="93" xr:uid="{00000000-0005-0000-0000-0000A5030000}"/>
    <cellStyle name="Currency 15 4 4" xfId="1510" xr:uid="{00000000-0005-0000-0000-0000A6030000}"/>
    <cellStyle name="Currency 15 5" xfId="1511" xr:uid="{00000000-0005-0000-0000-0000A7030000}"/>
    <cellStyle name="Currency 15 5 2" xfId="1512" xr:uid="{00000000-0005-0000-0000-0000A8030000}"/>
    <cellStyle name="Currency 15 5 3" xfId="1513" xr:uid="{00000000-0005-0000-0000-0000A9030000}"/>
    <cellStyle name="Currency 15 5 4" xfId="1514" xr:uid="{00000000-0005-0000-0000-0000AA030000}"/>
    <cellStyle name="Currency 15 6" xfId="1515" xr:uid="{00000000-0005-0000-0000-0000AB030000}"/>
    <cellStyle name="Currency 15 7" xfId="1516" xr:uid="{00000000-0005-0000-0000-0000AC030000}"/>
    <cellStyle name="Currency 15 8" xfId="1517" xr:uid="{00000000-0005-0000-0000-0000AD030000}"/>
    <cellStyle name="Currency 16" xfId="1518" xr:uid="{00000000-0005-0000-0000-0000AE030000}"/>
    <cellStyle name="Currency 2" xfId="94" xr:uid="{00000000-0005-0000-0000-0000AF030000}"/>
    <cellStyle name="Currency 2 10" xfId="95" xr:uid="{00000000-0005-0000-0000-0000B0030000}"/>
    <cellStyle name="Currency 2 10 10" xfId="1519" xr:uid="{00000000-0005-0000-0000-0000B1030000}"/>
    <cellStyle name="Currency 2 10 10 2" xfId="1520" xr:uid="{00000000-0005-0000-0000-0000B2030000}"/>
    <cellStyle name="Currency 2 10 10 2 2" xfId="1521" xr:uid="{00000000-0005-0000-0000-0000B3030000}"/>
    <cellStyle name="Currency 2 10 10 3" xfId="1522" xr:uid="{00000000-0005-0000-0000-0000B4030000}"/>
    <cellStyle name="Currency 2 10 11" xfId="1523" xr:uid="{00000000-0005-0000-0000-0000B5030000}"/>
    <cellStyle name="Currency 2 10 11 2" xfId="1524" xr:uid="{00000000-0005-0000-0000-0000B6030000}"/>
    <cellStyle name="Currency 2 10 12" xfId="1525" xr:uid="{00000000-0005-0000-0000-0000B7030000}"/>
    <cellStyle name="Currency 2 10 12 2" xfId="1526" xr:uid="{00000000-0005-0000-0000-0000B8030000}"/>
    <cellStyle name="Currency 2 10 13" xfId="1527" xr:uid="{00000000-0005-0000-0000-0000B9030000}"/>
    <cellStyle name="Currency 2 10 14" xfId="1528" xr:uid="{00000000-0005-0000-0000-0000BA030000}"/>
    <cellStyle name="Currency 2 10 15" xfId="1529" xr:uid="{00000000-0005-0000-0000-0000BB030000}"/>
    <cellStyle name="Currency 2 10 2" xfId="96" xr:uid="{00000000-0005-0000-0000-0000BC030000}"/>
    <cellStyle name="Currency 2 10 2 2" xfId="1530" xr:uid="{00000000-0005-0000-0000-0000BD030000}"/>
    <cellStyle name="Currency 2 10 2 2 2" xfId="1531" xr:uid="{00000000-0005-0000-0000-0000BE030000}"/>
    <cellStyle name="Currency 2 10 2 2 3" xfId="1532" xr:uid="{00000000-0005-0000-0000-0000BF030000}"/>
    <cellStyle name="Currency 2 10 2 2 3 2" xfId="1533" xr:uid="{00000000-0005-0000-0000-0000C0030000}"/>
    <cellStyle name="Currency 2 10 2 2 3 3" xfId="1534" xr:uid="{00000000-0005-0000-0000-0000C1030000}"/>
    <cellStyle name="Currency 2 10 2 2 4" xfId="1535" xr:uid="{00000000-0005-0000-0000-0000C2030000}"/>
    <cellStyle name="Currency 2 10 2 2 4 2" xfId="1536" xr:uid="{00000000-0005-0000-0000-0000C3030000}"/>
    <cellStyle name="Currency 2 10 2 2 4 2 2" xfId="1537" xr:uid="{00000000-0005-0000-0000-0000C4030000}"/>
    <cellStyle name="Currency 2 10 2 2 4 3" xfId="1538" xr:uid="{00000000-0005-0000-0000-0000C5030000}"/>
    <cellStyle name="Currency 2 10 2 2 5" xfId="1539" xr:uid="{00000000-0005-0000-0000-0000C6030000}"/>
    <cellStyle name="Currency 2 10 2 2 5 2" xfId="1540" xr:uid="{00000000-0005-0000-0000-0000C7030000}"/>
    <cellStyle name="Currency 2 10 2 2 5 2 2" xfId="1541" xr:uid="{00000000-0005-0000-0000-0000C8030000}"/>
    <cellStyle name="Currency 2 10 2 2 5 3" xfId="1542" xr:uid="{00000000-0005-0000-0000-0000C9030000}"/>
    <cellStyle name="Currency 2 10 2 2 6" xfId="1543" xr:uid="{00000000-0005-0000-0000-0000CA030000}"/>
    <cellStyle name="Currency 2 10 2 2 6 2" xfId="1544" xr:uid="{00000000-0005-0000-0000-0000CB030000}"/>
    <cellStyle name="Currency 2 10 2 2 6 2 2" xfId="1545" xr:uid="{00000000-0005-0000-0000-0000CC030000}"/>
    <cellStyle name="Currency 2 10 2 2 6 3" xfId="1546" xr:uid="{00000000-0005-0000-0000-0000CD030000}"/>
    <cellStyle name="Currency 2 10 2 2 7" xfId="1547" xr:uid="{00000000-0005-0000-0000-0000CE030000}"/>
    <cellStyle name="Currency 2 10 2 2 7 2" xfId="1548" xr:uid="{00000000-0005-0000-0000-0000CF030000}"/>
    <cellStyle name="Currency 2 10 2 2 8" xfId="1549" xr:uid="{00000000-0005-0000-0000-0000D0030000}"/>
    <cellStyle name="Currency 2 10 2 2 8 2" xfId="1550" xr:uid="{00000000-0005-0000-0000-0000D1030000}"/>
    <cellStyle name="Currency 2 10 2 2 9" xfId="1551" xr:uid="{00000000-0005-0000-0000-0000D2030000}"/>
    <cellStyle name="Currency 2 10 2 3" xfId="1552" xr:uid="{00000000-0005-0000-0000-0000D3030000}"/>
    <cellStyle name="Currency 2 10 2 3 2" xfId="1553" xr:uid="{00000000-0005-0000-0000-0000D4030000}"/>
    <cellStyle name="Currency 2 10 2 3 3" xfId="1554" xr:uid="{00000000-0005-0000-0000-0000D5030000}"/>
    <cellStyle name="Currency 2 10 2 3 3 2" xfId="1555" xr:uid="{00000000-0005-0000-0000-0000D6030000}"/>
    <cellStyle name="Currency 2 10 2 3 3 3" xfId="1556" xr:uid="{00000000-0005-0000-0000-0000D7030000}"/>
    <cellStyle name="Currency 2 10 2 3 4" xfId="1557" xr:uid="{00000000-0005-0000-0000-0000D8030000}"/>
    <cellStyle name="Currency 2 10 2 3 4 2" xfId="1558" xr:uid="{00000000-0005-0000-0000-0000D9030000}"/>
    <cellStyle name="Currency 2 10 2 3 4 2 2" xfId="1559" xr:uid="{00000000-0005-0000-0000-0000DA030000}"/>
    <cellStyle name="Currency 2 10 2 3 4 3" xfId="1560" xr:uid="{00000000-0005-0000-0000-0000DB030000}"/>
    <cellStyle name="Currency 2 10 2 3 5" xfId="1561" xr:uid="{00000000-0005-0000-0000-0000DC030000}"/>
    <cellStyle name="Currency 2 10 2 3 5 2" xfId="1562" xr:uid="{00000000-0005-0000-0000-0000DD030000}"/>
    <cellStyle name="Currency 2 10 2 3 5 2 2" xfId="1563" xr:uid="{00000000-0005-0000-0000-0000DE030000}"/>
    <cellStyle name="Currency 2 10 2 3 5 3" xfId="1564" xr:uid="{00000000-0005-0000-0000-0000DF030000}"/>
    <cellStyle name="Currency 2 10 2 3 6" xfId="1565" xr:uid="{00000000-0005-0000-0000-0000E0030000}"/>
    <cellStyle name="Currency 2 10 2 3 6 2" xfId="1566" xr:uid="{00000000-0005-0000-0000-0000E1030000}"/>
    <cellStyle name="Currency 2 10 2 3 6 2 2" xfId="1567" xr:uid="{00000000-0005-0000-0000-0000E2030000}"/>
    <cellStyle name="Currency 2 10 2 3 6 3" xfId="1568" xr:uid="{00000000-0005-0000-0000-0000E3030000}"/>
    <cellStyle name="Currency 2 10 2 3 7" xfId="1569" xr:uid="{00000000-0005-0000-0000-0000E4030000}"/>
    <cellStyle name="Currency 2 10 2 3 7 2" xfId="1570" xr:uid="{00000000-0005-0000-0000-0000E5030000}"/>
    <cellStyle name="Currency 2 10 2 3 8" xfId="1571" xr:uid="{00000000-0005-0000-0000-0000E6030000}"/>
    <cellStyle name="Currency 2 10 2 3 8 2" xfId="1572" xr:uid="{00000000-0005-0000-0000-0000E7030000}"/>
    <cellStyle name="Currency 2 10 2 3 9" xfId="1573" xr:uid="{00000000-0005-0000-0000-0000E8030000}"/>
    <cellStyle name="Currency 2 10 2 4" xfId="1574" xr:uid="{00000000-0005-0000-0000-0000E9030000}"/>
    <cellStyle name="Currency 2 10 2 4 2" xfId="1575" xr:uid="{00000000-0005-0000-0000-0000EA030000}"/>
    <cellStyle name="Currency 2 10 2 4 3" xfId="1576" xr:uid="{00000000-0005-0000-0000-0000EB030000}"/>
    <cellStyle name="Currency 2 10 2 4 3 2" xfId="1577" xr:uid="{00000000-0005-0000-0000-0000EC030000}"/>
    <cellStyle name="Currency 2 10 2 4 3 2 2" xfId="1578" xr:uid="{00000000-0005-0000-0000-0000ED030000}"/>
    <cellStyle name="Currency 2 10 2 4 3 3" xfId="1579" xr:uid="{00000000-0005-0000-0000-0000EE030000}"/>
    <cellStyle name="Currency 2 10 2 4 4" xfId="1580" xr:uid="{00000000-0005-0000-0000-0000EF030000}"/>
    <cellStyle name="Currency 2 10 2 4 4 2" xfId="1581" xr:uid="{00000000-0005-0000-0000-0000F0030000}"/>
    <cellStyle name="Currency 2 10 2 4 4 2 2" xfId="1582" xr:uid="{00000000-0005-0000-0000-0000F1030000}"/>
    <cellStyle name="Currency 2 10 2 4 4 3" xfId="1583" xr:uid="{00000000-0005-0000-0000-0000F2030000}"/>
    <cellStyle name="Currency 2 10 2 4 5" xfId="1584" xr:uid="{00000000-0005-0000-0000-0000F3030000}"/>
    <cellStyle name="Currency 2 10 2 4 5 2" xfId="1585" xr:uid="{00000000-0005-0000-0000-0000F4030000}"/>
    <cellStyle name="Currency 2 10 2 4 5 2 2" xfId="1586" xr:uid="{00000000-0005-0000-0000-0000F5030000}"/>
    <cellStyle name="Currency 2 10 2 4 5 3" xfId="1587" xr:uid="{00000000-0005-0000-0000-0000F6030000}"/>
    <cellStyle name="Currency 2 10 2 4 6" xfId="1588" xr:uid="{00000000-0005-0000-0000-0000F7030000}"/>
    <cellStyle name="Currency 2 10 2 4 6 2" xfId="1589" xr:uid="{00000000-0005-0000-0000-0000F8030000}"/>
    <cellStyle name="Currency 2 10 2 4 7" xfId="1590" xr:uid="{00000000-0005-0000-0000-0000F9030000}"/>
    <cellStyle name="Currency 2 10 2 4 7 2" xfId="1591" xr:uid="{00000000-0005-0000-0000-0000FA030000}"/>
    <cellStyle name="Currency 2 10 2 4 8" xfId="1592" xr:uid="{00000000-0005-0000-0000-0000FB030000}"/>
    <cellStyle name="Currency 2 10 2 4 9" xfId="1593" xr:uid="{00000000-0005-0000-0000-0000FC030000}"/>
    <cellStyle name="Currency 2 10 2 5" xfId="1594" xr:uid="{00000000-0005-0000-0000-0000FD030000}"/>
    <cellStyle name="Currency 2 10 2 5 2" xfId="1595" xr:uid="{00000000-0005-0000-0000-0000FE030000}"/>
    <cellStyle name="Currency 2 10 2 5 3" xfId="1596" xr:uid="{00000000-0005-0000-0000-0000FF030000}"/>
    <cellStyle name="Currency 2 10 2 6" xfId="1597" xr:uid="{00000000-0005-0000-0000-000000040000}"/>
    <cellStyle name="Currency 2 10 2 6 2" xfId="1598" xr:uid="{00000000-0005-0000-0000-000001040000}"/>
    <cellStyle name="Currency 2 10 2 6 2 2" xfId="1599" xr:uid="{00000000-0005-0000-0000-000002040000}"/>
    <cellStyle name="Currency 2 10 2 6 2 2 2" xfId="1600" xr:uid="{00000000-0005-0000-0000-000003040000}"/>
    <cellStyle name="Currency 2 10 2 6 2 3" xfId="1601" xr:uid="{00000000-0005-0000-0000-000004040000}"/>
    <cellStyle name="Currency 2 10 2 6 3" xfId="1602" xr:uid="{00000000-0005-0000-0000-000005040000}"/>
    <cellStyle name="Currency 2 10 2 6 3 2" xfId="1603" xr:uid="{00000000-0005-0000-0000-000006040000}"/>
    <cellStyle name="Currency 2 10 2 6 3 2 2" xfId="1604" xr:uid="{00000000-0005-0000-0000-000007040000}"/>
    <cellStyle name="Currency 2 10 2 6 3 3" xfId="1605" xr:uid="{00000000-0005-0000-0000-000008040000}"/>
    <cellStyle name="Currency 2 10 2 6 4" xfId="1606" xr:uid="{00000000-0005-0000-0000-000009040000}"/>
    <cellStyle name="Currency 2 10 2 6 4 2" xfId="1607" xr:uid="{00000000-0005-0000-0000-00000A040000}"/>
    <cellStyle name="Currency 2 10 2 6 4 2 2" xfId="1608" xr:uid="{00000000-0005-0000-0000-00000B040000}"/>
    <cellStyle name="Currency 2 10 2 6 4 3" xfId="1609" xr:uid="{00000000-0005-0000-0000-00000C040000}"/>
    <cellStyle name="Currency 2 10 2 6 5" xfId="1610" xr:uid="{00000000-0005-0000-0000-00000D040000}"/>
    <cellStyle name="Currency 2 10 2 6 5 2" xfId="1611" xr:uid="{00000000-0005-0000-0000-00000E040000}"/>
    <cellStyle name="Currency 2 10 2 6 6" xfId="1612" xr:uid="{00000000-0005-0000-0000-00000F040000}"/>
    <cellStyle name="Currency 2 10 2 6 6 2" xfId="1613" xr:uid="{00000000-0005-0000-0000-000010040000}"/>
    <cellStyle name="Currency 2 10 2 6 7" xfId="1614" xr:uid="{00000000-0005-0000-0000-000011040000}"/>
    <cellStyle name="Currency 2 10 2 7" xfId="1615" xr:uid="{00000000-0005-0000-0000-000012040000}"/>
    <cellStyle name="Currency 2 10 2 7 2" xfId="1616" xr:uid="{00000000-0005-0000-0000-000013040000}"/>
    <cellStyle name="Currency 2 10 2 7 2 2" xfId="1617" xr:uid="{00000000-0005-0000-0000-000014040000}"/>
    <cellStyle name="Currency 2 10 2 7 3" xfId="1618" xr:uid="{00000000-0005-0000-0000-000015040000}"/>
    <cellStyle name="Currency 2 10 2 8" xfId="1619" xr:uid="{00000000-0005-0000-0000-000016040000}"/>
    <cellStyle name="Currency 2 10 2 8 2" xfId="1620" xr:uid="{00000000-0005-0000-0000-000017040000}"/>
    <cellStyle name="Currency 2 10 2 8 2 2" xfId="1621" xr:uid="{00000000-0005-0000-0000-000018040000}"/>
    <cellStyle name="Currency 2 10 2 8 3" xfId="1622" xr:uid="{00000000-0005-0000-0000-000019040000}"/>
    <cellStyle name="Currency 2 10 3" xfId="97" xr:uid="{00000000-0005-0000-0000-00001A040000}"/>
    <cellStyle name="Currency 2 10 3 10" xfId="1623" xr:uid="{00000000-0005-0000-0000-00001B040000}"/>
    <cellStyle name="Currency 2 10 3 2" xfId="98" xr:uid="{00000000-0005-0000-0000-00001C040000}"/>
    <cellStyle name="Currency 2 10 3 2 2" xfId="1624" xr:uid="{00000000-0005-0000-0000-00001D040000}"/>
    <cellStyle name="Currency 2 10 3 2 3" xfId="1625" xr:uid="{00000000-0005-0000-0000-00001E040000}"/>
    <cellStyle name="Currency 2 10 3 2 3 2" xfId="1626" xr:uid="{00000000-0005-0000-0000-00001F040000}"/>
    <cellStyle name="Currency 2 10 3 2 3 3" xfId="1627" xr:uid="{00000000-0005-0000-0000-000020040000}"/>
    <cellStyle name="Currency 2 10 3 2 4" xfId="1628" xr:uid="{00000000-0005-0000-0000-000021040000}"/>
    <cellStyle name="Currency 2 10 3 2 4 2" xfId="1629" xr:uid="{00000000-0005-0000-0000-000022040000}"/>
    <cellStyle name="Currency 2 10 3 2 4 2 2" xfId="1630" xr:uid="{00000000-0005-0000-0000-000023040000}"/>
    <cellStyle name="Currency 2 10 3 2 4 3" xfId="1631" xr:uid="{00000000-0005-0000-0000-000024040000}"/>
    <cellStyle name="Currency 2 10 3 2 5" xfId="1632" xr:uid="{00000000-0005-0000-0000-000025040000}"/>
    <cellStyle name="Currency 2 10 3 2 5 2" xfId="1633" xr:uid="{00000000-0005-0000-0000-000026040000}"/>
    <cellStyle name="Currency 2 10 3 2 5 2 2" xfId="1634" xr:uid="{00000000-0005-0000-0000-000027040000}"/>
    <cellStyle name="Currency 2 10 3 2 5 3" xfId="1635" xr:uid="{00000000-0005-0000-0000-000028040000}"/>
    <cellStyle name="Currency 2 10 3 2 6" xfId="1636" xr:uid="{00000000-0005-0000-0000-000029040000}"/>
    <cellStyle name="Currency 2 10 3 2 6 2" xfId="1637" xr:uid="{00000000-0005-0000-0000-00002A040000}"/>
    <cellStyle name="Currency 2 10 3 2 6 2 2" xfId="1638" xr:uid="{00000000-0005-0000-0000-00002B040000}"/>
    <cellStyle name="Currency 2 10 3 2 6 3" xfId="1639" xr:uid="{00000000-0005-0000-0000-00002C040000}"/>
    <cellStyle name="Currency 2 10 3 2 7" xfId="1640" xr:uid="{00000000-0005-0000-0000-00002D040000}"/>
    <cellStyle name="Currency 2 10 3 2 7 2" xfId="1641" xr:uid="{00000000-0005-0000-0000-00002E040000}"/>
    <cellStyle name="Currency 2 10 3 2 8" xfId="1642" xr:uid="{00000000-0005-0000-0000-00002F040000}"/>
    <cellStyle name="Currency 2 10 3 2 8 2" xfId="1643" xr:uid="{00000000-0005-0000-0000-000030040000}"/>
    <cellStyle name="Currency 2 10 3 2 9" xfId="1644" xr:uid="{00000000-0005-0000-0000-000031040000}"/>
    <cellStyle name="Currency 2 10 3 3" xfId="99" xr:uid="{00000000-0005-0000-0000-000032040000}"/>
    <cellStyle name="Currency 2 10 3 4" xfId="1645" xr:uid="{00000000-0005-0000-0000-000033040000}"/>
    <cellStyle name="Currency 2 10 3 4 2" xfId="1646" xr:uid="{00000000-0005-0000-0000-000034040000}"/>
    <cellStyle name="Currency 2 10 3 4 3" xfId="1647" xr:uid="{00000000-0005-0000-0000-000035040000}"/>
    <cellStyle name="Currency 2 10 3 5" xfId="1648" xr:uid="{00000000-0005-0000-0000-000036040000}"/>
    <cellStyle name="Currency 2 10 3 5 2" xfId="1649" xr:uid="{00000000-0005-0000-0000-000037040000}"/>
    <cellStyle name="Currency 2 10 3 5 2 2" xfId="1650" xr:uid="{00000000-0005-0000-0000-000038040000}"/>
    <cellStyle name="Currency 2 10 3 5 3" xfId="1651" xr:uid="{00000000-0005-0000-0000-000039040000}"/>
    <cellStyle name="Currency 2 10 3 6" xfId="1652" xr:uid="{00000000-0005-0000-0000-00003A040000}"/>
    <cellStyle name="Currency 2 10 3 6 2" xfId="1653" xr:uid="{00000000-0005-0000-0000-00003B040000}"/>
    <cellStyle name="Currency 2 10 3 6 2 2" xfId="1654" xr:uid="{00000000-0005-0000-0000-00003C040000}"/>
    <cellStyle name="Currency 2 10 3 6 3" xfId="1655" xr:uid="{00000000-0005-0000-0000-00003D040000}"/>
    <cellStyle name="Currency 2 10 3 7" xfId="1656" xr:uid="{00000000-0005-0000-0000-00003E040000}"/>
    <cellStyle name="Currency 2 10 3 7 2" xfId="1657" xr:uid="{00000000-0005-0000-0000-00003F040000}"/>
    <cellStyle name="Currency 2 10 3 7 2 2" xfId="1658" xr:uid="{00000000-0005-0000-0000-000040040000}"/>
    <cellStyle name="Currency 2 10 3 7 3" xfId="1659" xr:uid="{00000000-0005-0000-0000-000041040000}"/>
    <cellStyle name="Currency 2 10 3 8" xfId="1660" xr:uid="{00000000-0005-0000-0000-000042040000}"/>
    <cellStyle name="Currency 2 10 3 8 2" xfId="1661" xr:uid="{00000000-0005-0000-0000-000043040000}"/>
    <cellStyle name="Currency 2 10 3 9" xfId="1662" xr:uid="{00000000-0005-0000-0000-000044040000}"/>
    <cellStyle name="Currency 2 10 3 9 2" xfId="1663" xr:uid="{00000000-0005-0000-0000-000045040000}"/>
    <cellStyle name="Currency 2 10 4" xfId="100" xr:uid="{00000000-0005-0000-0000-000046040000}"/>
    <cellStyle name="Currency 2 10 4 2" xfId="101" xr:uid="{00000000-0005-0000-0000-000047040000}"/>
    <cellStyle name="Currency 2 10 4 2 10" xfId="1664" xr:uid="{00000000-0005-0000-0000-000048040000}"/>
    <cellStyle name="Currency 2 10 4 2 2" xfId="1665" xr:uid="{00000000-0005-0000-0000-000049040000}"/>
    <cellStyle name="Currency 2 10 4 2 3" xfId="1666" xr:uid="{00000000-0005-0000-0000-00004A040000}"/>
    <cellStyle name="Currency 2 10 4 2 4" xfId="1667" xr:uid="{00000000-0005-0000-0000-00004B040000}"/>
    <cellStyle name="Currency 2 10 4 2 4 2" xfId="1668" xr:uid="{00000000-0005-0000-0000-00004C040000}"/>
    <cellStyle name="Currency 2 10 4 2 4 2 2" xfId="1669" xr:uid="{00000000-0005-0000-0000-00004D040000}"/>
    <cellStyle name="Currency 2 10 4 2 4 3" xfId="1670" xr:uid="{00000000-0005-0000-0000-00004E040000}"/>
    <cellStyle name="Currency 2 10 4 2 5" xfId="1671" xr:uid="{00000000-0005-0000-0000-00004F040000}"/>
    <cellStyle name="Currency 2 10 4 2 5 2" xfId="1672" xr:uid="{00000000-0005-0000-0000-000050040000}"/>
    <cellStyle name="Currency 2 10 4 2 5 2 2" xfId="1673" xr:uid="{00000000-0005-0000-0000-000051040000}"/>
    <cellStyle name="Currency 2 10 4 2 5 3" xfId="1674" xr:uid="{00000000-0005-0000-0000-000052040000}"/>
    <cellStyle name="Currency 2 10 4 2 6" xfId="1675" xr:uid="{00000000-0005-0000-0000-000053040000}"/>
    <cellStyle name="Currency 2 10 4 2 6 2" xfId="1676" xr:uid="{00000000-0005-0000-0000-000054040000}"/>
    <cellStyle name="Currency 2 10 4 2 6 2 2" xfId="1677" xr:uid="{00000000-0005-0000-0000-000055040000}"/>
    <cellStyle name="Currency 2 10 4 2 6 3" xfId="1678" xr:uid="{00000000-0005-0000-0000-000056040000}"/>
    <cellStyle name="Currency 2 10 4 2 7" xfId="1679" xr:uid="{00000000-0005-0000-0000-000057040000}"/>
    <cellStyle name="Currency 2 10 4 2 7 2" xfId="1680" xr:uid="{00000000-0005-0000-0000-000058040000}"/>
    <cellStyle name="Currency 2 10 4 2 8" xfId="1681" xr:uid="{00000000-0005-0000-0000-000059040000}"/>
    <cellStyle name="Currency 2 10 4 2 8 2" xfId="1682" xr:uid="{00000000-0005-0000-0000-00005A040000}"/>
    <cellStyle name="Currency 2 10 4 2 9" xfId="1683" xr:uid="{00000000-0005-0000-0000-00005B040000}"/>
    <cellStyle name="Currency 2 10 4 3" xfId="102" xr:uid="{00000000-0005-0000-0000-00005C040000}"/>
    <cellStyle name="Currency 2 10 4 4" xfId="1684" xr:uid="{00000000-0005-0000-0000-00005D040000}"/>
    <cellStyle name="Currency 2 10 4 4 2" xfId="1685" xr:uid="{00000000-0005-0000-0000-00005E040000}"/>
    <cellStyle name="Currency 2 10 4 4 2 2" xfId="1686" xr:uid="{00000000-0005-0000-0000-00005F040000}"/>
    <cellStyle name="Currency 2 10 4 4 3" xfId="1687" xr:uid="{00000000-0005-0000-0000-000060040000}"/>
    <cellStyle name="Currency 2 10 4 5" xfId="1688" xr:uid="{00000000-0005-0000-0000-000061040000}"/>
    <cellStyle name="Currency 2 10 4 5 2" xfId="1689" xr:uid="{00000000-0005-0000-0000-000062040000}"/>
    <cellStyle name="Currency 2 10 4 5 2 2" xfId="1690" xr:uid="{00000000-0005-0000-0000-000063040000}"/>
    <cellStyle name="Currency 2 10 4 5 3" xfId="1691" xr:uid="{00000000-0005-0000-0000-000064040000}"/>
    <cellStyle name="Currency 2 10 5" xfId="1692" xr:uid="{00000000-0005-0000-0000-000065040000}"/>
    <cellStyle name="Currency 2 10 5 2" xfId="1693" xr:uid="{00000000-0005-0000-0000-000066040000}"/>
    <cellStyle name="Currency 2 10 5 3" xfId="1694" xr:uid="{00000000-0005-0000-0000-000067040000}"/>
    <cellStyle name="Currency 2 10 5 3 2" xfId="1695" xr:uid="{00000000-0005-0000-0000-000068040000}"/>
    <cellStyle name="Currency 2 10 5 3 3" xfId="1696" xr:uid="{00000000-0005-0000-0000-000069040000}"/>
    <cellStyle name="Currency 2 10 5 4" xfId="1697" xr:uid="{00000000-0005-0000-0000-00006A040000}"/>
    <cellStyle name="Currency 2 10 5 4 2" xfId="1698" xr:uid="{00000000-0005-0000-0000-00006B040000}"/>
    <cellStyle name="Currency 2 10 5 4 2 2" xfId="1699" xr:uid="{00000000-0005-0000-0000-00006C040000}"/>
    <cellStyle name="Currency 2 10 5 4 3" xfId="1700" xr:uid="{00000000-0005-0000-0000-00006D040000}"/>
    <cellStyle name="Currency 2 10 5 5" xfId="1701" xr:uid="{00000000-0005-0000-0000-00006E040000}"/>
    <cellStyle name="Currency 2 10 5 5 2" xfId="1702" xr:uid="{00000000-0005-0000-0000-00006F040000}"/>
    <cellStyle name="Currency 2 10 5 5 2 2" xfId="1703" xr:uid="{00000000-0005-0000-0000-000070040000}"/>
    <cellStyle name="Currency 2 10 5 5 3" xfId="1704" xr:uid="{00000000-0005-0000-0000-000071040000}"/>
    <cellStyle name="Currency 2 10 5 6" xfId="1705" xr:uid="{00000000-0005-0000-0000-000072040000}"/>
    <cellStyle name="Currency 2 10 5 6 2" xfId="1706" xr:uid="{00000000-0005-0000-0000-000073040000}"/>
    <cellStyle name="Currency 2 10 5 6 2 2" xfId="1707" xr:uid="{00000000-0005-0000-0000-000074040000}"/>
    <cellStyle name="Currency 2 10 5 6 3" xfId="1708" xr:uid="{00000000-0005-0000-0000-000075040000}"/>
    <cellStyle name="Currency 2 10 5 7" xfId="1709" xr:uid="{00000000-0005-0000-0000-000076040000}"/>
    <cellStyle name="Currency 2 10 5 7 2" xfId="1710" xr:uid="{00000000-0005-0000-0000-000077040000}"/>
    <cellStyle name="Currency 2 10 5 8" xfId="1711" xr:uid="{00000000-0005-0000-0000-000078040000}"/>
    <cellStyle name="Currency 2 10 5 8 2" xfId="1712" xr:uid="{00000000-0005-0000-0000-000079040000}"/>
    <cellStyle name="Currency 2 10 5 9" xfId="1713" xr:uid="{00000000-0005-0000-0000-00007A040000}"/>
    <cellStyle name="Currency 2 10 6" xfId="1714" xr:uid="{00000000-0005-0000-0000-00007B040000}"/>
    <cellStyle name="Currency 2 10 6 2" xfId="1715" xr:uid="{00000000-0005-0000-0000-00007C040000}"/>
    <cellStyle name="Currency 2 10 6 3" xfId="1716" xr:uid="{00000000-0005-0000-0000-00007D040000}"/>
    <cellStyle name="Currency 2 10 7" xfId="1717" xr:uid="{00000000-0005-0000-0000-00007E040000}"/>
    <cellStyle name="Currency 2 10 8" xfId="1718" xr:uid="{00000000-0005-0000-0000-00007F040000}"/>
    <cellStyle name="Currency 2 10 8 2" xfId="1719" xr:uid="{00000000-0005-0000-0000-000080040000}"/>
    <cellStyle name="Currency 2 10 8 2 2" xfId="1720" xr:uid="{00000000-0005-0000-0000-000081040000}"/>
    <cellStyle name="Currency 2 10 8 3" xfId="1721" xr:uid="{00000000-0005-0000-0000-000082040000}"/>
    <cellStyle name="Currency 2 10 8 4" xfId="1722" xr:uid="{00000000-0005-0000-0000-000083040000}"/>
    <cellStyle name="Currency 2 10 9" xfId="1723" xr:uid="{00000000-0005-0000-0000-000084040000}"/>
    <cellStyle name="Currency 2 10 9 2" xfId="1724" xr:uid="{00000000-0005-0000-0000-000085040000}"/>
    <cellStyle name="Currency 2 10 9 2 2" xfId="1725" xr:uid="{00000000-0005-0000-0000-000086040000}"/>
    <cellStyle name="Currency 2 10 9 3" xfId="1726" xr:uid="{00000000-0005-0000-0000-000087040000}"/>
    <cellStyle name="Currency 2 11" xfId="103" xr:uid="{00000000-0005-0000-0000-000088040000}"/>
    <cellStyle name="Currency 2 11 2" xfId="1727" xr:uid="{00000000-0005-0000-0000-000089040000}"/>
    <cellStyle name="Currency 2 11 2 2" xfId="1728" xr:uid="{00000000-0005-0000-0000-00008A040000}"/>
    <cellStyle name="Currency 2 11 2 3" xfId="1729" xr:uid="{00000000-0005-0000-0000-00008B040000}"/>
    <cellStyle name="Currency 2 11 2 3 2" xfId="1730" xr:uid="{00000000-0005-0000-0000-00008C040000}"/>
    <cellStyle name="Currency 2 11 2 3 3" xfId="1731" xr:uid="{00000000-0005-0000-0000-00008D040000}"/>
    <cellStyle name="Currency 2 11 2 4" xfId="1732" xr:uid="{00000000-0005-0000-0000-00008E040000}"/>
    <cellStyle name="Currency 2 11 2 4 2" xfId="1733" xr:uid="{00000000-0005-0000-0000-00008F040000}"/>
    <cellStyle name="Currency 2 11 2 4 2 2" xfId="1734" xr:uid="{00000000-0005-0000-0000-000090040000}"/>
    <cellStyle name="Currency 2 11 2 4 3" xfId="1735" xr:uid="{00000000-0005-0000-0000-000091040000}"/>
    <cellStyle name="Currency 2 11 2 5" xfId="1736" xr:uid="{00000000-0005-0000-0000-000092040000}"/>
    <cellStyle name="Currency 2 11 2 5 2" xfId="1737" xr:uid="{00000000-0005-0000-0000-000093040000}"/>
    <cellStyle name="Currency 2 11 2 5 2 2" xfId="1738" xr:uid="{00000000-0005-0000-0000-000094040000}"/>
    <cellStyle name="Currency 2 11 2 5 3" xfId="1739" xr:uid="{00000000-0005-0000-0000-000095040000}"/>
    <cellStyle name="Currency 2 11 2 6" xfId="1740" xr:uid="{00000000-0005-0000-0000-000096040000}"/>
    <cellStyle name="Currency 2 11 2 6 2" xfId="1741" xr:uid="{00000000-0005-0000-0000-000097040000}"/>
    <cellStyle name="Currency 2 11 2 6 2 2" xfId="1742" xr:uid="{00000000-0005-0000-0000-000098040000}"/>
    <cellStyle name="Currency 2 11 2 6 3" xfId="1743" xr:uid="{00000000-0005-0000-0000-000099040000}"/>
    <cellStyle name="Currency 2 11 2 7" xfId="1744" xr:uid="{00000000-0005-0000-0000-00009A040000}"/>
    <cellStyle name="Currency 2 11 2 7 2" xfId="1745" xr:uid="{00000000-0005-0000-0000-00009B040000}"/>
    <cellStyle name="Currency 2 11 2 8" xfId="1746" xr:uid="{00000000-0005-0000-0000-00009C040000}"/>
    <cellStyle name="Currency 2 11 2 8 2" xfId="1747" xr:uid="{00000000-0005-0000-0000-00009D040000}"/>
    <cellStyle name="Currency 2 11 2 9" xfId="1748" xr:uid="{00000000-0005-0000-0000-00009E040000}"/>
    <cellStyle name="Currency 2 11 3" xfId="1749" xr:uid="{00000000-0005-0000-0000-00009F040000}"/>
    <cellStyle name="Currency 2 11 3 2" xfId="1750" xr:uid="{00000000-0005-0000-0000-0000A0040000}"/>
    <cellStyle name="Currency 2 11 3 3" xfId="1751" xr:uid="{00000000-0005-0000-0000-0000A1040000}"/>
    <cellStyle name="Currency 2 11 3 3 2" xfId="1752" xr:uid="{00000000-0005-0000-0000-0000A2040000}"/>
    <cellStyle name="Currency 2 11 3 3 3" xfId="1753" xr:uid="{00000000-0005-0000-0000-0000A3040000}"/>
    <cellStyle name="Currency 2 11 3 4" xfId="1754" xr:uid="{00000000-0005-0000-0000-0000A4040000}"/>
    <cellStyle name="Currency 2 11 3 4 2" xfId="1755" xr:uid="{00000000-0005-0000-0000-0000A5040000}"/>
    <cellStyle name="Currency 2 11 3 4 2 2" xfId="1756" xr:uid="{00000000-0005-0000-0000-0000A6040000}"/>
    <cellStyle name="Currency 2 11 3 4 3" xfId="1757" xr:uid="{00000000-0005-0000-0000-0000A7040000}"/>
    <cellStyle name="Currency 2 11 3 5" xfId="1758" xr:uid="{00000000-0005-0000-0000-0000A8040000}"/>
    <cellStyle name="Currency 2 11 3 5 2" xfId="1759" xr:uid="{00000000-0005-0000-0000-0000A9040000}"/>
    <cellStyle name="Currency 2 11 3 5 2 2" xfId="1760" xr:uid="{00000000-0005-0000-0000-0000AA040000}"/>
    <cellStyle name="Currency 2 11 3 5 3" xfId="1761" xr:uid="{00000000-0005-0000-0000-0000AB040000}"/>
    <cellStyle name="Currency 2 11 3 6" xfId="1762" xr:uid="{00000000-0005-0000-0000-0000AC040000}"/>
    <cellStyle name="Currency 2 11 3 6 2" xfId="1763" xr:uid="{00000000-0005-0000-0000-0000AD040000}"/>
    <cellStyle name="Currency 2 11 3 6 2 2" xfId="1764" xr:uid="{00000000-0005-0000-0000-0000AE040000}"/>
    <cellStyle name="Currency 2 11 3 6 3" xfId="1765" xr:uid="{00000000-0005-0000-0000-0000AF040000}"/>
    <cellStyle name="Currency 2 11 3 7" xfId="1766" xr:uid="{00000000-0005-0000-0000-0000B0040000}"/>
    <cellStyle name="Currency 2 11 3 7 2" xfId="1767" xr:uid="{00000000-0005-0000-0000-0000B1040000}"/>
    <cellStyle name="Currency 2 11 3 8" xfId="1768" xr:uid="{00000000-0005-0000-0000-0000B2040000}"/>
    <cellStyle name="Currency 2 11 3 8 2" xfId="1769" xr:uid="{00000000-0005-0000-0000-0000B3040000}"/>
    <cellStyle name="Currency 2 11 3 9" xfId="1770" xr:uid="{00000000-0005-0000-0000-0000B4040000}"/>
    <cellStyle name="Currency 2 11 4" xfId="1771" xr:uid="{00000000-0005-0000-0000-0000B5040000}"/>
    <cellStyle name="Currency 2 11 4 2" xfId="1772" xr:uid="{00000000-0005-0000-0000-0000B6040000}"/>
    <cellStyle name="Currency 2 11 4 3" xfId="1773" xr:uid="{00000000-0005-0000-0000-0000B7040000}"/>
    <cellStyle name="Currency 2 11 4 3 2" xfId="1774" xr:uid="{00000000-0005-0000-0000-0000B8040000}"/>
    <cellStyle name="Currency 2 11 4 3 2 2" xfId="1775" xr:uid="{00000000-0005-0000-0000-0000B9040000}"/>
    <cellStyle name="Currency 2 11 4 3 3" xfId="1776" xr:uid="{00000000-0005-0000-0000-0000BA040000}"/>
    <cellStyle name="Currency 2 11 4 4" xfId="1777" xr:uid="{00000000-0005-0000-0000-0000BB040000}"/>
    <cellStyle name="Currency 2 11 4 4 2" xfId="1778" xr:uid="{00000000-0005-0000-0000-0000BC040000}"/>
    <cellStyle name="Currency 2 11 4 4 2 2" xfId="1779" xr:uid="{00000000-0005-0000-0000-0000BD040000}"/>
    <cellStyle name="Currency 2 11 4 4 3" xfId="1780" xr:uid="{00000000-0005-0000-0000-0000BE040000}"/>
    <cellStyle name="Currency 2 11 4 5" xfId="1781" xr:uid="{00000000-0005-0000-0000-0000BF040000}"/>
    <cellStyle name="Currency 2 11 4 5 2" xfId="1782" xr:uid="{00000000-0005-0000-0000-0000C0040000}"/>
    <cellStyle name="Currency 2 11 4 5 2 2" xfId="1783" xr:uid="{00000000-0005-0000-0000-0000C1040000}"/>
    <cellStyle name="Currency 2 11 4 5 3" xfId="1784" xr:uid="{00000000-0005-0000-0000-0000C2040000}"/>
    <cellStyle name="Currency 2 11 4 6" xfId="1785" xr:uid="{00000000-0005-0000-0000-0000C3040000}"/>
    <cellStyle name="Currency 2 11 4 6 2" xfId="1786" xr:uid="{00000000-0005-0000-0000-0000C4040000}"/>
    <cellStyle name="Currency 2 11 4 7" xfId="1787" xr:uid="{00000000-0005-0000-0000-0000C5040000}"/>
    <cellStyle name="Currency 2 11 4 7 2" xfId="1788" xr:uid="{00000000-0005-0000-0000-0000C6040000}"/>
    <cellStyle name="Currency 2 11 4 8" xfId="1789" xr:uid="{00000000-0005-0000-0000-0000C7040000}"/>
    <cellStyle name="Currency 2 11 4 9" xfId="1790" xr:uid="{00000000-0005-0000-0000-0000C8040000}"/>
    <cellStyle name="Currency 2 11 5" xfId="1791" xr:uid="{00000000-0005-0000-0000-0000C9040000}"/>
    <cellStyle name="Currency 2 11 5 2" xfId="1792" xr:uid="{00000000-0005-0000-0000-0000CA040000}"/>
    <cellStyle name="Currency 2 11 5 3" xfId="1793" xr:uid="{00000000-0005-0000-0000-0000CB040000}"/>
    <cellStyle name="Currency 2 11 6" xfId="1794" xr:uid="{00000000-0005-0000-0000-0000CC040000}"/>
    <cellStyle name="Currency 2 11 6 2" xfId="1795" xr:uid="{00000000-0005-0000-0000-0000CD040000}"/>
    <cellStyle name="Currency 2 11 6 2 2" xfId="1796" xr:uid="{00000000-0005-0000-0000-0000CE040000}"/>
    <cellStyle name="Currency 2 11 6 2 2 2" xfId="1797" xr:uid="{00000000-0005-0000-0000-0000CF040000}"/>
    <cellStyle name="Currency 2 11 6 2 3" xfId="1798" xr:uid="{00000000-0005-0000-0000-0000D0040000}"/>
    <cellStyle name="Currency 2 11 6 3" xfId="1799" xr:uid="{00000000-0005-0000-0000-0000D1040000}"/>
    <cellStyle name="Currency 2 11 6 3 2" xfId="1800" xr:uid="{00000000-0005-0000-0000-0000D2040000}"/>
    <cellStyle name="Currency 2 11 6 3 2 2" xfId="1801" xr:uid="{00000000-0005-0000-0000-0000D3040000}"/>
    <cellStyle name="Currency 2 11 6 3 3" xfId="1802" xr:uid="{00000000-0005-0000-0000-0000D4040000}"/>
    <cellStyle name="Currency 2 11 6 4" xfId="1803" xr:uid="{00000000-0005-0000-0000-0000D5040000}"/>
    <cellStyle name="Currency 2 11 6 4 2" xfId="1804" xr:uid="{00000000-0005-0000-0000-0000D6040000}"/>
    <cellStyle name="Currency 2 11 6 4 2 2" xfId="1805" xr:uid="{00000000-0005-0000-0000-0000D7040000}"/>
    <cellStyle name="Currency 2 11 6 4 3" xfId="1806" xr:uid="{00000000-0005-0000-0000-0000D8040000}"/>
    <cellStyle name="Currency 2 11 6 5" xfId="1807" xr:uid="{00000000-0005-0000-0000-0000D9040000}"/>
    <cellStyle name="Currency 2 11 6 5 2" xfId="1808" xr:uid="{00000000-0005-0000-0000-0000DA040000}"/>
    <cellStyle name="Currency 2 11 6 6" xfId="1809" xr:uid="{00000000-0005-0000-0000-0000DB040000}"/>
    <cellStyle name="Currency 2 11 6 6 2" xfId="1810" xr:uid="{00000000-0005-0000-0000-0000DC040000}"/>
    <cellStyle name="Currency 2 11 6 7" xfId="1811" xr:uid="{00000000-0005-0000-0000-0000DD040000}"/>
    <cellStyle name="Currency 2 11 7" xfId="1812" xr:uid="{00000000-0005-0000-0000-0000DE040000}"/>
    <cellStyle name="Currency 2 11 7 2" xfId="1813" xr:uid="{00000000-0005-0000-0000-0000DF040000}"/>
    <cellStyle name="Currency 2 11 7 2 2" xfId="1814" xr:uid="{00000000-0005-0000-0000-0000E0040000}"/>
    <cellStyle name="Currency 2 11 7 3" xfId="1815" xr:uid="{00000000-0005-0000-0000-0000E1040000}"/>
    <cellStyle name="Currency 2 11 8" xfId="1816" xr:uid="{00000000-0005-0000-0000-0000E2040000}"/>
    <cellStyle name="Currency 2 11 8 2" xfId="1817" xr:uid="{00000000-0005-0000-0000-0000E3040000}"/>
    <cellStyle name="Currency 2 11 8 2 2" xfId="1818" xr:uid="{00000000-0005-0000-0000-0000E4040000}"/>
    <cellStyle name="Currency 2 11 8 3" xfId="1819" xr:uid="{00000000-0005-0000-0000-0000E5040000}"/>
    <cellStyle name="Currency 2 12" xfId="104" xr:uid="{00000000-0005-0000-0000-0000E6040000}"/>
    <cellStyle name="Currency 2 12 10" xfId="1820" xr:uid="{00000000-0005-0000-0000-0000E7040000}"/>
    <cellStyle name="Currency 2 12 2" xfId="105" xr:uid="{00000000-0005-0000-0000-0000E8040000}"/>
    <cellStyle name="Currency 2 12 2 2" xfId="1821" xr:uid="{00000000-0005-0000-0000-0000E9040000}"/>
    <cellStyle name="Currency 2 12 2 3" xfId="1822" xr:uid="{00000000-0005-0000-0000-0000EA040000}"/>
    <cellStyle name="Currency 2 12 2 3 2" xfId="1823" xr:uid="{00000000-0005-0000-0000-0000EB040000}"/>
    <cellStyle name="Currency 2 12 2 3 3" xfId="1824" xr:uid="{00000000-0005-0000-0000-0000EC040000}"/>
    <cellStyle name="Currency 2 12 2 4" xfId="1825" xr:uid="{00000000-0005-0000-0000-0000ED040000}"/>
    <cellStyle name="Currency 2 12 2 4 2" xfId="1826" xr:uid="{00000000-0005-0000-0000-0000EE040000}"/>
    <cellStyle name="Currency 2 12 2 4 2 2" xfId="1827" xr:uid="{00000000-0005-0000-0000-0000EF040000}"/>
    <cellStyle name="Currency 2 12 2 4 3" xfId="1828" xr:uid="{00000000-0005-0000-0000-0000F0040000}"/>
    <cellStyle name="Currency 2 12 2 5" xfId="1829" xr:uid="{00000000-0005-0000-0000-0000F1040000}"/>
    <cellStyle name="Currency 2 12 2 5 2" xfId="1830" xr:uid="{00000000-0005-0000-0000-0000F2040000}"/>
    <cellStyle name="Currency 2 12 2 5 2 2" xfId="1831" xr:uid="{00000000-0005-0000-0000-0000F3040000}"/>
    <cellStyle name="Currency 2 12 2 5 3" xfId="1832" xr:uid="{00000000-0005-0000-0000-0000F4040000}"/>
    <cellStyle name="Currency 2 12 2 6" xfId="1833" xr:uid="{00000000-0005-0000-0000-0000F5040000}"/>
    <cellStyle name="Currency 2 12 2 6 2" xfId="1834" xr:uid="{00000000-0005-0000-0000-0000F6040000}"/>
    <cellStyle name="Currency 2 12 2 6 2 2" xfId="1835" xr:uid="{00000000-0005-0000-0000-0000F7040000}"/>
    <cellStyle name="Currency 2 12 2 6 3" xfId="1836" xr:uid="{00000000-0005-0000-0000-0000F8040000}"/>
    <cellStyle name="Currency 2 12 2 7" xfId="1837" xr:uid="{00000000-0005-0000-0000-0000F9040000}"/>
    <cellStyle name="Currency 2 12 2 7 2" xfId="1838" xr:uid="{00000000-0005-0000-0000-0000FA040000}"/>
    <cellStyle name="Currency 2 12 2 8" xfId="1839" xr:uid="{00000000-0005-0000-0000-0000FB040000}"/>
    <cellStyle name="Currency 2 12 2 8 2" xfId="1840" xr:uid="{00000000-0005-0000-0000-0000FC040000}"/>
    <cellStyle name="Currency 2 12 2 9" xfId="1841" xr:uid="{00000000-0005-0000-0000-0000FD040000}"/>
    <cellStyle name="Currency 2 12 3" xfId="106" xr:uid="{00000000-0005-0000-0000-0000FE040000}"/>
    <cellStyle name="Currency 2 12 4" xfId="1842" xr:uid="{00000000-0005-0000-0000-0000FF040000}"/>
    <cellStyle name="Currency 2 12 4 2" xfId="1843" xr:uid="{00000000-0005-0000-0000-000000050000}"/>
    <cellStyle name="Currency 2 12 4 3" xfId="1844" xr:uid="{00000000-0005-0000-0000-000001050000}"/>
    <cellStyle name="Currency 2 12 5" xfId="1845" xr:uid="{00000000-0005-0000-0000-000002050000}"/>
    <cellStyle name="Currency 2 12 5 2" xfId="1846" xr:uid="{00000000-0005-0000-0000-000003050000}"/>
    <cellStyle name="Currency 2 12 5 2 2" xfId="1847" xr:uid="{00000000-0005-0000-0000-000004050000}"/>
    <cellStyle name="Currency 2 12 5 3" xfId="1848" xr:uid="{00000000-0005-0000-0000-000005050000}"/>
    <cellStyle name="Currency 2 12 6" xfId="1849" xr:uid="{00000000-0005-0000-0000-000006050000}"/>
    <cellStyle name="Currency 2 12 6 2" xfId="1850" xr:uid="{00000000-0005-0000-0000-000007050000}"/>
    <cellStyle name="Currency 2 12 6 2 2" xfId="1851" xr:uid="{00000000-0005-0000-0000-000008050000}"/>
    <cellStyle name="Currency 2 12 6 3" xfId="1852" xr:uid="{00000000-0005-0000-0000-000009050000}"/>
    <cellStyle name="Currency 2 12 7" xfId="1853" xr:uid="{00000000-0005-0000-0000-00000A050000}"/>
    <cellStyle name="Currency 2 12 7 2" xfId="1854" xr:uid="{00000000-0005-0000-0000-00000B050000}"/>
    <cellStyle name="Currency 2 12 7 2 2" xfId="1855" xr:uid="{00000000-0005-0000-0000-00000C050000}"/>
    <cellStyle name="Currency 2 12 7 3" xfId="1856" xr:uid="{00000000-0005-0000-0000-00000D050000}"/>
    <cellStyle name="Currency 2 12 8" xfId="1857" xr:uid="{00000000-0005-0000-0000-00000E050000}"/>
    <cellStyle name="Currency 2 12 8 2" xfId="1858" xr:uid="{00000000-0005-0000-0000-00000F050000}"/>
    <cellStyle name="Currency 2 12 9" xfId="1859" xr:uid="{00000000-0005-0000-0000-000010050000}"/>
    <cellStyle name="Currency 2 12 9 2" xfId="1860" xr:uid="{00000000-0005-0000-0000-000011050000}"/>
    <cellStyle name="Currency 2 13" xfId="107" xr:uid="{00000000-0005-0000-0000-000012050000}"/>
    <cellStyle name="Currency 2 13 2" xfId="108" xr:uid="{00000000-0005-0000-0000-000013050000}"/>
    <cellStyle name="Currency 2 13 2 10" xfId="1861" xr:uid="{00000000-0005-0000-0000-000014050000}"/>
    <cellStyle name="Currency 2 13 2 2" xfId="1862" xr:uid="{00000000-0005-0000-0000-000015050000}"/>
    <cellStyle name="Currency 2 13 2 3" xfId="1863" xr:uid="{00000000-0005-0000-0000-000016050000}"/>
    <cellStyle name="Currency 2 13 2 4" xfId="1864" xr:uid="{00000000-0005-0000-0000-000017050000}"/>
    <cellStyle name="Currency 2 13 2 4 2" xfId="1865" xr:uid="{00000000-0005-0000-0000-000018050000}"/>
    <cellStyle name="Currency 2 13 2 4 2 2" xfId="1866" xr:uid="{00000000-0005-0000-0000-000019050000}"/>
    <cellStyle name="Currency 2 13 2 4 3" xfId="1867" xr:uid="{00000000-0005-0000-0000-00001A050000}"/>
    <cellStyle name="Currency 2 13 2 5" xfId="1868" xr:uid="{00000000-0005-0000-0000-00001B050000}"/>
    <cellStyle name="Currency 2 13 2 5 2" xfId="1869" xr:uid="{00000000-0005-0000-0000-00001C050000}"/>
    <cellStyle name="Currency 2 13 2 5 2 2" xfId="1870" xr:uid="{00000000-0005-0000-0000-00001D050000}"/>
    <cellStyle name="Currency 2 13 2 5 3" xfId="1871" xr:uid="{00000000-0005-0000-0000-00001E050000}"/>
    <cellStyle name="Currency 2 13 2 6" xfId="1872" xr:uid="{00000000-0005-0000-0000-00001F050000}"/>
    <cellStyle name="Currency 2 13 2 6 2" xfId="1873" xr:uid="{00000000-0005-0000-0000-000020050000}"/>
    <cellStyle name="Currency 2 13 2 6 2 2" xfId="1874" xr:uid="{00000000-0005-0000-0000-000021050000}"/>
    <cellStyle name="Currency 2 13 2 6 3" xfId="1875" xr:uid="{00000000-0005-0000-0000-000022050000}"/>
    <cellStyle name="Currency 2 13 2 7" xfId="1876" xr:uid="{00000000-0005-0000-0000-000023050000}"/>
    <cellStyle name="Currency 2 13 2 7 2" xfId="1877" xr:uid="{00000000-0005-0000-0000-000024050000}"/>
    <cellStyle name="Currency 2 13 2 8" xfId="1878" xr:uid="{00000000-0005-0000-0000-000025050000}"/>
    <cellStyle name="Currency 2 13 2 8 2" xfId="1879" xr:uid="{00000000-0005-0000-0000-000026050000}"/>
    <cellStyle name="Currency 2 13 2 9" xfId="1880" xr:uid="{00000000-0005-0000-0000-000027050000}"/>
    <cellStyle name="Currency 2 13 3" xfId="109" xr:uid="{00000000-0005-0000-0000-000028050000}"/>
    <cellStyle name="Currency 2 13 4" xfId="1881" xr:uid="{00000000-0005-0000-0000-000029050000}"/>
    <cellStyle name="Currency 2 13 4 2" xfId="1882" xr:uid="{00000000-0005-0000-0000-00002A050000}"/>
    <cellStyle name="Currency 2 13 4 2 2" xfId="1883" xr:uid="{00000000-0005-0000-0000-00002B050000}"/>
    <cellStyle name="Currency 2 13 4 3" xfId="1884" xr:uid="{00000000-0005-0000-0000-00002C050000}"/>
    <cellStyle name="Currency 2 13 5" xfId="1885" xr:uid="{00000000-0005-0000-0000-00002D050000}"/>
    <cellStyle name="Currency 2 13 5 2" xfId="1886" xr:uid="{00000000-0005-0000-0000-00002E050000}"/>
    <cellStyle name="Currency 2 13 5 2 2" xfId="1887" xr:uid="{00000000-0005-0000-0000-00002F050000}"/>
    <cellStyle name="Currency 2 13 5 3" xfId="1888" xr:uid="{00000000-0005-0000-0000-000030050000}"/>
    <cellStyle name="Currency 2 14" xfId="1889" xr:uid="{00000000-0005-0000-0000-000031050000}"/>
    <cellStyle name="Currency 2 14 2" xfId="1890" xr:uid="{00000000-0005-0000-0000-000032050000}"/>
    <cellStyle name="Currency 2 14 3" xfId="1891" xr:uid="{00000000-0005-0000-0000-000033050000}"/>
    <cellStyle name="Currency 2 14 3 2" xfId="1892" xr:uid="{00000000-0005-0000-0000-000034050000}"/>
    <cellStyle name="Currency 2 14 3 3" xfId="1893" xr:uid="{00000000-0005-0000-0000-000035050000}"/>
    <cellStyle name="Currency 2 14 4" xfId="1894" xr:uid="{00000000-0005-0000-0000-000036050000}"/>
    <cellStyle name="Currency 2 14 4 2" xfId="1895" xr:uid="{00000000-0005-0000-0000-000037050000}"/>
    <cellStyle name="Currency 2 14 4 2 2" xfId="1896" xr:uid="{00000000-0005-0000-0000-000038050000}"/>
    <cellStyle name="Currency 2 14 4 3" xfId="1897" xr:uid="{00000000-0005-0000-0000-000039050000}"/>
    <cellStyle name="Currency 2 14 5" xfId="1898" xr:uid="{00000000-0005-0000-0000-00003A050000}"/>
    <cellStyle name="Currency 2 14 5 2" xfId="1899" xr:uid="{00000000-0005-0000-0000-00003B050000}"/>
    <cellStyle name="Currency 2 14 5 2 2" xfId="1900" xr:uid="{00000000-0005-0000-0000-00003C050000}"/>
    <cellStyle name="Currency 2 14 5 3" xfId="1901" xr:uid="{00000000-0005-0000-0000-00003D050000}"/>
    <cellStyle name="Currency 2 14 6" xfId="1902" xr:uid="{00000000-0005-0000-0000-00003E050000}"/>
    <cellStyle name="Currency 2 14 6 2" xfId="1903" xr:uid="{00000000-0005-0000-0000-00003F050000}"/>
    <cellStyle name="Currency 2 14 6 2 2" xfId="1904" xr:uid="{00000000-0005-0000-0000-000040050000}"/>
    <cellStyle name="Currency 2 14 6 3" xfId="1905" xr:uid="{00000000-0005-0000-0000-000041050000}"/>
    <cellStyle name="Currency 2 14 7" xfId="1906" xr:uid="{00000000-0005-0000-0000-000042050000}"/>
    <cellStyle name="Currency 2 14 7 2" xfId="1907" xr:uid="{00000000-0005-0000-0000-000043050000}"/>
    <cellStyle name="Currency 2 14 8" xfId="1908" xr:uid="{00000000-0005-0000-0000-000044050000}"/>
    <cellStyle name="Currency 2 14 8 2" xfId="1909" xr:uid="{00000000-0005-0000-0000-000045050000}"/>
    <cellStyle name="Currency 2 14 9" xfId="1910" xr:uid="{00000000-0005-0000-0000-000046050000}"/>
    <cellStyle name="Currency 2 15" xfId="1911" xr:uid="{00000000-0005-0000-0000-000047050000}"/>
    <cellStyle name="Currency 2 15 2" xfId="1912" xr:uid="{00000000-0005-0000-0000-000048050000}"/>
    <cellStyle name="Currency 2 15 3" xfId="1913" xr:uid="{00000000-0005-0000-0000-000049050000}"/>
    <cellStyle name="Currency 2 16" xfId="1914" xr:uid="{00000000-0005-0000-0000-00004A050000}"/>
    <cellStyle name="Currency 2 17" xfId="1915" xr:uid="{00000000-0005-0000-0000-00004B050000}"/>
    <cellStyle name="Currency 2 17 2" xfId="1916" xr:uid="{00000000-0005-0000-0000-00004C050000}"/>
    <cellStyle name="Currency 2 17 3" xfId="1917" xr:uid="{00000000-0005-0000-0000-00004D050000}"/>
    <cellStyle name="Currency 2 18" xfId="1918" xr:uid="{00000000-0005-0000-0000-00004E050000}"/>
    <cellStyle name="Currency 2 18 2" xfId="1919" xr:uid="{00000000-0005-0000-0000-00004F050000}"/>
    <cellStyle name="Currency 2 18 2 2" xfId="1920" xr:uid="{00000000-0005-0000-0000-000050050000}"/>
    <cellStyle name="Currency 2 18 3" xfId="1921" xr:uid="{00000000-0005-0000-0000-000051050000}"/>
    <cellStyle name="Currency 2 18 4" xfId="1922" xr:uid="{00000000-0005-0000-0000-000052050000}"/>
    <cellStyle name="Currency 2 18 5" xfId="1923" xr:uid="{00000000-0005-0000-0000-000053050000}"/>
    <cellStyle name="Currency 2 19" xfId="1924" xr:uid="{00000000-0005-0000-0000-000054050000}"/>
    <cellStyle name="Currency 2 19 2" xfId="1925" xr:uid="{00000000-0005-0000-0000-000055050000}"/>
    <cellStyle name="Currency 2 19 2 2" xfId="1926" xr:uid="{00000000-0005-0000-0000-000056050000}"/>
    <cellStyle name="Currency 2 19 3" xfId="1927" xr:uid="{00000000-0005-0000-0000-000057050000}"/>
    <cellStyle name="Currency 2 2" xfId="110" xr:uid="{00000000-0005-0000-0000-000058050000}"/>
    <cellStyle name="Currency 2 2 2" xfId="111" xr:uid="{00000000-0005-0000-0000-000059050000}"/>
    <cellStyle name="Currency 2 2 2 10" xfId="1928" xr:uid="{00000000-0005-0000-0000-00005A050000}"/>
    <cellStyle name="Currency 2 2 2 10 2" xfId="1929" xr:uid="{00000000-0005-0000-0000-00005B050000}"/>
    <cellStyle name="Currency 2 2 2 10 2 2" xfId="1930" xr:uid="{00000000-0005-0000-0000-00005C050000}"/>
    <cellStyle name="Currency 2 2 2 10 3" xfId="1931" xr:uid="{00000000-0005-0000-0000-00005D050000}"/>
    <cellStyle name="Currency 2 2 2 10 4" xfId="1932" xr:uid="{00000000-0005-0000-0000-00005E050000}"/>
    <cellStyle name="Currency 2 2 2 11" xfId="1933" xr:uid="{00000000-0005-0000-0000-00005F050000}"/>
    <cellStyle name="Currency 2 2 2 11 2" xfId="1934" xr:uid="{00000000-0005-0000-0000-000060050000}"/>
    <cellStyle name="Currency 2 2 2 11 2 2" xfId="1935" xr:uid="{00000000-0005-0000-0000-000061050000}"/>
    <cellStyle name="Currency 2 2 2 11 3" xfId="1936" xr:uid="{00000000-0005-0000-0000-000062050000}"/>
    <cellStyle name="Currency 2 2 2 12" xfId="1937" xr:uid="{00000000-0005-0000-0000-000063050000}"/>
    <cellStyle name="Currency 2 2 2 12 2" xfId="1938" xr:uid="{00000000-0005-0000-0000-000064050000}"/>
    <cellStyle name="Currency 2 2 2 12 2 2" xfId="1939" xr:uid="{00000000-0005-0000-0000-000065050000}"/>
    <cellStyle name="Currency 2 2 2 12 3" xfId="1940" xr:uid="{00000000-0005-0000-0000-000066050000}"/>
    <cellStyle name="Currency 2 2 2 13" xfId="1941" xr:uid="{00000000-0005-0000-0000-000067050000}"/>
    <cellStyle name="Currency 2 2 2 13 2" xfId="1942" xr:uid="{00000000-0005-0000-0000-000068050000}"/>
    <cellStyle name="Currency 2 2 2 14" xfId="1943" xr:uid="{00000000-0005-0000-0000-000069050000}"/>
    <cellStyle name="Currency 2 2 2 14 2" xfId="1944" xr:uid="{00000000-0005-0000-0000-00006A050000}"/>
    <cellStyle name="Currency 2 2 2 15" xfId="1945" xr:uid="{00000000-0005-0000-0000-00006B050000}"/>
    <cellStyle name="Currency 2 2 2 16" xfId="1946" xr:uid="{00000000-0005-0000-0000-00006C050000}"/>
    <cellStyle name="Currency 2 2 2 17" xfId="1947" xr:uid="{00000000-0005-0000-0000-00006D050000}"/>
    <cellStyle name="Currency 2 2 2 2" xfId="112" xr:uid="{00000000-0005-0000-0000-00006E050000}"/>
    <cellStyle name="Currency 2 2 2 2 10" xfId="1948" xr:uid="{00000000-0005-0000-0000-00006F050000}"/>
    <cellStyle name="Currency 2 2 2 2 10 2" xfId="1949" xr:uid="{00000000-0005-0000-0000-000070050000}"/>
    <cellStyle name="Currency 2 2 2 2 10 2 2" xfId="1950" xr:uid="{00000000-0005-0000-0000-000071050000}"/>
    <cellStyle name="Currency 2 2 2 2 10 3" xfId="1951" xr:uid="{00000000-0005-0000-0000-000072050000}"/>
    <cellStyle name="Currency 2 2 2 2 11" xfId="1952" xr:uid="{00000000-0005-0000-0000-000073050000}"/>
    <cellStyle name="Currency 2 2 2 2 11 2" xfId="1953" xr:uid="{00000000-0005-0000-0000-000074050000}"/>
    <cellStyle name="Currency 2 2 2 2 12" xfId="1954" xr:uid="{00000000-0005-0000-0000-000075050000}"/>
    <cellStyle name="Currency 2 2 2 2 12 2" xfId="1955" xr:uid="{00000000-0005-0000-0000-000076050000}"/>
    <cellStyle name="Currency 2 2 2 2 13" xfId="1956" xr:uid="{00000000-0005-0000-0000-000077050000}"/>
    <cellStyle name="Currency 2 2 2 2 14" xfId="1957" xr:uid="{00000000-0005-0000-0000-000078050000}"/>
    <cellStyle name="Currency 2 2 2 2 15" xfId="1958" xr:uid="{00000000-0005-0000-0000-000079050000}"/>
    <cellStyle name="Currency 2 2 2 2 2" xfId="113" xr:uid="{00000000-0005-0000-0000-00007A050000}"/>
    <cellStyle name="Currency 2 2 2 2 2 2" xfId="1959" xr:uid="{00000000-0005-0000-0000-00007B050000}"/>
    <cellStyle name="Currency 2 2 2 2 2 2 2" xfId="1960" xr:uid="{00000000-0005-0000-0000-00007C050000}"/>
    <cellStyle name="Currency 2 2 2 2 2 2 3" xfId="1961" xr:uid="{00000000-0005-0000-0000-00007D050000}"/>
    <cellStyle name="Currency 2 2 2 2 2 2 3 2" xfId="1962" xr:uid="{00000000-0005-0000-0000-00007E050000}"/>
    <cellStyle name="Currency 2 2 2 2 2 2 3 3" xfId="1963" xr:uid="{00000000-0005-0000-0000-00007F050000}"/>
    <cellStyle name="Currency 2 2 2 2 2 2 4" xfId="1964" xr:uid="{00000000-0005-0000-0000-000080050000}"/>
    <cellStyle name="Currency 2 2 2 2 2 2 4 2" xfId="1965" xr:uid="{00000000-0005-0000-0000-000081050000}"/>
    <cellStyle name="Currency 2 2 2 2 2 2 4 2 2" xfId="1966" xr:uid="{00000000-0005-0000-0000-000082050000}"/>
    <cellStyle name="Currency 2 2 2 2 2 2 4 3" xfId="1967" xr:uid="{00000000-0005-0000-0000-000083050000}"/>
    <cellStyle name="Currency 2 2 2 2 2 2 5" xfId="1968" xr:uid="{00000000-0005-0000-0000-000084050000}"/>
    <cellStyle name="Currency 2 2 2 2 2 2 5 2" xfId="1969" xr:uid="{00000000-0005-0000-0000-000085050000}"/>
    <cellStyle name="Currency 2 2 2 2 2 2 5 2 2" xfId="1970" xr:uid="{00000000-0005-0000-0000-000086050000}"/>
    <cellStyle name="Currency 2 2 2 2 2 2 5 3" xfId="1971" xr:uid="{00000000-0005-0000-0000-000087050000}"/>
    <cellStyle name="Currency 2 2 2 2 2 2 6" xfId="1972" xr:uid="{00000000-0005-0000-0000-000088050000}"/>
    <cellStyle name="Currency 2 2 2 2 2 2 6 2" xfId="1973" xr:uid="{00000000-0005-0000-0000-000089050000}"/>
    <cellStyle name="Currency 2 2 2 2 2 2 6 2 2" xfId="1974" xr:uid="{00000000-0005-0000-0000-00008A050000}"/>
    <cellStyle name="Currency 2 2 2 2 2 2 6 3" xfId="1975" xr:uid="{00000000-0005-0000-0000-00008B050000}"/>
    <cellStyle name="Currency 2 2 2 2 2 2 7" xfId="1976" xr:uid="{00000000-0005-0000-0000-00008C050000}"/>
    <cellStyle name="Currency 2 2 2 2 2 2 7 2" xfId="1977" xr:uid="{00000000-0005-0000-0000-00008D050000}"/>
    <cellStyle name="Currency 2 2 2 2 2 2 8" xfId="1978" xr:uid="{00000000-0005-0000-0000-00008E050000}"/>
    <cellStyle name="Currency 2 2 2 2 2 2 8 2" xfId="1979" xr:uid="{00000000-0005-0000-0000-00008F050000}"/>
    <cellStyle name="Currency 2 2 2 2 2 2 9" xfId="1980" xr:uid="{00000000-0005-0000-0000-000090050000}"/>
    <cellStyle name="Currency 2 2 2 2 2 3" xfId="1981" xr:uid="{00000000-0005-0000-0000-000091050000}"/>
    <cellStyle name="Currency 2 2 2 2 2 3 2" xfId="1982" xr:uid="{00000000-0005-0000-0000-000092050000}"/>
    <cellStyle name="Currency 2 2 2 2 2 3 3" xfId="1983" xr:uid="{00000000-0005-0000-0000-000093050000}"/>
    <cellStyle name="Currency 2 2 2 2 2 3 3 2" xfId="1984" xr:uid="{00000000-0005-0000-0000-000094050000}"/>
    <cellStyle name="Currency 2 2 2 2 2 3 3 3" xfId="1985" xr:uid="{00000000-0005-0000-0000-000095050000}"/>
    <cellStyle name="Currency 2 2 2 2 2 3 4" xfId="1986" xr:uid="{00000000-0005-0000-0000-000096050000}"/>
    <cellStyle name="Currency 2 2 2 2 2 3 4 2" xfId="1987" xr:uid="{00000000-0005-0000-0000-000097050000}"/>
    <cellStyle name="Currency 2 2 2 2 2 3 4 2 2" xfId="1988" xr:uid="{00000000-0005-0000-0000-000098050000}"/>
    <cellStyle name="Currency 2 2 2 2 2 3 4 3" xfId="1989" xr:uid="{00000000-0005-0000-0000-000099050000}"/>
    <cellStyle name="Currency 2 2 2 2 2 3 5" xfId="1990" xr:uid="{00000000-0005-0000-0000-00009A050000}"/>
    <cellStyle name="Currency 2 2 2 2 2 3 5 2" xfId="1991" xr:uid="{00000000-0005-0000-0000-00009B050000}"/>
    <cellStyle name="Currency 2 2 2 2 2 3 5 2 2" xfId="1992" xr:uid="{00000000-0005-0000-0000-00009C050000}"/>
    <cellStyle name="Currency 2 2 2 2 2 3 5 3" xfId="1993" xr:uid="{00000000-0005-0000-0000-00009D050000}"/>
    <cellStyle name="Currency 2 2 2 2 2 3 6" xfId="1994" xr:uid="{00000000-0005-0000-0000-00009E050000}"/>
    <cellStyle name="Currency 2 2 2 2 2 3 6 2" xfId="1995" xr:uid="{00000000-0005-0000-0000-00009F050000}"/>
    <cellStyle name="Currency 2 2 2 2 2 3 6 2 2" xfId="1996" xr:uid="{00000000-0005-0000-0000-0000A0050000}"/>
    <cellStyle name="Currency 2 2 2 2 2 3 6 3" xfId="1997" xr:uid="{00000000-0005-0000-0000-0000A1050000}"/>
    <cellStyle name="Currency 2 2 2 2 2 3 7" xfId="1998" xr:uid="{00000000-0005-0000-0000-0000A2050000}"/>
    <cellStyle name="Currency 2 2 2 2 2 3 7 2" xfId="1999" xr:uid="{00000000-0005-0000-0000-0000A3050000}"/>
    <cellStyle name="Currency 2 2 2 2 2 3 8" xfId="2000" xr:uid="{00000000-0005-0000-0000-0000A4050000}"/>
    <cellStyle name="Currency 2 2 2 2 2 3 8 2" xfId="2001" xr:uid="{00000000-0005-0000-0000-0000A5050000}"/>
    <cellStyle name="Currency 2 2 2 2 2 3 9" xfId="2002" xr:uid="{00000000-0005-0000-0000-0000A6050000}"/>
    <cellStyle name="Currency 2 2 2 2 2 4" xfId="2003" xr:uid="{00000000-0005-0000-0000-0000A7050000}"/>
    <cellStyle name="Currency 2 2 2 2 2 4 2" xfId="2004" xr:uid="{00000000-0005-0000-0000-0000A8050000}"/>
    <cellStyle name="Currency 2 2 2 2 2 4 3" xfId="2005" xr:uid="{00000000-0005-0000-0000-0000A9050000}"/>
    <cellStyle name="Currency 2 2 2 2 2 4 3 2" xfId="2006" xr:uid="{00000000-0005-0000-0000-0000AA050000}"/>
    <cellStyle name="Currency 2 2 2 2 2 4 3 2 2" xfId="2007" xr:uid="{00000000-0005-0000-0000-0000AB050000}"/>
    <cellStyle name="Currency 2 2 2 2 2 4 3 3" xfId="2008" xr:uid="{00000000-0005-0000-0000-0000AC050000}"/>
    <cellStyle name="Currency 2 2 2 2 2 4 4" xfId="2009" xr:uid="{00000000-0005-0000-0000-0000AD050000}"/>
    <cellStyle name="Currency 2 2 2 2 2 4 4 2" xfId="2010" xr:uid="{00000000-0005-0000-0000-0000AE050000}"/>
    <cellStyle name="Currency 2 2 2 2 2 4 4 2 2" xfId="2011" xr:uid="{00000000-0005-0000-0000-0000AF050000}"/>
    <cellStyle name="Currency 2 2 2 2 2 4 4 3" xfId="2012" xr:uid="{00000000-0005-0000-0000-0000B0050000}"/>
    <cellStyle name="Currency 2 2 2 2 2 4 5" xfId="2013" xr:uid="{00000000-0005-0000-0000-0000B1050000}"/>
    <cellStyle name="Currency 2 2 2 2 2 4 5 2" xfId="2014" xr:uid="{00000000-0005-0000-0000-0000B2050000}"/>
    <cellStyle name="Currency 2 2 2 2 2 4 5 2 2" xfId="2015" xr:uid="{00000000-0005-0000-0000-0000B3050000}"/>
    <cellStyle name="Currency 2 2 2 2 2 4 5 3" xfId="2016" xr:uid="{00000000-0005-0000-0000-0000B4050000}"/>
    <cellStyle name="Currency 2 2 2 2 2 4 6" xfId="2017" xr:uid="{00000000-0005-0000-0000-0000B5050000}"/>
    <cellStyle name="Currency 2 2 2 2 2 4 6 2" xfId="2018" xr:uid="{00000000-0005-0000-0000-0000B6050000}"/>
    <cellStyle name="Currency 2 2 2 2 2 4 7" xfId="2019" xr:uid="{00000000-0005-0000-0000-0000B7050000}"/>
    <cellStyle name="Currency 2 2 2 2 2 4 7 2" xfId="2020" xr:uid="{00000000-0005-0000-0000-0000B8050000}"/>
    <cellStyle name="Currency 2 2 2 2 2 4 8" xfId="2021" xr:uid="{00000000-0005-0000-0000-0000B9050000}"/>
    <cellStyle name="Currency 2 2 2 2 2 4 9" xfId="2022" xr:uid="{00000000-0005-0000-0000-0000BA050000}"/>
    <cellStyle name="Currency 2 2 2 2 2 5" xfId="2023" xr:uid="{00000000-0005-0000-0000-0000BB050000}"/>
    <cellStyle name="Currency 2 2 2 2 2 5 2" xfId="2024" xr:uid="{00000000-0005-0000-0000-0000BC050000}"/>
    <cellStyle name="Currency 2 2 2 2 2 5 3" xfId="2025" xr:uid="{00000000-0005-0000-0000-0000BD050000}"/>
    <cellStyle name="Currency 2 2 2 2 2 6" xfId="2026" xr:uid="{00000000-0005-0000-0000-0000BE050000}"/>
    <cellStyle name="Currency 2 2 2 2 2 6 2" xfId="2027" xr:uid="{00000000-0005-0000-0000-0000BF050000}"/>
    <cellStyle name="Currency 2 2 2 2 2 6 2 2" xfId="2028" xr:uid="{00000000-0005-0000-0000-0000C0050000}"/>
    <cellStyle name="Currency 2 2 2 2 2 6 2 2 2" xfId="2029" xr:uid="{00000000-0005-0000-0000-0000C1050000}"/>
    <cellStyle name="Currency 2 2 2 2 2 6 2 3" xfId="2030" xr:uid="{00000000-0005-0000-0000-0000C2050000}"/>
    <cellStyle name="Currency 2 2 2 2 2 6 3" xfId="2031" xr:uid="{00000000-0005-0000-0000-0000C3050000}"/>
    <cellStyle name="Currency 2 2 2 2 2 6 3 2" xfId="2032" xr:uid="{00000000-0005-0000-0000-0000C4050000}"/>
    <cellStyle name="Currency 2 2 2 2 2 6 3 2 2" xfId="2033" xr:uid="{00000000-0005-0000-0000-0000C5050000}"/>
    <cellStyle name="Currency 2 2 2 2 2 6 3 3" xfId="2034" xr:uid="{00000000-0005-0000-0000-0000C6050000}"/>
    <cellStyle name="Currency 2 2 2 2 2 6 4" xfId="2035" xr:uid="{00000000-0005-0000-0000-0000C7050000}"/>
    <cellStyle name="Currency 2 2 2 2 2 6 4 2" xfId="2036" xr:uid="{00000000-0005-0000-0000-0000C8050000}"/>
    <cellStyle name="Currency 2 2 2 2 2 6 4 2 2" xfId="2037" xr:uid="{00000000-0005-0000-0000-0000C9050000}"/>
    <cellStyle name="Currency 2 2 2 2 2 6 4 3" xfId="2038" xr:uid="{00000000-0005-0000-0000-0000CA050000}"/>
    <cellStyle name="Currency 2 2 2 2 2 6 5" xfId="2039" xr:uid="{00000000-0005-0000-0000-0000CB050000}"/>
    <cellStyle name="Currency 2 2 2 2 2 6 5 2" xfId="2040" xr:uid="{00000000-0005-0000-0000-0000CC050000}"/>
    <cellStyle name="Currency 2 2 2 2 2 6 6" xfId="2041" xr:uid="{00000000-0005-0000-0000-0000CD050000}"/>
    <cellStyle name="Currency 2 2 2 2 2 6 6 2" xfId="2042" xr:uid="{00000000-0005-0000-0000-0000CE050000}"/>
    <cellStyle name="Currency 2 2 2 2 2 6 7" xfId="2043" xr:uid="{00000000-0005-0000-0000-0000CF050000}"/>
    <cellStyle name="Currency 2 2 2 2 2 7" xfId="2044" xr:uid="{00000000-0005-0000-0000-0000D0050000}"/>
    <cellStyle name="Currency 2 2 2 2 2 7 2" xfId="2045" xr:uid="{00000000-0005-0000-0000-0000D1050000}"/>
    <cellStyle name="Currency 2 2 2 2 2 7 2 2" xfId="2046" xr:uid="{00000000-0005-0000-0000-0000D2050000}"/>
    <cellStyle name="Currency 2 2 2 2 2 7 3" xfId="2047" xr:uid="{00000000-0005-0000-0000-0000D3050000}"/>
    <cellStyle name="Currency 2 2 2 2 2 8" xfId="2048" xr:uid="{00000000-0005-0000-0000-0000D4050000}"/>
    <cellStyle name="Currency 2 2 2 2 2 8 2" xfId="2049" xr:uid="{00000000-0005-0000-0000-0000D5050000}"/>
    <cellStyle name="Currency 2 2 2 2 2 8 2 2" xfId="2050" xr:uid="{00000000-0005-0000-0000-0000D6050000}"/>
    <cellStyle name="Currency 2 2 2 2 2 8 3" xfId="2051" xr:uid="{00000000-0005-0000-0000-0000D7050000}"/>
    <cellStyle name="Currency 2 2 2 2 3" xfId="114" xr:uid="{00000000-0005-0000-0000-0000D8050000}"/>
    <cellStyle name="Currency 2 2 2 2 3 10" xfId="2052" xr:uid="{00000000-0005-0000-0000-0000D9050000}"/>
    <cellStyle name="Currency 2 2 2 2 3 2" xfId="115" xr:uid="{00000000-0005-0000-0000-0000DA050000}"/>
    <cellStyle name="Currency 2 2 2 2 3 2 2" xfId="2053" xr:uid="{00000000-0005-0000-0000-0000DB050000}"/>
    <cellStyle name="Currency 2 2 2 2 3 2 3" xfId="2054" xr:uid="{00000000-0005-0000-0000-0000DC050000}"/>
    <cellStyle name="Currency 2 2 2 2 3 2 3 2" xfId="2055" xr:uid="{00000000-0005-0000-0000-0000DD050000}"/>
    <cellStyle name="Currency 2 2 2 2 3 2 3 3" xfId="2056" xr:uid="{00000000-0005-0000-0000-0000DE050000}"/>
    <cellStyle name="Currency 2 2 2 2 3 2 4" xfId="2057" xr:uid="{00000000-0005-0000-0000-0000DF050000}"/>
    <cellStyle name="Currency 2 2 2 2 3 2 4 2" xfId="2058" xr:uid="{00000000-0005-0000-0000-0000E0050000}"/>
    <cellStyle name="Currency 2 2 2 2 3 2 4 2 2" xfId="2059" xr:uid="{00000000-0005-0000-0000-0000E1050000}"/>
    <cellStyle name="Currency 2 2 2 2 3 2 4 3" xfId="2060" xr:uid="{00000000-0005-0000-0000-0000E2050000}"/>
    <cellStyle name="Currency 2 2 2 2 3 2 5" xfId="2061" xr:uid="{00000000-0005-0000-0000-0000E3050000}"/>
    <cellStyle name="Currency 2 2 2 2 3 2 5 2" xfId="2062" xr:uid="{00000000-0005-0000-0000-0000E4050000}"/>
    <cellStyle name="Currency 2 2 2 2 3 2 5 2 2" xfId="2063" xr:uid="{00000000-0005-0000-0000-0000E5050000}"/>
    <cellStyle name="Currency 2 2 2 2 3 2 5 3" xfId="2064" xr:uid="{00000000-0005-0000-0000-0000E6050000}"/>
    <cellStyle name="Currency 2 2 2 2 3 2 6" xfId="2065" xr:uid="{00000000-0005-0000-0000-0000E7050000}"/>
    <cellStyle name="Currency 2 2 2 2 3 2 6 2" xfId="2066" xr:uid="{00000000-0005-0000-0000-0000E8050000}"/>
    <cellStyle name="Currency 2 2 2 2 3 2 6 2 2" xfId="2067" xr:uid="{00000000-0005-0000-0000-0000E9050000}"/>
    <cellStyle name="Currency 2 2 2 2 3 2 6 3" xfId="2068" xr:uid="{00000000-0005-0000-0000-0000EA050000}"/>
    <cellStyle name="Currency 2 2 2 2 3 2 7" xfId="2069" xr:uid="{00000000-0005-0000-0000-0000EB050000}"/>
    <cellStyle name="Currency 2 2 2 2 3 2 7 2" xfId="2070" xr:uid="{00000000-0005-0000-0000-0000EC050000}"/>
    <cellStyle name="Currency 2 2 2 2 3 2 8" xfId="2071" xr:uid="{00000000-0005-0000-0000-0000ED050000}"/>
    <cellStyle name="Currency 2 2 2 2 3 2 8 2" xfId="2072" xr:uid="{00000000-0005-0000-0000-0000EE050000}"/>
    <cellStyle name="Currency 2 2 2 2 3 2 9" xfId="2073" xr:uid="{00000000-0005-0000-0000-0000EF050000}"/>
    <cellStyle name="Currency 2 2 2 2 3 3" xfId="116" xr:uid="{00000000-0005-0000-0000-0000F0050000}"/>
    <cellStyle name="Currency 2 2 2 2 3 4" xfId="2074" xr:uid="{00000000-0005-0000-0000-0000F1050000}"/>
    <cellStyle name="Currency 2 2 2 2 3 4 2" xfId="2075" xr:uid="{00000000-0005-0000-0000-0000F2050000}"/>
    <cellStyle name="Currency 2 2 2 2 3 4 3" xfId="2076" xr:uid="{00000000-0005-0000-0000-0000F3050000}"/>
    <cellStyle name="Currency 2 2 2 2 3 5" xfId="2077" xr:uid="{00000000-0005-0000-0000-0000F4050000}"/>
    <cellStyle name="Currency 2 2 2 2 3 5 2" xfId="2078" xr:uid="{00000000-0005-0000-0000-0000F5050000}"/>
    <cellStyle name="Currency 2 2 2 2 3 5 2 2" xfId="2079" xr:uid="{00000000-0005-0000-0000-0000F6050000}"/>
    <cellStyle name="Currency 2 2 2 2 3 5 3" xfId="2080" xr:uid="{00000000-0005-0000-0000-0000F7050000}"/>
    <cellStyle name="Currency 2 2 2 2 3 6" xfId="2081" xr:uid="{00000000-0005-0000-0000-0000F8050000}"/>
    <cellStyle name="Currency 2 2 2 2 3 6 2" xfId="2082" xr:uid="{00000000-0005-0000-0000-0000F9050000}"/>
    <cellStyle name="Currency 2 2 2 2 3 6 2 2" xfId="2083" xr:uid="{00000000-0005-0000-0000-0000FA050000}"/>
    <cellStyle name="Currency 2 2 2 2 3 6 3" xfId="2084" xr:uid="{00000000-0005-0000-0000-0000FB050000}"/>
    <cellStyle name="Currency 2 2 2 2 3 7" xfId="2085" xr:uid="{00000000-0005-0000-0000-0000FC050000}"/>
    <cellStyle name="Currency 2 2 2 2 3 7 2" xfId="2086" xr:uid="{00000000-0005-0000-0000-0000FD050000}"/>
    <cellStyle name="Currency 2 2 2 2 3 7 2 2" xfId="2087" xr:uid="{00000000-0005-0000-0000-0000FE050000}"/>
    <cellStyle name="Currency 2 2 2 2 3 7 3" xfId="2088" xr:uid="{00000000-0005-0000-0000-0000FF050000}"/>
    <cellStyle name="Currency 2 2 2 2 3 8" xfId="2089" xr:uid="{00000000-0005-0000-0000-000000060000}"/>
    <cellStyle name="Currency 2 2 2 2 3 8 2" xfId="2090" xr:uid="{00000000-0005-0000-0000-000001060000}"/>
    <cellStyle name="Currency 2 2 2 2 3 9" xfId="2091" xr:uid="{00000000-0005-0000-0000-000002060000}"/>
    <cellStyle name="Currency 2 2 2 2 3 9 2" xfId="2092" xr:uid="{00000000-0005-0000-0000-000003060000}"/>
    <cellStyle name="Currency 2 2 2 2 4" xfId="117" xr:uid="{00000000-0005-0000-0000-000004060000}"/>
    <cellStyle name="Currency 2 2 2 2 4 2" xfId="118" xr:uid="{00000000-0005-0000-0000-000005060000}"/>
    <cellStyle name="Currency 2 2 2 2 4 2 10" xfId="2093" xr:uid="{00000000-0005-0000-0000-000006060000}"/>
    <cellStyle name="Currency 2 2 2 2 4 2 2" xfId="2094" xr:uid="{00000000-0005-0000-0000-000007060000}"/>
    <cellStyle name="Currency 2 2 2 2 4 2 3" xfId="2095" xr:uid="{00000000-0005-0000-0000-000008060000}"/>
    <cellStyle name="Currency 2 2 2 2 4 2 4" xfId="2096" xr:uid="{00000000-0005-0000-0000-000009060000}"/>
    <cellStyle name="Currency 2 2 2 2 4 2 4 2" xfId="2097" xr:uid="{00000000-0005-0000-0000-00000A060000}"/>
    <cellStyle name="Currency 2 2 2 2 4 2 4 2 2" xfId="2098" xr:uid="{00000000-0005-0000-0000-00000B060000}"/>
    <cellStyle name="Currency 2 2 2 2 4 2 4 3" xfId="2099" xr:uid="{00000000-0005-0000-0000-00000C060000}"/>
    <cellStyle name="Currency 2 2 2 2 4 2 5" xfId="2100" xr:uid="{00000000-0005-0000-0000-00000D060000}"/>
    <cellStyle name="Currency 2 2 2 2 4 2 5 2" xfId="2101" xr:uid="{00000000-0005-0000-0000-00000E060000}"/>
    <cellStyle name="Currency 2 2 2 2 4 2 5 2 2" xfId="2102" xr:uid="{00000000-0005-0000-0000-00000F060000}"/>
    <cellStyle name="Currency 2 2 2 2 4 2 5 3" xfId="2103" xr:uid="{00000000-0005-0000-0000-000010060000}"/>
    <cellStyle name="Currency 2 2 2 2 4 2 6" xfId="2104" xr:uid="{00000000-0005-0000-0000-000011060000}"/>
    <cellStyle name="Currency 2 2 2 2 4 2 6 2" xfId="2105" xr:uid="{00000000-0005-0000-0000-000012060000}"/>
    <cellStyle name="Currency 2 2 2 2 4 2 6 2 2" xfId="2106" xr:uid="{00000000-0005-0000-0000-000013060000}"/>
    <cellStyle name="Currency 2 2 2 2 4 2 6 3" xfId="2107" xr:uid="{00000000-0005-0000-0000-000014060000}"/>
    <cellStyle name="Currency 2 2 2 2 4 2 7" xfId="2108" xr:uid="{00000000-0005-0000-0000-000015060000}"/>
    <cellStyle name="Currency 2 2 2 2 4 2 7 2" xfId="2109" xr:uid="{00000000-0005-0000-0000-000016060000}"/>
    <cellStyle name="Currency 2 2 2 2 4 2 8" xfId="2110" xr:uid="{00000000-0005-0000-0000-000017060000}"/>
    <cellStyle name="Currency 2 2 2 2 4 2 8 2" xfId="2111" xr:uid="{00000000-0005-0000-0000-000018060000}"/>
    <cellStyle name="Currency 2 2 2 2 4 2 9" xfId="2112" xr:uid="{00000000-0005-0000-0000-000019060000}"/>
    <cellStyle name="Currency 2 2 2 2 4 3" xfId="119" xr:uid="{00000000-0005-0000-0000-00001A060000}"/>
    <cellStyle name="Currency 2 2 2 2 4 4" xfId="2113" xr:uid="{00000000-0005-0000-0000-00001B060000}"/>
    <cellStyle name="Currency 2 2 2 2 4 4 2" xfId="2114" xr:uid="{00000000-0005-0000-0000-00001C060000}"/>
    <cellStyle name="Currency 2 2 2 2 4 4 2 2" xfId="2115" xr:uid="{00000000-0005-0000-0000-00001D060000}"/>
    <cellStyle name="Currency 2 2 2 2 4 4 3" xfId="2116" xr:uid="{00000000-0005-0000-0000-00001E060000}"/>
    <cellStyle name="Currency 2 2 2 2 4 5" xfId="2117" xr:uid="{00000000-0005-0000-0000-00001F060000}"/>
    <cellStyle name="Currency 2 2 2 2 4 5 2" xfId="2118" xr:uid="{00000000-0005-0000-0000-000020060000}"/>
    <cellStyle name="Currency 2 2 2 2 4 5 2 2" xfId="2119" xr:uid="{00000000-0005-0000-0000-000021060000}"/>
    <cellStyle name="Currency 2 2 2 2 4 5 3" xfId="2120" xr:uid="{00000000-0005-0000-0000-000022060000}"/>
    <cellStyle name="Currency 2 2 2 2 5" xfId="2121" xr:uid="{00000000-0005-0000-0000-000023060000}"/>
    <cellStyle name="Currency 2 2 2 2 5 2" xfId="2122" xr:uid="{00000000-0005-0000-0000-000024060000}"/>
    <cellStyle name="Currency 2 2 2 2 5 3" xfId="2123" xr:uid="{00000000-0005-0000-0000-000025060000}"/>
    <cellStyle name="Currency 2 2 2 2 5 3 2" xfId="2124" xr:uid="{00000000-0005-0000-0000-000026060000}"/>
    <cellStyle name="Currency 2 2 2 2 5 3 3" xfId="2125" xr:uid="{00000000-0005-0000-0000-000027060000}"/>
    <cellStyle name="Currency 2 2 2 2 5 4" xfId="2126" xr:uid="{00000000-0005-0000-0000-000028060000}"/>
    <cellStyle name="Currency 2 2 2 2 5 4 2" xfId="2127" xr:uid="{00000000-0005-0000-0000-000029060000}"/>
    <cellStyle name="Currency 2 2 2 2 5 4 2 2" xfId="2128" xr:uid="{00000000-0005-0000-0000-00002A060000}"/>
    <cellStyle name="Currency 2 2 2 2 5 4 3" xfId="2129" xr:uid="{00000000-0005-0000-0000-00002B060000}"/>
    <cellStyle name="Currency 2 2 2 2 5 5" xfId="2130" xr:uid="{00000000-0005-0000-0000-00002C060000}"/>
    <cellStyle name="Currency 2 2 2 2 5 5 2" xfId="2131" xr:uid="{00000000-0005-0000-0000-00002D060000}"/>
    <cellStyle name="Currency 2 2 2 2 5 5 2 2" xfId="2132" xr:uid="{00000000-0005-0000-0000-00002E060000}"/>
    <cellStyle name="Currency 2 2 2 2 5 5 3" xfId="2133" xr:uid="{00000000-0005-0000-0000-00002F060000}"/>
    <cellStyle name="Currency 2 2 2 2 5 6" xfId="2134" xr:uid="{00000000-0005-0000-0000-000030060000}"/>
    <cellStyle name="Currency 2 2 2 2 5 6 2" xfId="2135" xr:uid="{00000000-0005-0000-0000-000031060000}"/>
    <cellStyle name="Currency 2 2 2 2 5 6 2 2" xfId="2136" xr:uid="{00000000-0005-0000-0000-000032060000}"/>
    <cellStyle name="Currency 2 2 2 2 5 6 3" xfId="2137" xr:uid="{00000000-0005-0000-0000-000033060000}"/>
    <cellStyle name="Currency 2 2 2 2 5 7" xfId="2138" xr:uid="{00000000-0005-0000-0000-000034060000}"/>
    <cellStyle name="Currency 2 2 2 2 5 7 2" xfId="2139" xr:uid="{00000000-0005-0000-0000-000035060000}"/>
    <cellStyle name="Currency 2 2 2 2 5 8" xfId="2140" xr:uid="{00000000-0005-0000-0000-000036060000}"/>
    <cellStyle name="Currency 2 2 2 2 5 8 2" xfId="2141" xr:uid="{00000000-0005-0000-0000-000037060000}"/>
    <cellStyle name="Currency 2 2 2 2 5 9" xfId="2142" xr:uid="{00000000-0005-0000-0000-000038060000}"/>
    <cellStyle name="Currency 2 2 2 2 6" xfId="2143" xr:uid="{00000000-0005-0000-0000-000039060000}"/>
    <cellStyle name="Currency 2 2 2 2 6 2" xfId="2144" xr:uid="{00000000-0005-0000-0000-00003A060000}"/>
    <cellStyle name="Currency 2 2 2 2 6 3" xfId="2145" xr:uid="{00000000-0005-0000-0000-00003B060000}"/>
    <cellStyle name="Currency 2 2 2 2 7" xfId="2146" xr:uid="{00000000-0005-0000-0000-00003C060000}"/>
    <cellStyle name="Currency 2 2 2 2 8" xfId="2147" xr:uid="{00000000-0005-0000-0000-00003D060000}"/>
    <cellStyle name="Currency 2 2 2 2 8 2" xfId="2148" xr:uid="{00000000-0005-0000-0000-00003E060000}"/>
    <cellStyle name="Currency 2 2 2 2 8 2 2" xfId="2149" xr:uid="{00000000-0005-0000-0000-00003F060000}"/>
    <cellStyle name="Currency 2 2 2 2 8 3" xfId="2150" xr:uid="{00000000-0005-0000-0000-000040060000}"/>
    <cellStyle name="Currency 2 2 2 2 8 4" xfId="2151" xr:uid="{00000000-0005-0000-0000-000041060000}"/>
    <cellStyle name="Currency 2 2 2 2 9" xfId="2152" xr:uid="{00000000-0005-0000-0000-000042060000}"/>
    <cellStyle name="Currency 2 2 2 2 9 2" xfId="2153" xr:uid="{00000000-0005-0000-0000-000043060000}"/>
    <cellStyle name="Currency 2 2 2 2 9 2 2" xfId="2154" xr:uid="{00000000-0005-0000-0000-000044060000}"/>
    <cellStyle name="Currency 2 2 2 2 9 3" xfId="2155" xr:uid="{00000000-0005-0000-0000-000045060000}"/>
    <cellStyle name="Currency 2 2 2 3" xfId="120" xr:uid="{00000000-0005-0000-0000-000046060000}"/>
    <cellStyle name="Currency 2 2 2 3 10" xfId="2156" xr:uid="{00000000-0005-0000-0000-000047060000}"/>
    <cellStyle name="Currency 2 2 2 3 10 2" xfId="2157" xr:uid="{00000000-0005-0000-0000-000048060000}"/>
    <cellStyle name="Currency 2 2 2 3 10 2 2" xfId="2158" xr:uid="{00000000-0005-0000-0000-000049060000}"/>
    <cellStyle name="Currency 2 2 2 3 10 3" xfId="2159" xr:uid="{00000000-0005-0000-0000-00004A060000}"/>
    <cellStyle name="Currency 2 2 2 3 11" xfId="2160" xr:uid="{00000000-0005-0000-0000-00004B060000}"/>
    <cellStyle name="Currency 2 2 2 3 11 2" xfId="2161" xr:uid="{00000000-0005-0000-0000-00004C060000}"/>
    <cellStyle name="Currency 2 2 2 3 12" xfId="2162" xr:uid="{00000000-0005-0000-0000-00004D060000}"/>
    <cellStyle name="Currency 2 2 2 3 12 2" xfId="2163" xr:uid="{00000000-0005-0000-0000-00004E060000}"/>
    <cellStyle name="Currency 2 2 2 3 13" xfId="2164" xr:uid="{00000000-0005-0000-0000-00004F060000}"/>
    <cellStyle name="Currency 2 2 2 3 14" xfId="2165" xr:uid="{00000000-0005-0000-0000-000050060000}"/>
    <cellStyle name="Currency 2 2 2 3 15" xfId="2166" xr:uid="{00000000-0005-0000-0000-000051060000}"/>
    <cellStyle name="Currency 2 2 2 3 2" xfId="121" xr:uid="{00000000-0005-0000-0000-000052060000}"/>
    <cellStyle name="Currency 2 2 2 3 2 2" xfId="2167" xr:uid="{00000000-0005-0000-0000-000053060000}"/>
    <cellStyle name="Currency 2 2 2 3 2 2 2" xfId="2168" xr:uid="{00000000-0005-0000-0000-000054060000}"/>
    <cellStyle name="Currency 2 2 2 3 2 2 3" xfId="2169" xr:uid="{00000000-0005-0000-0000-000055060000}"/>
    <cellStyle name="Currency 2 2 2 3 2 2 3 2" xfId="2170" xr:uid="{00000000-0005-0000-0000-000056060000}"/>
    <cellStyle name="Currency 2 2 2 3 2 2 3 3" xfId="2171" xr:uid="{00000000-0005-0000-0000-000057060000}"/>
    <cellStyle name="Currency 2 2 2 3 2 2 4" xfId="2172" xr:uid="{00000000-0005-0000-0000-000058060000}"/>
    <cellStyle name="Currency 2 2 2 3 2 2 4 2" xfId="2173" xr:uid="{00000000-0005-0000-0000-000059060000}"/>
    <cellStyle name="Currency 2 2 2 3 2 2 4 2 2" xfId="2174" xr:uid="{00000000-0005-0000-0000-00005A060000}"/>
    <cellStyle name="Currency 2 2 2 3 2 2 4 3" xfId="2175" xr:uid="{00000000-0005-0000-0000-00005B060000}"/>
    <cellStyle name="Currency 2 2 2 3 2 2 5" xfId="2176" xr:uid="{00000000-0005-0000-0000-00005C060000}"/>
    <cellStyle name="Currency 2 2 2 3 2 2 5 2" xfId="2177" xr:uid="{00000000-0005-0000-0000-00005D060000}"/>
    <cellStyle name="Currency 2 2 2 3 2 2 5 2 2" xfId="2178" xr:uid="{00000000-0005-0000-0000-00005E060000}"/>
    <cellStyle name="Currency 2 2 2 3 2 2 5 3" xfId="2179" xr:uid="{00000000-0005-0000-0000-00005F060000}"/>
    <cellStyle name="Currency 2 2 2 3 2 2 6" xfId="2180" xr:uid="{00000000-0005-0000-0000-000060060000}"/>
    <cellStyle name="Currency 2 2 2 3 2 2 6 2" xfId="2181" xr:uid="{00000000-0005-0000-0000-000061060000}"/>
    <cellStyle name="Currency 2 2 2 3 2 2 6 2 2" xfId="2182" xr:uid="{00000000-0005-0000-0000-000062060000}"/>
    <cellStyle name="Currency 2 2 2 3 2 2 6 3" xfId="2183" xr:uid="{00000000-0005-0000-0000-000063060000}"/>
    <cellStyle name="Currency 2 2 2 3 2 2 7" xfId="2184" xr:uid="{00000000-0005-0000-0000-000064060000}"/>
    <cellStyle name="Currency 2 2 2 3 2 2 7 2" xfId="2185" xr:uid="{00000000-0005-0000-0000-000065060000}"/>
    <cellStyle name="Currency 2 2 2 3 2 2 8" xfId="2186" xr:uid="{00000000-0005-0000-0000-000066060000}"/>
    <cellStyle name="Currency 2 2 2 3 2 2 8 2" xfId="2187" xr:uid="{00000000-0005-0000-0000-000067060000}"/>
    <cellStyle name="Currency 2 2 2 3 2 2 9" xfId="2188" xr:uid="{00000000-0005-0000-0000-000068060000}"/>
    <cellStyle name="Currency 2 2 2 3 2 3" xfId="2189" xr:uid="{00000000-0005-0000-0000-000069060000}"/>
    <cellStyle name="Currency 2 2 2 3 2 3 2" xfId="2190" xr:uid="{00000000-0005-0000-0000-00006A060000}"/>
    <cellStyle name="Currency 2 2 2 3 2 3 3" xfId="2191" xr:uid="{00000000-0005-0000-0000-00006B060000}"/>
    <cellStyle name="Currency 2 2 2 3 2 3 3 2" xfId="2192" xr:uid="{00000000-0005-0000-0000-00006C060000}"/>
    <cellStyle name="Currency 2 2 2 3 2 3 3 3" xfId="2193" xr:uid="{00000000-0005-0000-0000-00006D060000}"/>
    <cellStyle name="Currency 2 2 2 3 2 3 4" xfId="2194" xr:uid="{00000000-0005-0000-0000-00006E060000}"/>
    <cellStyle name="Currency 2 2 2 3 2 3 4 2" xfId="2195" xr:uid="{00000000-0005-0000-0000-00006F060000}"/>
    <cellStyle name="Currency 2 2 2 3 2 3 4 2 2" xfId="2196" xr:uid="{00000000-0005-0000-0000-000070060000}"/>
    <cellStyle name="Currency 2 2 2 3 2 3 4 3" xfId="2197" xr:uid="{00000000-0005-0000-0000-000071060000}"/>
    <cellStyle name="Currency 2 2 2 3 2 3 5" xfId="2198" xr:uid="{00000000-0005-0000-0000-000072060000}"/>
    <cellStyle name="Currency 2 2 2 3 2 3 5 2" xfId="2199" xr:uid="{00000000-0005-0000-0000-000073060000}"/>
    <cellStyle name="Currency 2 2 2 3 2 3 5 2 2" xfId="2200" xr:uid="{00000000-0005-0000-0000-000074060000}"/>
    <cellStyle name="Currency 2 2 2 3 2 3 5 3" xfId="2201" xr:uid="{00000000-0005-0000-0000-000075060000}"/>
    <cellStyle name="Currency 2 2 2 3 2 3 6" xfId="2202" xr:uid="{00000000-0005-0000-0000-000076060000}"/>
    <cellStyle name="Currency 2 2 2 3 2 3 6 2" xfId="2203" xr:uid="{00000000-0005-0000-0000-000077060000}"/>
    <cellStyle name="Currency 2 2 2 3 2 3 6 2 2" xfId="2204" xr:uid="{00000000-0005-0000-0000-000078060000}"/>
    <cellStyle name="Currency 2 2 2 3 2 3 6 3" xfId="2205" xr:uid="{00000000-0005-0000-0000-000079060000}"/>
    <cellStyle name="Currency 2 2 2 3 2 3 7" xfId="2206" xr:uid="{00000000-0005-0000-0000-00007A060000}"/>
    <cellStyle name="Currency 2 2 2 3 2 3 7 2" xfId="2207" xr:uid="{00000000-0005-0000-0000-00007B060000}"/>
    <cellStyle name="Currency 2 2 2 3 2 3 8" xfId="2208" xr:uid="{00000000-0005-0000-0000-00007C060000}"/>
    <cellStyle name="Currency 2 2 2 3 2 3 8 2" xfId="2209" xr:uid="{00000000-0005-0000-0000-00007D060000}"/>
    <cellStyle name="Currency 2 2 2 3 2 3 9" xfId="2210" xr:uid="{00000000-0005-0000-0000-00007E060000}"/>
    <cellStyle name="Currency 2 2 2 3 2 4" xfId="2211" xr:uid="{00000000-0005-0000-0000-00007F060000}"/>
    <cellStyle name="Currency 2 2 2 3 2 4 2" xfId="2212" xr:uid="{00000000-0005-0000-0000-000080060000}"/>
    <cellStyle name="Currency 2 2 2 3 2 4 3" xfId="2213" xr:uid="{00000000-0005-0000-0000-000081060000}"/>
    <cellStyle name="Currency 2 2 2 3 2 4 3 2" xfId="2214" xr:uid="{00000000-0005-0000-0000-000082060000}"/>
    <cellStyle name="Currency 2 2 2 3 2 4 3 2 2" xfId="2215" xr:uid="{00000000-0005-0000-0000-000083060000}"/>
    <cellStyle name="Currency 2 2 2 3 2 4 3 3" xfId="2216" xr:uid="{00000000-0005-0000-0000-000084060000}"/>
    <cellStyle name="Currency 2 2 2 3 2 4 4" xfId="2217" xr:uid="{00000000-0005-0000-0000-000085060000}"/>
    <cellStyle name="Currency 2 2 2 3 2 4 4 2" xfId="2218" xr:uid="{00000000-0005-0000-0000-000086060000}"/>
    <cellStyle name="Currency 2 2 2 3 2 4 4 2 2" xfId="2219" xr:uid="{00000000-0005-0000-0000-000087060000}"/>
    <cellStyle name="Currency 2 2 2 3 2 4 4 3" xfId="2220" xr:uid="{00000000-0005-0000-0000-000088060000}"/>
    <cellStyle name="Currency 2 2 2 3 2 4 5" xfId="2221" xr:uid="{00000000-0005-0000-0000-000089060000}"/>
    <cellStyle name="Currency 2 2 2 3 2 4 5 2" xfId="2222" xr:uid="{00000000-0005-0000-0000-00008A060000}"/>
    <cellStyle name="Currency 2 2 2 3 2 4 5 2 2" xfId="2223" xr:uid="{00000000-0005-0000-0000-00008B060000}"/>
    <cellStyle name="Currency 2 2 2 3 2 4 5 3" xfId="2224" xr:uid="{00000000-0005-0000-0000-00008C060000}"/>
    <cellStyle name="Currency 2 2 2 3 2 4 6" xfId="2225" xr:uid="{00000000-0005-0000-0000-00008D060000}"/>
    <cellStyle name="Currency 2 2 2 3 2 4 6 2" xfId="2226" xr:uid="{00000000-0005-0000-0000-00008E060000}"/>
    <cellStyle name="Currency 2 2 2 3 2 4 7" xfId="2227" xr:uid="{00000000-0005-0000-0000-00008F060000}"/>
    <cellStyle name="Currency 2 2 2 3 2 4 7 2" xfId="2228" xr:uid="{00000000-0005-0000-0000-000090060000}"/>
    <cellStyle name="Currency 2 2 2 3 2 4 8" xfId="2229" xr:uid="{00000000-0005-0000-0000-000091060000}"/>
    <cellStyle name="Currency 2 2 2 3 2 4 9" xfId="2230" xr:uid="{00000000-0005-0000-0000-000092060000}"/>
    <cellStyle name="Currency 2 2 2 3 2 5" xfId="2231" xr:uid="{00000000-0005-0000-0000-000093060000}"/>
    <cellStyle name="Currency 2 2 2 3 2 5 2" xfId="2232" xr:uid="{00000000-0005-0000-0000-000094060000}"/>
    <cellStyle name="Currency 2 2 2 3 2 5 3" xfId="2233" xr:uid="{00000000-0005-0000-0000-000095060000}"/>
    <cellStyle name="Currency 2 2 2 3 2 6" xfId="2234" xr:uid="{00000000-0005-0000-0000-000096060000}"/>
    <cellStyle name="Currency 2 2 2 3 2 6 2" xfId="2235" xr:uid="{00000000-0005-0000-0000-000097060000}"/>
    <cellStyle name="Currency 2 2 2 3 2 6 2 2" xfId="2236" xr:uid="{00000000-0005-0000-0000-000098060000}"/>
    <cellStyle name="Currency 2 2 2 3 2 6 2 2 2" xfId="2237" xr:uid="{00000000-0005-0000-0000-000099060000}"/>
    <cellStyle name="Currency 2 2 2 3 2 6 2 3" xfId="2238" xr:uid="{00000000-0005-0000-0000-00009A060000}"/>
    <cellStyle name="Currency 2 2 2 3 2 6 3" xfId="2239" xr:uid="{00000000-0005-0000-0000-00009B060000}"/>
    <cellStyle name="Currency 2 2 2 3 2 6 3 2" xfId="2240" xr:uid="{00000000-0005-0000-0000-00009C060000}"/>
    <cellStyle name="Currency 2 2 2 3 2 6 3 2 2" xfId="2241" xr:uid="{00000000-0005-0000-0000-00009D060000}"/>
    <cellStyle name="Currency 2 2 2 3 2 6 3 3" xfId="2242" xr:uid="{00000000-0005-0000-0000-00009E060000}"/>
    <cellStyle name="Currency 2 2 2 3 2 6 4" xfId="2243" xr:uid="{00000000-0005-0000-0000-00009F060000}"/>
    <cellStyle name="Currency 2 2 2 3 2 6 4 2" xfId="2244" xr:uid="{00000000-0005-0000-0000-0000A0060000}"/>
    <cellStyle name="Currency 2 2 2 3 2 6 4 2 2" xfId="2245" xr:uid="{00000000-0005-0000-0000-0000A1060000}"/>
    <cellStyle name="Currency 2 2 2 3 2 6 4 3" xfId="2246" xr:uid="{00000000-0005-0000-0000-0000A2060000}"/>
    <cellStyle name="Currency 2 2 2 3 2 6 5" xfId="2247" xr:uid="{00000000-0005-0000-0000-0000A3060000}"/>
    <cellStyle name="Currency 2 2 2 3 2 6 5 2" xfId="2248" xr:uid="{00000000-0005-0000-0000-0000A4060000}"/>
    <cellStyle name="Currency 2 2 2 3 2 6 6" xfId="2249" xr:uid="{00000000-0005-0000-0000-0000A5060000}"/>
    <cellStyle name="Currency 2 2 2 3 2 6 6 2" xfId="2250" xr:uid="{00000000-0005-0000-0000-0000A6060000}"/>
    <cellStyle name="Currency 2 2 2 3 2 6 7" xfId="2251" xr:uid="{00000000-0005-0000-0000-0000A7060000}"/>
    <cellStyle name="Currency 2 2 2 3 2 7" xfId="2252" xr:uid="{00000000-0005-0000-0000-0000A8060000}"/>
    <cellStyle name="Currency 2 2 2 3 2 7 2" xfId="2253" xr:uid="{00000000-0005-0000-0000-0000A9060000}"/>
    <cellStyle name="Currency 2 2 2 3 2 7 2 2" xfId="2254" xr:uid="{00000000-0005-0000-0000-0000AA060000}"/>
    <cellStyle name="Currency 2 2 2 3 2 7 3" xfId="2255" xr:uid="{00000000-0005-0000-0000-0000AB060000}"/>
    <cellStyle name="Currency 2 2 2 3 2 8" xfId="2256" xr:uid="{00000000-0005-0000-0000-0000AC060000}"/>
    <cellStyle name="Currency 2 2 2 3 2 8 2" xfId="2257" xr:uid="{00000000-0005-0000-0000-0000AD060000}"/>
    <cellStyle name="Currency 2 2 2 3 2 8 2 2" xfId="2258" xr:uid="{00000000-0005-0000-0000-0000AE060000}"/>
    <cellStyle name="Currency 2 2 2 3 2 8 3" xfId="2259" xr:uid="{00000000-0005-0000-0000-0000AF060000}"/>
    <cellStyle name="Currency 2 2 2 3 3" xfId="122" xr:uid="{00000000-0005-0000-0000-0000B0060000}"/>
    <cellStyle name="Currency 2 2 2 3 3 10" xfId="2260" xr:uid="{00000000-0005-0000-0000-0000B1060000}"/>
    <cellStyle name="Currency 2 2 2 3 3 2" xfId="123" xr:uid="{00000000-0005-0000-0000-0000B2060000}"/>
    <cellStyle name="Currency 2 2 2 3 3 2 2" xfId="2261" xr:uid="{00000000-0005-0000-0000-0000B3060000}"/>
    <cellStyle name="Currency 2 2 2 3 3 2 3" xfId="2262" xr:uid="{00000000-0005-0000-0000-0000B4060000}"/>
    <cellStyle name="Currency 2 2 2 3 3 2 3 2" xfId="2263" xr:uid="{00000000-0005-0000-0000-0000B5060000}"/>
    <cellStyle name="Currency 2 2 2 3 3 2 3 3" xfId="2264" xr:uid="{00000000-0005-0000-0000-0000B6060000}"/>
    <cellStyle name="Currency 2 2 2 3 3 2 4" xfId="2265" xr:uid="{00000000-0005-0000-0000-0000B7060000}"/>
    <cellStyle name="Currency 2 2 2 3 3 2 4 2" xfId="2266" xr:uid="{00000000-0005-0000-0000-0000B8060000}"/>
    <cellStyle name="Currency 2 2 2 3 3 2 4 2 2" xfId="2267" xr:uid="{00000000-0005-0000-0000-0000B9060000}"/>
    <cellStyle name="Currency 2 2 2 3 3 2 4 3" xfId="2268" xr:uid="{00000000-0005-0000-0000-0000BA060000}"/>
    <cellStyle name="Currency 2 2 2 3 3 2 5" xfId="2269" xr:uid="{00000000-0005-0000-0000-0000BB060000}"/>
    <cellStyle name="Currency 2 2 2 3 3 2 5 2" xfId="2270" xr:uid="{00000000-0005-0000-0000-0000BC060000}"/>
    <cellStyle name="Currency 2 2 2 3 3 2 5 2 2" xfId="2271" xr:uid="{00000000-0005-0000-0000-0000BD060000}"/>
    <cellStyle name="Currency 2 2 2 3 3 2 5 3" xfId="2272" xr:uid="{00000000-0005-0000-0000-0000BE060000}"/>
    <cellStyle name="Currency 2 2 2 3 3 2 6" xfId="2273" xr:uid="{00000000-0005-0000-0000-0000BF060000}"/>
    <cellStyle name="Currency 2 2 2 3 3 2 6 2" xfId="2274" xr:uid="{00000000-0005-0000-0000-0000C0060000}"/>
    <cellStyle name="Currency 2 2 2 3 3 2 6 2 2" xfId="2275" xr:uid="{00000000-0005-0000-0000-0000C1060000}"/>
    <cellStyle name="Currency 2 2 2 3 3 2 6 3" xfId="2276" xr:uid="{00000000-0005-0000-0000-0000C2060000}"/>
    <cellStyle name="Currency 2 2 2 3 3 2 7" xfId="2277" xr:uid="{00000000-0005-0000-0000-0000C3060000}"/>
    <cellStyle name="Currency 2 2 2 3 3 2 7 2" xfId="2278" xr:uid="{00000000-0005-0000-0000-0000C4060000}"/>
    <cellStyle name="Currency 2 2 2 3 3 2 8" xfId="2279" xr:uid="{00000000-0005-0000-0000-0000C5060000}"/>
    <cellStyle name="Currency 2 2 2 3 3 2 8 2" xfId="2280" xr:uid="{00000000-0005-0000-0000-0000C6060000}"/>
    <cellStyle name="Currency 2 2 2 3 3 2 9" xfId="2281" xr:uid="{00000000-0005-0000-0000-0000C7060000}"/>
    <cellStyle name="Currency 2 2 2 3 3 3" xfId="124" xr:uid="{00000000-0005-0000-0000-0000C8060000}"/>
    <cellStyle name="Currency 2 2 2 3 3 4" xfId="2282" xr:uid="{00000000-0005-0000-0000-0000C9060000}"/>
    <cellStyle name="Currency 2 2 2 3 3 4 2" xfId="2283" xr:uid="{00000000-0005-0000-0000-0000CA060000}"/>
    <cellStyle name="Currency 2 2 2 3 3 4 3" xfId="2284" xr:uid="{00000000-0005-0000-0000-0000CB060000}"/>
    <cellStyle name="Currency 2 2 2 3 3 5" xfId="2285" xr:uid="{00000000-0005-0000-0000-0000CC060000}"/>
    <cellStyle name="Currency 2 2 2 3 3 5 2" xfId="2286" xr:uid="{00000000-0005-0000-0000-0000CD060000}"/>
    <cellStyle name="Currency 2 2 2 3 3 5 2 2" xfId="2287" xr:uid="{00000000-0005-0000-0000-0000CE060000}"/>
    <cellStyle name="Currency 2 2 2 3 3 5 3" xfId="2288" xr:uid="{00000000-0005-0000-0000-0000CF060000}"/>
    <cellStyle name="Currency 2 2 2 3 3 6" xfId="2289" xr:uid="{00000000-0005-0000-0000-0000D0060000}"/>
    <cellStyle name="Currency 2 2 2 3 3 6 2" xfId="2290" xr:uid="{00000000-0005-0000-0000-0000D1060000}"/>
    <cellStyle name="Currency 2 2 2 3 3 6 2 2" xfId="2291" xr:uid="{00000000-0005-0000-0000-0000D2060000}"/>
    <cellStyle name="Currency 2 2 2 3 3 6 3" xfId="2292" xr:uid="{00000000-0005-0000-0000-0000D3060000}"/>
    <cellStyle name="Currency 2 2 2 3 3 7" xfId="2293" xr:uid="{00000000-0005-0000-0000-0000D4060000}"/>
    <cellStyle name="Currency 2 2 2 3 3 7 2" xfId="2294" xr:uid="{00000000-0005-0000-0000-0000D5060000}"/>
    <cellStyle name="Currency 2 2 2 3 3 7 2 2" xfId="2295" xr:uid="{00000000-0005-0000-0000-0000D6060000}"/>
    <cellStyle name="Currency 2 2 2 3 3 7 3" xfId="2296" xr:uid="{00000000-0005-0000-0000-0000D7060000}"/>
    <cellStyle name="Currency 2 2 2 3 3 8" xfId="2297" xr:uid="{00000000-0005-0000-0000-0000D8060000}"/>
    <cellStyle name="Currency 2 2 2 3 3 8 2" xfId="2298" xr:uid="{00000000-0005-0000-0000-0000D9060000}"/>
    <cellStyle name="Currency 2 2 2 3 3 9" xfId="2299" xr:uid="{00000000-0005-0000-0000-0000DA060000}"/>
    <cellStyle name="Currency 2 2 2 3 3 9 2" xfId="2300" xr:uid="{00000000-0005-0000-0000-0000DB060000}"/>
    <cellStyle name="Currency 2 2 2 3 4" xfId="125" xr:uid="{00000000-0005-0000-0000-0000DC060000}"/>
    <cellStyle name="Currency 2 2 2 3 4 2" xfId="126" xr:uid="{00000000-0005-0000-0000-0000DD060000}"/>
    <cellStyle name="Currency 2 2 2 3 4 2 10" xfId="2301" xr:uid="{00000000-0005-0000-0000-0000DE060000}"/>
    <cellStyle name="Currency 2 2 2 3 4 2 2" xfId="2302" xr:uid="{00000000-0005-0000-0000-0000DF060000}"/>
    <cellStyle name="Currency 2 2 2 3 4 2 3" xfId="2303" xr:uid="{00000000-0005-0000-0000-0000E0060000}"/>
    <cellStyle name="Currency 2 2 2 3 4 2 4" xfId="2304" xr:uid="{00000000-0005-0000-0000-0000E1060000}"/>
    <cellStyle name="Currency 2 2 2 3 4 2 4 2" xfId="2305" xr:uid="{00000000-0005-0000-0000-0000E2060000}"/>
    <cellStyle name="Currency 2 2 2 3 4 2 4 2 2" xfId="2306" xr:uid="{00000000-0005-0000-0000-0000E3060000}"/>
    <cellStyle name="Currency 2 2 2 3 4 2 4 3" xfId="2307" xr:uid="{00000000-0005-0000-0000-0000E4060000}"/>
    <cellStyle name="Currency 2 2 2 3 4 2 5" xfId="2308" xr:uid="{00000000-0005-0000-0000-0000E5060000}"/>
    <cellStyle name="Currency 2 2 2 3 4 2 5 2" xfId="2309" xr:uid="{00000000-0005-0000-0000-0000E6060000}"/>
    <cellStyle name="Currency 2 2 2 3 4 2 5 2 2" xfId="2310" xr:uid="{00000000-0005-0000-0000-0000E7060000}"/>
    <cellStyle name="Currency 2 2 2 3 4 2 5 3" xfId="2311" xr:uid="{00000000-0005-0000-0000-0000E8060000}"/>
    <cellStyle name="Currency 2 2 2 3 4 2 6" xfId="2312" xr:uid="{00000000-0005-0000-0000-0000E9060000}"/>
    <cellStyle name="Currency 2 2 2 3 4 2 6 2" xfId="2313" xr:uid="{00000000-0005-0000-0000-0000EA060000}"/>
    <cellStyle name="Currency 2 2 2 3 4 2 6 2 2" xfId="2314" xr:uid="{00000000-0005-0000-0000-0000EB060000}"/>
    <cellStyle name="Currency 2 2 2 3 4 2 6 3" xfId="2315" xr:uid="{00000000-0005-0000-0000-0000EC060000}"/>
    <cellStyle name="Currency 2 2 2 3 4 2 7" xfId="2316" xr:uid="{00000000-0005-0000-0000-0000ED060000}"/>
    <cellStyle name="Currency 2 2 2 3 4 2 7 2" xfId="2317" xr:uid="{00000000-0005-0000-0000-0000EE060000}"/>
    <cellStyle name="Currency 2 2 2 3 4 2 8" xfId="2318" xr:uid="{00000000-0005-0000-0000-0000EF060000}"/>
    <cellStyle name="Currency 2 2 2 3 4 2 8 2" xfId="2319" xr:uid="{00000000-0005-0000-0000-0000F0060000}"/>
    <cellStyle name="Currency 2 2 2 3 4 2 9" xfId="2320" xr:uid="{00000000-0005-0000-0000-0000F1060000}"/>
    <cellStyle name="Currency 2 2 2 3 4 3" xfId="127" xr:uid="{00000000-0005-0000-0000-0000F2060000}"/>
    <cellStyle name="Currency 2 2 2 3 4 4" xfId="2321" xr:uid="{00000000-0005-0000-0000-0000F3060000}"/>
    <cellStyle name="Currency 2 2 2 3 4 4 2" xfId="2322" xr:uid="{00000000-0005-0000-0000-0000F4060000}"/>
    <cellStyle name="Currency 2 2 2 3 4 4 2 2" xfId="2323" xr:uid="{00000000-0005-0000-0000-0000F5060000}"/>
    <cellStyle name="Currency 2 2 2 3 4 4 3" xfId="2324" xr:uid="{00000000-0005-0000-0000-0000F6060000}"/>
    <cellStyle name="Currency 2 2 2 3 4 5" xfId="2325" xr:uid="{00000000-0005-0000-0000-0000F7060000}"/>
    <cellStyle name="Currency 2 2 2 3 4 5 2" xfId="2326" xr:uid="{00000000-0005-0000-0000-0000F8060000}"/>
    <cellStyle name="Currency 2 2 2 3 4 5 2 2" xfId="2327" xr:uid="{00000000-0005-0000-0000-0000F9060000}"/>
    <cellStyle name="Currency 2 2 2 3 4 5 3" xfId="2328" xr:uid="{00000000-0005-0000-0000-0000FA060000}"/>
    <cellStyle name="Currency 2 2 2 3 5" xfId="2329" xr:uid="{00000000-0005-0000-0000-0000FB060000}"/>
    <cellStyle name="Currency 2 2 2 3 5 2" xfId="2330" xr:uid="{00000000-0005-0000-0000-0000FC060000}"/>
    <cellStyle name="Currency 2 2 2 3 5 3" xfId="2331" xr:uid="{00000000-0005-0000-0000-0000FD060000}"/>
    <cellStyle name="Currency 2 2 2 3 5 3 2" xfId="2332" xr:uid="{00000000-0005-0000-0000-0000FE060000}"/>
    <cellStyle name="Currency 2 2 2 3 5 3 3" xfId="2333" xr:uid="{00000000-0005-0000-0000-0000FF060000}"/>
    <cellStyle name="Currency 2 2 2 3 5 4" xfId="2334" xr:uid="{00000000-0005-0000-0000-000000070000}"/>
    <cellStyle name="Currency 2 2 2 3 5 4 2" xfId="2335" xr:uid="{00000000-0005-0000-0000-000001070000}"/>
    <cellStyle name="Currency 2 2 2 3 5 4 2 2" xfId="2336" xr:uid="{00000000-0005-0000-0000-000002070000}"/>
    <cellStyle name="Currency 2 2 2 3 5 4 3" xfId="2337" xr:uid="{00000000-0005-0000-0000-000003070000}"/>
    <cellStyle name="Currency 2 2 2 3 5 5" xfId="2338" xr:uid="{00000000-0005-0000-0000-000004070000}"/>
    <cellStyle name="Currency 2 2 2 3 5 5 2" xfId="2339" xr:uid="{00000000-0005-0000-0000-000005070000}"/>
    <cellStyle name="Currency 2 2 2 3 5 5 2 2" xfId="2340" xr:uid="{00000000-0005-0000-0000-000006070000}"/>
    <cellStyle name="Currency 2 2 2 3 5 5 3" xfId="2341" xr:uid="{00000000-0005-0000-0000-000007070000}"/>
    <cellStyle name="Currency 2 2 2 3 5 6" xfId="2342" xr:uid="{00000000-0005-0000-0000-000008070000}"/>
    <cellStyle name="Currency 2 2 2 3 5 6 2" xfId="2343" xr:uid="{00000000-0005-0000-0000-000009070000}"/>
    <cellStyle name="Currency 2 2 2 3 5 6 2 2" xfId="2344" xr:uid="{00000000-0005-0000-0000-00000A070000}"/>
    <cellStyle name="Currency 2 2 2 3 5 6 3" xfId="2345" xr:uid="{00000000-0005-0000-0000-00000B070000}"/>
    <cellStyle name="Currency 2 2 2 3 5 7" xfId="2346" xr:uid="{00000000-0005-0000-0000-00000C070000}"/>
    <cellStyle name="Currency 2 2 2 3 5 7 2" xfId="2347" xr:uid="{00000000-0005-0000-0000-00000D070000}"/>
    <cellStyle name="Currency 2 2 2 3 5 8" xfId="2348" xr:uid="{00000000-0005-0000-0000-00000E070000}"/>
    <cellStyle name="Currency 2 2 2 3 5 8 2" xfId="2349" xr:uid="{00000000-0005-0000-0000-00000F070000}"/>
    <cellStyle name="Currency 2 2 2 3 5 9" xfId="2350" xr:uid="{00000000-0005-0000-0000-000010070000}"/>
    <cellStyle name="Currency 2 2 2 3 6" xfId="2351" xr:uid="{00000000-0005-0000-0000-000011070000}"/>
    <cellStyle name="Currency 2 2 2 3 6 2" xfId="2352" xr:uid="{00000000-0005-0000-0000-000012070000}"/>
    <cellStyle name="Currency 2 2 2 3 6 3" xfId="2353" xr:uid="{00000000-0005-0000-0000-000013070000}"/>
    <cellStyle name="Currency 2 2 2 3 7" xfId="2354" xr:uid="{00000000-0005-0000-0000-000014070000}"/>
    <cellStyle name="Currency 2 2 2 3 8" xfId="2355" xr:uid="{00000000-0005-0000-0000-000015070000}"/>
    <cellStyle name="Currency 2 2 2 3 8 2" xfId="2356" xr:uid="{00000000-0005-0000-0000-000016070000}"/>
    <cellStyle name="Currency 2 2 2 3 8 2 2" xfId="2357" xr:uid="{00000000-0005-0000-0000-000017070000}"/>
    <cellStyle name="Currency 2 2 2 3 8 3" xfId="2358" xr:uid="{00000000-0005-0000-0000-000018070000}"/>
    <cellStyle name="Currency 2 2 2 3 8 4" xfId="2359" xr:uid="{00000000-0005-0000-0000-000019070000}"/>
    <cellStyle name="Currency 2 2 2 3 9" xfId="2360" xr:uid="{00000000-0005-0000-0000-00001A070000}"/>
    <cellStyle name="Currency 2 2 2 3 9 2" xfId="2361" xr:uid="{00000000-0005-0000-0000-00001B070000}"/>
    <cellStyle name="Currency 2 2 2 3 9 2 2" xfId="2362" xr:uid="{00000000-0005-0000-0000-00001C070000}"/>
    <cellStyle name="Currency 2 2 2 3 9 3" xfId="2363" xr:uid="{00000000-0005-0000-0000-00001D070000}"/>
    <cellStyle name="Currency 2 2 2 4" xfId="128" xr:uid="{00000000-0005-0000-0000-00001E070000}"/>
    <cellStyle name="Currency 2 2 2 4 2" xfId="2364" xr:uid="{00000000-0005-0000-0000-00001F070000}"/>
    <cellStyle name="Currency 2 2 2 4 2 2" xfId="2365" xr:uid="{00000000-0005-0000-0000-000020070000}"/>
    <cellStyle name="Currency 2 2 2 4 2 3" xfId="2366" xr:uid="{00000000-0005-0000-0000-000021070000}"/>
    <cellStyle name="Currency 2 2 2 4 2 3 2" xfId="2367" xr:uid="{00000000-0005-0000-0000-000022070000}"/>
    <cellStyle name="Currency 2 2 2 4 2 3 3" xfId="2368" xr:uid="{00000000-0005-0000-0000-000023070000}"/>
    <cellStyle name="Currency 2 2 2 4 2 4" xfId="2369" xr:uid="{00000000-0005-0000-0000-000024070000}"/>
    <cellStyle name="Currency 2 2 2 4 2 4 2" xfId="2370" xr:uid="{00000000-0005-0000-0000-000025070000}"/>
    <cellStyle name="Currency 2 2 2 4 2 4 2 2" xfId="2371" xr:uid="{00000000-0005-0000-0000-000026070000}"/>
    <cellStyle name="Currency 2 2 2 4 2 4 3" xfId="2372" xr:uid="{00000000-0005-0000-0000-000027070000}"/>
    <cellStyle name="Currency 2 2 2 4 2 5" xfId="2373" xr:uid="{00000000-0005-0000-0000-000028070000}"/>
    <cellStyle name="Currency 2 2 2 4 2 5 2" xfId="2374" xr:uid="{00000000-0005-0000-0000-000029070000}"/>
    <cellStyle name="Currency 2 2 2 4 2 5 2 2" xfId="2375" xr:uid="{00000000-0005-0000-0000-00002A070000}"/>
    <cellStyle name="Currency 2 2 2 4 2 5 3" xfId="2376" xr:uid="{00000000-0005-0000-0000-00002B070000}"/>
    <cellStyle name="Currency 2 2 2 4 2 6" xfId="2377" xr:uid="{00000000-0005-0000-0000-00002C070000}"/>
    <cellStyle name="Currency 2 2 2 4 2 6 2" xfId="2378" xr:uid="{00000000-0005-0000-0000-00002D070000}"/>
    <cellStyle name="Currency 2 2 2 4 2 6 2 2" xfId="2379" xr:uid="{00000000-0005-0000-0000-00002E070000}"/>
    <cellStyle name="Currency 2 2 2 4 2 6 3" xfId="2380" xr:uid="{00000000-0005-0000-0000-00002F070000}"/>
    <cellStyle name="Currency 2 2 2 4 2 7" xfId="2381" xr:uid="{00000000-0005-0000-0000-000030070000}"/>
    <cellStyle name="Currency 2 2 2 4 2 7 2" xfId="2382" xr:uid="{00000000-0005-0000-0000-000031070000}"/>
    <cellStyle name="Currency 2 2 2 4 2 8" xfId="2383" xr:uid="{00000000-0005-0000-0000-000032070000}"/>
    <cellStyle name="Currency 2 2 2 4 2 8 2" xfId="2384" xr:uid="{00000000-0005-0000-0000-000033070000}"/>
    <cellStyle name="Currency 2 2 2 4 2 9" xfId="2385" xr:uid="{00000000-0005-0000-0000-000034070000}"/>
    <cellStyle name="Currency 2 2 2 4 3" xfId="2386" xr:uid="{00000000-0005-0000-0000-000035070000}"/>
    <cellStyle name="Currency 2 2 2 4 3 2" xfId="2387" xr:uid="{00000000-0005-0000-0000-000036070000}"/>
    <cellStyle name="Currency 2 2 2 4 3 3" xfId="2388" xr:uid="{00000000-0005-0000-0000-000037070000}"/>
    <cellStyle name="Currency 2 2 2 4 3 3 2" xfId="2389" xr:uid="{00000000-0005-0000-0000-000038070000}"/>
    <cellStyle name="Currency 2 2 2 4 3 3 3" xfId="2390" xr:uid="{00000000-0005-0000-0000-000039070000}"/>
    <cellStyle name="Currency 2 2 2 4 3 4" xfId="2391" xr:uid="{00000000-0005-0000-0000-00003A070000}"/>
    <cellStyle name="Currency 2 2 2 4 3 4 2" xfId="2392" xr:uid="{00000000-0005-0000-0000-00003B070000}"/>
    <cellStyle name="Currency 2 2 2 4 3 4 2 2" xfId="2393" xr:uid="{00000000-0005-0000-0000-00003C070000}"/>
    <cellStyle name="Currency 2 2 2 4 3 4 3" xfId="2394" xr:uid="{00000000-0005-0000-0000-00003D070000}"/>
    <cellStyle name="Currency 2 2 2 4 3 5" xfId="2395" xr:uid="{00000000-0005-0000-0000-00003E070000}"/>
    <cellStyle name="Currency 2 2 2 4 3 5 2" xfId="2396" xr:uid="{00000000-0005-0000-0000-00003F070000}"/>
    <cellStyle name="Currency 2 2 2 4 3 5 2 2" xfId="2397" xr:uid="{00000000-0005-0000-0000-000040070000}"/>
    <cellStyle name="Currency 2 2 2 4 3 5 3" xfId="2398" xr:uid="{00000000-0005-0000-0000-000041070000}"/>
    <cellStyle name="Currency 2 2 2 4 3 6" xfId="2399" xr:uid="{00000000-0005-0000-0000-000042070000}"/>
    <cellStyle name="Currency 2 2 2 4 3 6 2" xfId="2400" xr:uid="{00000000-0005-0000-0000-000043070000}"/>
    <cellStyle name="Currency 2 2 2 4 3 6 2 2" xfId="2401" xr:uid="{00000000-0005-0000-0000-000044070000}"/>
    <cellStyle name="Currency 2 2 2 4 3 6 3" xfId="2402" xr:uid="{00000000-0005-0000-0000-000045070000}"/>
    <cellStyle name="Currency 2 2 2 4 3 7" xfId="2403" xr:uid="{00000000-0005-0000-0000-000046070000}"/>
    <cellStyle name="Currency 2 2 2 4 3 7 2" xfId="2404" xr:uid="{00000000-0005-0000-0000-000047070000}"/>
    <cellStyle name="Currency 2 2 2 4 3 8" xfId="2405" xr:uid="{00000000-0005-0000-0000-000048070000}"/>
    <cellStyle name="Currency 2 2 2 4 3 8 2" xfId="2406" xr:uid="{00000000-0005-0000-0000-000049070000}"/>
    <cellStyle name="Currency 2 2 2 4 3 9" xfId="2407" xr:uid="{00000000-0005-0000-0000-00004A070000}"/>
    <cellStyle name="Currency 2 2 2 4 4" xfId="2408" xr:uid="{00000000-0005-0000-0000-00004B070000}"/>
    <cellStyle name="Currency 2 2 2 4 4 2" xfId="2409" xr:uid="{00000000-0005-0000-0000-00004C070000}"/>
    <cellStyle name="Currency 2 2 2 4 4 3" xfId="2410" xr:uid="{00000000-0005-0000-0000-00004D070000}"/>
    <cellStyle name="Currency 2 2 2 4 4 3 2" xfId="2411" xr:uid="{00000000-0005-0000-0000-00004E070000}"/>
    <cellStyle name="Currency 2 2 2 4 4 3 2 2" xfId="2412" xr:uid="{00000000-0005-0000-0000-00004F070000}"/>
    <cellStyle name="Currency 2 2 2 4 4 3 3" xfId="2413" xr:uid="{00000000-0005-0000-0000-000050070000}"/>
    <cellStyle name="Currency 2 2 2 4 4 4" xfId="2414" xr:uid="{00000000-0005-0000-0000-000051070000}"/>
    <cellStyle name="Currency 2 2 2 4 4 4 2" xfId="2415" xr:uid="{00000000-0005-0000-0000-000052070000}"/>
    <cellStyle name="Currency 2 2 2 4 4 4 2 2" xfId="2416" xr:uid="{00000000-0005-0000-0000-000053070000}"/>
    <cellStyle name="Currency 2 2 2 4 4 4 3" xfId="2417" xr:uid="{00000000-0005-0000-0000-000054070000}"/>
    <cellStyle name="Currency 2 2 2 4 4 5" xfId="2418" xr:uid="{00000000-0005-0000-0000-000055070000}"/>
    <cellStyle name="Currency 2 2 2 4 4 5 2" xfId="2419" xr:uid="{00000000-0005-0000-0000-000056070000}"/>
    <cellStyle name="Currency 2 2 2 4 4 5 2 2" xfId="2420" xr:uid="{00000000-0005-0000-0000-000057070000}"/>
    <cellStyle name="Currency 2 2 2 4 4 5 3" xfId="2421" xr:uid="{00000000-0005-0000-0000-000058070000}"/>
    <cellStyle name="Currency 2 2 2 4 4 6" xfId="2422" xr:uid="{00000000-0005-0000-0000-000059070000}"/>
    <cellStyle name="Currency 2 2 2 4 4 6 2" xfId="2423" xr:uid="{00000000-0005-0000-0000-00005A070000}"/>
    <cellStyle name="Currency 2 2 2 4 4 7" xfId="2424" xr:uid="{00000000-0005-0000-0000-00005B070000}"/>
    <cellStyle name="Currency 2 2 2 4 4 7 2" xfId="2425" xr:uid="{00000000-0005-0000-0000-00005C070000}"/>
    <cellStyle name="Currency 2 2 2 4 4 8" xfId="2426" xr:uid="{00000000-0005-0000-0000-00005D070000}"/>
    <cellStyle name="Currency 2 2 2 4 4 9" xfId="2427" xr:uid="{00000000-0005-0000-0000-00005E070000}"/>
    <cellStyle name="Currency 2 2 2 4 5" xfId="2428" xr:uid="{00000000-0005-0000-0000-00005F070000}"/>
    <cellStyle name="Currency 2 2 2 4 5 2" xfId="2429" xr:uid="{00000000-0005-0000-0000-000060070000}"/>
    <cellStyle name="Currency 2 2 2 4 5 3" xfId="2430" xr:uid="{00000000-0005-0000-0000-000061070000}"/>
    <cellStyle name="Currency 2 2 2 4 6" xfId="2431" xr:uid="{00000000-0005-0000-0000-000062070000}"/>
    <cellStyle name="Currency 2 2 2 4 6 2" xfId="2432" xr:uid="{00000000-0005-0000-0000-000063070000}"/>
    <cellStyle name="Currency 2 2 2 4 6 2 2" xfId="2433" xr:uid="{00000000-0005-0000-0000-000064070000}"/>
    <cellStyle name="Currency 2 2 2 4 6 2 2 2" xfId="2434" xr:uid="{00000000-0005-0000-0000-000065070000}"/>
    <cellStyle name="Currency 2 2 2 4 6 2 3" xfId="2435" xr:uid="{00000000-0005-0000-0000-000066070000}"/>
    <cellStyle name="Currency 2 2 2 4 6 3" xfId="2436" xr:uid="{00000000-0005-0000-0000-000067070000}"/>
    <cellStyle name="Currency 2 2 2 4 6 3 2" xfId="2437" xr:uid="{00000000-0005-0000-0000-000068070000}"/>
    <cellStyle name="Currency 2 2 2 4 6 3 2 2" xfId="2438" xr:uid="{00000000-0005-0000-0000-000069070000}"/>
    <cellStyle name="Currency 2 2 2 4 6 3 3" xfId="2439" xr:uid="{00000000-0005-0000-0000-00006A070000}"/>
    <cellStyle name="Currency 2 2 2 4 6 4" xfId="2440" xr:uid="{00000000-0005-0000-0000-00006B070000}"/>
    <cellStyle name="Currency 2 2 2 4 6 4 2" xfId="2441" xr:uid="{00000000-0005-0000-0000-00006C070000}"/>
    <cellStyle name="Currency 2 2 2 4 6 4 2 2" xfId="2442" xr:uid="{00000000-0005-0000-0000-00006D070000}"/>
    <cellStyle name="Currency 2 2 2 4 6 4 3" xfId="2443" xr:uid="{00000000-0005-0000-0000-00006E070000}"/>
    <cellStyle name="Currency 2 2 2 4 6 5" xfId="2444" xr:uid="{00000000-0005-0000-0000-00006F070000}"/>
    <cellStyle name="Currency 2 2 2 4 6 5 2" xfId="2445" xr:uid="{00000000-0005-0000-0000-000070070000}"/>
    <cellStyle name="Currency 2 2 2 4 6 6" xfId="2446" xr:uid="{00000000-0005-0000-0000-000071070000}"/>
    <cellStyle name="Currency 2 2 2 4 6 6 2" xfId="2447" xr:uid="{00000000-0005-0000-0000-000072070000}"/>
    <cellStyle name="Currency 2 2 2 4 6 7" xfId="2448" xr:uid="{00000000-0005-0000-0000-000073070000}"/>
    <cellStyle name="Currency 2 2 2 4 7" xfId="2449" xr:uid="{00000000-0005-0000-0000-000074070000}"/>
    <cellStyle name="Currency 2 2 2 4 7 2" xfId="2450" xr:uid="{00000000-0005-0000-0000-000075070000}"/>
    <cellStyle name="Currency 2 2 2 4 7 2 2" xfId="2451" xr:uid="{00000000-0005-0000-0000-000076070000}"/>
    <cellStyle name="Currency 2 2 2 4 7 3" xfId="2452" xr:uid="{00000000-0005-0000-0000-000077070000}"/>
    <cellStyle name="Currency 2 2 2 4 8" xfId="2453" xr:uid="{00000000-0005-0000-0000-000078070000}"/>
    <cellStyle name="Currency 2 2 2 4 8 2" xfId="2454" xr:uid="{00000000-0005-0000-0000-000079070000}"/>
    <cellStyle name="Currency 2 2 2 4 8 2 2" xfId="2455" xr:uid="{00000000-0005-0000-0000-00007A070000}"/>
    <cellStyle name="Currency 2 2 2 4 8 3" xfId="2456" xr:uid="{00000000-0005-0000-0000-00007B070000}"/>
    <cellStyle name="Currency 2 2 2 5" xfId="129" xr:uid="{00000000-0005-0000-0000-00007C070000}"/>
    <cellStyle name="Currency 2 2 2 5 10" xfId="2457" xr:uid="{00000000-0005-0000-0000-00007D070000}"/>
    <cellStyle name="Currency 2 2 2 5 2" xfId="130" xr:uid="{00000000-0005-0000-0000-00007E070000}"/>
    <cellStyle name="Currency 2 2 2 5 2 2" xfId="2458" xr:uid="{00000000-0005-0000-0000-00007F070000}"/>
    <cellStyle name="Currency 2 2 2 5 2 3" xfId="2459" xr:uid="{00000000-0005-0000-0000-000080070000}"/>
    <cellStyle name="Currency 2 2 2 5 2 3 2" xfId="2460" xr:uid="{00000000-0005-0000-0000-000081070000}"/>
    <cellStyle name="Currency 2 2 2 5 2 3 3" xfId="2461" xr:uid="{00000000-0005-0000-0000-000082070000}"/>
    <cellStyle name="Currency 2 2 2 5 2 4" xfId="2462" xr:uid="{00000000-0005-0000-0000-000083070000}"/>
    <cellStyle name="Currency 2 2 2 5 2 4 2" xfId="2463" xr:uid="{00000000-0005-0000-0000-000084070000}"/>
    <cellStyle name="Currency 2 2 2 5 2 4 2 2" xfId="2464" xr:uid="{00000000-0005-0000-0000-000085070000}"/>
    <cellStyle name="Currency 2 2 2 5 2 4 3" xfId="2465" xr:uid="{00000000-0005-0000-0000-000086070000}"/>
    <cellStyle name="Currency 2 2 2 5 2 5" xfId="2466" xr:uid="{00000000-0005-0000-0000-000087070000}"/>
    <cellStyle name="Currency 2 2 2 5 2 5 2" xfId="2467" xr:uid="{00000000-0005-0000-0000-000088070000}"/>
    <cellStyle name="Currency 2 2 2 5 2 5 2 2" xfId="2468" xr:uid="{00000000-0005-0000-0000-000089070000}"/>
    <cellStyle name="Currency 2 2 2 5 2 5 3" xfId="2469" xr:uid="{00000000-0005-0000-0000-00008A070000}"/>
    <cellStyle name="Currency 2 2 2 5 2 6" xfId="2470" xr:uid="{00000000-0005-0000-0000-00008B070000}"/>
    <cellStyle name="Currency 2 2 2 5 2 6 2" xfId="2471" xr:uid="{00000000-0005-0000-0000-00008C070000}"/>
    <cellStyle name="Currency 2 2 2 5 2 6 2 2" xfId="2472" xr:uid="{00000000-0005-0000-0000-00008D070000}"/>
    <cellStyle name="Currency 2 2 2 5 2 6 3" xfId="2473" xr:uid="{00000000-0005-0000-0000-00008E070000}"/>
    <cellStyle name="Currency 2 2 2 5 2 7" xfId="2474" xr:uid="{00000000-0005-0000-0000-00008F070000}"/>
    <cellStyle name="Currency 2 2 2 5 2 7 2" xfId="2475" xr:uid="{00000000-0005-0000-0000-000090070000}"/>
    <cellStyle name="Currency 2 2 2 5 2 8" xfId="2476" xr:uid="{00000000-0005-0000-0000-000091070000}"/>
    <cellStyle name="Currency 2 2 2 5 2 8 2" xfId="2477" xr:uid="{00000000-0005-0000-0000-000092070000}"/>
    <cellStyle name="Currency 2 2 2 5 2 9" xfId="2478" xr:uid="{00000000-0005-0000-0000-000093070000}"/>
    <cellStyle name="Currency 2 2 2 5 3" xfId="131" xr:uid="{00000000-0005-0000-0000-000094070000}"/>
    <cellStyle name="Currency 2 2 2 5 4" xfId="2479" xr:uid="{00000000-0005-0000-0000-000095070000}"/>
    <cellStyle name="Currency 2 2 2 5 4 2" xfId="2480" xr:uid="{00000000-0005-0000-0000-000096070000}"/>
    <cellStyle name="Currency 2 2 2 5 4 3" xfId="2481" xr:uid="{00000000-0005-0000-0000-000097070000}"/>
    <cellStyle name="Currency 2 2 2 5 5" xfId="2482" xr:uid="{00000000-0005-0000-0000-000098070000}"/>
    <cellStyle name="Currency 2 2 2 5 5 2" xfId="2483" xr:uid="{00000000-0005-0000-0000-000099070000}"/>
    <cellStyle name="Currency 2 2 2 5 5 2 2" xfId="2484" xr:uid="{00000000-0005-0000-0000-00009A070000}"/>
    <cellStyle name="Currency 2 2 2 5 5 3" xfId="2485" xr:uid="{00000000-0005-0000-0000-00009B070000}"/>
    <cellStyle name="Currency 2 2 2 5 6" xfId="2486" xr:uid="{00000000-0005-0000-0000-00009C070000}"/>
    <cellStyle name="Currency 2 2 2 5 6 2" xfId="2487" xr:uid="{00000000-0005-0000-0000-00009D070000}"/>
    <cellStyle name="Currency 2 2 2 5 6 2 2" xfId="2488" xr:uid="{00000000-0005-0000-0000-00009E070000}"/>
    <cellStyle name="Currency 2 2 2 5 6 3" xfId="2489" xr:uid="{00000000-0005-0000-0000-00009F070000}"/>
    <cellStyle name="Currency 2 2 2 5 7" xfId="2490" xr:uid="{00000000-0005-0000-0000-0000A0070000}"/>
    <cellStyle name="Currency 2 2 2 5 7 2" xfId="2491" xr:uid="{00000000-0005-0000-0000-0000A1070000}"/>
    <cellStyle name="Currency 2 2 2 5 7 2 2" xfId="2492" xr:uid="{00000000-0005-0000-0000-0000A2070000}"/>
    <cellStyle name="Currency 2 2 2 5 7 3" xfId="2493" xr:uid="{00000000-0005-0000-0000-0000A3070000}"/>
    <cellStyle name="Currency 2 2 2 5 8" xfId="2494" xr:uid="{00000000-0005-0000-0000-0000A4070000}"/>
    <cellStyle name="Currency 2 2 2 5 8 2" xfId="2495" xr:uid="{00000000-0005-0000-0000-0000A5070000}"/>
    <cellStyle name="Currency 2 2 2 5 9" xfId="2496" xr:uid="{00000000-0005-0000-0000-0000A6070000}"/>
    <cellStyle name="Currency 2 2 2 5 9 2" xfId="2497" xr:uid="{00000000-0005-0000-0000-0000A7070000}"/>
    <cellStyle name="Currency 2 2 2 6" xfId="132" xr:uid="{00000000-0005-0000-0000-0000A8070000}"/>
    <cellStyle name="Currency 2 2 2 6 2" xfId="133" xr:uid="{00000000-0005-0000-0000-0000A9070000}"/>
    <cellStyle name="Currency 2 2 2 6 2 10" xfId="2498" xr:uid="{00000000-0005-0000-0000-0000AA070000}"/>
    <cellStyle name="Currency 2 2 2 6 2 2" xfId="2499" xr:uid="{00000000-0005-0000-0000-0000AB070000}"/>
    <cellStyle name="Currency 2 2 2 6 2 3" xfId="2500" xr:uid="{00000000-0005-0000-0000-0000AC070000}"/>
    <cellStyle name="Currency 2 2 2 6 2 4" xfId="2501" xr:uid="{00000000-0005-0000-0000-0000AD070000}"/>
    <cellStyle name="Currency 2 2 2 6 2 4 2" xfId="2502" xr:uid="{00000000-0005-0000-0000-0000AE070000}"/>
    <cellStyle name="Currency 2 2 2 6 2 4 2 2" xfId="2503" xr:uid="{00000000-0005-0000-0000-0000AF070000}"/>
    <cellStyle name="Currency 2 2 2 6 2 4 3" xfId="2504" xr:uid="{00000000-0005-0000-0000-0000B0070000}"/>
    <cellStyle name="Currency 2 2 2 6 2 5" xfId="2505" xr:uid="{00000000-0005-0000-0000-0000B1070000}"/>
    <cellStyle name="Currency 2 2 2 6 2 5 2" xfId="2506" xr:uid="{00000000-0005-0000-0000-0000B2070000}"/>
    <cellStyle name="Currency 2 2 2 6 2 5 2 2" xfId="2507" xr:uid="{00000000-0005-0000-0000-0000B3070000}"/>
    <cellStyle name="Currency 2 2 2 6 2 5 3" xfId="2508" xr:uid="{00000000-0005-0000-0000-0000B4070000}"/>
    <cellStyle name="Currency 2 2 2 6 2 6" xfId="2509" xr:uid="{00000000-0005-0000-0000-0000B5070000}"/>
    <cellStyle name="Currency 2 2 2 6 2 6 2" xfId="2510" xr:uid="{00000000-0005-0000-0000-0000B6070000}"/>
    <cellStyle name="Currency 2 2 2 6 2 6 2 2" xfId="2511" xr:uid="{00000000-0005-0000-0000-0000B7070000}"/>
    <cellStyle name="Currency 2 2 2 6 2 6 3" xfId="2512" xr:uid="{00000000-0005-0000-0000-0000B8070000}"/>
    <cellStyle name="Currency 2 2 2 6 2 7" xfId="2513" xr:uid="{00000000-0005-0000-0000-0000B9070000}"/>
    <cellStyle name="Currency 2 2 2 6 2 7 2" xfId="2514" xr:uid="{00000000-0005-0000-0000-0000BA070000}"/>
    <cellStyle name="Currency 2 2 2 6 2 8" xfId="2515" xr:uid="{00000000-0005-0000-0000-0000BB070000}"/>
    <cellStyle name="Currency 2 2 2 6 2 8 2" xfId="2516" xr:uid="{00000000-0005-0000-0000-0000BC070000}"/>
    <cellStyle name="Currency 2 2 2 6 2 9" xfId="2517" xr:uid="{00000000-0005-0000-0000-0000BD070000}"/>
    <cellStyle name="Currency 2 2 2 6 3" xfId="134" xr:uid="{00000000-0005-0000-0000-0000BE070000}"/>
    <cellStyle name="Currency 2 2 2 6 4" xfId="2518" xr:uid="{00000000-0005-0000-0000-0000BF070000}"/>
    <cellStyle name="Currency 2 2 2 6 4 2" xfId="2519" xr:uid="{00000000-0005-0000-0000-0000C0070000}"/>
    <cellStyle name="Currency 2 2 2 6 4 2 2" xfId="2520" xr:uid="{00000000-0005-0000-0000-0000C1070000}"/>
    <cellStyle name="Currency 2 2 2 6 4 3" xfId="2521" xr:uid="{00000000-0005-0000-0000-0000C2070000}"/>
    <cellStyle name="Currency 2 2 2 6 5" xfId="2522" xr:uid="{00000000-0005-0000-0000-0000C3070000}"/>
    <cellStyle name="Currency 2 2 2 6 5 2" xfId="2523" xr:uid="{00000000-0005-0000-0000-0000C4070000}"/>
    <cellStyle name="Currency 2 2 2 6 5 2 2" xfId="2524" xr:uid="{00000000-0005-0000-0000-0000C5070000}"/>
    <cellStyle name="Currency 2 2 2 6 5 3" xfId="2525" xr:uid="{00000000-0005-0000-0000-0000C6070000}"/>
    <cellStyle name="Currency 2 2 2 7" xfId="2526" xr:uid="{00000000-0005-0000-0000-0000C7070000}"/>
    <cellStyle name="Currency 2 2 2 7 2" xfId="2527" xr:uid="{00000000-0005-0000-0000-0000C8070000}"/>
    <cellStyle name="Currency 2 2 2 7 3" xfId="2528" xr:uid="{00000000-0005-0000-0000-0000C9070000}"/>
    <cellStyle name="Currency 2 2 2 7 3 2" xfId="2529" xr:uid="{00000000-0005-0000-0000-0000CA070000}"/>
    <cellStyle name="Currency 2 2 2 7 3 3" xfId="2530" xr:uid="{00000000-0005-0000-0000-0000CB070000}"/>
    <cellStyle name="Currency 2 2 2 7 4" xfId="2531" xr:uid="{00000000-0005-0000-0000-0000CC070000}"/>
    <cellStyle name="Currency 2 2 2 7 4 2" xfId="2532" xr:uid="{00000000-0005-0000-0000-0000CD070000}"/>
    <cellStyle name="Currency 2 2 2 7 4 2 2" xfId="2533" xr:uid="{00000000-0005-0000-0000-0000CE070000}"/>
    <cellStyle name="Currency 2 2 2 7 4 3" xfId="2534" xr:uid="{00000000-0005-0000-0000-0000CF070000}"/>
    <cellStyle name="Currency 2 2 2 7 5" xfId="2535" xr:uid="{00000000-0005-0000-0000-0000D0070000}"/>
    <cellStyle name="Currency 2 2 2 7 5 2" xfId="2536" xr:uid="{00000000-0005-0000-0000-0000D1070000}"/>
    <cellStyle name="Currency 2 2 2 7 5 2 2" xfId="2537" xr:uid="{00000000-0005-0000-0000-0000D2070000}"/>
    <cellStyle name="Currency 2 2 2 7 5 3" xfId="2538" xr:uid="{00000000-0005-0000-0000-0000D3070000}"/>
    <cellStyle name="Currency 2 2 2 7 6" xfId="2539" xr:uid="{00000000-0005-0000-0000-0000D4070000}"/>
    <cellStyle name="Currency 2 2 2 7 6 2" xfId="2540" xr:uid="{00000000-0005-0000-0000-0000D5070000}"/>
    <cellStyle name="Currency 2 2 2 7 6 2 2" xfId="2541" xr:uid="{00000000-0005-0000-0000-0000D6070000}"/>
    <cellStyle name="Currency 2 2 2 7 6 3" xfId="2542" xr:uid="{00000000-0005-0000-0000-0000D7070000}"/>
    <cellStyle name="Currency 2 2 2 7 7" xfId="2543" xr:uid="{00000000-0005-0000-0000-0000D8070000}"/>
    <cellStyle name="Currency 2 2 2 7 7 2" xfId="2544" xr:uid="{00000000-0005-0000-0000-0000D9070000}"/>
    <cellStyle name="Currency 2 2 2 7 8" xfId="2545" xr:uid="{00000000-0005-0000-0000-0000DA070000}"/>
    <cellStyle name="Currency 2 2 2 7 8 2" xfId="2546" xr:uid="{00000000-0005-0000-0000-0000DB070000}"/>
    <cellStyle name="Currency 2 2 2 7 9" xfId="2547" xr:uid="{00000000-0005-0000-0000-0000DC070000}"/>
    <cellStyle name="Currency 2 2 2 8" xfId="2548" xr:uid="{00000000-0005-0000-0000-0000DD070000}"/>
    <cellStyle name="Currency 2 2 2 8 2" xfId="2549" xr:uid="{00000000-0005-0000-0000-0000DE070000}"/>
    <cellStyle name="Currency 2 2 2 8 3" xfId="2550" xr:uid="{00000000-0005-0000-0000-0000DF070000}"/>
    <cellStyle name="Currency 2 2 2 9" xfId="2551" xr:uid="{00000000-0005-0000-0000-0000E0070000}"/>
    <cellStyle name="Currency 2 2 3" xfId="135" xr:uid="{00000000-0005-0000-0000-0000E1070000}"/>
    <cellStyle name="Currency 2 2 3 2" xfId="2552" xr:uid="{00000000-0005-0000-0000-0000E2070000}"/>
    <cellStyle name="Currency 2 2 4" xfId="2553" xr:uid="{00000000-0005-0000-0000-0000E3070000}"/>
    <cellStyle name="Currency 2 20" xfId="2554" xr:uid="{00000000-0005-0000-0000-0000E4070000}"/>
    <cellStyle name="Currency 2 20 2" xfId="2555" xr:uid="{00000000-0005-0000-0000-0000E5070000}"/>
    <cellStyle name="Currency 2 20 2 2" xfId="2556" xr:uid="{00000000-0005-0000-0000-0000E6070000}"/>
    <cellStyle name="Currency 2 20 3" xfId="2557" xr:uid="{00000000-0005-0000-0000-0000E7070000}"/>
    <cellStyle name="Currency 2 21" xfId="2558" xr:uid="{00000000-0005-0000-0000-0000E8070000}"/>
    <cellStyle name="Currency 2 21 2" xfId="2559" xr:uid="{00000000-0005-0000-0000-0000E9070000}"/>
    <cellStyle name="Currency 2 22" xfId="2560" xr:uid="{00000000-0005-0000-0000-0000EA070000}"/>
    <cellStyle name="Currency 2 22 2" xfId="2561" xr:uid="{00000000-0005-0000-0000-0000EB070000}"/>
    <cellStyle name="Currency 2 23" xfId="2562" xr:uid="{00000000-0005-0000-0000-0000EC070000}"/>
    <cellStyle name="Currency 2 24" xfId="2563" xr:uid="{00000000-0005-0000-0000-0000ED070000}"/>
    <cellStyle name="Currency 2 25" xfId="2564" xr:uid="{00000000-0005-0000-0000-0000EE070000}"/>
    <cellStyle name="Currency 2 3" xfId="136" xr:uid="{00000000-0005-0000-0000-0000EF070000}"/>
    <cellStyle name="Currency 2 3 2" xfId="137" xr:uid="{00000000-0005-0000-0000-0000F0070000}"/>
    <cellStyle name="Currency 2 3 2 2" xfId="2565" xr:uid="{00000000-0005-0000-0000-0000F1070000}"/>
    <cellStyle name="Currency 2 3 3" xfId="2566" xr:uid="{00000000-0005-0000-0000-0000F2070000}"/>
    <cellStyle name="Currency 2 4" xfId="138" xr:uid="{00000000-0005-0000-0000-0000F3070000}"/>
    <cellStyle name="Currency 2 4 10" xfId="2567" xr:uid="{00000000-0005-0000-0000-0000F4070000}"/>
    <cellStyle name="Currency 2 4 10 2" xfId="2568" xr:uid="{00000000-0005-0000-0000-0000F5070000}"/>
    <cellStyle name="Currency 2 4 10 3" xfId="2569" xr:uid="{00000000-0005-0000-0000-0000F6070000}"/>
    <cellStyle name="Currency 2 4 11" xfId="2570" xr:uid="{00000000-0005-0000-0000-0000F7070000}"/>
    <cellStyle name="Currency 2 4 12" xfId="2571" xr:uid="{00000000-0005-0000-0000-0000F8070000}"/>
    <cellStyle name="Currency 2 4 12 2" xfId="2572" xr:uid="{00000000-0005-0000-0000-0000F9070000}"/>
    <cellStyle name="Currency 2 4 12 2 2" xfId="2573" xr:uid="{00000000-0005-0000-0000-0000FA070000}"/>
    <cellStyle name="Currency 2 4 12 3" xfId="2574" xr:uid="{00000000-0005-0000-0000-0000FB070000}"/>
    <cellStyle name="Currency 2 4 12 4" xfId="2575" xr:uid="{00000000-0005-0000-0000-0000FC070000}"/>
    <cellStyle name="Currency 2 4 13" xfId="2576" xr:uid="{00000000-0005-0000-0000-0000FD070000}"/>
    <cellStyle name="Currency 2 4 13 2" xfId="2577" xr:uid="{00000000-0005-0000-0000-0000FE070000}"/>
    <cellStyle name="Currency 2 4 13 2 2" xfId="2578" xr:uid="{00000000-0005-0000-0000-0000FF070000}"/>
    <cellStyle name="Currency 2 4 13 3" xfId="2579" xr:uid="{00000000-0005-0000-0000-000000080000}"/>
    <cellStyle name="Currency 2 4 14" xfId="2580" xr:uid="{00000000-0005-0000-0000-000001080000}"/>
    <cellStyle name="Currency 2 4 14 2" xfId="2581" xr:uid="{00000000-0005-0000-0000-000002080000}"/>
    <cellStyle name="Currency 2 4 14 2 2" xfId="2582" xr:uid="{00000000-0005-0000-0000-000003080000}"/>
    <cellStyle name="Currency 2 4 14 3" xfId="2583" xr:uid="{00000000-0005-0000-0000-000004080000}"/>
    <cellStyle name="Currency 2 4 15" xfId="2584" xr:uid="{00000000-0005-0000-0000-000005080000}"/>
    <cellStyle name="Currency 2 4 15 2" xfId="2585" xr:uid="{00000000-0005-0000-0000-000006080000}"/>
    <cellStyle name="Currency 2 4 16" xfId="2586" xr:uid="{00000000-0005-0000-0000-000007080000}"/>
    <cellStyle name="Currency 2 4 16 2" xfId="2587" xr:uid="{00000000-0005-0000-0000-000008080000}"/>
    <cellStyle name="Currency 2 4 17" xfId="2588" xr:uid="{00000000-0005-0000-0000-000009080000}"/>
    <cellStyle name="Currency 2 4 18" xfId="2589" xr:uid="{00000000-0005-0000-0000-00000A080000}"/>
    <cellStyle name="Currency 2 4 19" xfId="2590" xr:uid="{00000000-0005-0000-0000-00000B080000}"/>
    <cellStyle name="Currency 2 4 2" xfId="139" xr:uid="{00000000-0005-0000-0000-00000C080000}"/>
    <cellStyle name="Currency 2 4 2 10" xfId="2591" xr:uid="{00000000-0005-0000-0000-00000D080000}"/>
    <cellStyle name="Currency 2 4 2 10 2" xfId="2592" xr:uid="{00000000-0005-0000-0000-00000E080000}"/>
    <cellStyle name="Currency 2 4 2 10 2 2" xfId="2593" xr:uid="{00000000-0005-0000-0000-00000F080000}"/>
    <cellStyle name="Currency 2 4 2 10 3" xfId="2594" xr:uid="{00000000-0005-0000-0000-000010080000}"/>
    <cellStyle name="Currency 2 4 2 10 4" xfId="2595" xr:uid="{00000000-0005-0000-0000-000011080000}"/>
    <cellStyle name="Currency 2 4 2 11" xfId="2596" xr:uid="{00000000-0005-0000-0000-000012080000}"/>
    <cellStyle name="Currency 2 4 2 11 2" xfId="2597" xr:uid="{00000000-0005-0000-0000-000013080000}"/>
    <cellStyle name="Currency 2 4 2 11 2 2" xfId="2598" xr:uid="{00000000-0005-0000-0000-000014080000}"/>
    <cellStyle name="Currency 2 4 2 11 3" xfId="2599" xr:uid="{00000000-0005-0000-0000-000015080000}"/>
    <cellStyle name="Currency 2 4 2 12" xfId="2600" xr:uid="{00000000-0005-0000-0000-000016080000}"/>
    <cellStyle name="Currency 2 4 2 12 2" xfId="2601" xr:uid="{00000000-0005-0000-0000-000017080000}"/>
    <cellStyle name="Currency 2 4 2 12 2 2" xfId="2602" xr:uid="{00000000-0005-0000-0000-000018080000}"/>
    <cellStyle name="Currency 2 4 2 12 3" xfId="2603" xr:uid="{00000000-0005-0000-0000-000019080000}"/>
    <cellStyle name="Currency 2 4 2 13" xfId="2604" xr:uid="{00000000-0005-0000-0000-00001A080000}"/>
    <cellStyle name="Currency 2 4 2 13 2" xfId="2605" xr:uid="{00000000-0005-0000-0000-00001B080000}"/>
    <cellStyle name="Currency 2 4 2 14" xfId="2606" xr:uid="{00000000-0005-0000-0000-00001C080000}"/>
    <cellStyle name="Currency 2 4 2 14 2" xfId="2607" xr:uid="{00000000-0005-0000-0000-00001D080000}"/>
    <cellStyle name="Currency 2 4 2 15" xfId="2608" xr:uid="{00000000-0005-0000-0000-00001E080000}"/>
    <cellStyle name="Currency 2 4 2 16" xfId="2609" xr:uid="{00000000-0005-0000-0000-00001F080000}"/>
    <cellStyle name="Currency 2 4 2 17" xfId="2610" xr:uid="{00000000-0005-0000-0000-000020080000}"/>
    <cellStyle name="Currency 2 4 2 2" xfId="140" xr:uid="{00000000-0005-0000-0000-000021080000}"/>
    <cellStyle name="Currency 2 4 2 2 10" xfId="2611" xr:uid="{00000000-0005-0000-0000-000022080000}"/>
    <cellStyle name="Currency 2 4 2 2 10 2" xfId="2612" xr:uid="{00000000-0005-0000-0000-000023080000}"/>
    <cellStyle name="Currency 2 4 2 2 10 2 2" xfId="2613" xr:uid="{00000000-0005-0000-0000-000024080000}"/>
    <cellStyle name="Currency 2 4 2 2 10 3" xfId="2614" xr:uid="{00000000-0005-0000-0000-000025080000}"/>
    <cellStyle name="Currency 2 4 2 2 11" xfId="2615" xr:uid="{00000000-0005-0000-0000-000026080000}"/>
    <cellStyle name="Currency 2 4 2 2 11 2" xfId="2616" xr:uid="{00000000-0005-0000-0000-000027080000}"/>
    <cellStyle name="Currency 2 4 2 2 12" xfId="2617" xr:uid="{00000000-0005-0000-0000-000028080000}"/>
    <cellStyle name="Currency 2 4 2 2 12 2" xfId="2618" xr:uid="{00000000-0005-0000-0000-000029080000}"/>
    <cellStyle name="Currency 2 4 2 2 13" xfId="2619" xr:uid="{00000000-0005-0000-0000-00002A080000}"/>
    <cellStyle name="Currency 2 4 2 2 14" xfId="2620" xr:uid="{00000000-0005-0000-0000-00002B080000}"/>
    <cellStyle name="Currency 2 4 2 2 15" xfId="2621" xr:uid="{00000000-0005-0000-0000-00002C080000}"/>
    <cellStyle name="Currency 2 4 2 2 2" xfId="141" xr:uid="{00000000-0005-0000-0000-00002D080000}"/>
    <cellStyle name="Currency 2 4 2 2 2 2" xfId="2622" xr:uid="{00000000-0005-0000-0000-00002E080000}"/>
    <cellStyle name="Currency 2 4 2 2 2 2 2" xfId="2623" xr:uid="{00000000-0005-0000-0000-00002F080000}"/>
    <cellStyle name="Currency 2 4 2 2 2 2 3" xfId="2624" xr:uid="{00000000-0005-0000-0000-000030080000}"/>
    <cellStyle name="Currency 2 4 2 2 2 2 3 2" xfId="2625" xr:uid="{00000000-0005-0000-0000-000031080000}"/>
    <cellStyle name="Currency 2 4 2 2 2 2 3 3" xfId="2626" xr:uid="{00000000-0005-0000-0000-000032080000}"/>
    <cellStyle name="Currency 2 4 2 2 2 2 4" xfId="2627" xr:uid="{00000000-0005-0000-0000-000033080000}"/>
    <cellStyle name="Currency 2 4 2 2 2 2 4 2" xfId="2628" xr:uid="{00000000-0005-0000-0000-000034080000}"/>
    <cellStyle name="Currency 2 4 2 2 2 2 4 2 2" xfId="2629" xr:uid="{00000000-0005-0000-0000-000035080000}"/>
    <cellStyle name="Currency 2 4 2 2 2 2 4 3" xfId="2630" xr:uid="{00000000-0005-0000-0000-000036080000}"/>
    <cellStyle name="Currency 2 4 2 2 2 2 5" xfId="2631" xr:uid="{00000000-0005-0000-0000-000037080000}"/>
    <cellStyle name="Currency 2 4 2 2 2 2 5 2" xfId="2632" xr:uid="{00000000-0005-0000-0000-000038080000}"/>
    <cellStyle name="Currency 2 4 2 2 2 2 5 2 2" xfId="2633" xr:uid="{00000000-0005-0000-0000-000039080000}"/>
    <cellStyle name="Currency 2 4 2 2 2 2 5 3" xfId="2634" xr:uid="{00000000-0005-0000-0000-00003A080000}"/>
    <cellStyle name="Currency 2 4 2 2 2 2 6" xfId="2635" xr:uid="{00000000-0005-0000-0000-00003B080000}"/>
    <cellStyle name="Currency 2 4 2 2 2 2 6 2" xfId="2636" xr:uid="{00000000-0005-0000-0000-00003C080000}"/>
    <cellStyle name="Currency 2 4 2 2 2 2 6 2 2" xfId="2637" xr:uid="{00000000-0005-0000-0000-00003D080000}"/>
    <cellStyle name="Currency 2 4 2 2 2 2 6 3" xfId="2638" xr:uid="{00000000-0005-0000-0000-00003E080000}"/>
    <cellStyle name="Currency 2 4 2 2 2 2 7" xfId="2639" xr:uid="{00000000-0005-0000-0000-00003F080000}"/>
    <cellStyle name="Currency 2 4 2 2 2 2 7 2" xfId="2640" xr:uid="{00000000-0005-0000-0000-000040080000}"/>
    <cellStyle name="Currency 2 4 2 2 2 2 8" xfId="2641" xr:uid="{00000000-0005-0000-0000-000041080000}"/>
    <cellStyle name="Currency 2 4 2 2 2 2 8 2" xfId="2642" xr:uid="{00000000-0005-0000-0000-000042080000}"/>
    <cellStyle name="Currency 2 4 2 2 2 2 9" xfId="2643" xr:uid="{00000000-0005-0000-0000-000043080000}"/>
    <cellStyle name="Currency 2 4 2 2 2 3" xfId="2644" xr:uid="{00000000-0005-0000-0000-000044080000}"/>
    <cellStyle name="Currency 2 4 2 2 2 3 2" xfId="2645" xr:uid="{00000000-0005-0000-0000-000045080000}"/>
    <cellStyle name="Currency 2 4 2 2 2 3 3" xfId="2646" xr:uid="{00000000-0005-0000-0000-000046080000}"/>
    <cellStyle name="Currency 2 4 2 2 2 3 3 2" xfId="2647" xr:uid="{00000000-0005-0000-0000-000047080000}"/>
    <cellStyle name="Currency 2 4 2 2 2 3 3 3" xfId="2648" xr:uid="{00000000-0005-0000-0000-000048080000}"/>
    <cellStyle name="Currency 2 4 2 2 2 3 4" xfId="2649" xr:uid="{00000000-0005-0000-0000-000049080000}"/>
    <cellStyle name="Currency 2 4 2 2 2 3 4 2" xfId="2650" xr:uid="{00000000-0005-0000-0000-00004A080000}"/>
    <cellStyle name="Currency 2 4 2 2 2 3 4 2 2" xfId="2651" xr:uid="{00000000-0005-0000-0000-00004B080000}"/>
    <cellStyle name="Currency 2 4 2 2 2 3 4 3" xfId="2652" xr:uid="{00000000-0005-0000-0000-00004C080000}"/>
    <cellStyle name="Currency 2 4 2 2 2 3 5" xfId="2653" xr:uid="{00000000-0005-0000-0000-00004D080000}"/>
    <cellStyle name="Currency 2 4 2 2 2 3 5 2" xfId="2654" xr:uid="{00000000-0005-0000-0000-00004E080000}"/>
    <cellStyle name="Currency 2 4 2 2 2 3 5 2 2" xfId="2655" xr:uid="{00000000-0005-0000-0000-00004F080000}"/>
    <cellStyle name="Currency 2 4 2 2 2 3 5 3" xfId="2656" xr:uid="{00000000-0005-0000-0000-000050080000}"/>
    <cellStyle name="Currency 2 4 2 2 2 3 6" xfId="2657" xr:uid="{00000000-0005-0000-0000-000051080000}"/>
    <cellStyle name="Currency 2 4 2 2 2 3 6 2" xfId="2658" xr:uid="{00000000-0005-0000-0000-000052080000}"/>
    <cellStyle name="Currency 2 4 2 2 2 3 6 2 2" xfId="2659" xr:uid="{00000000-0005-0000-0000-000053080000}"/>
    <cellStyle name="Currency 2 4 2 2 2 3 6 3" xfId="2660" xr:uid="{00000000-0005-0000-0000-000054080000}"/>
    <cellStyle name="Currency 2 4 2 2 2 3 7" xfId="2661" xr:uid="{00000000-0005-0000-0000-000055080000}"/>
    <cellStyle name="Currency 2 4 2 2 2 3 7 2" xfId="2662" xr:uid="{00000000-0005-0000-0000-000056080000}"/>
    <cellStyle name="Currency 2 4 2 2 2 3 8" xfId="2663" xr:uid="{00000000-0005-0000-0000-000057080000}"/>
    <cellStyle name="Currency 2 4 2 2 2 3 8 2" xfId="2664" xr:uid="{00000000-0005-0000-0000-000058080000}"/>
    <cellStyle name="Currency 2 4 2 2 2 3 9" xfId="2665" xr:uid="{00000000-0005-0000-0000-000059080000}"/>
    <cellStyle name="Currency 2 4 2 2 2 4" xfId="2666" xr:uid="{00000000-0005-0000-0000-00005A080000}"/>
    <cellStyle name="Currency 2 4 2 2 2 4 2" xfId="2667" xr:uid="{00000000-0005-0000-0000-00005B080000}"/>
    <cellStyle name="Currency 2 4 2 2 2 4 3" xfId="2668" xr:uid="{00000000-0005-0000-0000-00005C080000}"/>
    <cellStyle name="Currency 2 4 2 2 2 4 3 2" xfId="2669" xr:uid="{00000000-0005-0000-0000-00005D080000}"/>
    <cellStyle name="Currency 2 4 2 2 2 4 3 2 2" xfId="2670" xr:uid="{00000000-0005-0000-0000-00005E080000}"/>
    <cellStyle name="Currency 2 4 2 2 2 4 3 3" xfId="2671" xr:uid="{00000000-0005-0000-0000-00005F080000}"/>
    <cellStyle name="Currency 2 4 2 2 2 4 4" xfId="2672" xr:uid="{00000000-0005-0000-0000-000060080000}"/>
    <cellStyle name="Currency 2 4 2 2 2 4 4 2" xfId="2673" xr:uid="{00000000-0005-0000-0000-000061080000}"/>
    <cellStyle name="Currency 2 4 2 2 2 4 4 2 2" xfId="2674" xr:uid="{00000000-0005-0000-0000-000062080000}"/>
    <cellStyle name="Currency 2 4 2 2 2 4 4 3" xfId="2675" xr:uid="{00000000-0005-0000-0000-000063080000}"/>
    <cellStyle name="Currency 2 4 2 2 2 4 5" xfId="2676" xr:uid="{00000000-0005-0000-0000-000064080000}"/>
    <cellStyle name="Currency 2 4 2 2 2 4 5 2" xfId="2677" xr:uid="{00000000-0005-0000-0000-000065080000}"/>
    <cellStyle name="Currency 2 4 2 2 2 4 5 2 2" xfId="2678" xr:uid="{00000000-0005-0000-0000-000066080000}"/>
    <cellStyle name="Currency 2 4 2 2 2 4 5 3" xfId="2679" xr:uid="{00000000-0005-0000-0000-000067080000}"/>
    <cellStyle name="Currency 2 4 2 2 2 4 6" xfId="2680" xr:uid="{00000000-0005-0000-0000-000068080000}"/>
    <cellStyle name="Currency 2 4 2 2 2 4 6 2" xfId="2681" xr:uid="{00000000-0005-0000-0000-000069080000}"/>
    <cellStyle name="Currency 2 4 2 2 2 4 7" xfId="2682" xr:uid="{00000000-0005-0000-0000-00006A080000}"/>
    <cellStyle name="Currency 2 4 2 2 2 4 7 2" xfId="2683" xr:uid="{00000000-0005-0000-0000-00006B080000}"/>
    <cellStyle name="Currency 2 4 2 2 2 4 8" xfId="2684" xr:uid="{00000000-0005-0000-0000-00006C080000}"/>
    <cellStyle name="Currency 2 4 2 2 2 4 9" xfId="2685" xr:uid="{00000000-0005-0000-0000-00006D080000}"/>
    <cellStyle name="Currency 2 4 2 2 2 5" xfId="2686" xr:uid="{00000000-0005-0000-0000-00006E080000}"/>
    <cellStyle name="Currency 2 4 2 2 2 5 2" xfId="2687" xr:uid="{00000000-0005-0000-0000-00006F080000}"/>
    <cellStyle name="Currency 2 4 2 2 2 5 3" xfId="2688" xr:uid="{00000000-0005-0000-0000-000070080000}"/>
    <cellStyle name="Currency 2 4 2 2 2 6" xfId="2689" xr:uid="{00000000-0005-0000-0000-000071080000}"/>
    <cellStyle name="Currency 2 4 2 2 2 6 2" xfId="2690" xr:uid="{00000000-0005-0000-0000-000072080000}"/>
    <cellStyle name="Currency 2 4 2 2 2 6 2 2" xfId="2691" xr:uid="{00000000-0005-0000-0000-000073080000}"/>
    <cellStyle name="Currency 2 4 2 2 2 6 2 2 2" xfId="2692" xr:uid="{00000000-0005-0000-0000-000074080000}"/>
    <cellStyle name="Currency 2 4 2 2 2 6 2 3" xfId="2693" xr:uid="{00000000-0005-0000-0000-000075080000}"/>
    <cellStyle name="Currency 2 4 2 2 2 6 3" xfId="2694" xr:uid="{00000000-0005-0000-0000-000076080000}"/>
    <cellStyle name="Currency 2 4 2 2 2 6 3 2" xfId="2695" xr:uid="{00000000-0005-0000-0000-000077080000}"/>
    <cellStyle name="Currency 2 4 2 2 2 6 3 2 2" xfId="2696" xr:uid="{00000000-0005-0000-0000-000078080000}"/>
    <cellStyle name="Currency 2 4 2 2 2 6 3 3" xfId="2697" xr:uid="{00000000-0005-0000-0000-000079080000}"/>
    <cellStyle name="Currency 2 4 2 2 2 6 4" xfId="2698" xr:uid="{00000000-0005-0000-0000-00007A080000}"/>
    <cellStyle name="Currency 2 4 2 2 2 6 4 2" xfId="2699" xr:uid="{00000000-0005-0000-0000-00007B080000}"/>
    <cellStyle name="Currency 2 4 2 2 2 6 4 2 2" xfId="2700" xr:uid="{00000000-0005-0000-0000-00007C080000}"/>
    <cellStyle name="Currency 2 4 2 2 2 6 4 3" xfId="2701" xr:uid="{00000000-0005-0000-0000-00007D080000}"/>
    <cellStyle name="Currency 2 4 2 2 2 6 5" xfId="2702" xr:uid="{00000000-0005-0000-0000-00007E080000}"/>
    <cellStyle name="Currency 2 4 2 2 2 6 5 2" xfId="2703" xr:uid="{00000000-0005-0000-0000-00007F080000}"/>
    <cellStyle name="Currency 2 4 2 2 2 6 6" xfId="2704" xr:uid="{00000000-0005-0000-0000-000080080000}"/>
    <cellStyle name="Currency 2 4 2 2 2 6 6 2" xfId="2705" xr:uid="{00000000-0005-0000-0000-000081080000}"/>
    <cellStyle name="Currency 2 4 2 2 2 6 7" xfId="2706" xr:uid="{00000000-0005-0000-0000-000082080000}"/>
    <cellStyle name="Currency 2 4 2 2 2 7" xfId="2707" xr:uid="{00000000-0005-0000-0000-000083080000}"/>
    <cellStyle name="Currency 2 4 2 2 2 7 2" xfId="2708" xr:uid="{00000000-0005-0000-0000-000084080000}"/>
    <cellStyle name="Currency 2 4 2 2 2 7 2 2" xfId="2709" xr:uid="{00000000-0005-0000-0000-000085080000}"/>
    <cellStyle name="Currency 2 4 2 2 2 7 3" xfId="2710" xr:uid="{00000000-0005-0000-0000-000086080000}"/>
    <cellStyle name="Currency 2 4 2 2 2 8" xfId="2711" xr:uid="{00000000-0005-0000-0000-000087080000}"/>
    <cellStyle name="Currency 2 4 2 2 2 8 2" xfId="2712" xr:uid="{00000000-0005-0000-0000-000088080000}"/>
    <cellStyle name="Currency 2 4 2 2 2 8 2 2" xfId="2713" xr:uid="{00000000-0005-0000-0000-000089080000}"/>
    <cellStyle name="Currency 2 4 2 2 2 8 3" xfId="2714" xr:uid="{00000000-0005-0000-0000-00008A080000}"/>
    <cellStyle name="Currency 2 4 2 2 3" xfId="142" xr:uid="{00000000-0005-0000-0000-00008B080000}"/>
    <cellStyle name="Currency 2 4 2 2 3 10" xfId="2715" xr:uid="{00000000-0005-0000-0000-00008C080000}"/>
    <cellStyle name="Currency 2 4 2 2 3 2" xfId="143" xr:uid="{00000000-0005-0000-0000-00008D080000}"/>
    <cellStyle name="Currency 2 4 2 2 3 2 2" xfId="2716" xr:uid="{00000000-0005-0000-0000-00008E080000}"/>
    <cellStyle name="Currency 2 4 2 2 3 2 3" xfId="2717" xr:uid="{00000000-0005-0000-0000-00008F080000}"/>
    <cellStyle name="Currency 2 4 2 2 3 2 3 2" xfId="2718" xr:uid="{00000000-0005-0000-0000-000090080000}"/>
    <cellStyle name="Currency 2 4 2 2 3 2 3 3" xfId="2719" xr:uid="{00000000-0005-0000-0000-000091080000}"/>
    <cellStyle name="Currency 2 4 2 2 3 2 4" xfId="2720" xr:uid="{00000000-0005-0000-0000-000092080000}"/>
    <cellStyle name="Currency 2 4 2 2 3 2 4 2" xfId="2721" xr:uid="{00000000-0005-0000-0000-000093080000}"/>
    <cellStyle name="Currency 2 4 2 2 3 2 4 2 2" xfId="2722" xr:uid="{00000000-0005-0000-0000-000094080000}"/>
    <cellStyle name="Currency 2 4 2 2 3 2 4 3" xfId="2723" xr:uid="{00000000-0005-0000-0000-000095080000}"/>
    <cellStyle name="Currency 2 4 2 2 3 2 5" xfId="2724" xr:uid="{00000000-0005-0000-0000-000096080000}"/>
    <cellStyle name="Currency 2 4 2 2 3 2 5 2" xfId="2725" xr:uid="{00000000-0005-0000-0000-000097080000}"/>
    <cellStyle name="Currency 2 4 2 2 3 2 5 2 2" xfId="2726" xr:uid="{00000000-0005-0000-0000-000098080000}"/>
    <cellStyle name="Currency 2 4 2 2 3 2 5 3" xfId="2727" xr:uid="{00000000-0005-0000-0000-000099080000}"/>
    <cellStyle name="Currency 2 4 2 2 3 2 6" xfId="2728" xr:uid="{00000000-0005-0000-0000-00009A080000}"/>
    <cellStyle name="Currency 2 4 2 2 3 2 6 2" xfId="2729" xr:uid="{00000000-0005-0000-0000-00009B080000}"/>
    <cellStyle name="Currency 2 4 2 2 3 2 6 2 2" xfId="2730" xr:uid="{00000000-0005-0000-0000-00009C080000}"/>
    <cellStyle name="Currency 2 4 2 2 3 2 6 3" xfId="2731" xr:uid="{00000000-0005-0000-0000-00009D080000}"/>
    <cellStyle name="Currency 2 4 2 2 3 2 7" xfId="2732" xr:uid="{00000000-0005-0000-0000-00009E080000}"/>
    <cellStyle name="Currency 2 4 2 2 3 2 7 2" xfId="2733" xr:uid="{00000000-0005-0000-0000-00009F080000}"/>
    <cellStyle name="Currency 2 4 2 2 3 2 8" xfId="2734" xr:uid="{00000000-0005-0000-0000-0000A0080000}"/>
    <cellStyle name="Currency 2 4 2 2 3 2 8 2" xfId="2735" xr:uid="{00000000-0005-0000-0000-0000A1080000}"/>
    <cellStyle name="Currency 2 4 2 2 3 2 9" xfId="2736" xr:uid="{00000000-0005-0000-0000-0000A2080000}"/>
    <cellStyle name="Currency 2 4 2 2 3 3" xfId="144" xr:uid="{00000000-0005-0000-0000-0000A3080000}"/>
    <cellStyle name="Currency 2 4 2 2 3 4" xfId="2737" xr:uid="{00000000-0005-0000-0000-0000A4080000}"/>
    <cellStyle name="Currency 2 4 2 2 3 4 2" xfId="2738" xr:uid="{00000000-0005-0000-0000-0000A5080000}"/>
    <cellStyle name="Currency 2 4 2 2 3 4 3" xfId="2739" xr:uid="{00000000-0005-0000-0000-0000A6080000}"/>
    <cellStyle name="Currency 2 4 2 2 3 5" xfId="2740" xr:uid="{00000000-0005-0000-0000-0000A7080000}"/>
    <cellStyle name="Currency 2 4 2 2 3 5 2" xfId="2741" xr:uid="{00000000-0005-0000-0000-0000A8080000}"/>
    <cellStyle name="Currency 2 4 2 2 3 5 2 2" xfId="2742" xr:uid="{00000000-0005-0000-0000-0000A9080000}"/>
    <cellStyle name="Currency 2 4 2 2 3 5 3" xfId="2743" xr:uid="{00000000-0005-0000-0000-0000AA080000}"/>
    <cellStyle name="Currency 2 4 2 2 3 6" xfId="2744" xr:uid="{00000000-0005-0000-0000-0000AB080000}"/>
    <cellStyle name="Currency 2 4 2 2 3 6 2" xfId="2745" xr:uid="{00000000-0005-0000-0000-0000AC080000}"/>
    <cellStyle name="Currency 2 4 2 2 3 6 2 2" xfId="2746" xr:uid="{00000000-0005-0000-0000-0000AD080000}"/>
    <cellStyle name="Currency 2 4 2 2 3 6 3" xfId="2747" xr:uid="{00000000-0005-0000-0000-0000AE080000}"/>
    <cellStyle name="Currency 2 4 2 2 3 7" xfId="2748" xr:uid="{00000000-0005-0000-0000-0000AF080000}"/>
    <cellStyle name="Currency 2 4 2 2 3 7 2" xfId="2749" xr:uid="{00000000-0005-0000-0000-0000B0080000}"/>
    <cellStyle name="Currency 2 4 2 2 3 7 2 2" xfId="2750" xr:uid="{00000000-0005-0000-0000-0000B1080000}"/>
    <cellStyle name="Currency 2 4 2 2 3 7 3" xfId="2751" xr:uid="{00000000-0005-0000-0000-0000B2080000}"/>
    <cellStyle name="Currency 2 4 2 2 3 8" xfId="2752" xr:uid="{00000000-0005-0000-0000-0000B3080000}"/>
    <cellStyle name="Currency 2 4 2 2 3 8 2" xfId="2753" xr:uid="{00000000-0005-0000-0000-0000B4080000}"/>
    <cellStyle name="Currency 2 4 2 2 3 9" xfId="2754" xr:uid="{00000000-0005-0000-0000-0000B5080000}"/>
    <cellStyle name="Currency 2 4 2 2 3 9 2" xfId="2755" xr:uid="{00000000-0005-0000-0000-0000B6080000}"/>
    <cellStyle name="Currency 2 4 2 2 4" xfId="145" xr:uid="{00000000-0005-0000-0000-0000B7080000}"/>
    <cellStyle name="Currency 2 4 2 2 4 2" xfId="146" xr:uid="{00000000-0005-0000-0000-0000B8080000}"/>
    <cellStyle name="Currency 2 4 2 2 4 2 10" xfId="2756" xr:uid="{00000000-0005-0000-0000-0000B9080000}"/>
    <cellStyle name="Currency 2 4 2 2 4 2 2" xfId="2757" xr:uid="{00000000-0005-0000-0000-0000BA080000}"/>
    <cellStyle name="Currency 2 4 2 2 4 2 3" xfId="2758" xr:uid="{00000000-0005-0000-0000-0000BB080000}"/>
    <cellStyle name="Currency 2 4 2 2 4 2 4" xfId="2759" xr:uid="{00000000-0005-0000-0000-0000BC080000}"/>
    <cellStyle name="Currency 2 4 2 2 4 2 4 2" xfId="2760" xr:uid="{00000000-0005-0000-0000-0000BD080000}"/>
    <cellStyle name="Currency 2 4 2 2 4 2 4 2 2" xfId="2761" xr:uid="{00000000-0005-0000-0000-0000BE080000}"/>
    <cellStyle name="Currency 2 4 2 2 4 2 4 3" xfId="2762" xr:uid="{00000000-0005-0000-0000-0000BF080000}"/>
    <cellStyle name="Currency 2 4 2 2 4 2 5" xfId="2763" xr:uid="{00000000-0005-0000-0000-0000C0080000}"/>
    <cellStyle name="Currency 2 4 2 2 4 2 5 2" xfId="2764" xr:uid="{00000000-0005-0000-0000-0000C1080000}"/>
    <cellStyle name="Currency 2 4 2 2 4 2 5 2 2" xfId="2765" xr:uid="{00000000-0005-0000-0000-0000C2080000}"/>
    <cellStyle name="Currency 2 4 2 2 4 2 5 3" xfId="2766" xr:uid="{00000000-0005-0000-0000-0000C3080000}"/>
    <cellStyle name="Currency 2 4 2 2 4 2 6" xfId="2767" xr:uid="{00000000-0005-0000-0000-0000C4080000}"/>
    <cellStyle name="Currency 2 4 2 2 4 2 6 2" xfId="2768" xr:uid="{00000000-0005-0000-0000-0000C5080000}"/>
    <cellStyle name="Currency 2 4 2 2 4 2 6 2 2" xfId="2769" xr:uid="{00000000-0005-0000-0000-0000C6080000}"/>
    <cellStyle name="Currency 2 4 2 2 4 2 6 3" xfId="2770" xr:uid="{00000000-0005-0000-0000-0000C7080000}"/>
    <cellStyle name="Currency 2 4 2 2 4 2 7" xfId="2771" xr:uid="{00000000-0005-0000-0000-0000C8080000}"/>
    <cellStyle name="Currency 2 4 2 2 4 2 7 2" xfId="2772" xr:uid="{00000000-0005-0000-0000-0000C9080000}"/>
    <cellStyle name="Currency 2 4 2 2 4 2 8" xfId="2773" xr:uid="{00000000-0005-0000-0000-0000CA080000}"/>
    <cellStyle name="Currency 2 4 2 2 4 2 8 2" xfId="2774" xr:uid="{00000000-0005-0000-0000-0000CB080000}"/>
    <cellStyle name="Currency 2 4 2 2 4 2 9" xfId="2775" xr:uid="{00000000-0005-0000-0000-0000CC080000}"/>
    <cellStyle name="Currency 2 4 2 2 4 3" xfId="147" xr:uid="{00000000-0005-0000-0000-0000CD080000}"/>
    <cellStyle name="Currency 2 4 2 2 4 4" xfId="2776" xr:uid="{00000000-0005-0000-0000-0000CE080000}"/>
    <cellStyle name="Currency 2 4 2 2 4 4 2" xfId="2777" xr:uid="{00000000-0005-0000-0000-0000CF080000}"/>
    <cellStyle name="Currency 2 4 2 2 4 4 2 2" xfId="2778" xr:uid="{00000000-0005-0000-0000-0000D0080000}"/>
    <cellStyle name="Currency 2 4 2 2 4 4 3" xfId="2779" xr:uid="{00000000-0005-0000-0000-0000D1080000}"/>
    <cellStyle name="Currency 2 4 2 2 4 5" xfId="2780" xr:uid="{00000000-0005-0000-0000-0000D2080000}"/>
    <cellStyle name="Currency 2 4 2 2 4 5 2" xfId="2781" xr:uid="{00000000-0005-0000-0000-0000D3080000}"/>
    <cellStyle name="Currency 2 4 2 2 4 5 2 2" xfId="2782" xr:uid="{00000000-0005-0000-0000-0000D4080000}"/>
    <cellStyle name="Currency 2 4 2 2 4 5 3" xfId="2783" xr:uid="{00000000-0005-0000-0000-0000D5080000}"/>
    <cellStyle name="Currency 2 4 2 2 5" xfId="2784" xr:uid="{00000000-0005-0000-0000-0000D6080000}"/>
    <cellStyle name="Currency 2 4 2 2 5 2" xfId="2785" xr:uid="{00000000-0005-0000-0000-0000D7080000}"/>
    <cellStyle name="Currency 2 4 2 2 5 3" xfId="2786" xr:uid="{00000000-0005-0000-0000-0000D8080000}"/>
    <cellStyle name="Currency 2 4 2 2 5 3 2" xfId="2787" xr:uid="{00000000-0005-0000-0000-0000D9080000}"/>
    <cellStyle name="Currency 2 4 2 2 5 3 3" xfId="2788" xr:uid="{00000000-0005-0000-0000-0000DA080000}"/>
    <cellStyle name="Currency 2 4 2 2 5 4" xfId="2789" xr:uid="{00000000-0005-0000-0000-0000DB080000}"/>
    <cellStyle name="Currency 2 4 2 2 5 4 2" xfId="2790" xr:uid="{00000000-0005-0000-0000-0000DC080000}"/>
    <cellStyle name="Currency 2 4 2 2 5 4 2 2" xfId="2791" xr:uid="{00000000-0005-0000-0000-0000DD080000}"/>
    <cellStyle name="Currency 2 4 2 2 5 4 3" xfId="2792" xr:uid="{00000000-0005-0000-0000-0000DE080000}"/>
    <cellStyle name="Currency 2 4 2 2 5 5" xfId="2793" xr:uid="{00000000-0005-0000-0000-0000DF080000}"/>
    <cellStyle name="Currency 2 4 2 2 5 5 2" xfId="2794" xr:uid="{00000000-0005-0000-0000-0000E0080000}"/>
    <cellStyle name="Currency 2 4 2 2 5 5 2 2" xfId="2795" xr:uid="{00000000-0005-0000-0000-0000E1080000}"/>
    <cellStyle name="Currency 2 4 2 2 5 5 3" xfId="2796" xr:uid="{00000000-0005-0000-0000-0000E2080000}"/>
    <cellStyle name="Currency 2 4 2 2 5 6" xfId="2797" xr:uid="{00000000-0005-0000-0000-0000E3080000}"/>
    <cellStyle name="Currency 2 4 2 2 5 6 2" xfId="2798" xr:uid="{00000000-0005-0000-0000-0000E4080000}"/>
    <cellStyle name="Currency 2 4 2 2 5 6 2 2" xfId="2799" xr:uid="{00000000-0005-0000-0000-0000E5080000}"/>
    <cellStyle name="Currency 2 4 2 2 5 6 3" xfId="2800" xr:uid="{00000000-0005-0000-0000-0000E6080000}"/>
    <cellStyle name="Currency 2 4 2 2 5 7" xfId="2801" xr:uid="{00000000-0005-0000-0000-0000E7080000}"/>
    <cellStyle name="Currency 2 4 2 2 5 7 2" xfId="2802" xr:uid="{00000000-0005-0000-0000-0000E8080000}"/>
    <cellStyle name="Currency 2 4 2 2 5 8" xfId="2803" xr:uid="{00000000-0005-0000-0000-0000E9080000}"/>
    <cellStyle name="Currency 2 4 2 2 5 8 2" xfId="2804" xr:uid="{00000000-0005-0000-0000-0000EA080000}"/>
    <cellStyle name="Currency 2 4 2 2 5 9" xfId="2805" xr:uid="{00000000-0005-0000-0000-0000EB080000}"/>
    <cellStyle name="Currency 2 4 2 2 6" xfId="2806" xr:uid="{00000000-0005-0000-0000-0000EC080000}"/>
    <cellStyle name="Currency 2 4 2 2 6 2" xfId="2807" xr:uid="{00000000-0005-0000-0000-0000ED080000}"/>
    <cellStyle name="Currency 2 4 2 2 6 3" xfId="2808" xr:uid="{00000000-0005-0000-0000-0000EE080000}"/>
    <cellStyle name="Currency 2 4 2 2 7" xfId="2809" xr:uid="{00000000-0005-0000-0000-0000EF080000}"/>
    <cellStyle name="Currency 2 4 2 2 8" xfId="2810" xr:uid="{00000000-0005-0000-0000-0000F0080000}"/>
    <cellStyle name="Currency 2 4 2 2 8 2" xfId="2811" xr:uid="{00000000-0005-0000-0000-0000F1080000}"/>
    <cellStyle name="Currency 2 4 2 2 8 2 2" xfId="2812" xr:uid="{00000000-0005-0000-0000-0000F2080000}"/>
    <cellStyle name="Currency 2 4 2 2 8 3" xfId="2813" xr:uid="{00000000-0005-0000-0000-0000F3080000}"/>
    <cellStyle name="Currency 2 4 2 2 8 4" xfId="2814" xr:uid="{00000000-0005-0000-0000-0000F4080000}"/>
    <cellStyle name="Currency 2 4 2 2 9" xfId="2815" xr:uid="{00000000-0005-0000-0000-0000F5080000}"/>
    <cellStyle name="Currency 2 4 2 2 9 2" xfId="2816" xr:uid="{00000000-0005-0000-0000-0000F6080000}"/>
    <cellStyle name="Currency 2 4 2 2 9 2 2" xfId="2817" xr:uid="{00000000-0005-0000-0000-0000F7080000}"/>
    <cellStyle name="Currency 2 4 2 2 9 3" xfId="2818" xr:uid="{00000000-0005-0000-0000-0000F8080000}"/>
    <cellStyle name="Currency 2 4 2 3" xfId="148" xr:uid="{00000000-0005-0000-0000-0000F9080000}"/>
    <cellStyle name="Currency 2 4 2 3 10" xfId="2819" xr:uid="{00000000-0005-0000-0000-0000FA080000}"/>
    <cellStyle name="Currency 2 4 2 3 10 2" xfId="2820" xr:uid="{00000000-0005-0000-0000-0000FB080000}"/>
    <cellStyle name="Currency 2 4 2 3 10 2 2" xfId="2821" xr:uid="{00000000-0005-0000-0000-0000FC080000}"/>
    <cellStyle name="Currency 2 4 2 3 10 3" xfId="2822" xr:uid="{00000000-0005-0000-0000-0000FD080000}"/>
    <cellStyle name="Currency 2 4 2 3 11" xfId="2823" xr:uid="{00000000-0005-0000-0000-0000FE080000}"/>
    <cellStyle name="Currency 2 4 2 3 11 2" xfId="2824" xr:uid="{00000000-0005-0000-0000-0000FF080000}"/>
    <cellStyle name="Currency 2 4 2 3 12" xfId="2825" xr:uid="{00000000-0005-0000-0000-000000090000}"/>
    <cellStyle name="Currency 2 4 2 3 12 2" xfId="2826" xr:uid="{00000000-0005-0000-0000-000001090000}"/>
    <cellStyle name="Currency 2 4 2 3 13" xfId="2827" xr:uid="{00000000-0005-0000-0000-000002090000}"/>
    <cellStyle name="Currency 2 4 2 3 14" xfId="2828" xr:uid="{00000000-0005-0000-0000-000003090000}"/>
    <cellStyle name="Currency 2 4 2 3 15" xfId="2829" xr:uid="{00000000-0005-0000-0000-000004090000}"/>
    <cellStyle name="Currency 2 4 2 3 2" xfId="149" xr:uid="{00000000-0005-0000-0000-000005090000}"/>
    <cellStyle name="Currency 2 4 2 3 2 2" xfId="2830" xr:uid="{00000000-0005-0000-0000-000006090000}"/>
    <cellStyle name="Currency 2 4 2 3 2 2 2" xfId="2831" xr:uid="{00000000-0005-0000-0000-000007090000}"/>
    <cellStyle name="Currency 2 4 2 3 2 2 3" xfId="2832" xr:uid="{00000000-0005-0000-0000-000008090000}"/>
    <cellStyle name="Currency 2 4 2 3 2 2 3 2" xfId="2833" xr:uid="{00000000-0005-0000-0000-000009090000}"/>
    <cellStyle name="Currency 2 4 2 3 2 2 3 3" xfId="2834" xr:uid="{00000000-0005-0000-0000-00000A090000}"/>
    <cellStyle name="Currency 2 4 2 3 2 2 4" xfId="2835" xr:uid="{00000000-0005-0000-0000-00000B090000}"/>
    <cellStyle name="Currency 2 4 2 3 2 2 4 2" xfId="2836" xr:uid="{00000000-0005-0000-0000-00000C090000}"/>
    <cellStyle name="Currency 2 4 2 3 2 2 4 2 2" xfId="2837" xr:uid="{00000000-0005-0000-0000-00000D090000}"/>
    <cellStyle name="Currency 2 4 2 3 2 2 4 3" xfId="2838" xr:uid="{00000000-0005-0000-0000-00000E090000}"/>
    <cellStyle name="Currency 2 4 2 3 2 2 5" xfId="2839" xr:uid="{00000000-0005-0000-0000-00000F090000}"/>
    <cellStyle name="Currency 2 4 2 3 2 2 5 2" xfId="2840" xr:uid="{00000000-0005-0000-0000-000010090000}"/>
    <cellStyle name="Currency 2 4 2 3 2 2 5 2 2" xfId="2841" xr:uid="{00000000-0005-0000-0000-000011090000}"/>
    <cellStyle name="Currency 2 4 2 3 2 2 5 3" xfId="2842" xr:uid="{00000000-0005-0000-0000-000012090000}"/>
    <cellStyle name="Currency 2 4 2 3 2 2 6" xfId="2843" xr:uid="{00000000-0005-0000-0000-000013090000}"/>
    <cellStyle name="Currency 2 4 2 3 2 2 6 2" xfId="2844" xr:uid="{00000000-0005-0000-0000-000014090000}"/>
    <cellStyle name="Currency 2 4 2 3 2 2 6 2 2" xfId="2845" xr:uid="{00000000-0005-0000-0000-000015090000}"/>
    <cellStyle name="Currency 2 4 2 3 2 2 6 3" xfId="2846" xr:uid="{00000000-0005-0000-0000-000016090000}"/>
    <cellStyle name="Currency 2 4 2 3 2 2 7" xfId="2847" xr:uid="{00000000-0005-0000-0000-000017090000}"/>
    <cellStyle name="Currency 2 4 2 3 2 2 7 2" xfId="2848" xr:uid="{00000000-0005-0000-0000-000018090000}"/>
    <cellStyle name="Currency 2 4 2 3 2 2 8" xfId="2849" xr:uid="{00000000-0005-0000-0000-000019090000}"/>
    <cellStyle name="Currency 2 4 2 3 2 2 8 2" xfId="2850" xr:uid="{00000000-0005-0000-0000-00001A090000}"/>
    <cellStyle name="Currency 2 4 2 3 2 2 9" xfId="2851" xr:uid="{00000000-0005-0000-0000-00001B090000}"/>
    <cellStyle name="Currency 2 4 2 3 2 3" xfId="2852" xr:uid="{00000000-0005-0000-0000-00001C090000}"/>
    <cellStyle name="Currency 2 4 2 3 2 3 2" xfId="2853" xr:uid="{00000000-0005-0000-0000-00001D090000}"/>
    <cellStyle name="Currency 2 4 2 3 2 3 3" xfId="2854" xr:uid="{00000000-0005-0000-0000-00001E090000}"/>
    <cellStyle name="Currency 2 4 2 3 2 3 3 2" xfId="2855" xr:uid="{00000000-0005-0000-0000-00001F090000}"/>
    <cellStyle name="Currency 2 4 2 3 2 3 3 3" xfId="2856" xr:uid="{00000000-0005-0000-0000-000020090000}"/>
    <cellStyle name="Currency 2 4 2 3 2 3 4" xfId="2857" xr:uid="{00000000-0005-0000-0000-000021090000}"/>
    <cellStyle name="Currency 2 4 2 3 2 3 4 2" xfId="2858" xr:uid="{00000000-0005-0000-0000-000022090000}"/>
    <cellStyle name="Currency 2 4 2 3 2 3 4 2 2" xfId="2859" xr:uid="{00000000-0005-0000-0000-000023090000}"/>
    <cellStyle name="Currency 2 4 2 3 2 3 4 3" xfId="2860" xr:uid="{00000000-0005-0000-0000-000024090000}"/>
    <cellStyle name="Currency 2 4 2 3 2 3 5" xfId="2861" xr:uid="{00000000-0005-0000-0000-000025090000}"/>
    <cellStyle name="Currency 2 4 2 3 2 3 5 2" xfId="2862" xr:uid="{00000000-0005-0000-0000-000026090000}"/>
    <cellStyle name="Currency 2 4 2 3 2 3 5 2 2" xfId="2863" xr:uid="{00000000-0005-0000-0000-000027090000}"/>
    <cellStyle name="Currency 2 4 2 3 2 3 5 3" xfId="2864" xr:uid="{00000000-0005-0000-0000-000028090000}"/>
    <cellStyle name="Currency 2 4 2 3 2 3 6" xfId="2865" xr:uid="{00000000-0005-0000-0000-000029090000}"/>
    <cellStyle name="Currency 2 4 2 3 2 3 6 2" xfId="2866" xr:uid="{00000000-0005-0000-0000-00002A090000}"/>
    <cellStyle name="Currency 2 4 2 3 2 3 6 2 2" xfId="2867" xr:uid="{00000000-0005-0000-0000-00002B090000}"/>
    <cellStyle name="Currency 2 4 2 3 2 3 6 3" xfId="2868" xr:uid="{00000000-0005-0000-0000-00002C090000}"/>
    <cellStyle name="Currency 2 4 2 3 2 3 7" xfId="2869" xr:uid="{00000000-0005-0000-0000-00002D090000}"/>
    <cellStyle name="Currency 2 4 2 3 2 3 7 2" xfId="2870" xr:uid="{00000000-0005-0000-0000-00002E090000}"/>
    <cellStyle name="Currency 2 4 2 3 2 3 8" xfId="2871" xr:uid="{00000000-0005-0000-0000-00002F090000}"/>
    <cellStyle name="Currency 2 4 2 3 2 3 8 2" xfId="2872" xr:uid="{00000000-0005-0000-0000-000030090000}"/>
    <cellStyle name="Currency 2 4 2 3 2 3 9" xfId="2873" xr:uid="{00000000-0005-0000-0000-000031090000}"/>
    <cellStyle name="Currency 2 4 2 3 2 4" xfId="2874" xr:uid="{00000000-0005-0000-0000-000032090000}"/>
    <cellStyle name="Currency 2 4 2 3 2 4 2" xfId="2875" xr:uid="{00000000-0005-0000-0000-000033090000}"/>
    <cellStyle name="Currency 2 4 2 3 2 4 3" xfId="2876" xr:uid="{00000000-0005-0000-0000-000034090000}"/>
    <cellStyle name="Currency 2 4 2 3 2 4 3 2" xfId="2877" xr:uid="{00000000-0005-0000-0000-000035090000}"/>
    <cellStyle name="Currency 2 4 2 3 2 4 3 2 2" xfId="2878" xr:uid="{00000000-0005-0000-0000-000036090000}"/>
    <cellStyle name="Currency 2 4 2 3 2 4 3 3" xfId="2879" xr:uid="{00000000-0005-0000-0000-000037090000}"/>
    <cellStyle name="Currency 2 4 2 3 2 4 4" xfId="2880" xr:uid="{00000000-0005-0000-0000-000038090000}"/>
    <cellStyle name="Currency 2 4 2 3 2 4 4 2" xfId="2881" xr:uid="{00000000-0005-0000-0000-000039090000}"/>
    <cellStyle name="Currency 2 4 2 3 2 4 4 2 2" xfId="2882" xr:uid="{00000000-0005-0000-0000-00003A090000}"/>
    <cellStyle name="Currency 2 4 2 3 2 4 4 3" xfId="2883" xr:uid="{00000000-0005-0000-0000-00003B090000}"/>
    <cellStyle name="Currency 2 4 2 3 2 4 5" xfId="2884" xr:uid="{00000000-0005-0000-0000-00003C090000}"/>
    <cellStyle name="Currency 2 4 2 3 2 4 5 2" xfId="2885" xr:uid="{00000000-0005-0000-0000-00003D090000}"/>
    <cellStyle name="Currency 2 4 2 3 2 4 5 2 2" xfId="2886" xr:uid="{00000000-0005-0000-0000-00003E090000}"/>
    <cellStyle name="Currency 2 4 2 3 2 4 5 3" xfId="2887" xr:uid="{00000000-0005-0000-0000-00003F090000}"/>
    <cellStyle name="Currency 2 4 2 3 2 4 6" xfId="2888" xr:uid="{00000000-0005-0000-0000-000040090000}"/>
    <cellStyle name="Currency 2 4 2 3 2 4 6 2" xfId="2889" xr:uid="{00000000-0005-0000-0000-000041090000}"/>
    <cellStyle name="Currency 2 4 2 3 2 4 7" xfId="2890" xr:uid="{00000000-0005-0000-0000-000042090000}"/>
    <cellStyle name="Currency 2 4 2 3 2 4 7 2" xfId="2891" xr:uid="{00000000-0005-0000-0000-000043090000}"/>
    <cellStyle name="Currency 2 4 2 3 2 4 8" xfId="2892" xr:uid="{00000000-0005-0000-0000-000044090000}"/>
    <cellStyle name="Currency 2 4 2 3 2 4 9" xfId="2893" xr:uid="{00000000-0005-0000-0000-000045090000}"/>
    <cellStyle name="Currency 2 4 2 3 2 5" xfId="2894" xr:uid="{00000000-0005-0000-0000-000046090000}"/>
    <cellStyle name="Currency 2 4 2 3 2 5 2" xfId="2895" xr:uid="{00000000-0005-0000-0000-000047090000}"/>
    <cellStyle name="Currency 2 4 2 3 2 5 3" xfId="2896" xr:uid="{00000000-0005-0000-0000-000048090000}"/>
    <cellStyle name="Currency 2 4 2 3 2 6" xfId="2897" xr:uid="{00000000-0005-0000-0000-000049090000}"/>
    <cellStyle name="Currency 2 4 2 3 2 6 2" xfId="2898" xr:uid="{00000000-0005-0000-0000-00004A090000}"/>
    <cellStyle name="Currency 2 4 2 3 2 6 2 2" xfId="2899" xr:uid="{00000000-0005-0000-0000-00004B090000}"/>
    <cellStyle name="Currency 2 4 2 3 2 6 2 2 2" xfId="2900" xr:uid="{00000000-0005-0000-0000-00004C090000}"/>
    <cellStyle name="Currency 2 4 2 3 2 6 2 3" xfId="2901" xr:uid="{00000000-0005-0000-0000-00004D090000}"/>
    <cellStyle name="Currency 2 4 2 3 2 6 3" xfId="2902" xr:uid="{00000000-0005-0000-0000-00004E090000}"/>
    <cellStyle name="Currency 2 4 2 3 2 6 3 2" xfId="2903" xr:uid="{00000000-0005-0000-0000-00004F090000}"/>
    <cellStyle name="Currency 2 4 2 3 2 6 3 2 2" xfId="2904" xr:uid="{00000000-0005-0000-0000-000050090000}"/>
    <cellStyle name="Currency 2 4 2 3 2 6 3 3" xfId="2905" xr:uid="{00000000-0005-0000-0000-000051090000}"/>
    <cellStyle name="Currency 2 4 2 3 2 6 4" xfId="2906" xr:uid="{00000000-0005-0000-0000-000052090000}"/>
    <cellStyle name="Currency 2 4 2 3 2 6 4 2" xfId="2907" xr:uid="{00000000-0005-0000-0000-000053090000}"/>
    <cellStyle name="Currency 2 4 2 3 2 6 4 2 2" xfId="2908" xr:uid="{00000000-0005-0000-0000-000054090000}"/>
    <cellStyle name="Currency 2 4 2 3 2 6 4 3" xfId="2909" xr:uid="{00000000-0005-0000-0000-000055090000}"/>
    <cellStyle name="Currency 2 4 2 3 2 6 5" xfId="2910" xr:uid="{00000000-0005-0000-0000-000056090000}"/>
    <cellStyle name="Currency 2 4 2 3 2 6 5 2" xfId="2911" xr:uid="{00000000-0005-0000-0000-000057090000}"/>
    <cellStyle name="Currency 2 4 2 3 2 6 6" xfId="2912" xr:uid="{00000000-0005-0000-0000-000058090000}"/>
    <cellStyle name="Currency 2 4 2 3 2 6 6 2" xfId="2913" xr:uid="{00000000-0005-0000-0000-000059090000}"/>
    <cellStyle name="Currency 2 4 2 3 2 6 7" xfId="2914" xr:uid="{00000000-0005-0000-0000-00005A090000}"/>
    <cellStyle name="Currency 2 4 2 3 2 7" xfId="2915" xr:uid="{00000000-0005-0000-0000-00005B090000}"/>
    <cellStyle name="Currency 2 4 2 3 2 7 2" xfId="2916" xr:uid="{00000000-0005-0000-0000-00005C090000}"/>
    <cellStyle name="Currency 2 4 2 3 2 7 2 2" xfId="2917" xr:uid="{00000000-0005-0000-0000-00005D090000}"/>
    <cellStyle name="Currency 2 4 2 3 2 7 3" xfId="2918" xr:uid="{00000000-0005-0000-0000-00005E090000}"/>
    <cellStyle name="Currency 2 4 2 3 2 8" xfId="2919" xr:uid="{00000000-0005-0000-0000-00005F090000}"/>
    <cellStyle name="Currency 2 4 2 3 2 8 2" xfId="2920" xr:uid="{00000000-0005-0000-0000-000060090000}"/>
    <cellStyle name="Currency 2 4 2 3 2 8 2 2" xfId="2921" xr:uid="{00000000-0005-0000-0000-000061090000}"/>
    <cellStyle name="Currency 2 4 2 3 2 8 3" xfId="2922" xr:uid="{00000000-0005-0000-0000-000062090000}"/>
    <cellStyle name="Currency 2 4 2 3 3" xfId="150" xr:uid="{00000000-0005-0000-0000-000063090000}"/>
    <cellStyle name="Currency 2 4 2 3 3 10" xfId="2923" xr:uid="{00000000-0005-0000-0000-000064090000}"/>
    <cellStyle name="Currency 2 4 2 3 3 2" xfId="151" xr:uid="{00000000-0005-0000-0000-000065090000}"/>
    <cellStyle name="Currency 2 4 2 3 3 2 2" xfId="2924" xr:uid="{00000000-0005-0000-0000-000066090000}"/>
    <cellStyle name="Currency 2 4 2 3 3 2 3" xfId="2925" xr:uid="{00000000-0005-0000-0000-000067090000}"/>
    <cellStyle name="Currency 2 4 2 3 3 2 3 2" xfId="2926" xr:uid="{00000000-0005-0000-0000-000068090000}"/>
    <cellStyle name="Currency 2 4 2 3 3 2 3 3" xfId="2927" xr:uid="{00000000-0005-0000-0000-000069090000}"/>
    <cellStyle name="Currency 2 4 2 3 3 2 4" xfId="2928" xr:uid="{00000000-0005-0000-0000-00006A090000}"/>
    <cellStyle name="Currency 2 4 2 3 3 2 4 2" xfId="2929" xr:uid="{00000000-0005-0000-0000-00006B090000}"/>
    <cellStyle name="Currency 2 4 2 3 3 2 4 2 2" xfId="2930" xr:uid="{00000000-0005-0000-0000-00006C090000}"/>
    <cellStyle name="Currency 2 4 2 3 3 2 4 3" xfId="2931" xr:uid="{00000000-0005-0000-0000-00006D090000}"/>
    <cellStyle name="Currency 2 4 2 3 3 2 5" xfId="2932" xr:uid="{00000000-0005-0000-0000-00006E090000}"/>
    <cellStyle name="Currency 2 4 2 3 3 2 5 2" xfId="2933" xr:uid="{00000000-0005-0000-0000-00006F090000}"/>
    <cellStyle name="Currency 2 4 2 3 3 2 5 2 2" xfId="2934" xr:uid="{00000000-0005-0000-0000-000070090000}"/>
    <cellStyle name="Currency 2 4 2 3 3 2 5 3" xfId="2935" xr:uid="{00000000-0005-0000-0000-000071090000}"/>
    <cellStyle name="Currency 2 4 2 3 3 2 6" xfId="2936" xr:uid="{00000000-0005-0000-0000-000072090000}"/>
    <cellStyle name="Currency 2 4 2 3 3 2 6 2" xfId="2937" xr:uid="{00000000-0005-0000-0000-000073090000}"/>
    <cellStyle name="Currency 2 4 2 3 3 2 6 2 2" xfId="2938" xr:uid="{00000000-0005-0000-0000-000074090000}"/>
    <cellStyle name="Currency 2 4 2 3 3 2 6 3" xfId="2939" xr:uid="{00000000-0005-0000-0000-000075090000}"/>
    <cellStyle name="Currency 2 4 2 3 3 2 7" xfId="2940" xr:uid="{00000000-0005-0000-0000-000076090000}"/>
    <cellStyle name="Currency 2 4 2 3 3 2 7 2" xfId="2941" xr:uid="{00000000-0005-0000-0000-000077090000}"/>
    <cellStyle name="Currency 2 4 2 3 3 2 8" xfId="2942" xr:uid="{00000000-0005-0000-0000-000078090000}"/>
    <cellStyle name="Currency 2 4 2 3 3 2 8 2" xfId="2943" xr:uid="{00000000-0005-0000-0000-000079090000}"/>
    <cellStyle name="Currency 2 4 2 3 3 2 9" xfId="2944" xr:uid="{00000000-0005-0000-0000-00007A090000}"/>
    <cellStyle name="Currency 2 4 2 3 3 3" xfId="152" xr:uid="{00000000-0005-0000-0000-00007B090000}"/>
    <cellStyle name="Currency 2 4 2 3 3 4" xfId="2945" xr:uid="{00000000-0005-0000-0000-00007C090000}"/>
    <cellStyle name="Currency 2 4 2 3 3 4 2" xfId="2946" xr:uid="{00000000-0005-0000-0000-00007D090000}"/>
    <cellStyle name="Currency 2 4 2 3 3 4 3" xfId="2947" xr:uid="{00000000-0005-0000-0000-00007E090000}"/>
    <cellStyle name="Currency 2 4 2 3 3 5" xfId="2948" xr:uid="{00000000-0005-0000-0000-00007F090000}"/>
    <cellStyle name="Currency 2 4 2 3 3 5 2" xfId="2949" xr:uid="{00000000-0005-0000-0000-000080090000}"/>
    <cellStyle name="Currency 2 4 2 3 3 5 2 2" xfId="2950" xr:uid="{00000000-0005-0000-0000-000081090000}"/>
    <cellStyle name="Currency 2 4 2 3 3 5 3" xfId="2951" xr:uid="{00000000-0005-0000-0000-000082090000}"/>
    <cellStyle name="Currency 2 4 2 3 3 6" xfId="2952" xr:uid="{00000000-0005-0000-0000-000083090000}"/>
    <cellStyle name="Currency 2 4 2 3 3 6 2" xfId="2953" xr:uid="{00000000-0005-0000-0000-000084090000}"/>
    <cellStyle name="Currency 2 4 2 3 3 6 2 2" xfId="2954" xr:uid="{00000000-0005-0000-0000-000085090000}"/>
    <cellStyle name="Currency 2 4 2 3 3 6 3" xfId="2955" xr:uid="{00000000-0005-0000-0000-000086090000}"/>
    <cellStyle name="Currency 2 4 2 3 3 7" xfId="2956" xr:uid="{00000000-0005-0000-0000-000087090000}"/>
    <cellStyle name="Currency 2 4 2 3 3 7 2" xfId="2957" xr:uid="{00000000-0005-0000-0000-000088090000}"/>
    <cellStyle name="Currency 2 4 2 3 3 7 2 2" xfId="2958" xr:uid="{00000000-0005-0000-0000-000089090000}"/>
    <cellStyle name="Currency 2 4 2 3 3 7 3" xfId="2959" xr:uid="{00000000-0005-0000-0000-00008A090000}"/>
    <cellStyle name="Currency 2 4 2 3 3 8" xfId="2960" xr:uid="{00000000-0005-0000-0000-00008B090000}"/>
    <cellStyle name="Currency 2 4 2 3 3 8 2" xfId="2961" xr:uid="{00000000-0005-0000-0000-00008C090000}"/>
    <cellStyle name="Currency 2 4 2 3 3 9" xfId="2962" xr:uid="{00000000-0005-0000-0000-00008D090000}"/>
    <cellStyle name="Currency 2 4 2 3 3 9 2" xfId="2963" xr:uid="{00000000-0005-0000-0000-00008E090000}"/>
    <cellStyle name="Currency 2 4 2 3 4" xfId="153" xr:uid="{00000000-0005-0000-0000-00008F090000}"/>
    <cellStyle name="Currency 2 4 2 3 4 2" xfId="154" xr:uid="{00000000-0005-0000-0000-000090090000}"/>
    <cellStyle name="Currency 2 4 2 3 4 2 10" xfId="2964" xr:uid="{00000000-0005-0000-0000-000091090000}"/>
    <cellStyle name="Currency 2 4 2 3 4 2 2" xfId="2965" xr:uid="{00000000-0005-0000-0000-000092090000}"/>
    <cellStyle name="Currency 2 4 2 3 4 2 3" xfId="2966" xr:uid="{00000000-0005-0000-0000-000093090000}"/>
    <cellStyle name="Currency 2 4 2 3 4 2 4" xfId="2967" xr:uid="{00000000-0005-0000-0000-000094090000}"/>
    <cellStyle name="Currency 2 4 2 3 4 2 4 2" xfId="2968" xr:uid="{00000000-0005-0000-0000-000095090000}"/>
    <cellStyle name="Currency 2 4 2 3 4 2 4 2 2" xfId="2969" xr:uid="{00000000-0005-0000-0000-000096090000}"/>
    <cellStyle name="Currency 2 4 2 3 4 2 4 3" xfId="2970" xr:uid="{00000000-0005-0000-0000-000097090000}"/>
    <cellStyle name="Currency 2 4 2 3 4 2 5" xfId="2971" xr:uid="{00000000-0005-0000-0000-000098090000}"/>
    <cellStyle name="Currency 2 4 2 3 4 2 5 2" xfId="2972" xr:uid="{00000000-0005-0000-0000-000099090000}"/>
    <cellStyle name="Currency 2 4 2 3 4 2 5 2 2" xfId="2973" xr:uid="{00000000-0005-0000-0000-00009A090000}"/>
    <cellStyle name="Currency 2 4 2 3 4 2 5 3" xfId="2974" xr:uid="{00000000-0005-0000-0000-00009B090000}"/>
    <cellStyle name="Currency 2 4 2 3 4 2 6" xfId="2975" xr:uid="{00000000-0005-0000-0000-00009C090000}"/>
    <cellStyle name="Currency 2 4 2 3 4 2 6 2" xfId="2976" xr:uid="{00000000-0005-0000-0000-00009D090000}"/>
    <cellStyle name="Currency 2 4 2 3 4 2 6 2 2" xfId="2977" xr:uid="{00000000-0005-0000-0000-00009E090000}"/>
    <cellStyle name="Currency 2 4 2 3 4 2 6 3" xfId="2978" xr:uid="{00000000-0005-0000-0000-00009F090000}"/>
    <cellStyle name="Currency 2 4 2 3 4 2 7" xfId="2979" xr:uid="{00000000-0005-0000-0000-0000A0090000}"/>
    <cellStyle name="Currency 2 4 2 3 4 2 7 2" xfId="2980" xr:uid="{00000000-0005-0000-0000-0000A1090000}"/>
    <cellStyle name="Currency 2 4 2 3 4 2 8" xfId="2981" xr:uid="{00000000-0005-0000-0000-0000A2090000}"/>
    <cellStyle name="Currency 2 4 2 3 4 2 8 2" xfId="2982" xr:uid="{00000000-0005-0000-0000-0000A3090000}"/>
    <cellStyle name="Currency 2 4 2 3 4 2 9" xfId="2983" xr:uid="{00000000-0005-0000-0000-0000A4090000}"/>
    <cellStyle name="Currency 2 4 2 3 4 3" xfId="155" xr:uid="{00000000-0005-0000-0000-0000A5090000}"/>
    <cellStyle name="Currency 2 4 2 3 4 4" xfId="2984" xr:uid="{00000000-0005-0000-0000-0000A6090000}"/>
    <cellStyle name="Currency 2 4 2 3 4 4 2" xfId="2985" xr:uid="{00000000-0005-0000-0000-0000A7090000}"/>
    <cellStyle name="Currency 2 4 2 3 4 4 2 2" xfId="2986" xr:uid="{00000000-0005-0000-0000-0000A8090000}"/>
    <cellStyle name="Currency 2 4 2 3 4 4 3" xfId="2987" xr:uid="{00000000-0005-0000-0000-0000A9090000}"/>
    <cellStyle name="Currency 2 4 2 3 4 5" xfId="2988" xr:uid="{00000000-0005-0000-0000-0000AA090000}"/>
    <cellStyle name="Currency 2 4 2 3 4 5 2" xfId="2989" xr:uid="{00000000-0005-0000-0000-0000AB090000}"/>
    <cellStyle name="Currency 2 4 2 3 4 5 2 2" xfId="2990" xr:uid="{00000000-0005-0000-0000-0000AC090000}"/>
    <cellStyle name="Currency 2 4 2 3 4 5 3" xfId="2991" xr:uid="{00000000-0005-0000-0000-0000AD090000}"/>
    <cellStyle name="Currency 2 4 2 3 5" xfId="2992" xr:uid="{00000000-0005-0000-0000-0000AE090000}"/>
    <cellStyle name="Currency 2 4 2 3 5 2" xfId="2993" xr:uid="{00000000-0005-0000-0000-0000AF090000}"/>
    <cellStyle name="Currency 2 4 2 3 5 3" xfId="2994" xr:uid="{00000000-0005-0000-0000-0000B0090000}"/>
    <cellStyle name="Currency 2 4 2 3 5 3 2" xfId="2995" xr:uid="{00000000-0005-0000-0000-0000B1090000}"/>
    <cellStyle name="Currency 2 4 2 3 5 3 3" xfId="2996" xr:uid="{00000000-0005-0000-0000-0000B2090000}"/>
    <cellStyle name="Currency 2 4 2 3 5 4" xfId="2997" xr:uid="{00000000-0005-0000-0000-0000B3090000}"/>
    <cellStyle name="Currency 2 4 2 3 5 4 2" xfId="2998" xr:uid="{00000000-0005-0000-0000-0000B4090000}"/>
    <cellStyle name="Currency 2 4 2 3 5 4 2 2" xfId="2999" xr:uid="{00000000-0005-0000-0000-0000B5090000}"/>
    <cellStyle name="Currency 2 4 2 3 5 4 3" xfId="3000" xr:uid="{00000000-0005-0000-0000-0000B6090000}"/>
    <cellStyle name="Currency 2 4 2 3 5 5" xfId="3001" xr:uid="{00000000-0005-0000-0000-0000B7090000}"/>
    <cellStyle name="Currency 2 4 2 3 5 5 2" xfId="3002" xr:uid="{00000000-0005-0000-0000-0000B8090000}"/>
    <cellStyle name="Currency 2 4 2 3 5 5 2 2" xfId="3003" xr:uid="{00000000-0005-0000-0000-0000B9090000}"/>
    <cellStyle name="Currency 2 4 2 3 5 5 3" xfId="3004" xr:uid="{00000000-0005-0000-0000-0000BA090000}"/>
    <cellStyle name="Currency 2 4 2 3 5 6" xfId="3005" xr:uid="{00000000-0005-0000-0000-0000BB090000}"/>
    <cellStyle name="Currency 2 4 2 3 5 6 2" xfId="3006" xr:uid="{00000000-0005-0000-0000-0000BC090000}"/>
    <cellStyle name="Currency 2 4 2 3 5 6 2 2" xfId="3007" xr:uid="{00000000-0005-0000-0000-0000BD090000}"/>
    <cellStyle name="Currency 2 4 2 3 5 6 3" xfId="3008" xr:uid="{00000000-0005-0000-0000-0000BE090000}"/>
    <cellStyle name="Currency 2 4 2 3 5 7" xfId="3009" xr:uid="{00000000-0005-0000-0000-0000BF090000}"/>
    <cellStyle name="Currency 2 4 2 3 5 7 2" xfId="3010" xr:uid="{00000000-0005-0000-0000-0000C0090000}"/>
    <cellStyle name="Currency 2 4 2 3 5 8" xfId="3011" xr:uid="{00000000-0005-0000-0000-0000C1090000}"/>
    <cellStyle name="Currency 2 4 2 3 5 8 2" xfId="3012" xr:uid="{00000000-0005-0000-0000-0000C2090000}"/>
    <cellStyle name="Currency 2 4 2 3 5 9" xfId="3013" xr:uid="{00000000-0005-0000-0000-0000C3090000}"/>
    <cellStyle name="Currency 2 4 2 3 6" xfId="3014" xr:uid="{00000000-0005-0000-0000-0000C4090000}"/>
    <cellStyle name="Currency 2 4 2 3 6 2" xfId="3015" xr:uid="{00000000-0005-0000-0000-0000C5090000}"/>
    <cellStyle name="Currency 2 4 2 3 6 3" xfId="3016" xr:uid="{00000000-0005-0000-0000-0000C6090000}"/>
    <cellStyle name="Currency 2 4 2 3 7" xfId="3017" xr:uid="{00000000-0005-0000-0000-0000C7090000}"/>
    <cellStyle name="Currency 2 4 2 3 8" xfId="3018" xr:uid="{00000000-0005-0000-0000-0000C8090000}"/>
    <cellStyle name="Currency 2 4 2 3 8 2" xfId="3019" xr:uid="{00000000-0005-0000-0000-0000C9090000}"/>
    <cellStyle name="Currency 2 4 2 3 8 2 2" xfId="3020" xr:uid="{00000000-0005-0000-0000-0000CA090000}"/>
    <cellStyle name="Currency 2 4 2 3 8 3" xfId="3021" xr:uid="{00000000-0005-0000-0000-0000CB090000}"/>
    <cellStyle name="Currency 2 4 2 3 8 4" xfId="3022" xr:uid="{00000000-0005-0000-0000-0000CC090000}"/>
    <cellStyle name="Currency 2 4 2 3 9" xfId="3023" xr:uid="{00000000-0005-0000-0000-0000CD090000}"/>
    <cellStyle name="Currency 2 4 2 3 9 2" xfId="3024" xr:uid="{00000000-0005-0000-0000-0000CE090000}"/>
    <cellStyle name="Currency 2 4 2 3 9 2 2" xfId="3025" xr:uid="{00000000-0005-0000-0000-0000CF090000}"/>
    <cellStyle name="Currency 2 4 2 3 9 3" xfId="3026" xr:uid="{00000000-0005-0000-0000-0000D0090000}"/>
    <cellStyle name="Currency 2 4 2 4" xfId="156" xr:uid="{00000000-0005-0000-0000-0000D1090000}"/>
    <cellStyle name="Currency 2 4 2 4 2" xfId="3027" xr:uid="{00000000-0005-0000-0000-0000D2090000}"/>
    <cellStyle name="Currency 2 4 2 4 2 2" xfId="3028" xr:uid="{00000000-0005-0000-0000-0000D3090000}"/>
    <cellStyle name="Currency 2 4 2 4 2 3" xfId="3029" xr:uid="{00000000-0005-0000-0000-0000D4090000}"/>
    <cellStyle name="Currency 2 4 2 4 2 3 2" xfId="3030" xr:uid="{00000000-0005-0000-0000-0000D5090000}"/>
    <cellStyle name="Currency 2 4 2 4 2 3 3" xfId="3031" xr:uid="{00000000-0005-0000-0000-0000D6090000}"/>
    <cellStyle name="Currency 2 4 2 4 2 4" xfId="3032" xr:uid="{00000000-0005-0000-0000-0000D7090000}"/>
    <cellStyle name="Currency 2 4 2 4 2 4 2" xfId="3033" xr:uid="{00000000-0005-0000-0000-0000D8090000}"/>
    <cellStyle name="Currency 2 4 2 4 2 4 2 2" xfId="3034" xr:uid="{00000000-0005-0000-0000-0000D9090000}"/>
    <cellStyle name="Currency 2 4 2 4 2 4 3" xfId="3035" xr:uid="{00000000-0005-0000-0000-0000DA090000}"/>
    <cellStyle name="Currency 2 4 2 4 2 5" xfId="3036" xr:uid="{00000000-0005-0000-0000-0000DB090000}"/>
    <cellStyle name="Currency 2 4 2 4 2 5 2" xfId="3037" xr:uid="{00000000-0005-0000-0000-0000DC090000}"/>
    <cellStyle name="Currency 2 4 2 4 2 5 2 2" xfId="3038" xr:uid="{00000000-0005-0000-0000-0000DD090000}"/>
    <cellStyle name="Currency 2 4 2 4 2 5 3" xfId="3039" xr:uid="{00000000-0005-0000-0000-0000DE090000}"/>
    <cellStyle name="Currency 2 4 2 4 2 6" xfId="3040" xr:uid="{00000000-0005-0000-0000-0000DF090000}"/>
    <cellStyle name="Currency 2 4 2 4 2 6 2" xfId="3041" xr:uid="{00000000-0005-0000-0000-0000E0090000}"/>
    <cellStyle name="Currency 2 4 2 4 2 6 2 2" xfId="3042" xr:uid="{00000000-0005-0000-0000-0000E1090000}"/>
    <cellStyle name="Currency 2 4 2 4 2 6 3" xfId="3043" xr:uid="{00000000-0005-0000-0000-0000E2090000}"/>
    <cellStyle name="Currency 2 4 2 4 2 7" xfId="3044" xr:uid="{00000000-0005-0000-0000-0000E3090000}"/>
    <cellStyle name="Currency 2 4 2 4 2 7 2" xfId="3045" xr:uid="{00000000-0005-0000-0000-0000E4090000}"/>
    <cellStyle name="Currency 2 4 2 4 2 8" xfId="3046" xr:uid="{00000000-0005-0000-0000-0000E5090000}"/>
    <cellStyle name="Currency 2 4 2 4 2 8 2" xfId="3047" xr:uid="{00000000-0005-0000-0000-0000E6090000}"/>
    <cellStyle name="Currency 2 4 2 4 2 9" xfId="3048" xr:uid="{00000000-0005-0000-0000-0000E7090000}"/>
    <cellStyle name="Currency 2 4 2 4 3" xfId="3049" xr:uid="{00000000-0005-0000-0000-0000E8090000}"/>
    <cellStyle name="Currency 2 4 2 4 3 2" xfId="3050" xr:uid="{00000000-0005-0000-0000-0000E9090000}"/>
    <cellStyle name="Currency 2 4 2 4 3 3" xfId="3051" xr:uid="{00000000-0005-0000-0000-0000EA090000}"/>
    <cellStyle name="Currency 2 4 2 4 3 3 2" xfId="3052" xr:uid="{00000000-0005-0000-0000-0000EB090000}"/>
    <cellStyle name="Currency 2 4 2 4 3 3 3" xfId="3053" xr:uid="{00000000-0005-0000-0000-0000EC090000}"/>
    <cellStyle name="Currency 2 4 2 4 3 4" xfId="3054" xr:uid="{00000000-0005-0000-0000-0000ED090000}"/>
    <cellStyle name="Currency 2 4 2 4 3 4 2" xfId="3055" xr:uid="{00000000-0005-0000-0000-0000EE090000}"/>
    <cellStyle name="Currency 2 4 2 4 3 4 2 2" xfId="3056" xr:uid="{00000000-0005-0000-0000-0000EF090000}"/>
    <cellStyle name="Currency 2 4 2 4 3 4 3" xfId="3057" xr:uid="{00000000-0005-0000-0000-0000F0090000}"/>
    <cellStyle name="Currency 2 4 2 4 3 5" xfId="3058" xr:uid="{00000000-0005-0000-0000-0000F1090000}"/>
    <cellStyle name="Currency 2 4 2 4 3 5 2" xfId="3059" xr:uid="{00000000-0005-0000-0000-0000F2090000}"/>
    <cellStyle name="Currency 2 4 2 4 3 5 2 2" xfId="3060" xr:uid="{00000000-0005-0000-0000-0000F3090000}"/>
    <cellStyle name="Currency 2 4 2 4 3 5 3" xfId="3061" xr:uid="{00000000-0005-0000-0000-0000F4090000}"/>
    <cellStyle name="Currency 2 4 2 4 3 6" xfId="3062" xr:uid="{00000000-0005-0000-0000-0000F5090000}"/>
    <cellStyle name="Currency 2 4 2 4 3 6 2" xfId="3063" xr:uid="{00000000-0005-0000-0000-0000F6090000}"/>
    <cellStyle name="Currency 2 4 2 4 3 6 2 2" xfId="3064" xr:uid="{00000000-0005-0000-0000-0000F7090000}"/>
    <cellStyle name="Currency 2 4 2 4 3 6 3" xfId="3065" xr:uid="{00000000-0005-0000-0000-0000F8090000}"/>
    <cellStyle name="Currency 2 4 2 4 3 7" xfId="3066" xr:uid="{00000000-0005-0000-0000-0000F9090000}"/>
    <cellStyle name="Currency 2 4 2 4 3 7 2" xfId="3067" xr:uid="{00000000-0005-0000-0000-0000FA090000}"/>
    <cellStyle name="Currency 2 4 2 4 3 8" xfId="3068" xr:uid="{00000000-0005-0000-0000-0000FB090000}"/>
    <cellStyle name="Currency 2 4 2 4 3 8 2" xfId="3069" xr:uid="{00000000-0005-0000-0000-0000FC090000}"/>
    <cellStyle name="Currency 2 4 2 4 3 9" xfId="3070" xr:uid="{00000000-0005-0000-0000-0000FD090000}"/>
    <cellStyle name="Currency 2 4 2 4 4" xfId="3071" xr:uid="{00000000-0005-0000-0000-0000FE090000}"/>
    <cellStyle name="Currency 2 4 2 4 4 2" xfId="3072" xr:uid="{00000000-0005-0000-0000-0000FF090000}"/>
    <cellStyle name="Currency 2 4 2 4 4 3" xfId="3073" xr:uid="{00000000-0005-0000-0000-0000000A0000}"/>
    <cellStyle name="Currency 2 4 2 4 4 3 2" xfId="3074" xr:uid="{00000000-0005-0000-0000-0000010A0000}"/>
    <cellStyle name="Currency 2 4 2 4 4 3 2 2" xfId="3075" xr:uid="{00000000-0005-0000-0000-0000020A0000}"/>
    <cellStyle name="Currency 2 4 2 4 4 3 3" xfId="3076" xr:uid="{00000000-0005-0000-0000-0000030A0000}"/>
    <cellStyle name="Currency 2 4 2 4 4 4" xfId="3077" xr:uid="{00000000-0005-0000-0000-0000040A0000}"/>
    <cellStyle name="Currency 2 4 2 4 4 4 2" xfId="3078" xr:uid="{00000000-0005-0000-0000-0000050A0000}"/>
    <cellStyle name="Currency 2 4 2 4 4 4 2 2" xfId="3079" xr:uid="{00000000-0005-0000-0000-0000060A0000}"/>
    <cellStyle name="Currency 2 4 2 4 4 4 3" xfId="3080" xr:uid="{00000000-0005-0000-0000-0000070A0000}"/>
    <cellStyle name="Currency 2 4 2 4 4 5" xfId="3081" xr:uid="{00000000-0005-0000-0000-0000080A0000}"/>
    <cellStyle name="Currency 2 4 2 4 4 5 2" xfId="3082" xr:uid="{00000000-0005-0000-0000-0000090A0000}"/>
    <cellStyle name="Currency 2 4 2 4 4 5 2 2" xfId="3083" xr:uid="{00000000-0005-0000-0000-00000A0A0000}"/>
    <cellStyle name="Currency 2 4 2 4 4 5 3" xfId="3084" xr:uid="{00000000-0005-0000-0000-00000B0A0000}"/>
    <cellStyle name="Currency 2 4 2 4 4 6" xfId="3085" xr:uid="{00000000-0005-0000-0000-00000C0A0000}"/>
    <cellStyle name="Currency 2 4 2 4 4 6 2" xfId="3086" xr:uid="{00000000-0005-0000-0000-00000D0A0000}"/>
    <cellStyle name="Currency 2 4 2 4 4 7" xfId="3087" xr:uid="{00000000-0005-0000-0000-00000E0A0000}"/>
    <cellStyle name="Currency 2 4 2 4 4 7 2" xfId="3088" xr:uid="{00000000-0005-0000-0000-00000F0A0000}"/>
    <cellStyle name="Currency 2 4 2 4 4 8" xfId="3089" xr:uid="{00000000-0005-0000-0000-0000100A0000}"/>
    <cellStyle name="Currency 2 4 2 4 4 9" xfId="3090" xr:uid="{00000000-0005-0000-0000-0000110A0000}"/>
    <cellStyle name="Currency 2 4 2 4 5" xfId="3091" xr:uid="{00000000-0005-0000-0000-0000120A0000}"/>
    <cellStyle name="Currency 2 4 2 4 5 2" xfId="3092" xr:uid="{00000000-0005-0000-0000-0000130A0000}"/>
    <cellStyle name="Currency 2 4 2 4 5 3" xfId="3093" xr:uid="{00000000-0005-0000-0000-0000140A0000}"/>
    <cellStyle name="Currency 2 4 2 4 6" xfId="3094" xr:uid="{00000000-0005-0000-0000-0000150A0000}"/>
    <cellStyle name="Currency 2 4 2 4 6 2" xfId="3095" xr:uid="{00000000-0005-0000-0000-0000160A0000}"/>
    <cellStyle name="Currency 2 4 2 4 6 2 2" xfId="3096" xr:uid="{00000000-0005-0000-0000-0000170A0000}"/>
    <cellStyle name="Currency 2 4 2 4 6 2 2 2" xfId="3097" xr:uid="{00000000-0005-0000-0000-0000180A0000}"/>
    <cellStyle name="Currency 2 4 2 4 6 2 3" xfId="3098" xr:uid="{00000000-0005-0000-0000-0000190A0000}"/>
    <cellStyle name="Currency 2 4 2 4 6 3" xfId="3099" xr:uid="{00000000-0005-0000-0000-00001A0A0000}"/>
    <cellStyle name="Currency 2 4 2 4 6 3 2" xfId="3100" xr:uid="{00000000-0005-0000-0000-00001B0A0000}"/>
    <cellStyle name="Currency 2 4 2 4 6 3 2 2" xfId="3101" xr:uid="{00000000-0005-0000-0000-00001C0A0000}"/>
    <cellStyle name="Currency 2 4 2 4 6 3 3" xfId="3102" xr:uid="{00000000-0005-0000-0000-00001D0A0000}"/>
    <cellStyle name="Currency 2 4 2 4 6 4" xfId="3103" xr:uid="{00000000-0005-0000-0000-00001E0A0000}"/>
    <cellStyle name="Currency 2 4 2 4 6 4 2" xfId="3104" xr:uid="{00000000-0005-0000-0000-00001F0A0000}"/>
    <cellStyle name="Currency 2 4 2 4 6 4 2 2" xfId="3105" xr:uid="{00000000-0005-0000-0000-0000200A0000}"/>
    <cellStyle name="Currency 2 4 2 4 6 4 3" xfId="3106" xr:uid="{00000000-0005-0000-0000-0000210A0000}"/>
    <cellStyle name="Currency 2 4 2 4 6 5" xfId="3107" xr:uid="{00000000-0005-0000-0000-0000220A0000}"/>
    <cellStyle name="Currency 2 4 2 4 6 5 2" xfId="3108" xr:uid="{00000000-0005-0000-0000-0000230A0000}"/>
    <cellStyle name="Currency 2 4 2 4 6 6" xfId="3109" xr:uid="{00000000-0005-0000-0000-0000240A0000}"/>
    <cellStyle name="Currency 2 4 2 4 6 6 2" xfId="3110" xr:uid="{00000000-0005-0000-0000-0000250A0000}"/>
    <cellStyle name="Currency 2 4 2 4 6 7" xfId="3111" xr:uid="{00000000-0005-0000-0000-0000260A0000}"/>
    <cellStyle name="Currency 2 4 2 4 7" xfId="3112" xr:uid="{00000000-0005-0000-0000-0000270A0000}"/>
    <cellStyle name="Currency 2 4 2 4 7 2" xfId="3113" xr:uid="{00000000-0005-0000-0000-0000280A0000}"/>
    <cellStyle name="Currency 2 4 2 4 7 2 2" xfId="3114" xr:uid="{00000000-0005-0000-0000-0000290A0000}"/>
    <cellStyle name="Currency 2 4 2 4 7 3" xfId="3115" xr:uid="{00000000-0005-0000-0000-00002A0A0000}"/>
    <cellStyle name="Currency 2 4 2 4 8" xfId="3116" xr:uid="{00000000-0005-0000-0000-00002B0A0000}"/>
    <cellStyle name="Currency 2 4 2 4 8 2" xfId="3117" xr:uid="{00000000-0005-0000-0000-00002C0A0000}"/>
    <cellStyle name="Currency 2 4 2 4 8 2 2" xfId="3118" xr:uid="{00000000-0005-0000-0000-00002D0A0000}"/>
    <cellStyle name="Currency 2 4 2 4 8 3" xfId="3119" xr:uid="{00000000-0005-0000-0000-00002E0A0000}"/>
    <cellStyle name="Currency 2 4 2 5" xfId="157" xr:uid="{00000000-0005-0000-0000-00002F0A0000}"/>
    <cellStyle name="Currency 2 4 2 5 10" xfId="3120" xr:uid="{00000000-0005-0000-0000-0000300A0000}"/>
    <cellStyle name="Currency 2 4 2 5 2" xfId="158" xr:uid="{00000000-0005-0000-0000-0000310A0000}"/>
    <cellStyle name="Currency 2 4 2 5 2 2" xfId="3121" xr:uid="{00000000-0005-0000-0000-0000320A0000}"/>
    <cellStyle name="Currency 2 4 2 5 2 3" xfId="3122" xr:uid="{00000000-0005-0000-0000-0000330A0000}"/>
    <cellStyle name="Currency 2 4 2 5 2 3 2" xfId="3123" xr:uid="{00000000-0005-0000-0000-0000340A0000}"/>
    <cellStyle name="Currency 2 4 2 5 2 3 3" xfId="3124" xr:uid="{00000000-0005-0000-0000-0000350A0000}"/>
    <cellStyle name="Currency 2 4 2 5 2 4" xfId="3125" xr:uid="{00000000-0005-0000-0000-0000360A0000}"/>
    <cellStyle name="Currency 2 4 2 5 2 4 2" xfId="3126" xr:uid="{00000000-0005-0000-0000-0000370A0000}"/>
    <cellStyle name="Currency 2 4 2 5 2 4 2 2" xfId="3127" xr:uid="{00000000-0005-0000-0000-0000380A0000}"/>
    <cellStyle name="Currency 2 4 2 5 2 4 3" xfId="3128" xr:uid="{00000000-0005-0000-0000-0000390A0000}"/>
    <cellStyle name="Currency 2 4 2 5 2 5" xfId="3129" xr:uid="{00000000-0005-0000-0000-00003A0A0000}"/>
    <cellStyle name="Currency 2 4 2 5 2 5 2" xfId="3130" xr:uid="{00000000-0005-0000-0000-00003B0A0000}"/>
    <cellStyle name="Currency 2 4 2 5 2 5 2 2" xfId="3131" xr:uid="{00000000-0005-0000-0000-00003C0A0000}"/>
    <cellStyle name="Currency 2 4 2 5 2 5 3" xfId="3132" xr:uid="{00000000-0005-0000-0000-00003D0A0000}"/>
    <cellStyle name="Currency 2 4 2 5 2 6" xfId="3133" xr:uid="{00000000-0005-0000-0000-00003E0A0000}"/>
    <cellStyle name="Currency 2 4 2 5 2 6 2" xfId="3134" xr:uid="{00000000-0005-0000-0000-00003F0A0000}"/>
    <cellStyle name="Currency 2 4 2 5 2 6 2 2" xfId="3135" xr:uid="{00000000-0005-0000-0000-0000400A0000}"/>
    <cellStyle name="Currency 2 4 2 5 2 6 3" xfId="3136" xr:uid="{00000000-0005-0000-0000-0000410A0000}"/>
    <cellStyle name="Currency 2 4 2 5 2 7" xfId="3137" xr:uid="{00000000-0005-0000-0000-0000420A0000}"/>
    <cellStyle name="Currency 2 4 2 5 2 7 2" xfId="3138" xr:uid="{00000000-0005-0000-0000-0000430A0000}"/>
    <cellStyle name="Currency 2 4 2 5 2 8" xfId="3139" xr:uid="{00000000-0005-0000-0000-0000440A0000}"/>
    <cellStyle name="Currency 2 4 2 5 2 8 2" xfId="3140" xr:uid="{00000000-0005-0000-0000-0000450A0000}"/>
    <cellStyle name="Currency 2 4 2 5 2 9" xfId="3141" xr:uid="{00000000-0005-0000-0000-0000460A0000}"/>
    <cellStyle name="Currency 2 4 2 5 3" xfId="159" xr:uid="{00000000-0005-0000-0000-0000470A0000}"/>
    <cellStyle name="Currency 2 4 2 5 4" xfId="3142" xr:uid="{00000000-0005-0000-0000-0000480A0000}"/>
    <cellStyle name="Currency 2 4 2 5 4 2" xfId="3143" xr:uid="{00000000-0005-0000-0000-0000490A0000}"/>
    <cellStyle name="Currency 2 4 2 5 4 3" xfId="3144" xr:uid="{00000000-0005-0000-0000-00004A0A0000}"/>
    <cellStyle name="Currency 2 4 2 5 5" xfId="3145" xr:uid="{00000000-0005-0000-0000-00004B0A0000}"/>
    <cellStyle name="Currency 2 4 2 5 5 2" xfId="3146" xr:uid="{00000000-0005-0000-0000-00004C0A0000}"/>
    <cellStyle name="Currency 2 4 2 5 5 2 2" xfId="3147" xr:uid="{00000000-0005-0000-0000-00004D0A0000}"/>
    <cellStyle name="Currency 2 4 2 5 5 3" xfId="3148" xr:uid="{00000000-0005-0000-0000-00004E0A0000}"/>
    <cellStyle name="Currency 2 4 2 5 6" xfId="3149" xr:uid="{00000000-0005-0000-0000-00004F0A0000}"/>
    <cellStyle name="Currency 2 4 2 5 6 2" xfId="3150" xr:uid="{00000000-0005-0000-0000-0000500A0000}"/>
    <cellStyle name="Currency 2 4 2 5 6 2 2" xfId="3151" xr:uid="{00000000-0005-0000-0000-0000510A0000}"/>
    <cellStyle name="Currency 2 4 2 5 6 3" xfId="3152" xr:uid="{00000000-0005-0000-0000-0000520A0000}"/>
    <cellStyle name="Currency 2 4 2 5 7" xfId="3153" xr:uid="{00000000-0005-0000-0000-0000530A0000}"/>
    <cellStyle name="Currency 2 4 2 5 7 2" xfId="3154" xr:uid="{00000000-0005-0000-0000-0000540A0000}"/>
    <cellStyle name="Currency 2 4 2 5 7 2 2" xfId="3155" xr:uid="{00000000-0005-0000-0000-0000550A0000}"/>
    <cellStyle name="Currency 2 4 2 5 7 3" xfId="3156" xr:uid="{00000000-0005-0000-0000-0000560A0000}"/>
    <cellStyle name="Currency 2 4 2 5 8" xfId="3157" xr:uid="{00000000-0005-0000-0000-0000570A0000}"/>
    <cellStyle name="Currency 2 4 2 5 8 2" xfId="3158" xr:uid="{00000000-0005-0000-0000-0000580A0000}"/>
    <cellStyle name="Currency 2 4 2 5 9" xfId="3159" xr:uid="{00000000-0005-0000-0000-0000590A0000}"/>
    <cellStyle name="Currency 2 4 2 5 9 2" xfId="3160" xr:uid="{00000000-0005-0000-0000-00005A0A0000}"/>
    <cellStyle name="Currency 2 4 2 6" xfId="160" xr:uid="{00000000-0005-0000-0000-00005B0A0000}"/>
    <cellStyle name="Currency 2 4 2 6 2" xfId="161" xr:uid="{00000000-0005-0000-0000-00005C0A0000}"/>
    <cellStyle name="Currency 2 4 2 6 2 10" xfId="3161" xr:uid="{00000000-0005-0000-0000-00005D0A0000}"/>
    <cellStyle name="Currency 2 4 2 6 2 2" xfId="3162" xr:uid="{00000000-0005-0000-0000-00005E0A0000}"/>
    <cellStyle name="Currency 2 4 2 6 2 3" xfId="3163" xr:uid="{00000000-0005-0000-0000-00005F0A0000}"/>
    <cellStyle name="Currency 2 4 2 6 2 4" xfId="3164" xr:uid="{00000000-0005-0000-0000-0000600A0000}"/>
    <cellStyle name="Currency 2 4 2 6 2 4 2" xfId="3165" xr:uid="{00000000-0005-0000-0000-0000610A0000}"/>
    <cellStyle name="Currency 2 4 2 6 2 4 2 2" xfId="3166" xr:uid="{00000000-0005-0000-0000-0000620A0000}"/>
    <cellStyle name="Currency 2 4 2 6 2 4 3" xfId="3167" xr:uid="{00000000-0005-0000-0000-0000630A0000}"/>
    <cellStyle name="Currency 2 4 2 6 2 5" xfId="3168" xr:uid="{00000000-0005-0000-0000-0000640A0000}"/>
    <cellStyle name="Currency 2 4 2 6 2 5 2" xfId="3169" xr:uid="{00000000-0005-0000-0000-0000650A0000}"/>
    <cellStyle name="Currency 2 4 2 6 2 5 2 2" xfId="3170" xr:uid="{00000000-0005-0000-0000-0000660A0000}"/>
    <cellStyle name="Currency 2 4 2 6 2 5 3" xfId="3171" xr:uid="{00000000-0005-0000-0000-0000670A0000}"/>
    <cellStyle name="Currency 2 4 2 6 2 6" xfId="3172" xr:uid="{00000000-0005-0000-0000-0000680A0000}"/>
    <cellStyle name="Currency 2 4 2 6 2 6 2" xfId="3173" xr:uid="{00000000-0005-0000-0000-0000690A0000}"/>
    <cellStyle name="Currency 2 4 2 6 2 6 2 2" xfId="3174" xr:uid="{00000000-0005-0000-0000-00006A0A0000}"/>
    <cellStyle name="Currency 2 4 2 6 2 6 3" xfId="3175" xr:uid="{00000000-0005-0000-0000-00006B0A0000}"/>
    <cellStyle name="Currency 2 4 2 6 2 7" xfId="3176" xr:uid="{00000000-0005-0000-0000-00006C0A0000}"/>
    <cellStyle name="Currency 2 4 2 6 2 7 2" xfId="3177" xr:uid="{00000000-0005-0000-0000-00006D0A0000}"/>
    <cellStyle name="Currency 2 4 2 6 2 8" xfId="3178" xr:uid="{00000000-0005-0000-0000-00006E0A0000}"/>
    <cellStyle name="Currency 2 4 2 6 2 8 2" xfId="3179" xr:uid="{00000000-0005-0000-0000-00006F0A0000}"/>
    <cellStyle name="Currency 2 4 2 6 2 9" xfId="3180" xr:uid="{00000000-0005-0000-0000-0000700A0000}"/>
    <cellStyle name="Currency 2 4 2 6 3" xfId="162" xr:uid="{00000000-0005-0000-0000-0000710A0000}"/>
    <cellStyle name="Currency 2 4 2 6 4" xfId="3181" xr:uid="{00000000-0005-0000-0000-0000720A0000}"/>
    <cellStyle name="Currency 2 4 2 6 4 2" xfId="3182" xr:uid="{00000000-0005-0000-0000-0000730A0000}"/>
    <cellStyle name="Currency 2 4 2 6 4 2 2" xfId="3183" xr:uid="{00000000-0005-0000-0000-0000740A0000}"/>
    <cellStyle name="Currency 2 4 2 6 4 3" xfId="3184" xr:uid="{00000000-0005-0000-0000-0000750A0000}"/>
    <cellStyle name="Currency 2 4 2 6 5" xfId="3185" xr:uid="{00000000-0005-0000-0000-0000760A0000}"/>
    <cellStyle name="Currency 2 4 2 6 5 2" xfId="3186" xr:uid="{00000000-0005-0000-0000-0000770A0000}"/>
    <cellStyle name="Currency 2 4 2 6 5 2 2" xfId="3187" xr:uid="{00000000-0005-0000-0000-0000780A0000}"/>
    <cellStyle name="Currency 2 4 2 6 5 3" xfId="3188" xr:uid="{00000000-0005-0000-0000-0000790A0000}"/>
    <cellStyle name="Currency 2 4 2 7" xfId="3189" xr:uid="{00000000-0005-0000-0000-00007A0A0000}"/>
    <cellStyle name="Currency 2 4 2 7 2" xfId="3190" xr:uid="{00000000-0005-0000-0000-00007B0A0000}"/>
    <cellStyle name="Currency 2 4 2 7 3" xfId="3191" xr:uid="{00000000-0005-0000-0000-00007C0A0000}"/>
    <cellStyle name="Currency 2 4 2 7 3 2" xfId="3192" xr:uid="{00000000-0005-0000-0000-00007D0A0000}"/>
    <cellStyle name="Currency 2 4 2 7 3 3" xfId="3193" xr:uid="{00000000-0005-0000-0000-00007E0A0000}"/>
    <cellStyle name="Currency 2 4 2 7 4" xfId="3194" xr:uid="{00000000-0005-0000-0000-00007F0A0000}"/>
    <cellStyle name="Currency 2 4 2 7 4 2" xfId="3195" xr:uid="{00000000-0005-0000-0000-0000800A0000}"/>
    <cellStyle name="Currency 2 4 2 7 4 2 2" xfId="3196" xr:uid="{00000000-0005-0000-0000-0000810A0000}"/>
    <cellStyle name="Currency 2 4 2 7 4 3" xfId="3197" xr:uid="{00000000-0005-0000-0000-0000820A0000}"/>
    <cellStyle name="Currency 2 4 2 7 5" xfId="3198" xr:uid="{00000000-0005-0000-0000-0000830A0000}"/>
    <cellStyle name="Currency 2 4 2 7 5 2" xfId="3199" xr:uid="{00000000-0005-0000-0000-0000840A0000}"/>
    <cellStyle name="Currency 2 4 2 7 5 2 2" xfId="3200" xr:uid="{00000000-0005-0000-0000-0000850A0000}"/>
    <cellStyle name="Currency 2 4 2 7 5 3" xfId="3201" xr:uid="{00000000-0005-0000-0000-0000860A0000}"/>
    <cellStyle name="Currency 2 4 2 7 6" xfId="3202" xr:uid="{00000000-0005-0000-0000-0000870A0000}"/>
    <cellStyle name="Currency 2 4 2 7 6 2" xfId="3203" xr:uid="{00000000-0005-0000-0000-0000880A0000}"/>
    <cellStyle name="Currency 2 4 2 7 6 2 2" xfId="3204" xr:uid="{00000000-0005-0000-0000-0000890A0000}"/>
    <cellStyle name="Currency 2 4 2 7 6 3" xfId="3205" xr:uid="{00000000-0005-0000-0000-00008A0A0000}"/>
    <cellStyle name="Currency 2 4 2 7 7" xfId="3206" xr:uid="{00000000-0005-0000-0000-00008B0A0000}"/>
    <cellStyle name="Currency 2 4 2 7 7 2" xfId="3207" xr:uid="{00000000-0005-0000-0000-00008C0A0000}"/>
    <cellStyle name="Currency 2 4 2 7 8" xfId="3208" xr:uid="{00000000-0005-0000-0000-00008D0A0000}"/>
    <cellStyle name="Currency 2 4 2 7 8 2" xfId="3209" xr:uid="{00000000-0005-0000-0000-00008E0A0000}"/>
    <cellStyle name="Currency 2 4 2 7 9" xfId="3210" xr:uid="{00000000-0005-0000-0000-00008F0A0000}"/>
    <cellStyle name="Currency 2 4 2 8" xfId="3211" xr:uid="{00000000-0005-0000-0000-0000900A0000}"/>
    <cellStyle name="Currency 2 4 2 8 2" xfId="3212" xr:uid="{00000000-0005-0000-0000-0000910A0000}"/>
    <cellStyle name="Currency 2 4 2 8 3" xfId="3213" xr:uid="{00000000-0005-0000-0000-0000920A0000}"/>
    <cellStyle name="Currency 2 4 2 9" xfId="3214" xr:uid="{00000000-0005-0000-0000-0000930A0000}"/>
    <cellStyle name="Currency 2 4 3" xfId="163" xr:uid="{00000000-0005-0000-0000-0000940A0000}"/>
    <cellStyle name="Currency 2 4 3 10" xfId="3215" xr:uid="{00000000-0005-0000-0000-0000950A0000}"/>
    <cellStyle name="Currency 2 4 3 10 2" xfId="3216" xr:uid="{00000000-0005-0000-0000-0000960A0000}"/>
    <cellStyle name="Currency 2 4 3 10 2 2" xfId="3217" xr:uid="{00000000-0005-0000-0000-0000970A0000}"/>
    <cellStyle name="Currency 2 4 3 10 3" xfId="3218" xr:uid="{00000000-0005-0000-0000-0000980A0000}"/>
    <cellStyle name="Currency 2 4 3 10 4" xfId="3219" xr:uid="{00000000-0005-0000-0000-0000990A0000}"/>
    <cellStyle name="Currency 2 4 3 11" xfId="3220" xr:uid="{00000000-0005-0000-0000-00009A0A0000}"/>
    <cellStyle name="Currency 2 4 3 11 2" xfId="3221" xr:uid="{00000000-0005-0000-0000-00009B0A0000}"/>
    <cellStyle name="Currency 2 4 3 11 2 2" xfId="3222" xr:uid="{00000000-0005-0000-0000-00009C0A0000}"/>
    <cellStyle name="Currency 2 4 3 11 3" xfId="3223" xr:uid="{00000000-0005-0000-0000-00009D0A0000}"/>
    <cellStyle name="Currency 2 4 3 12" xfId="3224" xr:uid="{00000000-0005-0000-0000-00009E0A0000}"/>
    <cellStyle name="Currency 2 4 3 12 2" xfId="3225" xr:uid="{00000000-0005-0000-0000-00009F0A0000}"/>
    <cellStyle name="Currency 2 4 3 12 2 2" xfId="3226" xr:uid="{00000000-0005-0000-0000-0000A00A0000}"/>
    <cellStyle name="Currency 2 4 3 12 3" xfId="3227" xr:uid="{00000000-0005-0000-0000-0000A10A0000}"/>
    <cellStyle name="Currency 2 4 3 13" xfId="3228" xr:uid="{00000000-0005-0000-0000-0000A20A0000}"/>
    <cellStyle name="Currency 2 4 3 13 2" xfId="3229" xr:uid="{00000000-0005-0000-0000-0000A30A0000}"/>
    <cellStyle name="Currency 2 4 3 14" xfId="3230" xr:uid="{00000000-0005-0000-0000-0000A40A0000}"/>
    <cellStyle name="Currency 2 4 3 14 2" xfId="3231" xr:uid="{00000000-0005-0000-0000-0000A50A0000}"/>
    <cellStyle name="Currency 2 4 3 15" xfId="3232" xr:uid="{00000000-0005-0000-0000-0000A60A0000}"/>
    <cellStyle name="Currency 2 4 3 16" xfId="3233" xr:uid="{00000000-0005-0000-0000-0000A70A0000}"/>
    <cellStyle name="Currency 2 4 3 17" xfId="3234" xr:uid="{00000000-0005-0000-0000-0000A80A0000}"/>
    <cellStyle name="Currency 2 4 3 2" xfId="164" xr:uid="{00000000-0005-0000-0000-0000A90A0000}"/>
    <cellStyle name="Currency 2 4 3 2 10" xfId="3235" xr:uid="{00000000-0005-0000-0000-0000AA0A0000}"/>
    <cellStyle name="Currency 2 4 3 2 10 2" xfId="3236" xr:uid="{00000000-0005-0000-0000-0000AB0A0000}"/>
    <cellStyle name="Currency 2 4 3 2 10 2 2" xfId="3237" xr:uid="{00000000-0005-0000-0000-0000AC0A0000}"/>
    <cellStyle name="Currency 2 4 3 2 10 3" xfId="3238" xr:uid="{00000000-0005-0000-0000-0000AD0A0000}"/>
    <cellStyle name="Currency 2 4 3 2 11" xfId="3239" xr:uid="{00000000-0005-0000-0000-0000AE0A0000}"/>
    <cellStyle name="Currency 2 4 3 2 11 2" xfId="3240" xr:uid="{00000000-0005-0000-0000-0000AF0A0000}"/>
    <cellStyle name="Currency 2 4 3 2 12" xfId="3241" xr:uid="{00000000-0005-0000-0000-0000B00A0000}"/>
    <cellStyle name="Currency 2 4 3 2 12 2" xfId="3242" xr:uid="{00000000-0005-0000-0000-0000B10A0000}"/>
    <cellStyle name="Currency 2 4 3 2 13" xfId="3243" xr:uid="{00000000-0005-0000-0000-0000B20A0000}"/>
    <cellStyle name="Currency 2 4 3 2 14" xfId="3244" xr:uid="{00000000-0005-0000-0000-0000B30A0000}"/>
    <cellStyle name="Currency 2 4 3 2 15" xfId="3245" xr:uid="{00000000-0005-0000-0000-0000B40A0000}"/>
    <cellStyle name="Currency 2 4 3 2 2" xfId="165" xr:uid="{00000000-0005-0000-0000-0000B50A0000}"/>
    <cellStyle name="Currency 2 4 3 2 2 2" xfId="3246" xr:uid="{00000000-0005-0000-0000-0000B60A0000}"/>
    <cellStyle name="Currency 2 4 3 2 2 2 2" xfId="3247" xr:uid="{00000000-0005-0000-0000-0000B70A0000}"/>
    <cellStyle name="Currency 2 4 3 2 2 2 3" xfId="3248" xr:uid="{00000000-0005-0000-0000-0000B80A0000}"/>
    <cellStyle name="Currency 2 4 3 2 2 2 3 2" xfId="3249" xr:uid="{00000000-0005-0000-0000-0000B90A0000}"/>
    <cellStyle name="Currency 2 4 3 2 2 2 3 3" xfId="3250" xr:uid="{00000000-0005-0000-0000-0000BA0A0000}"/>
    <cellStyle name="Currency 2 4 3 2 2 2 4" xfId="3251" xr:uid="{00000000-0005-0000-0000-0000BB0A0000}"/>
    <cellStyle name="Currency 2 4 3 2 2 2 4 2" xfId="3252" xr:uid="{00000000-0005-0000-0000-0000BC0A0000}"/>
    <cellStyle name="Currency 2 4 3 2 2 2 4 2 2" xfId="3253" xr:uid="{00000000-0005-0000-0000-0000BD0A0000}"/>
    <cellStyle name="Currency 2 4 3 2 2 2 4 3" xfId="3254" xr:uid="{00000000-0005-0000-0000-0000BE0A0000}"/>
    <cellStyle name="Currency 2 4 3 2 2 2 5" xfId="3255" xr:uid="{00000000-0005-0000-0000-0000BF0A0000}"/>
    <cellStyle name="Currency 2 4 3 2 2 2 5 2" xfId="3256" xr:uid="{00000000-0005-0000-0000-0000C00A0000}"/>
    <cellStyle name="Currency 2 4 3 2 2 2 5 2 2" xfId="3257" xr:uid="{00000000-0005-0000-0000-0000C10A0000}"/>
    <cellStyle name="Currency 2 4 3 2 2 2 5 3" xfId="3258" xr:uid="{00000000-0005-0000-0000-0000C20A0000}"/>
    <cellStyle name="Currency 2 4 3 2 2 2 6" xfId="3259" xr:uid="{00000000-0005-0000-0000-0000C30A0000}"/>
    <cellStyle name="Currency 2 4 3 2 2 2 6 2" xfId="3260" xr:uid="{00000000-0005-0000-0000-0000C40A0000}"/>
    <cellStyle name="Currency 2 4 3 2 2 2 6 2 2" xfId="3261" xr:uid="{00000000-0005-0000-0000-0000C50A0000}"/>
    <cellStyle name="Currency 2 4 3 2 2 2 6 3" xfId="3262" xr:uid="{00000000-0005-0000-0000-0000C60A0000}"/>
    <cellStyle name="Currency 2 4 3 2 2 2 7" xfId="3263" xr:uid="{00000000-0005-0000-0000-0000C70A0000}"/>
    <cellStyle name="Currency 2 4 3 2 2 2 7 2" xfId="3264" xr:uid="{00000000-0005-0000-0000-0000C80A0000}"/>
    <cellStyle name="Currency 2 4 3 2 2 2 8" xfId="3265" xr:uid="{00000000-0005-0000-0000-0000C90A0000}"/>
    <cellStyle name="Currency 2 4 3 2 2 2 8 2" xfId="3266" xr:uid="{00000000-0005-0000-0000-0000CA0A0000}"/>
    <cellStyle name="Currency 2 4 3 2 2 2 9" xfId="3267" xr:uid="{00000000-0005-0000-0000-0000CB0A0000}"/>
    <cellStyle name="Currency 2 4 3 2 2 3" xfId="3268" xr:uid="{00000000-0005-0000-0000-0000CC0A0000}"/>
    <cellStyle name="Currency 2 4 3 2 2 3 2" xfId="3269" xr:uid="{00000000-0005-0000-0000-0000CD0A0000}"/>
    <cellStyle name="Currency 2 4 3 2 2 3 3" xfId="3270" xr:uid="{00000000-0005-0000-0000-0000CE0A0000}"/>
    <cellStyle name="Currency 2 4 3 2 2 3 3 2" xfId="3271" xr:uid="{00000000-0005-0000-0000-0000CF0A0000}"/>
    <cellStyle name="Currency 2 4 3 2 2 3 3 3" xfId="3272" xr:uid="{00000000-0005-0000-0000-0000D00A0000}"/>
    <cellStyle name="Currency 2 4 3 2 2 3 4" xfId="3273" xr:uid="{00000000-0005-0000-0000-0000D10A0000}"/>
    <cellStyle name="Currency 2 4 3 2 2 3 4 2" xfId="3274" xr:uid="{00000000-0005-0000-0000-0000D20A0000}"/>
    <cellStyle name="Currency 2 4 3 2 2 3 4 2 2" xfId="3275" xr:uid="{00000000-0005-0000-0000-0000D30A0000}"/>
    <cellStyle name="Currency 2 4 3 2 2 3 4 3" xfId="3276" xr:uid="{00000000-0005-0000-0000-0000D40A0000}"/>
    <cellStyle name="Currency 2 4 3 2 2 3 5" xfId="3277" xr:uid="{00000000-0005-0000-0000-0000D50A0000}"/>
    <cellStyle name="Currency 2 4 3 2 2 3 5 2" xfId="3278" xr:uid="{00000000-0005-0000-0000-0000D60A0000}"/>
    <cellStyle name="Currency 2 4 3 2 2 3 5 2 2" xfId="3279" xr:uid="{00000000-0005-0000-0000-0000D70A0000}"/>
    <cellStyle name="Currency 2 4 3 2 2 3 5 3" xfId="3280" xr:uid="{00000000-0005-0000-0000-0000D80A0000}"/>
    <cellStyle name="Currency 2 4 3 2 2 3 6" xfId="3281" xr:uid="{00000000-0005-0000-0000-0000D90A0000}"/>
    <cellStyle name="Currency 2 4 3 2 2 3 6 2" xfId="3282" xr:uid="{00000000-0005-0000-0000-0000DA0A0000}"/>
    <cellStyle name="Currency 2 4 3 2 2 3 6 2 2" xfId="3283" xr:uid="{00000000-0005-0000-0000-0000DB0A0000}"/>
    <cellStyle name="Currency 2 4 3 2 2 3 6 3" xfId="3284" xr:uid="{00000000-0005-0000-0000-0000DC0A0000}"/>
    <cellStyle name="Currency 2 4 3 2 2 3 7" xfId="3285" xr:uid="{00000000-0005-0000-0000-0000DD0A0000}"/>
    <cellStyle name="Currency 2 4 3 2 2 3 7 2" xfId="3286" xr:uid="{00000000-0005-0000-0000-0000DE0A0000}"/>
    <cellStyle name="Currency 2 4 3 2 2 3 8" xfId="3287" xr:uid="{00000000-0005-0000-0000-0000DF0A0000}"/>
    <cellStyle name="Currency 2 4 3 2 2 3 8 2" xfId="3288" xr:uid="{00000000-0005-0000-0000-0000E00A0000}"/>
    <cellStyle name="Currency 2 4 3 2 2 3 9" xfId="3289" xr:uid="{00000000-0005-0000-0000-0000E10A0000}"/>
    <cellStyle name="Currency 2 4 3 2 2 4" xfId="3290" xr:uid="{00000000-0005-0000-0000-0000E20A0000}"/>
    <cellStyle name="Currency 2 4 3 2 2 4 2" xfId="3291" xr:uid="{00000000-0005-0000-0000-0000E30A0000}"/>
    <cellStyle name="Currency 2 4 3 2 2 4 3" xfId="3292" xr:uid="{00000000-0005-0000-0000-0000E40A0000}"/>
    <cellStyle name="Currency 2 4 3 2 2 4 3 2" xfId="3293" xr:uid="{00000000-0005-0000-0000-0000E50A0000}"/>
    <cellStyle name="Currency 2 4 3 2 2 4 3 2 2" xfId="3294" xr:uid="{00000000-0005-0000-0000-0000E60A0000}"/>
    <cellStyle name="Currency 2 4 3 2 2 4 3 3" xfId="3295" xr:uid="{00000000-0005-0000-0000-0000E70A0000}"/>
    <cellStyle name="Currency 2 4 3 2 2 4 4" xfId="3296" xr:uid="{00000000-0005-0000-0000-0000E80A0000}"/>
    <cellStyle name="Currency 2 4 3 2 2 4 4 2" xfId="3297" xr:uid="{00000000-0005-0000-0000-0000E90A0000}"/>
    <cellStyle name="Currency 2 4 3 2 2 4 4 2 2" xfId="3298" xr:uid="{00000000-0005-0000-0000-0000EA0A0000}"/>
    <cellStyle name="Currency 2 4 3 2 2 4 4 3" xfId="3299" xr:uid="{00000000-0005-0000-0000-0000EB0A0000}"/>
    <cellStyle name="Currency 2 4 3 2 2 4 5" xfId="3300" xr:uid="{00000000-0005-0000-0000-0000EC0A0000}"/>
    <cellStyle name="Currency 2 4 3 2 2 4 5 2" xfId="3301" xr:uid="{00000000-0005-0000-0000-0000ED0A0000}"/>
    <cellStyle name="Currency 2 4 3 2 2 4 5 2 2" xfId="3302" xr:uid="{00000000-0005-0000-0000-0000EE0A0000}"/>
    <cellStyle name="Currency 2 4 3 2 2 4 5 3" xfId="3303" xr:uid="{00000000-0005-0000-0000-0000EF0A0000}"/>
    <cellStyle name="Currency 2 4 3 2 2 4 6" xfId="3304" xr:uid="{00000000-0005-0000-0000-0000F00A0000}"/>
    <cellStyle name="Currency 2 4 3 2 2 4 6 2" xfId="3305" xr:uid="{00000000-0005-0000-0000-0000F10A0000}"/>
    <cellStyle name="Currency 2 4 3 2 2 4 7" xfId="3306" xr:uid="{00000000-0005-0000-0000-0000F20A0000}"/>
    <cellStyle name="Currency 2 4 3 2 2 4 7 2" xfId="3307" xr:uid="{00000000-0005-0000-0000-0000F30A0000}"/>
    <cellStyle name="Currency 2 4 3 2 2 4 8" xfId="3308" xr:uid="{00000000-0005-0000-0000-0000F40A0000}"/>
    <cellStyle name="Currency 2 4 3 2 2 4 9" xfId="3309" xr:uid="{00000000-0005-0000-0000-0000F50A0000}"/>
    <cellStyle name="Currency 2 4 3 2 2 5" xfId="3310" xr:uid="{00000000-0005-0000-0000-0000F60A0000}"/>
    <cellStyle name="Currency 2 4 3 2 2 5 2" xfId="3311" xr:uid="{00000000-0005-0000-0000-0000F70A0000}"/>
    <cellStyle name="Currency 2 4 3 2 2 5 3" xfId="3312" xr:uid="{00000000-0005-0000-0000-0000F80A0000}"/>
    <cellStyle name="Currency 2 4 3 2 2 6" xfId="3313" xr:uid="{00000000-0005-0000-0000-0000F90A0000}"/>
    <cellStyle name="Currency 2 4 3 2 2 6 2" xfId="3314" xr:uid="{00000000-0005-0000-0000-0000FA0A0000}"/>
    <cellStyle name="Currency 2 4 3 2 2 6 2 2" xfId="3315" xr:uid="{00000000-0005-0000-0000-0000FB0A0000}"/>
    <cellStyle name="Currency 2 4 3 2 2 6 2 2 2" xfId="3316" xr:uid="{00000000-0005-0000-0000-0000FC0A0000}"/>
    <cellStyle name="Currency 2 4 3 2 2 6 2 3" xfId="3317" xr:uid="{00000000-0005-0000-0000-0000FD0A0000}"/>
    <cellStyle name="Currency 2 4 3 2 2 6 3" xfId="3318" xr:uid="{00000000-0005-0000-0000-0000FE0A0000}"/>
    <cellStyle name="Currency 2 4 3 2 2 6 3 2" xfId="3319" xr:uid="{00000000-0005-0000-0000-0000FF0A0000}"/>
    <cellStyle name="Currency 2 4 3 2 2 6 3 2 2" xfId="3320" xr:uid="{00000000-0005-0000-0000-0000000B0000}"/>
    <cellStyle name="Currency 2 4 3 2 2 6 3 3" xfId="3321" xr:uid="{00000000-0005-0000-0000-0000010B0000}"/>
    <cellStyle name="Currency 2 4 3 2 2 6 4" xfId="3322" xr:uid="{00000000-0005-0000-0000-0000020B0000}"/>
    <cellStyle name="Currency 2 4 3 2 2 6 4 2" xfId="3323" xr:uid="{00000000-0005-0000-0000-0000030B0000}"/>
    <cellStyle name="Currency 2 4 3 2 2 6 4 2 2" xfId="3324" xr:uid="{00000000-0005-0000-0000-0000040B0000}"/>
    <cellStyle name="Currency 2 4 3 2 2 6 4 3" xfId="3325" xr:uid="{00000000-0005-0000-0000-0000050B0000}"/>
    <cellStyle name="Currency 2 4 3 2 2 6 5" xfId="3326" xr:uid="{00000000-0005-0000-0000-0000060B0000}"/>
    <cellStyle name="Currency 2 4 3 2 2 6 5 2" xfId="3327" xr:uid="{00000000-0005-0000-0000-0000070B0000}"/>
    <cellStyle name="Currency 2 4 3 2 2 6 6" xfId="3328" xr:uid="{00000000-0005-0000-0000-0000080B0000}"/>
    <cellStyle name="Currency 2 4 3 2 2 6 6 2" xfId="3329" xr:uid="{00000000-0005-0000-0000-0000090B0000}"/>
    <cellStyle name="Currency 2 4 3 2 2 6 7" xfId="3330" xr:uid="{00000000-0005-0000-0000-00000A0B0000}"/>
    <cellStyle name="Currency 2 4 3 2 2 7" xfId="3331" xr:uid="{00000000-0005-0000-0000-00000B0B0000}"/>
    <cellStyle name="Currency 2 4 3 2 2 7 2" xfId="3332" xr:uid="{00000000-0005-0000-0000-00000C0B0000}"/>
    <cellStyle name="Currency 2 4 3 2 2 7 2 2" xfId="3333" xr:uid="{00000000-0005-0000-0000-00000D0B0000}"/>
    <cellStyle name="Currency 2 4 3 2 2 7 3" xfId="3334" xr:uid="{00000000-0005-0000-0000-00000E0B0000}"/>
    <cellStyle name="Currency 2 4 3 2 2 8" xfId="3335" xr:uid="{00000000-0005-0000-0000-00000F0B0000}"/>
    <cellStyle name="Currency 2 4 3 2 2 8 2" xfId="3336" xr:uid="{00000000-0005-0000-0000-0000100B0000}"/>
    <cellStyle name="Currency 2 4 3 2 2 8 2 2" xfId="3337" xr:uid="{00000000-0005-0000-0000-0000110B0000}"/>
    <cellStyle name="Currency 2 4 3 2 2 8 3" xfId="3338" xr:uid="{00000000-0005-0000-0000-0000120B0000}"/>
    <cellStyle name="Currency 2 4 3 2 3" xfId="166" xr:uid="{00000000-0005-0000-0000-0000130B0000}"/>
    <cellStyle name="Currency 2 4 3 2 3 10" xfId="3339" xr:uid="{00000000-0005-0000-0000-0000140B0000}"/>
    <cellStyle name="Currency 2 4 3 2 3 2" xfId="167" xr:uid="{00000000-0005-0000-0000-0000150B0000}"/>
    <cellStyle name="Currency 2 4 3 2 3 2 2" xfId="3340" xr:uid="{00000000-0005-0000-0000-0000160B0000}"/>
    <cellStyle name="Currency 2 4 3 2 3 2 3" xfId="3341" xr:uid="{00000000-0005-0000-0000-0000170B0000}"/>
    <cellStyle name="Currency 2 4 3 2 3 2 3 2" xfId="3342" xr:uid="{00000000-0005-0000-0000-0000180B0000}"/>
    <cellStyle name="Currency 2 4 3 2 3 2 3 3" xfId="3343" xr:uid="{00000000-0005-0000-0000-0000190B0000}"/>
    <cellStyle name="Currency 2 4 3 2 3 2 4" xfId="3344" xr:uid="{00000000-0005-0000-0000-00001A0B0000}"/>
    <cellStyle name="Currency 2 4 3 2 3 2 4 2" xfId="3345" xr:uid="{00000000-0005-0000-0000-00001B0B0000}"/>
    <cellStyle name="Currency 2 4 3 2 3 2 4 2 2" xfId="3346" xr:uid="{00000000-0005-0000-0000-00001C0B0000}"/>
    <cellStyle name="Currency 2 4 3 2 3 2 4 3" xfId="3347" xr:uid="{00000000-0005-0000-0000-00001D0B0000}"/>
    <cellStyle name="Currency 2 4 3 2 3 2 5" xfId="3348" xr:uid="{00000000-0005-0000-0000-00001E0B0000}"/>
    <cellStyle name="Currency 2 4 3 2 3 2 5 2" xfId="3349" xr:uid="{00000000-0005-0000-0000-00001F0B0000}"/>
    <cellStyle name="Currency 2 4 3 2 3 2 5 2 2" xfId="3350" xr:uid="{00000000-0005-0000-0000-0000200B0000}"/>
    <cellStyle name="Currency 2 4 3 2 3 2 5 3" xfId="3351" xr:uid="{00000000-0005-0000-0000-0000210B0000}"/>
    <cellStyle name="Currency 2 4 3 2 3 2 6" xfId="3352" xr:uid="{00000000-0005-0000-0000-0000220B0000}"/>
    <cellStyle name="Currency 2 4 3 2 3 2 6 2" xfId="3353" xr:uid="{00000000-0005-0000-0000-0000230B0000}"/>
    <cellStyle name="Currency 2 4 3 2 3 2 6 2 2" xfId="3354" xr:uid="{00000000-0005-0000-0000-0000240B0000}"/>
    <cellStyle name="Currency 2 4 3 2 3 2 6 3" xfId="3355" xr:uid="{00000000-0005-0000-0000-0000250B0000}"/>
    <cellStyle name="Currency 2 4 3 2 3 2 7" xfId="3356" xr:uid="{00000000-0005-0000-0000-0000260B0000}"/>
    <cellStyle name="Currency 2 4 3 2 3 2 7 2" xfId="3357" xr:uid="{00000000-0005-0000-0000-0000270B0000}"/>
    <cellStyle name="Currency 2 4 3 2 3 2 8" xfId="3358" xr:uid="{00000000-0005-0000-0000-0000280B0000}"/>
    <cellStyle name="Currency 2 4 3 2 3 2 8 2" xfId="3359" xr:uid="{00000000-0005-0000-0000-0000290B0000}"/>
    <cellStyle name="Currency 2 4 3 2 3 2 9" xfId="3360" xr:uid="{00000000-0005-0000-0000-00002A0B0000}"/>
    <cellStyle name="Currency 2 4 3 2 3 3" xfId="168" xr:uid="{00000000-0005-0000-0000-00002B0B0000}"/>
    <cellStyle name="Currency 2 4 3 2 3 4" xfId="3361" xr:uid="{00000000-0005-0000-0000-00002C0B0000}"/>
    <cellStyle name="Currency 2 4 3 2 3 4 2" xfId="3362" xr:uid="{00000000-0005-0000-0000-00002D0B0000}"/>
    <cellStyle name="Currency 2 4 3 2 3 4 3" xfId="3363" xr:uid="{00000000-0005-0000-0000-00002E0B0000}"/>
    <cellStyle name="Currency 2 4 3 2 3 5" xfId="3364" xr:uid="{00000000-0005-0000-0000-00002F0B0000}"/>
    <cellStyle name="Currency 2 4 3 2 3 5 2" xfId="3365" xr:uid="{00000000-0005-0000-0000-0000300B0000}"/>
    <cellStyle name="Currency 2 4 3 2 3 5 2 2" xfId="3366" xr:uid="{00000000-0005-0000-0000-0000310B0000}"/>
    <cellStyle name="Currency 2 4 3 2 3 5 3" xfId="3367" xr:uid="{00000000-0005-0000-0000-0000320B0000}"/>
    <cellStyle name="Currency 2 4 3 2 3 6" xfId="3368" xr:uid="{00000000-0005-0000-0000-0000330B0000}"/>
    <cellStyle name="Currency 2 4 3 2 3 6 2" xfId="3369" xr:uid="{00000000-0005-0000-0000-0000340B0000}"/>
    <cellStyle name="Currency 2 4 3 2 3 6 2 2" xfId="3370" xr:uid="{00000000-0005-0000-0000-0000350B0000}"/>
    <cellStyle name="Currency 2 4 3 2 3 6 3" xfId="3371" xr:uid="{00000000-0005-0000-0000-0000360B0000}"/>
    <cellStyle name="Currency 2 4 3 2 3 7" xfId="3372" xr:uid="{00000000-0005-0000-0000-0000370B0000}"/>
    <cellStyle name="Currency 2 4 3 2 3 7 2" xfId="3373" xr:uid="{00000000-0005-0000-0000-0000380B0000}"/>
    <cellStyle name="Currency 2 4 3 2 3 7 2 2" xfId="3374" xr:uid="{00000000-0005-0000-0000-0000390B0000}"/>
    <cellStyle name="Currency 2 4 3 2 3 7 3" xfId="3375" xr:uid="{00000000-0005-0000-0000-00003A0B0000}"/>
    <cellStyle name="Currency 2 4 3 2 3 8" xfId="3376" xr:uid="{00000000-0005-0000-0000-00003B0B0000}"/>
    <cellStyle name="Currency 2 4 3 2 3 8 2" xfId="3377" xr:uid="{00000000-0005-0000-0000-00003C0B0000}"/>
    <cellStyle name="Currency 2 4 3 2 3 9" xfId="3378" xr:uid="{00000000-0005-0000-0000-00003D0B0000}"/>
    <cellStyle name="Currency 2 4 3 2 3 9 2" xfId="3379" xr:uid="{00000000-0005-0000-0000-00003E0B0000}"/>
    <cellStyle name="Currency 2 4 3 2 4" xfId="169" xr:uid="{00000000-0005-0000-0000-00003F0B0000}"/>
    <cellStyle name="Currency 2 4 3 2 4 2" xfId="170" xr:uid="{00000000-0005-0000-0000-0000400B0000}"/>
    <cellStyle name="Currency 2 4 3 2 4 2 10" xfId="3380" xr:uid="{00000000-0005-0000-0000-0000410B0000}"/>
    <cellStyle name="Currency 2 4 3 2 4 2 2" xfId="3381" xr:uid="{00000000-0005-0000-0000-0000420B0000}"/>
    <cellStyle name="Currency 2 4 3 2 4 2 3" xfId="3382" xr:uid="{00000000-0005-0000-0000-0000430B0000}"/>
    <cellStyle name="Currency 2 4 3 2 4 2 4" xfId="3383" xr:uid="{00000000-0005-0000-0000-0000440B0000}"/>
    <cellStyle name="Currency 2 4 3 2 4 2 4 2" xfId="3384" xr:uid="{00000000-0005-0000-0000-0000450B0000}"/>
    <cellStyle name="Currency 2 4 3 2 4 2 4 2 2" xfId="3385" xr:uid="{00000000-0005-0000-0000-0000460B0000}"/>
    <cellStyle name="Currency 2 4 3 2 4 2 4 3" xfId="3386" xr:uid="{00000000-0005-0000-0000-0000470B0000}"/>
    <cellStyle name="Currency 2 4 3 2 4 2 5" xfId="3387" xr:uid="{00000000-0005-0000-0000-0000480B0000}"/>
    <cellStyle name="Currency 2 4 3 2 4 2 5 2" xfId="3388" xr:uid="{00000000-0005-0000-0000-0000490B0000}"/>
    <cellStyle name="Currency 2 4 3 2 4 2 5 2 2" xfId="3389" xr:uid="{00000000-0005-0000-0000-00004A0B0000}"/>
    <cellStyle name="Currency 2 4 3 2 4 2 5 3" xfId="3390" xr:uid="{00000000-0005-0000-0000-00004B0B0000}"/>
    <cellStyle name="Currency 2 4 3 2 4 2 6" xfId="3391" xr:uid="{00000000-0005-0000-0000-00004C0B0000}"/>
    <cellStyle name="Currency 2 4 3 2 4 2 6 2" xfId="3392" xr:uid="{00000000-0005-0000-0000-00004D0B0000}"/>
    <cellStyle name="Currency 2 4 3 2 4 2 6 2 2" xfId="3393" xr:uid="{00000000-0005-0000-0000-00004E0B0000}"/>
    <cellStyle name="Currency 2 4 3 2 4 2 6 3" xfId="3394" xr:uid="{00000000-0005-0000-0000-00004F0B0000}"/>
    <cellStyle name="Currency 2 4 3 2 4 2 7" xfId="3395" xr:uid="{00000000-0005-0000-0000-0000500B0000}"/>
    <cellStyle name="Currency 2 4 3 2 4 2 7 2" xfId="3396" xr:uid="{00000000-0005-0000-0000-0000510B0000}"/>
    <cellStyle name="Currency 2 4 3 2 4 2 8" xfId="3397" xr:uid="{00000000-0005-0000-0000-0000520B0000}"/>
    <cellStyle name="Currency 2 4 3 2 4 2 8 2" xfId="3398" xr:uid="{00000000-0005-0000-0000-0000530B0000}"/>
    <cellStyle name="Currency 2 4 3 2 4 2 9" xfId="3399" xr:uid="{00000000-0005-0000-0000-0000540B0000}"/>
    <cellStyle name="Currency 2 4 3 2 4 3" xfId="171" xr:uid="{00000000-0005-0000-0000-0000550B0000}"/>
    <cellStyle name="Currency 2 4 3 2 4 4" xfId="3400" xr:uid="{00000000-0005-0000-0000-0000560B0000}"/>
    <cellStyle name="Currency 2 4 3 2 4 4 2" xfId="3401" xr:uid="{00000000-0005-0000-0000-0000570B0000}"/>
    <cellStyle name="Currency 2 4 3 2 4 4 2 2" xfId="3402" xr:uid="{00000000-0005-0000-0000-0000580B0000}"/>
    <cellStyle name="Currency 2 4 3 2 4 4 3" xfId="3403" xr:uid="{00000000-0005-0000-0000-0000590B0000}"/>
    <cellStyle name="Currency 2 4 3 2 4 5" xfId="3404" xr:uid="{00000000-0005-0000-0000-00005A0B0000}"/>
    <cellStyle name="Currency 2 4 3 2 4 5 2" xfId="3405" xr:uid="{00000000-0005-0000-0000-00005B0B0000}"/>
    <cellStyle name="Currency 2 4 3 2 4 5 2 2" xfId="3406" xr:uid="{00000000-0005-0000-0000-00005C0B0000}"/>
    <cellStyle name="Currency 2 4 3 2 4 5 3" xfId="3407" xr:uid="{00000000-0005-0000-0000-00005D0B0000}"/>
    <cellStyle name="Currency 2 4 3 2 5" xfId="3408" xr:uid="{00000000-0005-0000-0000-00005E0B0000}"/>
    <cellStyle name="Currency 2 4 3 2 5 2" xfId="3409" xr:uid="{00000000-0005-0000-0000-00005F0B0000}"/>
    <cellStyle name="Currency 2 4 3 2 5 3" xfId="3410" xr:uid="{00000000-0005-0000-0000-0000600B0000}"/>
    <cellStyle name="Currency 2 4 3 2 5 3 2" xfId="3411" xr:uid="{00000000-0005-0000-0000-0000610B0000}"/>
    <cellStyle name="Currency 2 4 3 2 5 3 3" xfId="3412" xr:uid="{00000000-0005-0000-0000-0000620B0000}"/>
    <cellStyle name="Currency 2 4 3 2 5 4" xfId="3413" xr:uid="{00000000-0005-0000-0000-0000630B0000}"/>
    <cellStyle name="Currency 2 4 3 2 5 4 2" xfId="3414" xr:uid="{00000000-0005-0000-0000-0000640B0000}"/>
    <cellStyle name="Currency 2 4 3 2 5 4 2 2" xfId="3415" xr:uid="{00000000-0005-0000-0000-0000650B0000}"/>
    <cellStyle name="Currency 2 4 3 2 5 4 3" xfId="3416" xr:uid="{00000000-0005-0000-0000-0000660B0000}"/>
    <cellStyle name="Currency 2 4 3 2 5 5" xfId="3417" xr:uid="{00000000-0005-0000-0000-0000670B0000}"/>
    <cellStyle name="Currency 2 4 3 2 5 5 2" xfId="3418" xr:uid="{00000000-0005-0000-0000-0000680B0000}"/>
    <cellStyle name="Currency 2 4 3 2 5 5 2 2" xfId="3419" xr:uid="{00000000-0005-0000-0000-0000690B0000}"/>
    <cellStyle name="Currency 2 4 3 2 5 5 3" xfId="3420" xr:uid="{00000000-0005-0000-0000-00006A0B0000}"/>
    <cellStyle name="Currency 2 4 3 2 5 6" xfId="3421" xr:uid="{00000000-0005-0000-0000-00006B0B0000}"/>
    <cellStyle name="Currency 2 4 3 2 5 6 2" xfId="3422" xr:uid="{00000000-0005-0000-0000-00006C0B0000}"/>
    <cellStyle name="Currency 2 4 3 2 5 6 2 2" xfId="3423" xr:uid="{00000000-0005-0000-0000-00006D0B0000}"/>
    <cellStyle name="Currency 2 4 3 2 5 6 3" xfId="3424" xr:uid="{00000000-0005-0000-0000-00006E0B0000}"/>
    <cellStyle name="Currency 2 4 3 2 5 7" xfId="3425" xr:uid="{00000000-0005-0000-0000-00006F0B0000}"/>
    <cellStyle name="Currency 2 4 3 2 5 7 2" xfId="3426" xr:uid="{00000000-0005-0000-0000-0000700B0000}"/>
    <cellStyle name="Currency 2 4 3 2 5 8" xfId="3427" xr:uid="{00000000-0005-0000-0000-0000710B0000}"/>
    <cellStyle name="Currency 2 4 3 2 5 8 2" xfId="3428" xr:uid="{00000000-0005-0000-0000-0000720B0000}"/>
    <cellStyle name="Currency 2 4 3 2 5 9" xfId="3429" xr:uid="{00000000-0005-0000-0000-0000730B0000}"/>
    <cellStyle name="Currency 2 4 3 2 6" xfId="3430" xr:uid="{00000000-0005-0000-0000-0000740B0000}"/>
    <cellStyle name="Currency 2 4 3 2 6 2" xfId="3431" xr:uid="{00000000-0005-0000-0000-0000750B0000}"/>
    <cellStyle name="Currency 2 4 3 2 6 3" xfId="3432" xr:uid="{00000000-0005-0000-0000-0000760B0000}"/>
    <cellStyle name="Currency 2 4 3 2 7" xfId="3433" xr:uid="{00000000-0005-0000-0000-0000770B0000}"/>
    <cellStyle name="Currency 2 4 3 2 8" xfId="3434" xr:uid="{00000000-0005-0000-0000-0000780B0000}"/>
    <cellStyle name="Currency 2 4 3 2 8 2" xfId="3435" xr:uid="{00000000-0005-0000-0000-0000790B0000}"/>
    <cellStyle name="Currency 2 4 3 2 8 2 2" xfId="3436" xr:uid="{00000000-0005-0000-0000-00007A0B0000}"/>
    <cellStyle name="Currency 2 4 3 2 8 3" xfId="3437" xr:uid="{00000000-0005-0000-0000-00007B0B0000}"/>
    <cellStyle name="Currency 2 4 3 2 8 4" xfId="3438" xr:uid="{00000000-0005-0000-0000-00007C0B0000}"/>
    <cellStyle name="Currency 2 4 3 2 9" xfId="3439" xr:uid="{00000000-0005-0000-0000-00007D0B0000}"/>
    <cellStyle name="Currency 2 4 3 2 9 2" xfId="3440" xr:uid="{00000000-0005-0000-0000-00007E0B0000}"/>
    <cellStyle name="Currency 2 4 3 2 9 2 2" xfId="3441" xr:uid="{00000000-0005-0000-0000-00007F0B0000}"/>
    <cellStyle name="Currency 2 4 3 2 9 3" xfId="3442" xr:uid="{00000000-0005-0000-0000-0000800B0000}"/>
    <cellStyle name="Currency 2 4 3 3" xfId="172" xr:uid="{00000000-0005-0000-0000-0000810B0000}"/>
    <cellStyle name="Currency 2 4 3 3 10" xfId="3443" xr:uid="{00000000-0005-0000-0000-0000820B0000}"/>
    <cellStyle name="Currency 2 4 3 3 10 2" xfId="3444" xr:uid="{00000000-0005-0000-0000-0000830B0000}"/>
    <cellStyle name="Currency 2 4 3 3 10 2 2" xfId="3445" xr:uid="{00000000-0005-0000-0000-0000840B0000}"/>
    <cellStyle name="Currency 2 4 3 3 10 3" xfId="3446" xr:uid="{00000000-0005-0000-0000-0000850B0000}"/>
    <cellStyle name="Currency 2 4 3 3 11" xfId="3447" xr:uid="{00000000-0005-0000-0000-0000860B0000}"/>
    <cellStyle name="Currency 2 4 3 3 11 2" xfId="3448" xr:uid="{00000000-0005-0000-0000-0000870B0000}"/>
    <cellStyle name="Currency 2 4 3 3 12" xfId="3449" xr:uid="{00000000-0005-0000-0000-0000880B0000}"/>
    <cellStyle name="Currency 2 4 3 3 12 2" xfId="3450" xr:uid="{00000000-0005-0000-0000-0000890B0000}"/>
    <cellStyle name="Currency 2 4 3 3 13" xfId="3451" xr:uid="{00000000-0005-0000-0000-00008A0B0000}"/>
    <cellStyle name="Currency 2 4 3 3 14" xfId="3452" xr:uid="{00000000-0005-0000-0000-00008B0B0000}"/>
    <cellStyle name="Currency 2 4 3 3 15" xfId="3453" xr:uid="{00000000-0005-0000-0000-00008C0B0000}"/>
    <cellStyle name="Currency 2 4 3 3 2" xfId="173" xr:uid="{00000000-0005-0000-0000-00008D0B0000}"/>
    <cellStyle name="Currency 2 4 3 3 2 2" xfId="3454" xr:uid="{00000000-0005-0000-0000-00008E0B0000}"/>
    <cellStyle name="Currency 2 4 3 3 2 2 2" xfId="3455" xr:uid="{00000000-0005-0000-0000-00008F0B0000}"/>
    <cellStyle name="Currency 2 4 3 3 2 2 3" xfId="3456" xr:uid="{00000000-0005-0000-0000-0000900B0000}"/>
    <cellStyle name="Currency 2 4 3 3 2 2 3 2" xfId="3457" xr:uid="{00000000-0005-0000-0000-0000910B0000}"/>
    <cellStyle name="Currency 2 4 3 3 2 2 3 3" xfId="3458" xr:uid="{00000000-0005-0000-0000-0000920B0000}"/>
    <cellStyle name="Currency 2 4 3 3 2 2 4" xfId="3459" xr:uid="{00000000-0005-0000-0000-0000930B0000}"/>
    <cellStyle name="Currency 2 4 3 3 2 2 4 2" xfId="3460" xr:uid="{00000000-0005-0000-0000-0000940B0000}"/>
    <cellStyle name="Currency 2 4 3 3 2 2 4 2 2" xfId="3461" xr:uid="{00000000-0005-0000-0000-0000950B0000}"/>
    <cellStyle name="Currency 2 4 3 3 2 2 4 3" xfId="3462" xr:uid="{00000000-0005-0000-0000-0000960B0000}"/>
    <cellStyle name="Currency 2 4 3 3 2 2 5" xfId="3463" xr:uid="{00000000-0005-0000-0000-0000970B0000}"/>
    <cellStyle name="Currency 2 4 3 3 2 2 5 2" xfId="3464" xr:uid="{00000000-0005-0000-0000-0000980B0000}"/>
    <cellStyle name="Currency 2 4 3 3 2 2 5 2 2" xfId="3465" xr:uid="{00000000-0005-0000-0000-0000990B0000}"/>
    <cellStyle name="Currency 2 4 3 3 2 2 5 3" xfId="3466" xr:uid="{00000000-0005-0000-0000-00009A0B0000}"/>
    <cellStyle name="Currency 2 4 3 3 2 2 6" xfId="3467" xr:uid="{00000000-0005-0000-0000-00009B0B0000}"/>
    <cellStyle name="Currency 2 4 3 3 2 2 6 2" xfId="3468" xr:uid="{00000000-0005-0000-0000-00009C0B0000}"/>
    <cellStyle name="Currency 2 4 3 3 2 2 6 2 2" xfId="3469" xr:uid="{00000000-0005-0000-0000-00009D0B0000}"/>
    <cellStyle name="Currency 2 4 3 3 2 2 6 3" xfId="3470" xr:uid="{00000000-0005-0000-0000-00009E0B0000}"/>
    <cellStyle name="Currency 2 4 3 3 2 2 7" xfId="3471" xr:uid="{00000000-0005-0000-0000-00009F0B0000}"/>
    <cellStyle name="Currency 2 4 3 3 2 2 7 2" xfId="3472" xr:uid="{00000000-0005-0000-0000-0000A00B0000}"/>
    <cellStyle name="Currency 2 4 3 3 2 2 8" xfId="3473" xr:uid="{00000000-0005-0000-0000-0000A10B0000}"/>
    <cellStyle name="Currency 2 4 3 3 2 2 8 2" xfId="3474" xr:uid="{00000000-0005-0000-0000-0000A20B0000}"/>
    <cellStyle name="Currency 2 4 3 3 2 2 9" xfId="3475" xr:uid="{00000000-0005-0000-0000-0000A30B0000}"/>
    <cellStyle name="Currency 2 4 3 3 2 3" xfId="3476" xr:uid="{00000000-0005-0000-0000-0000A40B0000}"/>
    <cellStyle name="Currency 2 4 3 3 2 3 2" xfId="3477" xr:uid="{00000000-0005-0000-0000-0000A50B0000}"/>
    <cellStyle name="Currency 2 4 3 3 2 3 3" xfId="3478" xr:uid="{00000000-0005-0000-0000-0000A60B0000}"/>
    <cellStyle name="Currency 2 4 3 3 2 3 3 2" xfId="3479" xr:uid="{00000000-0005-0000-0000-0000A70B0000}"/>
    <cellStyle name="Currency 2 4 3 3 2 3 3 3" xfId="3480" xr:uid="{00000000-0005-0000-0000-0000A80B0000}"/>
    <cellStyle name="Currency 2 4 3 3 2 3 4" xfId="3481" xr:uid="{00000000-0005-0000-0000-0000A90B0000}"/>
    <cellStyle name="Currency 2 4 3 3 2 3 4 2" xfId="3482" xr:uid="{00000000-0005-0000-0000-0000AA0B0000}"/>
    <cellStyle name="Currency 2 4 3 3 2 3 4 2 2" xfId="3483" xr:uid="{00000000-0005-0000-0000-0000AB0B0000}"/>
    <cellStyle name="Currency 2 4 3 3 2 3 4 3" xfId="3484" xr:uid="{00000000-0005-0000-0000-0000AC0B0000}"/>
    <cellStyle name="Currency 2 4 3 3 2 3 5" xfId="3485" xr:uid="{00000000-0005-0000-0000-0000AD0B0000}"/>
    <cellStyle name="Currency 2 4 3 3 2 3 5 2" xfId="3486" xr:uid="{00000000-0005-0000-0000-0000AE0B0000}"/>
    <cellStyle name="Currency 2 4 3 3 2 3 5 2 2" xfId="3487" xr:uid="{00000000-0005-0000-0000-0000AF0B0000}"/>
    <cellStyle name="Currency 2 4 3 3 2 3 5 3" xfId="3488" xr:uid="{00000000-0005-0000-0000-0000B00B0000}"/>
    <cellStyle name="Currency 2 4 3 3 2 3 6" xfId="3489" xr:uid="{00000000-0005-0000-0000-0000B10B0000}"/>
    <cellStyle name="Currency 2 4 3 3 2 3 6 2" xfId="3490" xr:uid="{00000000-0005-0000-0000-0000B20B0000}"/>
    <cellStyle name="Currency 2 4 3 3 2 3 6 2 2" xfId="3491" xr:uid="{00000000-0005-0000-0000-0000B30B0000}"/>
    <cellStyle name="Currency 2 4 3 3 2 3 6 3" xfId="3492" xr:uid="{00000000-0005-0000-0000-0000B40B0000}"/>
    <cellStyle name="Currency 2 4 3 3 2 3 7" xfId="3493" xr:uid="{00000000-0005-0000-0000-0000B50B0000}"/>
    <cellStyle name="Currency 2 4 3 3 2 3 7 2" xfId="3494" xr:uid="{00000000-0005-0000-0000-0000B60B0000}"/>
    <cellStyle name="Currency 2 4 3 3 2 3 8" xfId="3495" xr:uid="{00000000-0005-0000-0000-0000B70B0000}"/>
    <cellStyle name="Currency 2 4 3 3 2 3 8 2" xfId="3496" xr:uid="{00000000-0005-0000-0000-0000B80B0000}"/>
    <cellStyle name="Currency 2 4 3 3 2 3 9" xfId="3497" xr:uid="{00000000-0005-0000-0000-0000B90B0000}"/>
    <cellStyle name="Currency 2 4 3 3 2 4" xfId="3498" xr:uid="{00000000-0005-0000-0000-0000BA0B0000}"/>
    <cellStyle name="Currency 2 4 3 3 2 4 2" xfId="3499" xr:uid="{00000000-0005-0000-0000-0000BB0B0000}"/>
    <cellStyle name="Currency 2 4 3 3 2 4 3" xfId="3500" xr:uid="{00000000-0005-0000-0000-0000BC0B0000}"/>
    <cellStyle name="Currency 2 4 3 3 2 4 3 2" xfId="3501" xr:uid="{00000000-0005-0000-0000-0000BD0B0000}"/>
    <cellStyle name="Currency 2 4 3 3 2 4 3 2 2" xfId="3502" xr:uid="{00000000-0005-0000-0000-0000BE0B0000}"/>
    <cellStyle name="Currency 2 4 3 3 2 4 3 3" xfId="3503" xr:uid="{00000000-0005-0000-0000-0000BF0B0000}"/>
    <cellStyle name="Currency 2 4 3 3 2 4 4" xfId="3504" xr:uid="{00000000-0005-0000-0000-0000C00B0000}"/>
    <cellStyle name="Currency 2 4 3 3 2 4 4 2" xfId="3505" xr:uid="{00000000-0005-0000-0000-0000C10B0000}"/>
    <cellStyle name="Currency 2 4 3 3 2 4 4 2 2" xfId="3506" xr:uid="{00000000-0005-0000-0000-0000C20B0000}"/>
    <cellStyle name="Currency 2 4 3 3 2 4 4 3" xfId="3507" xr:uid="{00000000-0005-0000-0000-0000C30B0000}"/>
    <cellStyle name="Currency 2 4 3 3 2 4 5" xfId="3508" xr:uid="{00000000-0005-0000-0000-0000C40B0000}"/>
    <cellStyle name="Currency 2 4 3 3 2 4 5 2" xfId="3509" xr:uid="{00000000-0005-0000-0000-0000C50B0000}"/>
    <cellStyle name="Currency 2 4 3 3 2 4 5 2 2" xfId="3510" xr:uid="{00000000-0005-0000-0000-0000C60B0000}"/>
    <cellStyle name="Currency 2 4 3 3 2 4 5 3" xfId="3511" xr:uid="{00000000-0005-0000-0000-0000C70B0000}"/>
    <cellStyle name="Currency 2 4 3 3 2 4 6" xfId="3512" xr:uid="{00000000-0005-0000-0000-0000C80B0000}"/>
    <cellStyle name="Currency 2 4 3 3 2 4 6 2" xfId="3513" xr:uid="{00000000-0005-0000-0000-0000C90B0000}"/>
    <cellStyle name="Currency 2 4 3 3 2 4 7" xfId="3514" xr:uid="{00000000-0005-0000-0000-0000CA0B0000}"/>
    <cellStyle name="Currency 2 4 3 3 2 4 7 2" xfId="3515" xr:uid="{00000000-0005-0000-0000-0000CB0B0000}"/>
    <cellStyle name="Currency 2 4 3 3 2 4 8" xfId="3516" xr:uid="{00000000-0005-0000-0000-0000CC0B0000}"/>
    <cellStyle name="Currency 2 4 3 3 2 4 9" xfId="3517" xr:uid="{00000000-0005-0000-0000-0000CD0B0000}"/>
    <cellStyle name="Currency 2 4 3 3 2 5" xfId="3518" xr:uid="{00000000-0005-0000-0000-0000CE0B0000}"/>
    <cellStyle name="Currency 2 4 3 3 2 5 2" xfId="3519" xr:uid="{00000000-0005-0000-0000-0000CF0B0000}"/>
    <cellStyle name="Currency 2 4 3 3 2 5 3" xfId="3520" xr:uid="{00000000-0005-0000-0000-0000D00B0000}"/>
    <cellStyle name="Currency 2 4 3 3 2 6" xfId="3521" xr:uid="{00000000-0005-0000-0000-0000D10B0000}"/>
    <cellStyle name="Currency 2 4 3 3 2 6 2" xfId="3522" xr:uid="{00000000-0005-0000-0000-0000D20B0000}"/>
    <cellStyle name="Currency 2 4 3 3 2 6 2 2" xfId="3523" xr:uid="{00000000-0005-0000-0000-0000D30B0000}"/>
    <cellStyle name="Currency 2 4 3 3 2 6 2 2 2" xfId="3524" xr:uid="{00000000-0005-0000-0000-0000D40B0000}"/>
    <cellStyle name="Currency 2 4 3 3 2 6 2 3" xfId="3525" xr:uid="{00000000-0005-0000-0000-0000D50B0000}"/>
    <cellStyle name="Currency 2 4 3 3 2 6 3" xfId="3526" xr:uid="{00000000-0005-0000-0000-0000D60B0000}"/>
    <cellStyle name="Currency 2 4 3 3 2 6 3 2" xfId="3527" xr:uid="{00000000-0005-0000-0000-0000D70B0000}"/>
    <cellStyle name="Currency 2 4 3 3 2 6 3 2 2" xfId="3528" xr:uid="{00000000-0005-0000-0000-0000D80B0000}"/>
    <cellStyle name="Currency 2 4 3 3 2 6 3 3" xfId="3529" xr:uid="{00000000-0005-0000-0000-0000D90B0000}"/>
    <cellStyle name="Currency 2 4 3 3 2 6 4" xfId="3530" xr:uid="{00000000-0005-0000-0000-0000DA0B0000}"/>
    <cellStyle name="Currency 2 4 3 3 2 6 4 2" xfId="3531" xr:uid="{00000000-0005-0000-0000-0000DB0B0000}"/>
    <cellStyle name="Currency 2 4 3 3 2 6 4 2 2" xfId="3532" xr:uid="{00000000-0005-0000-0000-0000DC0B0000}"/>
    <cellStyle name="Currency 2 4 3 3 2 6 4 3" xfId="3533" xr:uid="{00000000-0005-0000-0000-0000DD0B0000}"/>
    <cellStyle name="Currency 2 4 3 3 2 6 5" xfId="3534" xr:uid="{00000000-0005-0000-0000-0000DE0B0000}"/>
    <cellStyle name="Currency 2 4 3 3 2 6 5 2" xfId="3535" xr:uid="{00000000-0005-0000-0000-0000DF0B0000}"/>
    <cellStyle name="Currency 2 4 3 3 2 6 6" xfId="3536" xr:uid="{00000000-0005-0000-0000-0000E00B0000}"/>
    <cellStyle name="Currency 2 4 3 3 2 6 6 2" xfId="3537" xr:uid="{00000000-0005-0000-0000-0000E10B0000}"/>
    <cellStyle name="Currency 2 4 3 3 2 6 7" xfId="3538" xr:uid="{00000000-0005-0000-0000-0000E20B0000}"/>
    <cellStyle name="Currency 2 4 3 3 2 7" xfId="3539" xr:uid="{00000000-0005-0000-0000-0000E30B0000}"/>
    <cellStyle name="Currency 2 4 3 3 2 7 2" xfId="3540" xr:uid="{00000000-0005-0000-0000-0000E40B0000}"/>
    <cellStyle name="Currency 2 4 3 3 2 7 2 2" xfId="3541" xr:uid="{00000000-0005-0000-0000-0000E50B0000}"/>
    <cellStyle name="Currency 2 4 3 3 2 7 3" xfId="3542" xr:uid="{00000000-0005-0000-0000-0000E60B0000}"/>
    <cellStyle name="Currency 2 4 3 3 2 8" xfId="3543" xr:uid="{00000000-0005-0000-0000-0000E70B0000}"/>
    <cellStyle name="Currency 2 4 3 3 2 8 2" xfId="3544" xr:uid="{00000000-0005-0000-0000-0000E80B0000}"/>
    <cellStyle name="Currency 2 4 3 3 2 8 2 2" xfId="3545" xr:uid="{00000000-0005-0000-0000-0000E90B0000}"/>
    <cellStyle name="Currency 2 4 3 3 2 8 3" xfId="3546" xr:uid="{00000000-0005-0000-0000-0000EA0B0000}"/>
    <cellStyle name="Currency 2 4 3 3 3" xfId="174" xr:uid="{00000000-0005-0000-0000-0000EB0B0000}"/>
    <cellStyle name="Currency 2 4 3 3 3 10" xfId="3547" xr:uid="{00000000-0005-0000-0000-0000EC0B0000}"/>
    <cellStyle name="Currency 2 4 3 3 3 2" xfId="175" xr:uid="{00000000-0005-0000-0000-0000ED0B0000}"/>
    <cellStyle name="Currency 2 4 3 3 3 2 2" xfId="3548" xr:uid="{00000000-0005-0000-0000-0000EE0B0000}"/>
    <cellStyle name="Currency 2 4 3 3 3 2 3" xfId="3549" xr:uid="{00000000-0005-0000-0000-0000EF0B0000}"/>
    <cellStyle name="Currency 2 4 3 3 3 2 3 2" xfId="3550" xr:uid="{00000000-0005-0000-0000-0000F00B0000}"/>
    <cellStyle name="Currency 2 4 3 3 3 2 3 3" xfId="3551" xr:uid="{00000000-0005-0000-0000-0000F10B0000}"/>
    <cellStyle name="Currency 2 4 3 3 3 2 4" xfId="3552" xr:uid="{00000000-0005-0000-0000-0000F20B0000}"/>
    <cellStyle name="Currency 2 4 3 3 3 2 4 2" xfId="3553" xr:uid="{00000000-0005-0000-0000-0000F30B0000}"/>
    <cellStyle name="Currency 2 4 3 3 3 2 4 2 2" xfId="3554" xr:uid="{00000000-0005-0000-0000-0000F40B0000}"/>
    <cellStyle name="Currency 2 4 3 3 3 2 4 3" xfId="3555" xr:uid="{00000000-0005-0000-0000-0000F50B0000}"/>
    <cellStyle name="Currency 2 4 3 3 3 2 5" xfId="3556" xr:uid="{00000000-0005-0000-0000-0000F60B0000}"/>
    <cellStyle name="Currency 2 4 3 3 3 2 5 2" xfId="3557" xr:uid="{00000000-0005-0000-0000-0000F70B0000}"/>
    <cellStyle name="Currency 2 4 3 3 3 2 5 2 2" xfId="3558" xr:uid="{00000000-0005-0000-0000-0000F80B0000}"/>
    <cellStyle name="Currency 2 4 3 3 3 2 5 3" xfId="3559" xr:uid="{00000000-0005-0000-0000-0000F90B0000}"/>
    <cellStyle name="Currency 2 4 3 3 3 2 6" xfId="3560" xr:uid="{00000000-0005-0000-0000-0000FA0B0000}"/>
    <cellStyle name="Currency 2 4 3 3 3 2 6 2" xfId="3561" xr:uid="{00000000-0005-0000-0000-0000FB0B0000}"/>
    <cellStyle name="Currency 2 4 3 3 3 2 6 2 2" xfId="3562" xr:uid="{00000000-0005-0000-0000-0000FC0B0000}"/>
    <cellStyle name="Currency 2 4 3 3 3 2 6 3" xfId="3563" xr:uid="{00000000-0005-0000-0000-0000FD0B0000}"/>
    <cellStyle name="Currency 2 4 3 3 3 2 7" xfId="3564" xr:uid="{00000000-0005-0000-0000-0000FE0B0000}"/>
    <cellStyle name="Currency 2 4 3 3 3 2 7 2" xfId="3565" xr:uid="{00000000-0005-0000-0000-0000FF0B0000}"/>
    <cellStyle name="Currency 2 4 3 3 3 2 8" xfId="3566" xr:uid="{00000000-0005-0000-0000-0000000C0000}"/>
    <cellStyle name="Currency 2 4 3 3 3 2 8 2" xfId="3567" xr:uid="{00000000-0005-0000-0000-0000010C0000}"/>
    <cellStyle name="Currency 2 4 3 3 3 2 9" xfId="3568" xr:uid="{00000000-0005-0000-0000-0000020C0000}"/>
    <cellStyle name="Currency 2 4 3 3 3 3" xfId="176" xr:uid="{00000000-0005-0000-0000-0000030C0000}"/>
    <cellStyle name="Currency 2 4 3 3 3 4" xfId="3569" xr:uid="{00000000-0005-0000-0000-0000040C0000}"/>
    <cellStyle name="Currency 2 4 3 3 3 4 2" xfId="3570" xr:uid="{00000000-0005-0000-0000-0000050C0000}"/>
    <cellStyle name="Currency 2 4 3 3 3 4 3" xfId="3571" xr:uid="{00000000-0005-0000-0000-0000060C0000}"/>
    <cellStyle name="Currency 2 4 3 3 3 5" xfId="3572" xr:uid="{00000000-0005-0000-0000-0000070C0000}"/>
    <cellStyle name="Currency 2 4 3 3 3 5 2" xfId="3573" xr:uid="{00000000-0005-0000-0000-0000080C0000}"/>
    <cellStyle name="Currency 2 4 3 3 3 5 2 2" xfId="3574" xr:uid="{00000000-0005-0000-0000-0000090C0000}"/>
    <cellStyle name="Currency 2 4 3 3 3 5 3" xfId="3575" xr:uid="{00000000-0005-0000-0000-00000A0C0000}"/>
    <cellStyle name="Currency 2 4 3 3 3 6" xfId="3576" xr:uid="{00000000-0005-0000-0000-00000B0C0000}"/>
    <cellStyle name="Currency 2 4 3 3 3 6 2" xfId="3577" xr:uid="{00000000-0005-0000-0000-00000C0C0000}"/>
    <cellStyle name="Currency 2 4 3 3 3 6 2 2" xfId="3578" xr:uid="{00000000-0005-0000-0000-00000D0C0000}"/>
    <cellStyle name="Currency 2 4 3 3 3 6 3" xfId="3579" xr:uid="{00000000-0005-0000-0000-00000E0C0000}"/>
    <cellStyle name="Currency 2 4 3 3 3 7" xfId="3580" xr:uid="{00000000-0005-0000-0000-00000F0C0000}"/>
    <cellStyle name="Currency 2 4 3 3 3 7 2" xfId="3581" xr:uid="{00000000-0005-0000-0000-0000100C0000}"/>
    <cellStyle name="Currency 2 4 3 3 3 7 2 2" xfId="3582" xr:uid="{00000000-0005-0000-0000-0000110C0000}"/>
    <cellStyle name="Currency 2 4 3 3 3 7 3" xfId="3583" xr:uid="{00000000-0005-0000-0000-0000120C0000}"/>
    <cellStyle name="Currency 2 4 3 3 3 8" xfId="3584" xr:uid="{00000000-0005-0000-0000-0000130C0000}"/>
    <cellStyle name="Currency 2 4 3 3 3 8 2" xfId="3585" xr:uid="{00000000-0005-0000-0000-0000140C0000}"/>
    <cellStyle name="Currency 2 4 3 3 3 9" xfId="3586" xr:uid="{00000000-0005-0000-0000-0000150C0000}"/>
    <cellStyle name="Currency 2 4 3 3 3 9 2" xfId="3587" xr:uid="{00000000-0005-0000-0000-0000160C0000}"/>
    <cellStyle name="Currency 2 4 3 3 4" xfId="177" xr:uid="{00000000-0005-0000-0000-0000170C0000}"/>
    <cellStyle name="Currency 2 4 3 3 4 2" xfId="178" xr:uid="{00000000-0005-0000-0000-0000180C0000}"/>
    <cellStyle name="Currency 2 4 3 3 4 2 10" xfId="3588" xr:uid="{00000000-0005-0000-0000-0000190C0000}"/>
    <cellStyle name="Currency 2 4 3 3 4 2 2" xfId="3589" xr:uid="{00000000-0005-0000-0000-00001A0C0000}"/>
    <cellStyle name="Currency 2 4 3 3 4 2 3" xfId="3590" xr:uid="{00000000-0005-0000-0000-00001B0C0000}"/>
    <cellStyle name="Currency 2 4 3 3 4 2 4" xfId="3591" xr:uid="{00000000-0005-0000-0000-00001C0C0000}"/>
    <cellStyle name="Currency 2 4 3 3 4 2 4 2" xfId="3592" xr:uid="{00000000-0005-0000-0000-00001D0C0000}"/>
    <cellStyle name="Currency 2 4 3 3 4 2 4 2 2" xfId="3593" xr:uid="{00000000-0005-0000-0000-00001E0C0000}"/>
    <cellStyle name="Currency 2 4 3 3 4 2 4 3" xfId="3594" xr:uid="{00000000-0005-0000-0000-00001F0C0000}"/>
    <cellStyle name="Currency 2 4 3 3 4 2 5" xfId="3595" xr:uid="{00000000-0005-0000-0000-0000200C0000}"/>
    <cellStyle name="Currency 2 4 3 3 4 2 5 2" xfId="3596" xr:uid="{00000000-0005-0000-0000-0000210C0000}"/>
    <cellStyle name="Currency 2 4 3 3 4 2 5 2 2" xfId="3597" xr:uid="{00000000-0005-0000-0000-0000220C0000}"/>
    <cellStyle name="Currency 2 4 3 3 4 2 5 3" xfId="3598" xr:uid="{00000000-0005-0000-0000-0000230C0000}"/>
    <cellStyle name="Currency 2 4 3 3 4 2 6" xfId="3599" xr:uid="{00000000-0005-0000-0000-0000240C0000}"/>
    <cellStyle name="Currency 2 4 3 3 4 2 6 2" xfId="3600" xr:uid="{00000000-0005-0000-0000-0000250C0000}"/>
    <cellStyle name="Currency 2 4 3 3 4 2 6 2 2" xfId="3601" xr:uid="{00000000-0005-0000-0000-0000260C0000}"/>
    <cellStyle name="Currency 2 4 3 3 4 2 6 3" xfId="3602" xr:uid="{00000000-0005-0000-0000-0000270C0000}"/>
    <cellStyle name="Currency 2 4 3 3 4 2 7" xfId="3603" xr:uid="{00000000-0005-0000-0000-0000280C0000}"/>
    <cellStyle name="Currency 2 4 3 3 4 2 7 2" xfId="3604" xr:uid="{00000000-0005-0000-0000-0000290C0000}"/>
    <cellStyle name="Currency 2 4 3 3 4 2 8" xfId="3605" xr:uid="{00000000-0005-0000-0000-00002A0C0000}"/>
    <cellStyle name="Currency 2 4 3 3 4 2 8 2" xfId="3606" xr:uid="{00000000-0005-0000-0000-00002B0C0000}"/>
    <cellStyle name="Currency 2 4 3 3 4 2 9" xfId="3607" xr:uid="{00000000-0005-0000-0000-00002C0C0000}"/>
    <cellStyle name="Currency 2 4 3 3 4 3" xfId="179" xr:uid="{00000000-0005-0000-0000-00002D0C0000}"/>
    <cellStyle name="Currency 2 4 3 3 4 4" xfId="3608" xr:uid="{00000000-0005-0000-0000-00002E0C0000}"/>
    <cellStyle name="Currency 2 4 3 3 4 4 2" xfId="3609" xr:uid="{00000000-0005-0000-0000-00002F0C0000}"/>
    <cellStyle name="Currency 2 4 3 3 4 4 2 2" xfId="3610" xr:uid="{00000000-0005-0000-0000-0000300C0000}"/>
    <cellStyle name="Currency 2 4 3 3 4 4 3" xfId="3611" xr:uid="{00000000-0005-0000-0000-0000310C0000}"/>
    <cellStyle name="Currency 2 4 3 3 4 5" xfId="3612" xr:uid="{00000000-0005-0000-0000-0000320C0000}"/>
    <cellStyle name="Currency 2 4 3 3 4 5 2" xfId="3613" xr:uid="{00000000-0005-0000-0000-0000330C0000}"/>
    <cellStyle name="Currency 2 4 3 3 4 5 2 2" xfId="3614" xr:uid="{00000000-0005-0000-0000-0000340C0000}"/>
    <cellStyle name="Currency 2 4 3 3 4 5 3" xfId="3615" xr:uid="{00000000-0005-0000-0000-0000350C0000}"/>
    <cellStyle name="Currency 2 4 3 3 5" xfId="3616" xr:uid="{00000000-0005-0000-0000-0000360C0000}"/>
    <cellStyle name="Currency 2 4 3 3 5 2" xfId="3617" xr:uid="{00000000-0005-0000-0000-0000370C0000}"/>
    <cellStyle name="Currency 2 4 3 3 5 3" xfId="3618" xr:uid="{00000000-0005-0000-0000-0000380C0000}"/>
    <cellStyle name="Currency 2 4 3 3 5 3 2" xfId="3619" xr:uid="{00000000-0005-0000-0000-0000390C0000}"/>
    <cellStyle name="Currency 2 4 3 3 5 3 3" xfId="3620" xr:uid="{00000000-0005-0000-0000-00003A0C0000}"/>
    <cellStyle name="Currency 2 4 3 3 5 4" xfId="3621" xr:uid="{00000000-0005-0000-0000-00003B0C0000}"/>
    <cellStyle name="Currency 2 4 3 3 5 4 2" xfId="3622" xr:uid="{00000000-0005-0000-0000-00003C0C0000}"/>
    <cellStyle name="Currency 2 4 3 3 5 4 2 2" xfId="3623" xr:uid="{00000000-0005-0000-0000-00003D0C0000}"/>
    <cellStyle name="Currency 2 4 3 3 5 4 3" xfId="3624" xr:uid="{00000000-0005-0000-0000-00003E0C0000}"/>
    <cellStyle name="Currency 2 4 3 3 5 5" xfId="3625" xr:uid="{00000000-0005-0000-0000-00003F0C0000}"/>
    <cellStyle name="Currency 2 4 3 3 5 5 2" xfId="3626" xr:uid="{00000000-0005-0000-0000-0000400C0000}"/>
    <cellStyle name="Currency 2 4 3 3 5 5 2 2" xfId="3627" xr:uid="{00000000-0005-0000-0000-0000410C0000}"/>
    <cellStyle name="Currency 2 4 3 3 5 5 3" xfId="3628" xr:uid="{00000000-0005-0000-0000-0000420C0000}"/>
    <cellStyle name="Currency 2 4 3 3 5 6" xfId="3629" xr:uid="{00000000-0005-0000-0000-0000430C0000}"/>
    <cellStyle name="Currency 2 4 3 3 5 6 2" xfId="3630" xr:uid="{00000000-0005-0000-0000-0000440C0000}"/>
    <cellStyle name="Currency 2 4 3 3 5 6 2 2" xfId="3631" xr:uid="{00000000-0005-0000-0000-0000450C0000}"/>
    <cellStyle name="Currency 2 4 3 3 5 6 3" xfId="3632" xr:uid="{00000000-0005-0000-0000-0000460C0000}"/>
    <cellStyle name="Currency 2 4 3 3 5 7" xfId="3633" xr:uid="{00000000-0005-0000-0000-0000470C0000}"/>
    <cellStyle name="Currency 2 4 3 3 5 7 2" xfId="3634" xr:uid="{00000000-0005-0000-0000-0000480C0000}"/>
    <cellStyle name="Currency 2 4 3 3 5 8" xfId="3635" xr:uid="{00000000-0005-0000-0000-0000490C0000}"/>
    <cellStyle name="Currency 2 4 3 3 5 8 2" xfId="3636" xr:uid="{00000000-0005-0000-0000-00004A0C0000}"/>
    <cellStyle name="Currency 2 4 3 3 5 9" xfId="3637" xr:uid="{00000000-0005-0000-0000-00004B0C0000}"/>
    <cellStyle name="Currency 2 4 3 3 6" xfId="3638" xr:uid="{00000000-0005-0000-0000-00004C0C0000}"/>
    <cellStyle name="Currency 2 4 3 3 6 2" xfId="3639" xr:uid="{00000000-0005-0000-0000-00004D0C0000}"/>
    <cellStyle name="Currency 2 4 3 3 6 3" xfId="3640" xr:uid="{00000000-0005-0000-0000-00004E0C0000}"/>
    <cellStyle name="Currency 2 4 3 3 7" xfId="3641" xr:uid="{00000000-0005-0000-0000-00004F0C0000}"/>
    <cellStyle name="Currency 2 4 3 3 8" xfId="3642" xr:uid="{00000000-0005-0000-0000-0000500C0000}"/>
    <cellStyle name="Currency 2 4 3 3 8 2" xfId="3643" xr:uid="{00000000-0005-0000-0000-0000510C0000}"/>
    <cellStyle name="Currency 2 4 3 3 8 2 2" xfId="3644" xr:uid="{00000000-0005-0000-0000-0000520C0000}"/>
    <cellStyle name="Currency 2 4 3 3 8 3" xfId="3645" xr:uid="{00000000-0005-0000-0000-0000530C0000}"/>
    <cellStyle name="Currency 2 4 3 3 8 4" xfId="3646" xr:uid="{00000000-0005-0000-0000-0000540C0000}"/>
    <cellStyle name="Currency 2 4 3 3 9" xfId="3647" xr:uid="{00000000-0005-0000-0000-0000550C0000}"/>
    <cellStyle name="Currency 2 4 3 3 9 2" xfId="3648" xr:uid="{00000000-0005-0000-0000-0000560C0000}"/>
    <cellStyle name="Currency 2 4 3 3 9 2 2" xfId="3649" xr:uid="{00000000-0005-0000-0000-0000570C0000}"/>
    <cellStyle name="Currency 2 4 3 3 9 3" xfId="3650" xr:uid="{00000000-0005-0000-0000-0000580C0000}"/>
    <cellStyle name="Currency 2 4 3 4" xfId="180" xr:uid="{00000000-0005-0000-0000-0000590C0000}"/>
    <cellStyle name="Currency 2 4 3 4 2" xfId="3651" xr:uid="{00000000-0005-0000-0000-00005A0C0000}"/>
    <cellStyle name="Currency 2 4 3 4 2 2" xfId="3652" xr:uid="{00000000-0005-0000-0000-00005B0C0000}"/>
    <cellStyle name="Currency 2 4 3 4 2 3" xfId="3653" xr:uid="{00000000-0005-0000-0000-00005C0C0000}"/>
    <cellStyle name="Currency 2 4 3 4 2 3 2" xfId="3654" xr:uid="{00000000-0005-0000-0000-00005D0C0000}"/>
    <cellStyle name="Currency 2 4 3 4 2 3 3" xfId="3655" xr:uid="{00000000-0005-0000-0000-00005E0C0000}"/>
    <cellStyle name="Currency 2 4 3 4 2 4" xfId="3656" xr:uid="{00000000-0005-0000-0000-00005F0C0000}"/>
    <cellStyle name="Currency 2 4 3 4 2 4 2" xfId="3657" xr:uid="{00000000-0005-0000-0000-0000600C0000}"/>
    <cellStyle name="Currency 2 4 3 4 2 4 2 2" xfId="3658" xr:uid="{00000000-0005-0000-0000-0000610C0000}"/>
    <cellStyle name="Currency 2 4 3 4 2 4 3" xfId="3659" xr:uid="{00000000-0005-0000-0000-0000620C0000}"/>
    <cellStyle name="Currency 2 4 3 4 2 5" xfId="3660" xr:uid="{00000000-0005-0000-0000-0000630C0000}"/>
    <cellStyle name="Currency 2 4 3 4 2 5 2" xfId="3661" xr:uid="{00000000-0005-0000-0000-0000640C0000}"/>
    <cellStyle name="Currency 2 4 3 4 2 5 2 2" xfId="3662" xr:uid="{00000000-0005-0000-0000-0000650C0000}"/>
    <cellStyle name="Currency 2 4 3 4 2 5 3" xfId="3663" xr:uid="{00000000-0005-0000-0000-0000660C0000}"/>
    <cellStyle name="Currency 2 4 3 4 2 6" xfId="3664" xr:uid="{00000000-0005-0000-0000-0000670C0000}"/>
    <cellStyle name="Currency 2 4 3 4 2 6 2" xfId="3665" xr:uid="{00000000-0005-0000-0000-0000680C0000}"/>
    <cellStyle name="Currency 2 4 3 4 2 6 2 2" xfId="3666" xr:uid="{00000000-0005-0000-0000-0000690C0000}"/>
    <cellStyle name="Currency 2 4 3 4 2 6 3" xfId="3667" xr:uid="{00000000-0005-0000-0000-00006A0C0000}"/>
    <cellStyle name="Currency 2 4 3 4 2 7" xfId="3668" xr:uid="{00000000-0005-0000-0000-00006B0C0000}"/>
    <cellStyle name="Currency 2 4 3 4 2 7 2" xfId="3669" xr:uid="{00000000-0005-0000-0000-00006C0C0000}"/>
    <cellStyle name="Currency 2 4 3 4 2 8" xfId="3670" xr:uid="{00000000-0005-0000-0000-00006D0C0000}"/>
    <cellStyle name="Currency 2 4 3 4 2 8 2" xfId="3671" xr:uid="{00000000-0005-0000-0000-00006E0C0000}"/>
    <cellStyle name="Currency 2 4 3 4 2 9" xfId="3672" xr:uid="{00000000-0005-0000-0000-00006F0C0000}"/>
    <cellStyle name="Currency 2 4 3 4 3" xfId="3673" xr:uid="{00000000-0005-0000-0000-0000700C0000}"/>
    <cellStyle name="Currency 2 4 3 4 3 2" xfId="3674" xr:uid="{00000000-0005-0000-0000-0000710C0000}"/>
    <cellStyle name="Currency 2 4 3 4 3 3" xfId="3675" xr:uid="{00000000-0005-0000-0000-0000720C0000}"/>
    <cellStyle name="Currency 2 4 3 4 3 3 2" xfId="3676" xr:uid="{00000000-0005-0000-0000-0000730C0000}"/>
    <cellStyle name="Currency 2 4 3 4 3 3 3" xfId="3677" xr:uid="{00000000-0005-0000-0000-0000740C0000}"/>
    <cellStyle name="Currency 2 4 3 4 3 4" xfId="3678" xr:uid="{00000000-0005-0000-0000-0000750C0000}"/>
    <cellStyle name="Currency 2 4 3 4 3 4 2" xfId="3679" xr:uid="{00000000-0005-0000-0000-0000760C0000}"/>
    <cellStyle name="Currency 2 4 3 4 3 4 2 2" xfId="3680" xr:uid="{00000000-0005-0000-0000-0000770C0000}"/>
    <cellStyle name="Currency 2 4 3 4 3 4 3" xfId="3681" xr:uid="{00000000-0005-0000-0000-0000780C0000}"/>
    <cellStyle name="Currency 2 4 3 4 3 5" xfId="3682" xr:uid="{00000000-0005-0000-0000-0000790C0000}"/>
    <cellStyle name="Currency 2 4 3 4 3 5 2" xfId="3683" xr:uid="{00000000-0005-0000-0000-00007A0C0000}"/>
    <cellStyle name="Currency 2 4 3 4 3 5 2 2" xfId="3684" xr:uid="{00000000-0005-0000-0000-00007B0C0000}"/>
    <cellStyle name="Currency 2 4 3 4 3 5 3" xfId="3685" xr:uid="{00000000-0005-0000-0000-00007C0C0000}"/>
    <cellStyle name="Currency 2 4 3 4 3 6" xfId="3686" xr:uid="{00000000-0005-0000-0000-00007D0C0000}"/>
    <cellStyle name="Currency 2 4 3 4 3 6 2" xfId="3687" xr:uid="{00000000-0005-0000-0000-00007E0C0000}"/>
    <cellStyle name="Currency 2 4 3 4 3 6 2 2" xfId="3688" xr:uid="{00000000-0005-0000-0000-00007F0C0000}"/>
    <cellStyle name="Currency 2 4 3 4 3 6 3" xfId="3689" xr:uid="{00000000-0005-0000-0000-0000800C0000}"/>
    <cellStyle name="Currency 2 4 3 4 3 7" xfId="3690" xr:uid="{00000000-0005-0000-0000-0000810C0000}"/>
    <cellStyle name="Currency 2 4 3 4 3 7 2" xfId="3691" xr:uid="{00000000-0005-0000-0000-0000820C0000}"/>
    <cellStyle name="Currency 2 4 3 4 3 8" xfId="3692" xr:uid="{00000000-0005-0000-0000-0000830C0000}"/>
    <cellStyle name="Currency 2 4 3 4 3 8 2" xfId="3693" xr:uid="{00000000-0005-0000-0000-0000840C0000}"/>
    <cellStyle name="Currency 2 4 3 4 3 9" xfId="3694" xr:uid="{00000000-0005-0000-0000-0000850C0000}"/>
    <cellStyle name="Currency 2 4 3 4 4" xfId="3695" xr:uid="{00000000-0005-0000-0000-0000860C0000}"/>
    <cellStyle name="Currency 2 4 3 4 4 2" xfId="3696" xr:uid="{00000000-0005-0000-0000-0000870C0000}"/>
    <cellStyle name="Currency 2 4 3 4 4 3" xfId="3697" xr:uid="{00000000-0005-0000-0000-0000880C0000}"/>
    <cellStyle name="Currency 2 4 3 4 4 3 2" xfId="3698" xr:uid="{00000000-0005-0000-0000-0000890C0000}"/>
    <cellStyle name="Currency 2 4 3 4 4 3 2 2" xfId="3699" xr:uid="{00000000-0005-0000-0000-00008A0C0000}"/>
    <cellStyle name="Currency 2 4 3 4 4 3 3" xfId="3700" xr:uid="{00000000-0005-0000-0000-00008B0C0000}"/>
    <cellStyle name="Currency 2 4 3 4 4 4" xfId="3701" xr:uid="{00000000-0005-0000-0000-00008C0C0000}"/>
    <cellStyle name="Currency 2 4 3 4 4 4 2" xfId="3702" xr:uid="{00000000-0005-0000-0000-00008D0C0000}"/>
    <cellStyle name="Currency 2 4 3 4 4 4 2 2" xfId="3703" xr:uid="{00000000-0005-0000-0000-00008E0C0000}"/>
    <cellStyle name="Currency 2 4 3 4 4 4 3" xfId="3704" xr:uid="{00000000-0005-0000-0000-00008F0C0000}"/>
    <cellStyle name="Currency 2 4 3 4 4 5" xfId="3705" xr:uid="{00000000-0005-0000-0000-0000900C0000}"/>
    <cellStyle name="Currency 2 4 3 4 4 5 2" xfId="3706" xr:uid="{00000000-0005-0000-0000-0000910C0000}"/>
    <cellStyle name="Currency 2 4 3 4 4 5 2 2" xfId="3707" xr:uid="{00000000-0005-0000-0000-0000920C0000}"/>
    <cellStyle name="Currency 2 4 3 4 4 5 3" xfId="3708" xr:uid="{00000000-0005-0000-0000-0000930C0000}"/>
    <cellStyle name="Currency 2 4 3 4 4 6" xfId="3709" xr:uid="{00000000-0005-0000-0000-0000940C0000}"/>
    <cellStyle name="Currency 2 4 3 4 4 6 2" xfId="3710" xr:uid="{00000000-0005-0000-0000-0000950C0000}"/>
    <cellStyle name="Currency 2 4 3 4 4 7" xfId="3711" xr:uid="{00000000-0005-0000-0000-0000960C0000}"/>
    <cellStyle name="Currency 2 4 3 4 4 7 2" xfId="3712" xr:uid="{00000000-0005-0000-0000-0000970C0000}"/>
    <cellStyle name="Currency 2 4 3 4 4 8" xfId="3713" xr:uid="{00000000-0005-0000-0000-0000980C0000}"/>
    <cellStyle name="Currency 2 4 3 4 4 9" xfId="3714" xr:uid="{00000000-0005-0000-0000-0000990C0000}"/>
    <cellStyle name="Currency 2 4 3 4 5" xfId="3715" xr:uid="{00000000-0005-0000-0000-00009A0C0000}"/>
    <cellStyle name="Currency 2 4 3 4 5 2" xfId="3716" xr:uid="{00000000-0005-0000-0000-00009B0C0000}"/>
    <cellStyle name="Currency 2 4 3 4 5 3" xfId="3717" xr:uid="{00000000-0005-0000-0000-00009C0C0000}"/>
    <cellStyle name="Currency 2 4 3 4 6" xfId="3718" xr:uid="{00000000-0005-0000-0000-00009D0C0000}"/>
    <cellStyle name="Currency 2 4 3 4 6 2" xfId="3719" xr:uid="{00000000-0005-0000-0000-00009E0C0000}"/>
    <cellStyle name="Currency 2 4 3 4 6 2 2" xfId="3720" xr:uid="{00000000-0005-0000-0000-00009F0C0000}"/>
    <cellStyle name="Currency 2 4 3 4 6 2 2 2" xfId="3721" xr:uid="{00000000-0005-0000-0000-0000A00C0000}"/>
    <cellStyle name="Currency 2 4 3 4 6 2 3" xfId="3722" xr:uid="{00000000-0005-0000-0000-0000A10C0000}"/>
    <cellStyle name="Currency 2 4 3 4 6 3" xfId="3723" xr:uid="{00000000-0005-0000-0000-0000A20C0000}"/>
    <cellStyle name="Currency 2 4 3 4 6 3 2" xfId="3724" xr:uid="{00000000-0005-0000-0000-0000A30C0000}"/>
    <cellStyle name="Currency 2 4 3 4 6 3 2 2" xfId="3725" xr:uid="{00000000-0005-0000-0000-0000A40C0000}"/>
    <cellStyle name="Currency 2 4 3 4 6 3 3" xfId="3726" xr:uid="{00000000-0005-0000-0000-0000A50C0000}"/>
    <cellStyle name="Currency 2 4 3 4 6 4" xfId="3727" xr:uid="{00000000-0005-0000-0000-0000A60C0000}"/>
    <cellStyle name="Currency 2 4 3 4 6 4 2" xfId="3728" xr:uid="{00000000-0005-0000-0000-0000A70C0000}"/>
    <cellStyle name="Currency 2 4 3 4 6 4 2 2" xfId="3729" xr:uid="{00000000-0005-0000-0000-0000A80C0000}"/>
    <cellStyle name="Currency 2 4 3 4 6 4 3" xfId="3730" xr:uid="{00000000-0005-0000-0000-0000A90C0000}"/>
    <cellStyle name="Currency 2 4 3 4 6 5" xfId="3731" xr:uid="{00000000-0005-0000-0000-0000AA0C0000}"/>
    <cellStyle name="Currency 2 4 3 4 6 5 2" xfId="3732" xr:uid="{00000000-0005-0000-0000-0000AB0C0000}"/>
    <cellStyle name="Currency 2 4 3 4 6 6" xfId="3733" xr:uid="{00000000-0005-0000-0000-0000AC0C0000}"/>
    <cellStyle name="Currency 2 4 3 4 6 6 2" xfId="3734" xr:uid="{00000000-0005-0000-0000-0000AD0C0000}"/>
    <cellStyle name="Currency 2 4 3 4 6 7" xfId="3735" xr:uid="{00000000-0005-0000-0000-0000AE0C0000}"/>
    <cellStyle name="Currency 2 4 3 4 7" xfId="3736" xr:uid="{00000000-0005-0000-0000-0000AF0C0000}"/>
    <cellStyle name="Currency 2 4 3 4 7 2" xfId="3737" xr:uid="{00000000-0005-0000-0000-0000B00C0000}"/>
    <cellStyle name="Currency 2 4 3 4 7 2 2" xfId="3738" xr:uid="{00000000-0005-0000-0000-0000B10C0000}"/>
    <cellStyle name="Currency 2 4 3 4 7 3" xfId="3739" xr:uid="{00000000-0005-0000-0000-0000B20C0000}"/>
    <cellStyle name="Currency 2 4 3 4 8" xfId="3740" xr:uid="{00000000-0005-0000-0000-0000B30C0000}"/>
    <cellStyle name="Currency 2 4 3 4 8 2" xfId="3741" xr:uid="{00000000-0005-0000-0000-0000B40C0000}"/>
    <cellStyle name="Currency 2 4 3 4 8 2 2" xfId="3742" xr:uid="{00000000-0005-0000-0000-0000B50C0000}"/>
    <cellStyle name="Currency 2 4 3 4 8 3" xfId="3743" xr:uid="{00000000-0005-0000-0000-0000B60C0000}"/>
    <cellStyle name="Currency 2 4 3 5" xfId="181" xr:uid="{00000000-0005-0000-0000-0000B70C0000}"/>
    <cellStyle name="Currency 2 4 3 5 10" xfId="3744" xr:uid="{00000000-0005-0000-0000-0000B80C0000}"/>
    <cellStyle name="Currency 2 4 3 5 2" xfId="182" xr:uid="{00000000-0005-0000-0000-0000B90C0000}"/>
    <cellStyle name="Currency 2 4 3 5 2 2" xfId="3745" xr:uid="{00000000-0005-0000-0000-0000BA0C0000}"/>
    <cellStyle name="Currency 2 4 3 5 2 3" xfId="3746" xr:uid="{00000000-0005-0000-0000-0000BB0C0000}"/>
    <cellStyle name="Currency 2 4 3 5 2 3 2" xfId="3747" xr:uid="{00000000-0005-0000-0000-0000BC0C0000}"/>
    <cellStyle name="Currency 2 4 3 5 2 3 3" xfId="3748" xr:uid="{00000000-0005-0000-0000-0000BD0C0000}"/>
    <cellStyle name="Currency 2 4 3 5 2 4" xfId="3749" xr:uid="{00000000-0005-0000-0000-0000BE0C0000}"/>
    <cellStyle name="Currency 2 4 3 5 2 4 2" xfId="3750" xr:uid="{00000000-0005-0000-0000-0000BF0C0000}"/>
    <cellStyle name="Currency 2 4 3 5 2 4 2 2" xfId="3751" xr:uid="{00000000-0005-0000-0000-0000C00C0000}"/>
    <cellStyle name="Currency 2 4 3 5 2 4 3" xfId="3752" xr:uid="{00000000-0005-0000-0000-0000C10C0000}"/>
    <cellStyle name="Currency 2 4 3 5 2 5" xfId="3753" xr:uid="{00000000-0005-0000-0000-0000C20C0000}"/>
    <cellStyle name="Currency 2 4 3 5 2 5 2" xfId="3754" xr:uid="{00000000-0005-0000-0000-0000C30C0000}"/>
    <cellStyle name="Currency 2 4 3 5 2 5 2 2" xfId="3755" xr:uid="{00000000-0005-0000-0000-0000C40C0000}"/>
    <cellStyle name="Currency 2 4 3 5 2 5 3" xfId="3756" xr:uid="{00000000-0005-0000-0000-0000C50C0000}"/>
    <cellStyle name="Currency 2 4 3 5 2 6" xfId="3757" xr:uid="{00000000-0005-0000-0000-0000C60C0000}"/>
    <cellStyle name="Currency 2 4 3 5 2 6 2" xfId="3758" xr:uid="{00000000-0005-0000-0000-0000C70C0000}"/>
    <cellStyle name="Currency 2 4 3 5 2 6 2 2" xfId="3759" xr:uid="{00000000-0005-0000-0000-0000C80C0000}"/>
    <cellStyle name="Currency 2 4 3 5 2 6 3" xfId="3760" xr:uid="{00000000-0005-0000-0000-0000C90C0000}"/>
    <cellStyle name="Currency 2 4 3 5 2 7" xfId="3761" xr:uid="{00000000-0005-0000-0000-0000CA0C0000}"/>
    <cellStyle name="Currency 2 4 3 5 2 7 2" xfId="3762" xr:uid="{00000000-0005-0000-0000-0000CB0C0000}"/>
    <cellStyle name="Currency 2 4 3 5 2 8" xfId="3763" xr:uid="{00000000-0005-0000-0000-0000CC0C0000}"/>
    <cellStyle name="Currency 2 4 3 5 2 8 2" xfId="3764" xr:uid="{00000000-0005-0000-0000-0000CD0C0000}"/>
    <cellStyle name="Currency 2 4 3 5 2 9" xfId="3765" xr:uid="{00000000-0005-0000-0000-0000CE0C0000}"/>
    <cellStyle name="Currency 2 4 3 5 3" xfId="183" xr:uid="{00000000-0005-0000-0000-0000CF0C0000}"/>
    <cellStyle name="Currency 2 4 3 5 4" xfId="3766" xr:uid="{00000000-0005-0000-0000-0000D00C0000}"/>
    <cellStyle name="Currency 2 4 3 5 4 2" xfId="3767" xr:uid="{00000000-0005-0000-0000-0000D10C0000}"/>
    <cellStyle name="Currency 2 4 3 5 4 3" xfId="3768" xr:uid="{00000000-0005-0000-0000-0000D20C0000}"/>
    <cellStyle name="Currency 2 4 3 5 5" xfId="3769" xr:uid="{00000000-0005-0000-0000-0000D30C0000}"/>
    <cellStyle name="Currency 2 4 3 5 5 2" xfId="3770" xr:uid="{00000000-0005-0000-0000-0000D40C0000}"/>
    <cellStyle name="Currency 2 4 3 5 5 2 2" xfId="3771" xr:uid="{00000000-0005-0000-0000-0000D50C0000}"/>
    <cellStyle name="Currency 2 4 3 5 5 3" xfId="3772" xr:uid="{00000000-0005-0000-0000-0000D60C0000}"/>
    <cellStyle name="Currency 2 4 3 5 6" xfId="3773" xr:uid="{00000000-0005-0000-0000-0000D70C0000}"/>
    <cellStyle name="Currency 2 4 3 5 6 2" xfId="3774" xr:uid="{00000000-0005-0000-0000-0000D80C0000}"/>
    <cellStyle name="Currency 2 4 3 5 6 2 2" xfId="3775" xr:uid="{00000000-0005-0000-0000-0000D90C0000}"/>
    <cellStyle name="Currency 2 4 3 5 6 3" xfId="3776" xr:uid="{00000000-0005-0000-0000-0000DA0C0000}"/>
    <cellStyle name="Currency 2 4 3 5 7" xfId="3777" xr:uid="{00000000-0005-0000-0000-0000DB0C0000}"/>
    <cellStyle name="Currency 2 4 3 5 7 2" xfId="3778" xr:uid="{00000000-0005-0000-0000-0000DC0C0000}"/>
    <cellStyle name="Currency 2 4 3 5 7 2 2" xfId="3779" xr:uid="{00000000-0005-0000-0000-0000DD0C0000}"/>
    <cellStyle name="Currency 2 4 3 5 7 3" xfId="3780" xr:uid="{00000000-0005-0000-0000-0000DE0C0000}"/>
    <cellStyle name="Currency 2 4 3 5 8" xfId="3781" xr:uid="{00000000-0005-0000-0000-0000DF0C0000}"/>
    <cellStyle name="Currency 2 4 3 5 8 2" xfId="3782" xr:uid="{00000000-0005-0000-0000-0000E00C0000}"/>
    <cellStyle name="Currency 2 4 3 5 9" xfId="3783" xr:uid="{00000000-0005-0000-0000-0000E10C0000}"/>
    <cellStyle name="Currency 2 4 3 5 9 2" xfId="3784" xr:uid="{00000000-0005-0000-0000-0000E20C0000}"/>
    <cellStyle name="Currency 2 4 3 6" xfId="184" xr:uid="{00000000-0005-0000-0000-0000E30C0000}"/>
    <cellStyle name="Currency 2 4 3 6 2" xfId="185" xr:uid="{00000000-0005-0000-0000-0000E40C0000}"/>
    <cellStyle name="Currency 2 4 3 6 2 10" xfId="3785" xr:uid="{00000000-0005-0000-0000-0000E50C0000}"/>
    <cellStyle name="Currency 2 4 3 6 2 2" xfId="3786" xr:uid="{00000000-0005-0000-0000-0000E60C0000}"/>
    <cellStyle name="Currency 2 4 3 6 2 3" xfId="3787" xr:uid="{00000000-0005-0000-0000-0000E70C0000}"/>
    <cellStyle name="Currency 2 4 3 6 2 4" xfId="3788" xr:uid="{00000000-0005-0000-0000-0000E80C0000}"/>
    <cellStyle name="Currency 2 4 3 6 2 4 2" xfId="3789" xr:uid="{00000000-0005-0000-0000-0000E90C0000}"/>
    <cellStyle name="Currency 2 4 3 6 2 4 2 2" xfId="3790" xr:uid="{00000000-0005-0000-0000-0000EA0C0000}"/>
    <cellStyle name="Currency 2 4 3 6 2 4 3" xfId="3791" xr:uid="{00000000-0005-0000-0000-0000EB0C0000}"/>
    <cellStyle name="Currency 2 4 3 6 2 5" xfId="3792" xr:uid="{00000000-0005-0000-0000-0000EC0C0000}"/>
    <cellStyle name="Currency 2 4 3 6 2 5 2" xfId="3793" xr:uid="{00000000-0005-0000-0000-0000ED0C0000}"/>
    <cellStyle name="Currency 2 4 3 6 2 5 2 2" xfId="3794" xr:uid="{00000000-0005-0000-0000-0000EE0C0000}"/>
    <cellStyle name="Currency 2 4 3 6 2 5 3" xfId="3795" xr:uid="{00000000-0005-0000-0000-0000EF0C0000}"/>
    <cellStyle name="Currency 2 4 3 6 2 6" xfId="3796" xr:uid="{00000000-0005-0000-0000-0000F00C0000}"/>
    <cellStyle name="Currency 2 4 3 6 2 6 2" xfId="3797" xr:uid="{00000000-0005-0000-0000-0000F10C0000}"/>
    <cellStyle name="Currency 2 4 3 6 2 6 2 2" xfId="3798" xr:uid="{00000000-0005-0000-0000-0000F20C0000}"/>
    <cellStyle name="Currency 2 4 3 6 2 6 3" xfId="3799" xr:uid="{00000000-0005-0000-0000-0000F30C0000}"/>
    <cellStyle name="Currency 2 4 3 6 2 7" xfId="3800" xr:uid="{00000000-0005-0000-0000-0000F40C0000}"/>
    <cellStyle name="Currency 2 4 3 6 2 7 2" xfId="3801" xr:uid="{00000000-0005-0000-0000-0000F50C0000}"/>
    <cellStyle name="Currency 2 4 3 6 2 8" xfId="3802" xr:uid="{00000000-0005-0000-0000-0000F60C0000}"/>
    <cellStyle name="Currency 2 4 3 6 2 8 2" xfId="3803" xr:uid="{00000000-0005-0000-0000-0000F70C0000}"/>
    <cellStyle name="Currency 2 4 3 6 2 9" xfId="3804" xr:uid="{00000000-0005-0000-0000-0000F80C0000}"/>
    <cellStyle name="Currency 2 4 3 6 3" xfId="186" xr:uid="{00000000-0005-0000-0000-0000F90C0000}"/>
    <cellStyle name="Currency 2 4 3 6 4" xfId="3805" xr:uid="{00000000-0005-0000-0000-0000FA0C0000}"/>
    <cellStyle name="Currency 2 4 3 6 4 2" xfId="3806" xr:uid="{00000000-0005-0000-0000-0000FB0C0000}"/>
    <cellStyle name="Currency 2 4 3 6 4 2 2" xfId="3807" xr:uid="{00000000-0005-0000-0000-0000FC0C0000}"/>
    <cellStyle name="Currency 2 4 3 6 4 3" xfId="3808" xr:uid="{00000000-0005-0000-0000-0000FD0C0000}"/>
    <cellStyle name="Currency 2 4 3 6 5" xfId="3809" xr:uid="{00000000-0005-0000-0000-0000FE0C0000}"/>
    <cellStyle name="Currency 2 4 3 6 5 2" xfId="3810" xr:uid="{00000000-0005-0000-0000-0000FF0C0000}"/>
    <cellStyle name="Currency 2 4 3 6 5 2 2" xfId="3811" xr:uid="{00000000-0005-0000-0000-0000000D0000}"/>
    <cellStyle name="Currency 2 4 3 6 5 3" xfId="3812" xr:uid="{00000000-0005-0000-0000-0000010D0000}"/>
    <cellStyle name="Currency 2 4 3 7" xfId="3813" xr:uid="{00000000-0005-0000-0000-0000020D0000}"/>
    <cellStyle name="Currency 2 4 3 7 2" xfId="3814" xr:uid="{00000000-0005-0000-0000-0000030D0000}"/>
    <cellStyle name="Currency 2 4 3 7 3" xfId="3815" xr:uid="{00000000-0005-0000-0000-0000040D0000}"/>
    <cellStyle name="Currency 2 4 3 7 3 2" xfId="3816" xr:uid="{00000000-0005-0000-0000-0000050D0000}"/>
    <cellStyle name="Currency 2 4 3 7 3 3" xfId="3817" xr:uid="{00000000-0005-0000-0000-0000060D0000}"/>
    <cellStyle name="Currency 2 4 3 7 4" xfId="3818" xr:uid="{00000000-0005-0000-0000-0000070D0000}"/>
    <cellStyle name="Currency 2 4 3 7 4 2" xfId="3819" xr:uid="{00000000-0005-0000-0000-0000080D0000}"/>
    <cellStyle name="Currency 2 4 3 7 4 2 2" xfId="3820" xr:uid="{00000000-0005-0000-0000-0000090D0000}"/>
    <cellStyle name="Currency 2 4 3 7 4 3" xfId="3821" xr:uid="{00000000-0005-0000-0000-00000A0D0000}"/>
    <cellStyle name="Currency 2 4 3 7 5" xfId="3822" xr:uid="{00000000-0005-0000-0000-00000B0D0000}"/>
    <cellStyle name="Currency 2 4 3 7 5 2" xfId="3823" xr:uid="{00000000-0005-0000-0000-00000C0D0000}"/>
    <cellStyle name="Currency 2 4 3 7 5 2 2" xfId="3824" xr:uid="{00000000-0005-0000-0000-00000D0D0000}"/>
    <cellStyle name="Currency 2 4 3 7 5 3" xfId="3825" xr:uid="{00000000-0005-0000-0000-00000E0D0000}"/>
    <cellStyle name="Currency 2 4 3 7 6" xfId="3826" xr:uid="{00000000-0005-0000-0000-00000F0D0000}"/>
    <cellStyle name="Currency 2 4 3 7 6 2" xfId="3827" xr:uid="{00000000-0005-0000-0000-0000100D0000}"/>
    <cellStyle name="Currency 2 4 3 7 6 2 2" xfId="3828" xr:uid="{00000000-0005-0000-0000-0000110D0000}"/>
    <cellStyle name="Currency 2 4 3 7 6 3" xfId="3829" xr:uid="{00000000-0005-0000-0000-0000120D0000}"/>
    <cellStyle name="Currency 2 4 3 7 7" xfId="3830" xr:uid="{00000000-0005-0000-0000-0000130D0000}"/>
    <cellStyle name="Currency 2 4 3 7 7 2" xfId="3831" xr:uid="{00000000-0005-0000-0000-0000140D0000}"/>
    <cellStyle name="Currency 2 4 3 7 8" xfId="3832" xr:uid="{00000000-0005-0000-0000-0000150D0000}"/>
    <cellStyle name="Currency 2 4 3 7 8 2" xfId="3833" xr:uid="{00000000-0005-0000-0000-0000160D0000}"/>
    <cellStyle name="Currency 2 4 3 7 9" xfId="3834" xr:uid="{00000000-0005-0000-0000-0000170D0000}"/>
    <cellStyle name="Currency 2 4 3 8" xfId="3835" xr:uid="{00000000-0005-0000-0000-0000180D0000}"/>
    <cellStyle name="Currency 2 4 3 8 2" xfId="3836" xr:uid="{00000000-0005-0000-0000-0000190D0000}"/>
    <cellStyle name="Currency 2 4 3 8 3" xfId="3837" xr:uid="{00000000-0005-0000-0000-00001A0D0000}"/>
    <cellStyle name="Currency 2 4 3 9" xfId="3838" xr:uid="{00000000-0005-0000-0000-00001B0D0000}"/>
    <cellStyle name="Currency 2 4 4" xfId="187" xr:uid="{00000000-0005-0000-0000-00001C0D0000}"/>
    <cellStyle name="Currency 2 4 4 10" xfId="3839" xr:uid="{00000000-0005-0000-0000-00001D0D0000}"/>
    <cellStyle name="Currency 2 4 4 10 2" xfId="3840" xr:uid="{00000000-0005-0000-0000-00001E0D0000}"/>
    <cellStyle name="Currency 2 4 4 10 2 2" xfId="3841" xr:uid="{00000000-0005-0000-0000-00001F0D0000}"/>
    <cellStyle name="Currency 2 4 4 10 3" xfId="3842" xr:uid="{00000000-0005-0000-0000-0000200D0000}"/>
    <cellStyle name="Currency 2 4 4 11" xfId="3843" xr:uid="{00000000-0005-0000-0000-0000210D0000}"/>
    <cellStyle name="Currency 2 4 4 11 2" xfId="3844" xr:uid="{00000000-0005-0000-0000-0000220D0000}"/>
    <cellStyle name="Currency 2 4 4 12" xfId="3845" xr:uid="{00000000-0005-0000-0000-0000230D0000}"/>
    <cellStyle name="Currency 2 4 4 12 2" xfId="3846" xr:uid="{00000000-0005-0000-0000-0000240D0000}"/>
    <cellStyle name="Currency 2 4 4 13" xfId="3847" xr:uid="{00000000-0005-0000-0000-0000250D0000}"/>
    <cellStyle name="Currency 2 4 4 14" xfId="3848" xr:uid="{00000000-0005-0000-0000-0000260D0000}"/>
    <cellStyle name="Currency 2 4 4 15" xfId="3849" xr:uid="{00000000-0005-0000-0000-0000270D0000}"/>
    <cellStyle name="Currency 2 4 4 2" xfId="188" xr:uid="{00000000-0005-0000-0000-0000280D0000}"/>
    <cellStyle name="Currency 2 4 4 2 2" xfId="3850" xr:uid="{00000000-0005-0000-0000-0000290D0000}"/>
    <cellStyle name="Currency 2 4 4 2 2 2" xfId="3851" xr:uid="{00000000-0005-0000-0000-00002A0D0000}"/>
    <cellStyle name="Currency 2 4 4 2 2 3" xfId="3852" xr:uid="{00000000-0005-0000-0000-00002B0D0000}"/>
    <cellStyle name="Currency 2 4 4 2 2 3 2" xfId="3853" xr:uid="{00000000-0005-0000-0000-00002C0D0000}"/>
    <cellStyle name="Currency 2 4 4 2 2 3 3" xfId="3854" xr:uid="{00000000-0005-0000-0000-00002D0D0000}"/>
    <cellStyle name="Currency 2 4 4 2 2 4" xfId="3855" xr:uid="{00000000-0005-0000-0000-00002E0D0000}"/>
    <cellStyle name="Currency 2 4 4 2 2 4 2" xfId="3856" xr:uid="{00000000-0005-0000-0000-00002F0D0000}"/>
    <cellStyle name="Currency 2 4 4 2 2 4 2 2" xfId="3857" xr:uid="{00000000-0005-0000-0000-0000300D0000}"/>
    <cellStyle name="Currency 2 4 4 2 2 4 3" xfId="3858" xr:uid="{00000000-0005-0000-0000-0000310D0000}"/>
    <cellStyle name="Currency 2 4 4 2 2 5" xfId="3859" xr:uid="{00000000-0005-0000-0000-0000320D0000}"/>
    <cellStyle name="Currency 2 4 4 2 2 5 2" xfId="3860" xr:uid="{00000000-0005-0000-0000-0000330D0000}"/>
    <cellStyle name="Currency 2 4 4 2 2 5 2 2" xfId="3861" xr:uid="{00000000-0005-0000-0000-0000340D0000}"/>
    <cellStyle name="Currency 2 4 4 2 2 5 3" xfId="3862" xr:uid="{00000000-0005-0000-0000-0000350D0000}"/>
    <cellStyle name="Currency 2 4 4 2 2 6" xfId="3863" xr:uid="{00000000-0005-0000-0000-0000360D0000}"/>
    <cellStyle name="Currency 2 4 4 2 2 6 2" xfId="3864" xr:uid="{00000000-0005-0000-0000-0000370D0000}"/>
    <cellStyle name="Currency 2 4 4 2 2 6 2 2" xfId="3865" xr:uid="{00000000-0005-0000-0000-0000380D0000}"/>
    <cellStyle name="Currency 2 4 4 2 2 6 3" xfId="3866" xr:uid="{00000000-0005-0000-0000-0000390D0000}"/>
    <cellStyle name="Currency 2 4 4 2 2 7" xfId="3867" xr:uid="{00000000-0005-0000-0000-00003A0D0000}"/>
    <cellStyle name="Currency 2 4 4 2 2 7 2" xfId="3868" xr:uid="{00000000-0005-0000-0000-00003B0D0000}"/>
    <cellStyle name="Currency 2 4 4 2 2 8" xfId="3869" xr:uid="{00000000-0005-0000-0000-00003C0D0000}"/>
    <cellStyle name="Currency 2 4 4 2 2 8 2" xfId="3870" xr:uid="{00000000-0005-0000-0000-00003D0D0000}"/>
    <cellStyle name="Currency 2 4 4 2 2 9" xfId="3871" xr:uid="{00000000-0005-0000-0000-00003E0D0000}"/>
    <cellStyle name="Currency 2 4 4 2 3" xfId="3872" xr:uid="{00000000-0005-0000-0000-00003F0D0000}"/>
    <cellStyle name="Currency 2 4 4 2 3 2" xfId="3873" xr:uid="{00000000-0005-0000-0000-0000400D0000}"/>
    <cellStyle name="Currency 2 4 4 2 3 3" xfId="3874" xr:uid="{00000000-0005-0000-0000-0000410D0000}"/>
    <cellStyle name="Currency 2 4 4 2 3 3 2" xfId="3875" xr:uid="{00000000-0005-0000-0000-0000420D0000}"/>
    <cellStyle name="Currency 2 4 4 2 3 3 3" xfId="3876" xr:uid="{00000000-0005-0000-0000-0000430D0000}"/>
    <cellStyle name="Currency 2 4 4 2 3 4" xfId="3877" xr:uid="{00000000-0005-0000-0000-0000440D0000}"/>
    <cellStyle name="Currency 2 4 4 2 3 4 2" xfId="3878" xr:uid="{00000000-0005-0000-0000-0000450D0000}"/>
    <cellStyle name="Currency 2 4 4 2 3 4 2 2" xfId="3879" xr:uid="{00000000-0005-0000-0000-0000460D0000}"/>
    <cellStyle name="Currency 2 4 4 2 3 4 3" xfId="3880" xr:uid="{00000000-0005-0000-0000-0000470D0000}"/>
    <cellStyle name="Currency 2 4 4 2 3 5" xfId="3881" xr:uid="{00000000-0005-0000-0000-0000480D0000}"/>
    <cellStyle name="Currency 2 4 4 2 3 5 2" xfId="3882" xr:uid="{00000000-0005-0000-0000-0000490D0000}"/>
    <cellStyle name="Currency 2 4 4 2 3 5 2 2" xfId="3883" xr:uid="{00000000-0005-0000-0000-00004A0D0000}"/>
    <cellStyle name="Currency 2 4 4 2 3 5 3" xfId="3884" xr:uid="{00000000-0005-0000-0000-00004B0D0000}"/>
    <cellStyle name="Currency 2 4 4 2 3 6" xfId="3885" xr:uid="{00000000-0005-0000-0000-00004C0D0000}"/>
    <cellStyle name="Currency 2 4 4 2 3 6 2" xfId="3886" xr:uid="{00000000-0005-0000-0000-00004D0D0000}"/>
    <cellStyle name="Currency 2 4 4 2 3 6 2 2" xfId="3887" xr:uid="{00000000-0005-0000-0000-00004E0D0000}"/>
    <cellStyle name="Currency 2 4 4 2 3 6 3" xfId="3888" xr:uid="{00000000-0005-0000-0000-00004F0D0000}"/>
    <cellStyle name="Currency 2 4 4 2 3 7" xfId="3889" xr:uid="{00000000-0005-0000-0000-0000500D0000}"/>
    <cellStyle name="Currency 2 4 4 2 3 7 2" xfId="3890" xr:uid="{00000000-0005-0000-0000-0000510D0000}"/>
    <cellStyle name="Currency 2 4 4 2 3 8" xfId="3891" xr:uid="{00000000-0005-0000-0000-0000520D0000}"/>
    <cellStyle name="Currency 2 4 4 2 3 8 2" xfId="3892" xr:uid="{00000000-0005-0000-0000-0000530D0000}"/>
    <cellStyle name="Currency 2 4 4 2 3 9" xfId="3893" xr:uid="{00000000-0005-0000-0000-0000540D0000}"/>
    <cellStyle name="Currency 2 4 4 2 4" xfId="3894" xr:uid="{00000000-0005-0000-0000-0000550D0000}"/>
    <cellStyle name="Currency 2 4 4 2 4 2" xfId="3895" xr:uid="{00000000-0005-0000-0000-0000560D0000}"/>
    <cellStyle name="Currency 2 4 4 2 4 3" xfId="3896" xr:uid="{00000000-0005-0000-0000-0000570D0000}"/>
    <cellStyle name="Currency 2 4 4 2 4 3 2" xfId="3897" xr:uid="{00000000-0005-0000-0000-0000580D0000}"/>
    <cellStyle name="Currency 2 4 4 2 4 3 2 2" xfId="3898" xr:uid="{00000000-0005-0000-0000-0000590D0000}"/>
    <cellStyle name="Currency 2 4 4 2 4 3 3" xfId="3899" xr:uid="{00000000-0005-0000-0000-00005A0D0000}"/>
    <cellStyle name="Currency 2 4 4 2 4 4" xfId="3900" xr:uid="{00000000-0005-0000-0000-00005B0D0000}"/>
    <cellStyle name="Currency 2 4 4 2 4 4 2" xfId="3901" xr:uid="{00000000-0005-0000-0000-00005C0D0000}"/>
    <cellStyle name="Currency 2 4 4 2 4 4 2 2" xfId="3902" xr:uid="{00000000-0005-0000-0000-00005D0D0000}"/>
    <cellStyle name="Currency 2 4 4 2 4 4 3" xfId="3903" xr:uid="{00000000-0005-0000-0000-00005E0D0000}"/>
    <cellStyle name="Currency 2 4 4 2 4 5" xfId="3904" xr:uid="{00000000-0005-0000-0000-00005F0D0000}"/>
    <cellStyle name="Currency 2 4 4 2 4 5 2" xfId="3905" xr:uid="{00000000-0005-0000-0000-0000600D0000}"/>
    <cellStyle name="Currency 2 4 4 2 4 5 2 2" xfId="3906" xr:uid="{00000000-0005-0000-0000-0000610D0000}"/>
    <cellStyle name="Currency 2 4 4 2 4 5 3" xfId="3907" xr:uid="{00000000-0005-0000-0000-0000620D0000}"/>
    <cellStyle name="Currency 2 4 4 2 4 6" xfId="3908" xr:uid="{00000000-0005-0000-0000-0000630D0000}"/>
    <cellStyle name="Currency 2 4 4 2 4 6 2" xfId="3909" xr:uid="{00000000-0005-0000-0000-0000640D0000}"/>
    <cellStyle name="Currency 2 4 4 2 4 7" xfId="3910" xr:uid="{00000000-0005-0000-0000-0000650D0000}"/>
    <cellStyle name="Currency 2 4 4 2 4 7 2" xfId="3911" xr:uid="{00000000-0005-0000-0000-0000660D0000}"/>
    <cellStyle name="Currency 2 4 4 2 4 8" xfId="3912" xr:uid="{00000000-0005-0000-0000-0000670D0000}"/>
    <cellStyle name="Currency 2 4 4 2 4 9" xfId="3913" xr:uid="{00000000-0005-0000-0000-0000680D0000}"/>
    <cellStyle name="Currency 2 4 4 2 5" xfId="3914" xr:uid="{00000000-0005-0000-0000-0000690D0000}"/>
    <cellStyle name="Currency 2 4 4 2 5 2" xfId="3915" xr:uid="{00000000-0005-0000-0000-00006A0D0000}"/>
    <cellStyle name="Currency 2 4 4 2 5 3" xfId="3916" xr:uid="{00000000-0005-0000-0000-00006B0D0000}"/>
    <cellStyle name="Currency 2 4 4 2 6" xfId="3917" xr:uid="{00000000-0005-0000-0000-00006C0D0000}"/>
    <cellStyle name="Currency 2 4 4 2 6 2" xfId="3918" xr:uid="{00000000-0005-0000-0000-00006D0D0000}"/>
    <cellStyle name="Currency 2 4 4 2 6 2 2" xfId="3919" xr:uid="{00000000-0005-0000-0000-00006E0D0000}"/>
    <cellStyle name="Currency 2 4 4 2 6 2 2 2" xfId="3920" xr:uid="{00000000-0005-0000-0000-00006F0D0000}"/>
    <cellStyle name="Currency 2 4 4 2 6 2 3" xfId="3921" xr:uid="{00000000-0005-0000-0000-0000700D0000}"/>
    <cellStyle name="Currency 2 4 4 2 6 3" xfId="3922" xr:uid="{00000000-0005-0000-0000-0000710D0000}"/>
    <cellStyle name="Currency 2 4 4 2 6 3 2" xfId="3923" xr:uid="{00000000-0005-0000-0000-0000720D0000}"/>
    <cellStyle name="Currency 2 4 4 2 6 3 2 2" xfId="3924" xr:uid="{00000000-0005-0000-0000-0000730D0000}"/>
    <cellStyle name="Currency 2 4 4 2 6 3 3" xfId="3925" xr:uid="{00000000-0005-0000-0000-0000740D0000}"/>
    <cellStyle name="Currency 2 4 4 2 6 4" xfId="3926" xr:uid="{00000000-0005-0000-0000-0000750D0000}"/>
    <cellStyle name="Currency 2 4 4 2 6 4 2" xfId="3927" xr:uid="{00000000-0005-0000-0000-0000760D0000}"/>
    <cellStyle name="Currency 2 4 4 2 6 4 2 2" xfId="3928" xr:uid="{00000000-0005-0000-0000-0000770D0000}"/>
    <cellStyle name="Currency 2 4 4 2 6 4 3" xfId="3929" xr:uid="{00000000-0005-0000-0000-0000780D0000}"/>
    <cellStyle name="Currency 2 4 4 2 6 5" xfId="3930" xr:uid="{00000000-0005-0000-0000-0000790D0000}"/>
    <cellStyle name="Currency 2 4 4 2 6 5 2" xfId="3931" xr:uid="{00000000-0005-0000-0000-00007A0D0000}"/>
    <cellStyle name="Currency 2 4 4 2 6 6" xfId="3932" xr:uid="{00000000-0005-0000-0000-00007B0D0000}"/>
    <cellStyle name="Currency 2 4 4 2 6 6 2" xfId="3933" xr:uid="{00000000-0005-0000-0000-00007C0D0000}"/>
    <cellStyle name="Currency 2 4 4 2 6 7" xfId="3934" xr:uid="{00000000-0005-0000-0000-00007D0D0000}"/>
    <cellStyle name="Currency 2 4 4 2 7" xfId="3935" xr:uid="{00000000-0005-0000-0000-00007E0D0000}"/>
    <cellStyle name="Currency 2 4 4 2 7 2" xfId="3936" xr:uid="{00000000-0005-0000-0000-00007F0D0000}"/>
    <cellStyle name="Currency 2 4 4 2 7 2 2" xfId="3937" xr:uid="{00000000-0005-0000-0000-0000800D0000}"/>
    <cellStyle name="Currency 2 4 4 2 7 3" xfId="3938" xr:uid="{00000000-0005-0000-0000-0000810D0000}"/>
    <cellStyle name="Currency 2 4 4 2 8" xfId="3939" xr:uid="{00000000-0005-0000-0000-0000820D0000}"/>
    <cellStyle name="Currency 2 4 4 2 8 2" xfId="3940" xr:uid="{00000000-0005-0000-0000-0000830D0000}"/>
    <cellStyle name="Currency 2 4 4 2 8 2 2" xfId="3941" xr:uid="{00000000-0005-0000-0000-0000840D0000}"/>
    <cellStyle name="Currency 2 4 4 2 8 3" xfId="3942" xr:uid="{00000000-0005-0000-0000-0000850D0000}"/>
    <cellStyle name="Currency 2 4 4 3" xfId="189" xr:uid="{00000000-0005-0000-0000-0000860D0000}"/>
    <cellStyle name="Currency 2 4 4 3 10" xfId="3943" xr:uid="{00000000-0005-0000-0000-0000870D0000}"/>
    <cellStyle name="Currency 2 4 4 3 2" xfId="190" xr:uid="{00000000-0005-0000-0000-0000880D0000}"/>
    <cellStyle name="Currency 2 4 4 3 2 2" xfId="3944" xr:uid="{00000000-0005-0000-0000-0000890D0000}"/>
    <cellStyle name="Currency 2 4 4 3 2 3" xfId="3945" xr:uid="{00000000-0005-0000-0000-00008A0D0000}"/>
    <cellStyle name="Currency 2 4 4 3 2 3 2" xfId="3946" xr:uid="{00000000-0005-0000-0000-00008B0D0000}"/>
    <cellStyle name="Currency 2 4 4 3 2 3 3" xfId="3947" xr:uid="{00000000-0005-0000-0000-00008C0D0000}"/>
    <cellStyle name="Currency 2 4 4 3 2 4" xfId="3948" xr:uid="{00000000-0005-0000-0000-00008D0D0000}"/>
    <cellStyle name="Currency 2 4 4 3 2 4 2" xfId="3949" xr:uid="{00000000-0005-0000-0000-00008E0D0000}"/>
    <cellStyle name="Currency 2 4 4 3 2 4 2 2" xfId="3950" xr:uid="{00000000-0005-0000-0000-00008F0D0000}"/>
    <cellStyle name="Currency 2 4 4 3 2 4 3" xfId="3951" xr:uid="{00000000-0005-0000-0000-0000900D0000}"/>
    <cellStyle name="Currency 2 4 4 3 2 5" xfId="3952" xr:uid="{00000000-0005-0000-0000-0000910D0000}"/>
    <cellStyle name="Currency 2 4 4 3 2 5 2" xfId="3953" xr:uid="{00000000-0005-0000-0000-0000920D0000}"/>
    <cellStyle name="Currency 2 4 4 3 2 5 2 2" xfId="3954" xr:uid="{00000000-0005-0000-0000-0000930D0000}"/>
    <cellStyle name="Currency 2 4 4 3 2 5 3" xfId="3955" xr:uid="{00000000-0005-0000-0000-0000940D0000}"/>
    <cellStyle name="Currency 2 4 4 3 2 6" xfId="3956" xr:uid="{00000000-0005-0000-0000-0000950D0000}"/>
    <cellStyle name="Currency 2 4 4 3 2 6 2" xfId="3957" xr:uid="{00000000-0005-0000-0000-0000960D0000}"/>
    <cellStyle name="Currency 2 4 4 3 2 6 2 2" xfId="3958" xr:uid="{00000000-0005-0000-0000-0000970D0000}"/>
    <cellStyle name="Currency 2 4 4 3 2 6 3" xfId="3959" xr:uid="{00000000-0005-0000-0000-0000980D0000}"/>
    <cellStyle name="Currency 2 4 4 3 2 7" xfId="3960" xr:uid="{00000000-0005-0000-0000-0000990D0000}"/>
    <cellStyle name="Currency 2 4 4 3 2 7 2" xfId="3961" xr:uid="{00000000-0005-0000-0000-00009A0D0000}"/>
    <cellStyle name="Currency 2 4 4 3 2 8" xfId="3962" xr:uid="{00000000-0005-0000-0000-00009B0D0000}"/>
    <cellStyle name="Currency 2 4 4 3 2 8 2" xfId="3963" xr:uid="{00000000-0005-0000-0000-00009C0D0000}"/>
    <cellStyle name="Currency 2 4 4 3 2 9" xfId="3964" xr:uid="{00000000-0005-0000-0000-00009D0D0000}"/>
    <cellStyle name="Currency 2 4 4 3 3" xfId="191" xr:uid="{00000000-0005-0000-0000-00009E0D0000}"/>
    <cellStyle name="Currency 2 4 4 3 4" xfId="3965" xr:uid="{00000000-0005-0000-0000-00009F0D0000}"/>
    <cellStyle name="Currency 2 4 4 3 4 2" xfId="3966" xr:uid="{00000000-0005-0000-0000-0000A00D0000}"/>
    <cellStyle name="Currency 2 4 4 3 4 3" xfId="3967" xr:uid="{00000000-0005-0000-0000-0000A10D0000}"/>
    <cellStyle name="Currency 2 4 4 3 5" xfId="3968" xr:uid="{00000000-0005-0000-0000-0000A20D0000}"/>
    <cellStyle name="Currency 2 4 4 3 5 2" xfId="3969" xr:uid="{00000000-0005-0000-0000-0000A30D0000}"/>
    <cellStyle name="Currency 2 4 4 3 5 2 2" xfId="3970" xr:uid="{00000000-0005-0000-0000-0000A40D0000}"/>
    <cellStyle name="Currency 2 4 4 3 5 3" xfId="3971" xr:uid="{00000000-0005-0000-0000-0000A50D0000}"/>
    <cellStyle name="Currency 2 4 4 3 6" xfId="3972" xr:uid="{00000000-0005-0000-0000-0000A60D0000}"/>
    <cellStyle name="Currency 2 4 4 3 6 2" xfId="3973" xr:uid="{00000000-0005-0000-0000-0000A70D0000}"/>
    <cellStyle name="Currency 2 4 4 3 6 2 2" xfId="3974" xr:uid="{00000000-0005-0000-0000-0000A80D0000}"/>
    <cellStyle name="Currency 2 4 4 3 6 3" xfId="3975" xr:uid="{00000000-0005-0000-0000-0000A90D0000}"/>
    <cellStyle name="Currency 2 4 4 3 7" xfId="3976" xr:uid="{00000000-0005-0000-0000-0000AA0D0000}"/>
    <cellStyle name="Currency 2 4 4 3 7 2" xfId="3977" xr:uid="{00000000-0005-0000-0000-0000AB0D0000}"/>
    <cellStyle name="Currency 2 4 4 3 7 2 2" xfId="3978" xr:uid="{00000000-0005-0000-0000-0000AC0D0000}"/>
    <cellStyle name="Currency 2 4 4 3 7 3" xfId="3979" xr:uid="{00000000-0005-0000-0000-0000AD0D0000}"/>
    <cellStyle name="Currency 2 4 4 3 8" xfId="3980" xr:uid="{00000000-0005-0000-0000-0000AE0D0000}"/>
    <cellStyle name="Currency 2 4 4 3 8 2" xfId="3981" xr:uid="{00000000-0005-0000-0000-0000AF0D0000}"/>
    <cellStyle name="Currency 2 4 4 3 9" xfId="3982" xr:uid="{00000000-0005-0000-0000-0000B00D0000}"/>
    <cellStyle name="Currency 2 4 4 3 9 2" xfId="3983" xr:uid="{00000000-0005-0000-0000-0000B10D0000}"/>
    <cellStyle name="Currency 2 4 4 4" xfId="192" xr:uid="{00000000-0005-0000-0000-0000B20D0000}"/>
    <cellStyle name="Currency 2 4 4 4 2" xfId="193" xr:uid="{00000000-0005-0000-0000-0000B30D0000}"/>
    <cellStyle name="Currency 2 4 4 4 2 10" xfId="3984" xr:uid="{00000000-0005-0000-0000-0000B40D0000}"/>
    <cellStyle name="Currency 2 4 4 4 2 2" xfId="3985" xr:uid="{00000000-0005-0000-0000-0000B50D0000}"/>
    <cellStyle name="Currency 2 4 4 4 2 3" xfId="3986" xr:uid="{00000000-0005-0000-0000-0000B60D0000}"/>
    <cellStyle name="Currency 2 4 4 4 2 4" xfId="3987" xr:uid="{00000000-0005-0000-0000-0000B70D0000}"/>
    <cellStyle name="Currency 2 4 4 4 2 4 2" xfId="3988" xr:uid="{00000000-0005-0000-0000-0000B80D0000}"/>
    <cellStyle name="Currency 2 4 4 4 2 4 2 2" xfId="3989" xr:uid="{00000000-0005-0000-0000-0000B90D0000}"/>
    <cellStyle name="Currency 2 4 4 4 2 4 3" xfId="3990" xr:uid="{00000000-0005-0000-0000-0000BA0D0000}"/>
    <cellStyle name="Currency 2 4 4 4 2 5" xfId="3991" xr:uid="{00000000-0005-0000-0000-0000BB0D0000}"/>
    <cellStyle name="Currency 2 4 4 4 2 5 2" xfId="3992" xr:uid="{00000000-0005-0000-0000-0000BC0D0000}"/>
    <cellStyle name="Currency 2 4 4 4 2 5 2 2" xfId="3993" xr:uid="{00000000-0005-0000-0000-0000BD0D0000}"/>
    <cellStyle name="Currency 2 4 4 4 2 5 3" xfId="3994" xr:uid="{00000000-0005-0000-0000-0000BE0D0000}"/>
    <cellStyle name="Currency 2 4 4 4 2 6" xfId="3995" xr:uid="{00000000-0005-0000-0000-0000BF0D0000}"/>
    <cellStyle name="Currency 2 4 4 4 2 6 2" xfId="3996" xr:uid="{00000000-0005-0000-0000-0000C00D0000}"/>
    <cellStyle name="Currency 2 4 4 4 2 6 2 2" xfId="3997" xr:uid="{00000000-0005-0000-0000-0000C10D0000}"/>
    <cellStyle name="Currency 2 4 4 4 2 6 3" xfId="3998" xr:uid="{00000000-0005-0000-0000-0000C20D0000}"/>
    <cellStyle name="Currency 2 4 4 4 2 7" xfId="3999" xr:uid="{00000000-0005-0000-0000-0000C30D0000}"/>
    <cellStyle name="Currency 2 4 4 4 2 7 2" xfId="4000" xr:uid="{00000000-0005-0000-0000-0000C40D0000}"/>
    <cellStyle name="Currency 2 4 4 4 2 8" xfId="4001" xr:uid="{00000000-0005-0000-0000-0000C50D0000}"/>
    <cellStyle name="Currency 2 4 4 4 2 8 2" xfId="4002" xr:uid="{00000000-0005-0000-0000-0000C60D0000}"/>
    <cellStyle name="Currency 2 4 4 4 2 9" xfId="4003" xr:uid="{00000000-0005-0000-0000-0000C70D0000}"/>
    <cellStyle name="Currency 2 4 4 4 3" xfId="194" xr:uid="{00000000-0005-0000-0000-0000C80D0000}"/>
    <cellStyle name="Currency 2 4 4 4 4" xfId="4004" xr:uid="{00000000-0005-0000-0000-0000C90D0000}"/>
    <cellStyle name="Currency 2 4 4 4 4 2" xfId="4005" xr:uid="{00000000-0005-0000-0000-0000CA0D0000}"/>
    <cellStyle name="Currency 2 4 4 4 4 2 2" xfId="4006" xr:uid="{00000000-0005-0000-0000-0000CB0D0000}"/>
    <cellStyle name="Currency 2 4 4 4 4 3" xfId="4007" xr:uid="{00000000-0005-0000-0000-0000CC0D0000}"/>
    <cellStyle name="Currency 2 4 4 4 5" xfId="4008" xr:uid="{00000000-0005-0000-0000-0000CD0D0000}"/>
    <cellStyle name="Currency 2 4 4 4 5 2" xfId="4009" xr:uid="{00000000-0005-0000-0000-0000CE0D0000}"/>
    <cellStyle name="Currency 2 4 4 4 5 2 2" xfId="4010" xr:uid="{00000000-0005-0000-0000-0000CF0D0000}"/>
    <cellStyle name="Currency 2 4 4 4 5 3" xfId="4011" xr:uid="{00000000-0005-0000-0000-0000D00D0000}"/>
    <cellStyle name="Currency 2 4 4 5" xfId="4012" xr:uid="{00000000-0005-0000-0000-0000D10D0000}"/>
    <cellStyle name="Currency 2 4 4 5 2" xfId="4013" xr:uid="{00000000-0005-0000-0000-0000D20D0000}"/>
    <cellStyle name="Currency 2 4 4 5 3" xfId="4014" xr:uid="{00000000-0005-0000-0000-0000D30D0000}"/>
    <cellStyle name="Currency 2 4 4 5 3 2" xfId="4015" xr:uid="{00000000-0005-0000-0000-0000D40D0000}"/>
    <cellStyle name="Currency 2 4 4 5 3 3" xfId="4016" xr:uid="{00000000-0005-0000-0000-0000D50D0000}"/>
    <cellStyle name="Currency 2 4 4 5 4" xfId="4017" xr:uid="{00000000-0005-0000-0000-0000D60D0000}"/>
    <cellStyle name="Currency 2 4 4 5 4 2" xfId="4018" xr:uid="{00000000-0005-0000-0000-0000D70D0000}"/>
    <cellStyle name="Currency 2 4 4 5 4 2 2" xfId="4019" xr:uid="{00000000-0005-0000-0000-0000D80D0000}"/>
    <cellStyle name="Currency 2 4 4 5 4 3" xfId="4020" xr:uid="{00000000-0005-0000-0000-0000D90D0000}"/>
    <cellStyle name="Currency 2 4 4 5 5" xfId="4021" xr:uid="{00000000-0005-0000-0000-0000DA0D0000}"/>
    <cellStyle name="Currency 2 4 4 5 5 2" xfId="4022" xr:uid="{00000000-0005-0000-0000-0000DB0D0000}"/>
    <cellStyle name="Currency 2 4 4 5 5 2 2" xfId="4023" xr:uid="{00000000-0005-0000-0000-0000DC0D0000}"/>
    <cellStyle name="Currency 2 4 4 5 5 3" xfId="4024" xr:uid="{00000000-0005-0000-0000-0000DD0D0000}"/>
    <cellStyle name="Currency 2 4 4 5 6" xfId="4025" xr:uid="{00000000-0005-0000-0000-0000DE0D0000}"/>
    <cellStyle name="Currency 2 4 4 5 6 2" xfId="4026" xr:uid="{00000000-0005-0000-0000-0000DF0D0000}"/>
    <cellStyle name="Currency 2 4 4 5 6 2 2" xfId="4027" xr:uid="{00000000-0005-0000-0000-0000E00D0000}"/>
    <cellStyle name="Currency 2 4 4 5 6 3" xfId="4028" xr:uid="{00000000-0005-0000-0000-0000E10D0000}"/>
    <cellStyle name="Currency 2 4 4 5 7" xfId="4029" xr:uid="{00000000-0005-0000-0000-0000E20D0000}"/>
    <cellStyle name="Currency 2 4 4 5 7 2" xfId="4030" xr:uid="{00000000-0005-0000-0000-0000E30D0000}"/>
    <cellStyle name="Currency 2 4 4 5 8" xfId="4031" xr:uid="{00000000-0005-0000-0000-0000E40D0000}"/>
    <cellStyle name="Currency 2 4 4 5 8 2" xfId="4032" xr:uid="{00000000-0005-0000-0000-0000E50D0000}"/>
    <cellStyle name="Currency 2 4 4 5 9" xfId="4033" xr:uid="{00000000-0005-0000-0000-0000E60D0000}"/>
    <cellStyle name="Currency 2 4 4 6" xfId="4034" xr:uid="{00000000-0005-0000-0000-0000E70D0000}"/>
    <cellStyle name="Currency 2 4 4 6 2" xfId="4035" xr:uid="{00000000-0005-0000-0000-0000E80D0000}"/>
    <cellStyle name="Currency 2 4 4 6 3" xfId="4036" xr:uid="{00000000-0005-0000-0000-0000E90D0000}"/>
    <cellStyle name="Currency 2 4 4 7" xfId="4037" xr:uid="{00000000-0005-0000-0000-0000EA0D0000}"/>
    <cellStyle name="Currency 2 4 4 8" xfId="4038" xr:uid="{00000000-0005-0000-0000-0000EB0D0000}"/>
    <cellStyle name="Currency 2 4 4 8 2" xfId="4039" xr:uid="{00000000-0005-0000-0000-0000EC0D0000}"/>
    <cellStyle name="Currency 2 4 4 8 2 2" xfId="4040" xr:uid="{00000000-0005-0000-0000-0000ED0D0000}"/>
    <cellStyle name="Currency 2 4 4 8 3" xfId="4041" xr:uid="{00000000-0005-0000-0000-0000EE0D0000}"/>
    <cellStyle name="Currency 2 4 4 8 4" xfId="4042" xr:uid="{00000000-0005-0000-0000-0000EF0D0000}"/>
    <cellStyle name="Currency 2 4 4 9" xfId="4043" xr:uid="{00000000-0005-0000-0000-0000F00D0000}"/>
    <cellStyle name="Currency 2 4 4 9 2" xfId="4044" xr:uid="{00000000-0005-0000-0000-0000F10D0000}"/>
    <cellStyle name="Currency 2 4 4 9 2 2" xfId="4045" xr:uid="{00000000-0005-0000-0000-0000F20D0000}"/>
    <cellStyle name="Currency 2 4 4 9 3" xfId="4046" xr:uid="{00000000-0005-0000-0000-0000F30D0000}"/>
    <cellStyle name="Currency 2 4 5" xfId="195" xr:uid="{00000000-0005-0000-0000-0000F40D0000}"/>
    <cellStyle name="Currency 2 4 5 10" xfId="4047" xr:uid="{00000000-0005-0000-0000-0000F50D0000}"/>
    <cellStyle name="Currency 2 4 5 10 2" xfId="4048" xr:uid="{00000000-0005-0000-0000-0000F60D0000}"/>
    <cellStyle name="Currency 2 4 5 10 2 2" xfId="4049" xr:uid="{00000000-0005-0000-0000-0000F70D0000}"/>
    <cellStyle name="Currency 2 4 5 10 3" xfId="4050" xr:uid="{00000000-0005-0000-0000-0000F80D0000}"/>
    <cellStyle name="Currency 2 4 5 11" xfId="4051" xr:uid="{00000000-0005-0000-0000-0000F90D0000}"/>
    <cellStyle name="Currency 2 4 5 11 2" xfId="4052" xr:uid="{00000000-0005-0000-0000-0000FA0D0000}"/>
    <cellStyle name="Currency 2 4 5 12" xfId="4053" xr:uid="{00000000-0005-0000-0000-0000FB0D0000}"/>
    <cellStyle name="Currency 2 4 5 12 2" xfId="4054" xr:uid="{00000000-0005-0000-0000-0000FC0D0000}"/>
    <cellStyle name="Currency 2 4 5 13" xfId="4055" xr:uid="{00000000-0005-0000-0000-0000FD0D0000}"/>
    <cellStyle name="Currency 2 4 5 14" xfId="4056" xr:uid="{00000000-0005-0000-0000-0000FE0D0000}"/>
    <cellStyle name="Currency 2 4 5 15" xfId="4057" xr:uid="{00000000-0005-0000-0000-0000FF0D0000}"/>
    <cellStyle name="Currency 2 4 5 2" xfId="196" xr:uid="{00000000-0005-0000-0000-0000000E0000}"/>
    <cellStyle name="Currency 2 4 5 2 2" xfId="4058" xr:uid="{00000000-0005-0000-0000-0000010E0000}"/>
    <cellStyle name="Currency 2 4 5 2 2 2" xfId="4059" xr:uid="{00000000-0005-0000-0000-0000020E0000}"/>
    <cellStyle name="Currency 2 4 5 2 2 3" xfId="4060" xr:uid="{00000000-0005-0000-0000-0000030E0000}"/>
    <cellStyle name="Currency 2 4 5 2 2 3 2" xfId="4061" xr:uid="{00000000-0005-0000-0000-0000040E0000}"/>
    <cellStyle name="Currency 2 4 5 2 2 3 3" xfId="4062" xr:uid="{00000000-0005-0000-0000-0000050E0000}"/>
    <cellStyle name="Currency 2 4 5 2 2 4" xfId="4063" xr:uid="{00000000-0005-0000-0000-0000060E0000}"/>
    <cellStyle name="Currency 2 4 5 2 2 4 2" xfId="4064" xr:uid="{00000000-0005-0000-0000-0000070E0000}"/>
    <cellStyle name="Currency 2 4 5 2 2 4 2 2" xfId="4065" xr:uid="{00000000-0005-0000-0000-0000080E0000}"/>
    <cellStyle name="Currency 2 4 5 2 2 4 3" xfId="4066" xr:uid="{00000000-0005-0000-0000-0000090E0000}"/>
    <cellStyle name="Currency 2 4 5 2 2 5" xfId="4067" xr:uid="{00000000-0005-0000-0000-00000A0E0000}"/>
    <cellStyle name="Currency 2 4 5 2 2 5 2" xfId="4068" xr:uid="{00000000-0005-0000-0000-00000B0E0000}"/>
    <cellStyle name="Currency 2 4 5 2 2 5 2 2" xfId="4069" xr:uid="{00000000-0005-0000-0000-00000C0E0000}"/>
    <cellStyle name="Currency 2 4 5 2 2 5 3" xfId="4070" xr:uid="{00000000-0005-0000-0000-00000D0E0000}"/>
    <cellStyle name="Currency 2 4 5 2 2 6" xfId="4071" xr:uid="{00000000-0005-0000-0000-00000E0E0000}"/>
    <cellStyle name="Currency 2 4 5 2 2 6 2" xfId="4072" xr:uid="{00000000-0005-0000-0000-00000F0E0000}"/>
    <cellStyle name="Currency 2 4 5 2 2 6 2 2" xfId="4073" xr:uid="{00000000-0005-0000-0000-0000100E0000}"/>
    <cellStyle name="Currency 2 4 5 2 2 6 3" xfId="4074" xr:uid="{00000000-0005-0000-0000-0000110E0000}"/>
    <cellStyle name="Currency 2 4 5 2 2 7" xfId="4075" xr:uid="{00000000-0005-0000-0000-0000120E0000}"/>
    <cellStyle name="Currency 2 4 5 2 2 7 2" xfId="4076" xr:uid="{00000000-0005-0000-0000-0000130E0000}"/>
    <cellStyle name="Currency 2 4 5 2 2 8" xfId="4077" xr:uid="{00000000-0005-0000-0000-0000140E0000}"/>
    <cellStyle name="Currency 2 4 5 2 2 8 2" xfId="4078" xr:uid="{00000000-0005-0000-0000-0000150E0000}"/>
    <cellStyle name="Currency 2 4 5 2 2 9" xfId="4079" xr:uid="{00000000-0005-0000-0000-0000160E0000}"/>
    <cellStyle name="Currency 2 4 5 2 3" xfId="4080" xr:uid="{00000000-0005-0000-0000-0000170E0000}"/>
    <cellStyle name="Currency 2 4 5 2 3 2" xfId="4081" xr:uid="{00000000-0005-0000-0000-0000180E0000}"/>
    <cellStyle name="Currency 2 4 5 2 3 3" xfId="4082" xr:uid="{00000000-0005-0000-0000-0000190E0000}"/>
    <cellStyle name="Currency 2 4 5 2 3 3 2" xfId="4083" xr:uid="{00000000-0005-0000-0000-00001A0E0000}"/>
    <cellStyle name="Currency 2 4 5 2 3 3 3" xfId="4084" xr:uid="{00000000-0005-0000-0000-00001B0E0000}"/>
    <cellStyle name="Currency 2 4 5 2 3 4" xfId="4085" xr:uid="{00000000-0005-0000-0000-00001C0E0000}"/>
    <cellStyle name="Currency 2 4 5 2 3 4 2" xfId="4086" xr:uid="{00000000-0005-0000-0000-00001D0E0000}"/>
    <cellStyle name="Currency 2 4 5 2 3 4 2 2" xfId="4087" xr:uid="{00000000-0005-0000-0000-00001E0E0000}"/>
    <cellStyle name="Currency 2 4 5 2 3 4 3" xfId="4088" xr:uid="{00000000-0005-0000-0000-00001F0E0000}"/>
    <cellStyle name="Currency 2 4 5 2 3 5" xfId="4089" xr:uid="{00000000-0005-0000-0000-0000200E0000}"/>
    <cellStyle name="Currency 2 4 5 2 3 5 2" xfId="4090" xr:uid="{00000000-0005-0000-0000-0000210E0000}"/>
    <cellStyle name="Currency 2 4 5 2 3 5 2 2" xfId="4091" xr:uid="{00000000-0005-0000-0000-0000220E0000}"/>
    <cellStyle name="Currency 2 4 5 2 3 5 3" xfId="4092" xr:uid="{00000000-0005-0000-0000-0000230E0000}"/>
    <cellStyle name="Currency 2 4 5 2 3 6" xfId="4093" xr:uid="{00000000-0005-0000-0000-0000240E0000}"/>
    <cellStyle name="Currency 2 4 5 2 3 6 2" xfId="4094" xr:uid="{00000000-0005-0000-0000-0000250E0000}"/>
    <cellStyle name="Currency 2 4 5 2 3 6 2 2" xfId="4095" xr:uid="{00000000-0005-0000-0000-0000260E0000}"/>
    <cellStyle name="Currency 2 4 5 2 3 6 3" xfId="4096" xr:uid="{00000000-0005-0000-0000-0000270E0000}"/>
    <cellStyle name="Currency 2 4 5 2 3 7" xfId="4097" xr:uid="{00000000-0005-0000-0000-0000280E0000}"/>
    <cellStyle name="Currency 2 4 5 2 3 7 2" xfId="4098" xr:uid="{00000000-0005-0000-0000-0000290E0000}"/>
    <cellStyle name="Currency 2 4 5 2 3 8" xfId="4099" xr:uid="{00000000-0005-0000-0000-00002A0E0000}"/>
    <cellStyle name="Currency 2 4 5 2 3 8 2" xfId="4100" xr:uid="{00000000-0005-0000-0000-00002B0E0000}"/>
    <cellStyle name="Currency 2 4 5 2 3 9" xfId="4101" xr:uid="{00000000-0005-0000-0000-00002C0E0000}"/>
    <cellStyle name="Currency 2 4 5 2 4" xfId="4102" xr:uid="{00000000-0005-0000-0000-00002D0E0000}"/>
    <cellStyle name="Currency 2 4 5 2 4 2" xfId="4103" xr:uid="{00000000-0005-0000-0000-00002E0E0000}"/>
    <cellStyle name="Currency 2 4 5 2 4 3" xfId="4104" xr:uid="{00000000-0005-0000-0000-00002F0E0000}"/>
    <cellStyle name="Currency 2 4 5 2 4 3 2" xfId="4105" xr:uid="{00000000-0005-0000-0000-0000300E0000}"/>
    <cellStyle name="Currency 2 4 5 2 4 3 2 2" xfId="4106" xr:uid="{00000000-0005-0000-0000-0000310E0000}"/>
    <cellStyle name="Currency 2 4 5 2 4 3 3" xfId="4107" xr:uid="{00000000-0005-0000-0000-0000320E0000}"/>
    <cellStyle name="Currency 2 4 5 2 4 4" xfId="4108" xr:uid="{00000000-0005-0000-0000-0000330E0000}"/>
    <cellStyle name="Currency 2 4 5 2 4 4 2" xfId="4109" xr:uid="{00000000-0005-0000-0000-0000340E0000}"/>
    <cellStyle name="Currency 2 4 5 2 4 4 2 2" xfId="4110" xr:uid="{00000000-0005-0000-0000-0000350E0000}"/>
    <cellStyle name="Currency 2 4 5 2 4 4 3" xfId="4111" xr:uid="{00000000-0005-0000-0000-0000360E0000}"/>
    <cellStyle name="Currency 2 4 5 2 4 5" xfId="4112" xr:uid="{00000000-0005-0000-0000-0000370E0000}"/>
    <cellStyle name="Currency 2 4 5 2 4 5 2" xfId="4113" xr:uid="{00000000-0005-0000-0000-0000380E0000}"/>
    <cellStyle name="Currency 2 4 5 2 4 5 2 2" xfId="4114" xr:uid="{00000000-0005-0000-0000-0000390E0000}"/>
    <cellStyle name="Currency 2 4 5 2 4 5 3" xfId="4115" xr:uid="{00000000-0005-0000-0000-00003A0E0000}"/>
    <cellStyle name="Currency 2 4 5 2 4 6" xfId="4116" xr:uid="{00000000-0005-0000-0000-00003B0E0000}"/>
    <cellStyle name="Currency 2 4 5 2 4 6 2" xfId="4117" xr:uid="{00000000-0005-0000-0000-00003C0E0000}"/>
    <cellStyle name="Currency 2 4 5 2 4 7" xfId="4118" xr:uid="{00000000-0005-0000-0000-00003D0E0000}"/>
    <cellStyle name="Currency 2 4 5 2 4 7 2" xfId="4119" xr:uid="{00000000-0005-0000-0000-00003E0E0000}"/>
    <cellStyle name="Currency 2 4 5 2 4 8" xfId="4120" xr:uid="{00000000-0005-0000-0000-00003F0E0000}"/>
    <cellStyle name="Currency 2 4 5 2 4 9" xfId="4121" xr:uid="{00000000-0005-0000-0000-0000400E0000}"/>
    <cellStyle name="Currency 2 4 5 2 5" xfId="4122" xr:uid="{00000000-0005-0000-0000-0000410E0000}"/>
    <cellStyle name="Currency 2 4 5 2 5 2" xfId="4123" xr:uid="{00000000-0005-0000-0000-0000420E0000}"/>
    <cellStyle name="Currency 2 4 5 2 5 3" xfId="4124" xr:uid="{00000000-0005-0000-0000-0000430E0000}"/>
    <cellStyle name="Currency 2 4 5 2 6" xfId="4125" xr:uid="{00000000-0005-0000-0000-0000440E0000}"/>
    <cellStyle name="Currency 2 4 5 2 6 2" xfId="4126" xr:uid="{00000000-0005-0000-0000-0000450E0000}"/>
    <cellStyle name="Currency 2 4 5 2 6 2 2" xfId="4127" xr:uid="{00000000-0005-0000-0000-0000460E0000}"/>
    <cellStyle name="Currency 2 4 5 2 6 2 2 2" xfId="4128" xr:uid="{00000000-0005-0000-0000-0000470E0000}"/>
    <cellStyle name="Currency 2 4 5 2 6 2 3" xfId="4129" xr:uid="{00000000-0005-0000-0000-0000480E0000}"/>
    <cellStyle name="Currency 2 4 5 2 6 3" xfId="4130" xr:uid="{00000000-0005-0000-0000-0000490E0000}"/>
    <cellStyle name="Currency 2 4 5 2 6 3 2" xfId="4131" xr:uid="{00000000-0005-0000-0000-00004A0E0000}"/>
    <cellStyle name="Currency 2 4 5 2 6 3 2 2" xfId="4132" xr:uid="{00000000-0005-0000-0000-00004B0E0000}"/>
    <cellStyle name="Currency 2 4 5 2 6 3 3" xfId="4133" xr:uid="{00000000-0005-0000-0000-00004C0E0000}"/>
    <cellStyle name="Currency 2 4 5 2 6 4" xfId="4134" xr:uid="{00000000-0005-0000-0000-00004D0E0000}"/>
    <cellStyle name="Currency 2 4 5 2 6 4 2" xfId="4135" xr:uid="{00000000-0005-0000-0000-00004E0E0000}"/>
    <cellStyle name="Currency 2 4 5 2 6 4 2 2" xfId="4136" xr:uid="{00000000-0005-0000-0000-00004F0E0000}"/>
    <cellStyle name="Currency 2 4 5 2 6 4 3" xfId="4137" xr:uid="{00000000-0005-0000-0000-0000500E0000}"/>
    <cellStyle name="Currency 2 4 5 2 6 5" xfId="4138" xr:uid="{00000000-0005-0000-0000-0000510E0000}"/>
    <cellStyle name="Currency 2 4 5 2 6 5 2" xfId="4139" xr:uid="{00000000-0005-0000-0000-0000520E0000}"/>
    <cellStyle name="Currency 2 4 5 2 6 6" xfId="4140" xr:uid="{00000000-0005-0000-0000-0000530E0000}"/>
    <cellStyle name="Currency 2 4 5 2 6 6 2" xfId="4141" xr:uid="{00000000-0005-0000-0000-0000540E0000}"/>
    <cellStyle name="Currency 2 4 5 2 6 7" xfId="4142" xr:uid="{00000000-0005-0000-0000-0000550E0000}"/>
    <cellStyle name="Currency 2 4 5 2 7" xfId="4143" xr:uid="{00000000-0005-0000-0000-0000560E0000}"/>
    <cellStyle name="Currency 2 4 5 2 7 2" xfId="4144" xr:uid="{00000000-0005-0000-0000-0000570E0000}"/>
    <cellStyle name="Currency 2 4 5 2 7 2 2" xfId="4145" xr:uid="{00000000-0005-0000-0000-0000580E0000}"/>
    <cellStyle name="Currency 2 4 5 2 7 3" xfId="4146" xr:uid="{00000000-0005-0000-0000-0000590E0000}"/>
    <cellStyle name="Currency 2 4 5 2 8" xfId="4147" xr:uid="{00000000-0005-0000-0000-00005A0E0000}"/>
    <cellStyle name="Currency 2 4 5 2 8 2" xfId="4148" xr:uid="{00000000-0005-0000-0000-00005B0E0000}"/>
    <cellStyle name="Currency 2 4 5 2 8 2 2" xfId="4149" xr:uid="{00000000-0005-0000-0000-00005C0E0000}"/>
    <cellStyle name="Currency 2 4 5 2 8 3" xfId="4150" xr:uid="{00000000-0005-0000-0000-00005D0E0000}"/>
    <cellStyle name="Currency 2 4 5 3" xfId="197" xr:uid="{00000000-0005-0000-0000-00005E0E0000}"/>
    <cellStyle name="Currency 2 4 5 3 10" xfId="4151" xr:uid="{00000000-0005-0000-0000-00005F0E0000}"/>
    <cellStyle name="Currency 2 4 5 3 2" xfId="198" xr:uid="{00000000-0005-0000-0000-0000600E0000}"/>
    <cellStyle name="Currency 2 4 5 3 2 2" xfId="4152" xr:uid="{00000000-0005-0000-0000-0000610E0000}"/>
    <cellStyle name="Currency 2 4 5 3 2 3" xfId="4153" xr:uid="{00000000-0005-0000-0000-0000620E0000}"/>
    <cellStyle name="Currency 2 4 5 3 2 3 2" xfId="4154" xr:uid="{00000000-0005-0000-0000-0000630E0000}"/>
    <cellStyle name="Currency 2 4 5 3 2 3 3" xfId="4155" xr:uid="{00000000-0005-0000-0000-0000640E0000}"/>
    <cellStyle name="Currency 2 4 5 3 2 4" xfId="4156" xr:uid="{00000000-0005-0000-0000-0000650E0000}"/>
    <cellStyle name="Currency 2 4 5 3 2 4 2" xfId="4157" xr:uid="{00000000-0005-0000-0000-0000660E0000}"/>
    <cellStyle name="Currency 2 4 5 3 2 4 2 2" xfId="4158" xr:uid="{00000000-0005-0000-0000-0000670E0000}"/>
    <cellStyle name="Currency 2 4 5 3 2 4 3" xfId="4159" xr:uid="{00000000-0005-0000-0000-0000680E0000}"/>
    <cellStyle name="Currency 2 4 5 3 2 5" xfId="4160" xr:uid="{00000000-0005-0000-0000-0000690E0000}"/>
    <cellStyle name="Currency 2 4 5 3 2 5 2" xfId="4161" xr:uid="{00000000-0005-0000-0000-00006A0E0000}"/>
    <cellStyle name="Currency 2 4 5 3 2 5 2 2" xfId="4162" xr:uid="{00000000-0005-0000-0000-00006B0E0000}"/>
    <cellStyle name="Currency 2 4 5 3 2 5 3" xfId="4163" xr:uid="{00000000-0005-0000-0000-00006C0E0000}"/>
    <cellStyle name="Currency 2 4 5 3 2 6" xfId="4164" xr:uid="{00000000-0005-0000-0000-00006D0E0000}"/>
    <cellStyle name="Currency 2 4 5 3 2 6 2" xfId="4165" xr:uid="{00000000-0005-0000-0000-00006E0E0000}"/>
    <cellStyle name="Currency 2 4 5 3 2 6 2 2" xfId="4166" xr:uid="{00000000-0005-0000-0000-00006F0E0000}"/>
    <cellStyle name="Currency 2 4 5 3 2 6 3" xfId="4167" xr:uid="{00000000-0005-0000-0000-0000700E0000}"/>
    <cellStyle name="Currency 2 4 5 3 2 7" xfId="4168" xr:uid="{00000000-0005-0000-0000-0000710E0000}"/>
    <cellStyle name="Currency 2 4 5 3 2 7 2" xfId="4169" xr:uid="{00000000-0005-0000-0000-0000720E0000}"/>
    <cellStyle name="Currency 2 4 5 3 2 8" xfId="4170" xr:uid="{00000000-0005-0000-0000-0000730E0000}"/>
    <cellStyle name="Currency 2 4 5 3 2 8 2" xfId="4171" xr:uid="{00000000-0005-0000-0000-0000740E0000}"/>
    <cellStyle name="Currency 2 4 5 3 2 9" xfId="4172" xr:uid="{00000000-0005-0000-0000-0000750E0000}"/>
    <cellStyle name="Currency 2 4 5 3 3" xfId="199" xr:uid="{00000000-0005-0000-0000-0000760E0000}"/>
    <cellStyle name="Currency 2 4 5 3 4" xfId="4173" xr:uid="{00000000-0005-0000-0000-0000770E0000}"/>
    <cellStyle name="Currency 2 4 5 3 4 2" xfId="4174" xr:uid="{00000000-0005-0000-0000-0000780E0000}"/>
    <cellStyle name="Currency 2 4 5 3 4 3" xfId="4175" xr:uid="{00000000-0005-0000-0000-0000790E0000}"/>
    <cellStyle name="Currency 2 4 5 3 5" xfId="4176" xr:uid="{00000000-0005-0000-0000-00007A0E0000}"/>
    <cellStyle name="Currency 2 4 5 3 5 2" xfId="4177" xr:uid="{00000000-0005-0000-0000-00007B0E0000}"/>
    <cellStyle name="Currency 2 4 5 3 5 2 2" xfId="4178" xr:uid="{00000000-0005-0000-0000-00007C0E0000}"/>
    <cellStyle name="Currency 2 4 5 3 5 3" xfId="4179" xr:uid="{00000000-0005-0000-0000-00007D0E0000}"/>
    <cellStyle name="Currency 2 4 5 3 6" xfId="4180" xr:uid="{00000000-0005-0000-0000-00007E0E0000}"/>
    <cellStyle name="Currency 2 4 5 3 6 2" xfId="4181" xr:uid="{00000000-0005-0000-0000-00007F0E0000}"/>
    <cellStyle name="Currency 2 4 5 3 6 2 2" xfId="4182" xr:uid="{00000000-0005-0000-0000-0000800E0000}"/>
    <cellStyle name="Currency 2 4 5 3 6 3" xfId="4183" xr:uid="{00000000-0005-0000-0000-0000810E0000}"/>
    <cellStyle name="Currency 2 4 5 3 7" xfId="4184" xr:uid="{00000000-0005-0000-0000-0000820E0000}"/>
    <cellStyle name="Currency 2 4 5 3 7 2" xfId="4185" xr:uid="{00000000-0005-0000-0000-0000830E0000}"/>
    <cellStyle name="Currency 2 4 5 3 7 2 2" xfId="4186" xr:uid="{00000000-0005-0000-0000-0000840E0000}"/>
    <cellStyle name="Currency 2 4 5 3 7 3" xfId="4187" xr:uid="{00000000-0005-0000-0000-0000850E0000}"/>
    <cellStyle name="Currency 2 4 5 3 8" xfId="4188" xr:uid="{00000000-0005-0000-0000-0000860E0000}"/>
    <cellStyle name="Currency 2 4 5 3 8 2" xfId="4189" xr:uid="{00000000-0005-0000-0000-0000870E0000}"/>
    <cellStyle name="Currency 2 4 5 3 9" xfId="4190" xr:uid="{00000000-0005-0000-0000-0000880E0000}"/>
    <cellStyle name="Currency 2 4 5 3 9 2" xfId="4191" xr:uid="{00000000-0005-0000-0000-0000890E0000}"/>
    <cellStyle name="Currency 2 4 5 4" xfId="200" xr:uid="{00000000-0005-0000-0000-00008A0E0000}"/>
    <cellStyle name="Currency 2 4 5 4 2" xfId="201" xr:uid="{00000000-0005-0000-0000-00008B0E0000}"/>
    <cellStyle name="Currency 2 4 5 4 2 10" xfId="4192" xr:uid="{00000000-0005-0000-0000-00008C0E0000}"/>
    <cellStyle name="Currency 2 4 5 4 2 2" xfId="4193" xr:uid="{00000000-0005-0000-0000-00008D0E0000}"/>
    <cellStyle name="Currency 2 4 5 4 2 3" xfId="4194" xr:uid="{00000000-0005-0000-0000-00008E0E0000}"/>
    <cellStyle name="Currency 2 4 5 4 2 4" xfId="4195" xr:uid="{00000000-0005-0000-0000-00008F0E0000}"/>
    <cellStyle name="Currency 2 4 5 4 2 4 2" xfId="4196" xr:uid="{00000000-0005-0000-0000-0000900E0000}"/>
    <cellStyle name="Currency 2 4 5 4 2 4 2 2" xfId="4197" xr:uid="{00000000-0005-0000-0000-0000910E0000}"/>
    <cellStyle name="Currency 2 4 5 4 2 4 3" xfId="4198" xr:uid="{00000000-0005-0000-0000-0000920E0000}"/>
    <cellStyle name="Currency 2 4 5 4 2 5" xfId="4199" xr:uid="{00000000-0005-0000-0000-0000930E0000}"/>
    <cellStyle name="Currency 2 4 5 4 2 5 2" xfId="4200" xr:uid="{00000000-0005-0000-0000-0000940E0000}"/>
    <cellStyle name="Currency 2 4 5 4 2 5 2 2" xfId="4201" xr:uid="{00000000-0005-0000-0000-0000950E0000}"/>
    <cellStyle name="Currency 2 4 5 4 2 5 3" xfId="4202" xr:uid="{00000000-0005-0000-0000-0000960E0000}"/>
    <cellStyle name="Currency 2 4 5 4 2 6" xfId="4203" xr:uid="{00000000-0005-0000-0000-0000970E0000}"/>
    <cellStyle name="Currency 2 4 5 4 2 6 2" xfId="4204" xr:uid="{00000000-0005-0000-0000-0000980E0000}"/>
    <cellStyle name="Currency 2 4 5 4 2 6 2 2" xfId="4205" xr:uid="{00000000-0005-0000-0000-0000990E0000}"/>
    <cellStyle name="Currency 2 4 5 4 2 6 3" xfId="4206" xr:uid="{00000000-0005-0000-0000-00009A0E0000}"/>
    <cellStyle name="Currency 2 4 5 4 2 7" xfId="4207" xr:uid="{00000000-0005-0000-0000-00009B0E0000}"/>
    <cellStyle name="Currency 2 4 5 4 2 7 2" xfId="4208" xr:uid="{00000000-0005-0000-0000-00009C0E0000}"/>
    <cellStyle name="Currency 2 4 5 4 2 8" xfId="4209" xr:uid="{00000000-0005-0000-0000-00009D0E0000}"/>
    <cellStyle name="Currency 2 4 5 4 2 8 2" xfId="4210" xr:uid="{00000000-0005-0000-0000-00009E0E0000}"/>
    <cellStyle name="Currency 2 4 5 4 2 9" xfId="4211" xr:uid="{00000000-0005-0000-0000-00009F0E0000}"/>
    <cellStyle name="Currency 2 4 5 4 3" xfId="202" xr:uid="{00000000-0005-0000-0000-0000A00E0000}"/>
    <cellStyle name="Currency 2 4 5 4 4" xfId="4212" xr:uid="{00000000-0005-0000-0000-0000A10E0000}"/>
    <cellStyle name="Currency 2 4 5 4 4 2" xfId="4213" xr:uid="{00000000-0005-0000-0000-0000A20E0000}"/>
    <cellStyle name="Currency 2 4 5 4 4 2 2" xfId="4214" xr:uid="{00000000-0005-0000-0000-0000A30E0000}"/>
    <cellStyle name="Currency 2 4 5 4 4 3" xfId="4215" xr:uid="{00000000-0005-0000-0000-0000A40E0000}"/>
    <cellStyle name="Currency 2 4 5 4 5" xfId="4216" xr:uid="{00000000-0005-0000-0000-0000A50E0000}"/>
    <cellStyle name="Currency 2 4 5 4 5 2" xfId="4217" xr:uid="{00000000-0005-0000-0000-0000A60E0000}"/>
    <cellStyle name="Currency 2 4 5 4 5 2 2" xfId="4218" xr:uid="{00000000-0005-0000-0000-0000A70E0000}"/>
    <cellStyle name="Currency 2 4 5 4 5 3" xfId="4219" xr:uid="{00000000-0005-0000-0000-0000A80E0000}"/>
    <cellStyle name="Currency 2 4 5 5" xfId="4220" xr:uid="{00000000-0005-0000-0000-0000A90E0000}"/>
    <cellStyle name="Currency 2 4 5 5 2" xfId="4221" xr:uid="{00000000-0005-0000-0000-0000AA0E0000}"/>
    <cellStyle name="Currency 2 4 5 5 3" xfId="4222" xr:uid="{00000000-0005-0000-0000-0000AB0E0000}"/>
    <cellStyle name="Currency 2 4 5 5 3 2" xfId="4223" xr:uid="{00000000-0005-0000-0000-0000AC0E0000}"/>
    <cellStyle name="Currency 2 4 5 5 3 3" xfId="4224" xr:uid="{00000000-0005-0000-0000-0000AD0E0000}"/>
    <cellStyle name="Currency 2 4 5 5 4" xfId="4225" xr:uid="{00000000-0005-0000-0000-0000AE0E0000}"/>
    <cellStyle name="Currency 2 4 5 5 4 2" xfId="4226" xr:uid="{00000000-0005-0000-0000-0000AF0E0000}"/>
    <cellStyle name="Currency 2 4 5 5 4 2 2" xfId="4227" xr:uid="{00000000-0005-0000-0000-0000B00E0000}"/>
    <cellStyle name="Currency 2 4 5 5 4 3" xfId="4228" xr:uid="{00000000-0005-0000-0000-0000B10E0000}"/>
    <cellStyle name="Currency 2 4 5 5 5" xfId="4229" xr:uid="{00000000-0005-0000-0000-0000B20E0000}"/>
    <cellStyle name="Currency 2 4 5 5 5 2" xfId="4230" xr:uid="{00000000-0005-0000-0000-0000B30E0000}"/>
    <cellStyle name="Currency 2 4 5 5 5 2 2" xfId="4231" xr:uid="{00000000-0005-0000-0000-0000B40E0000}"/>
    <cellStyle name="Currency 2 4 5 5 5 3" xfId="4232" xr:uid="{00000000-0005-0000-0000-0000B50E0000}"/>
    <cellStyle name="Currency 2 4 5 5 6" xfId="4233" xr:uid="{00000000-0005-0000-0000-0000B60E0000}"/>
    <cellStyle name="Currency 2 4 5 5 6 2" xfId="4234" xr:uid="{00000000-0005-0000-0000-0000B70E0000}"/>
    <cellStyle name="Currency 2 4 5 5 6 2 2" xfId="4235" xr:uid="{00000000-0005-0000-0000-0000B80E0000}"/>
    <cellStyle name="Currency 2 4 5 5 6 3" xfId="4236" xr:uid="{00000000-0005-0000-0000-0000B90E0000}"/>
    <cellStyle name="Currency 2 4 5 5 7" xfId="4237" xr:uid="{00000000-0005-0000-0000-0000BA0E0000}"/>
    <cellStyle name="Currency 2 4 5 5 7 2" xfId="4238" xr:uid="{00000000-0005-0000-0000-0000BB0E0000}"/>
    <cellStyle name="Currency 2 4 5 5 8" xfId="4239" xr:uid="{00000000-0005-0000-0000-0000BC0E0000}"/>
    <cellStyle name="Currency 2 4 5 5 8 2" xfId="4240" xr:uid="{00000000-0005-0000-0000-0000BD0E0000}"/>
    <cellStyle name="Currency 2 4 5 5 9" xfId="4241" xr:uid="{00000000-0005-0000-0000-0000BE0E0000}"/>
    <cellStyle name="Currency 2 4 5 6" xfId="4242" xr:uid="{00000000-0005-0000-0000-0000BF0E0000}"/>
    <cellStyle name="Currency 2 4 5 6 2" xfId="4243" xr:uid="{00000000-0005-0000-0000-0000C00E0000}"/>
    <cellStyle name="Currency 2 4 5 6 3" xfId="4244" xr:uid="{00000000-0005-0000-0000-0000C10E0000}"/>
    <cellStyle name="Currency 2 4 5 7" xfId="4245" xr:uid="{00000000-0005-0000-0000-0000C20E0000}"/>
    <cellStyle name="Currency 2 4 5 8" xfId="4246" xr:uid="{00000000-0005-0000-0000-0000C30E0000}"/>
    <cellStyle name="Currency 2 4 5 8 2" xfId="4247" xr:uid="{00000000-0005-0000-0000-0000C40E0000}"/>
    <cellStyle name="Currency 2 4 5 8 2 2" xfId="4248" xr:uid="{00000000-0005-0000-0000-0000C50E0000}"/>
    <cellStyle name="Currency 2 4 5 8 3" xfId="4249" xr:uid="{00000000-0005-0000-0000-0000C60E0000}"/>
    <cellStyle name="Currency 2 4 5 8 4" xfId="4250" xr:uid="{00000000-0005-0000-0000-0000C70E0000}"/>
    <cellStyle name="Currency 2 4 5 9" xfId="4251" xr:uid="{00000000-0005-0000-0000-0000C80E0000}"/>
    <cellStyle name="Currency 2 4 5 9 2" xfId="4252" xr:uid="{00000000-0005-0000-0000-0000C90E0000}"/>
    <cellStyle name="Currency 2 4 5 9 2 2" xfId="4253" xr:uid="{00000000-0005-0000-0000-0000CA0E0000}"/>
    <cellStyle name="Currency 2 4 5 9 3" xfId="4254" xr:uid="{00000000-0005-0000-0000-0000CB0E0000}"/>
    <cellStyle name="Currency 2 4 6" xfId="203" xr:uid="{00000000-0005-0000-0000-0000CC0E0000}"/>
    <cellStyle name="Currency 2 4 6 2" xfId="4255" xr:uid="{00000000-0005-0000-0000-0000CD0E0000}"/>
    <cellStyle name="Currency 2 4 6 2 2" xfId="4256" xr:uid="{00000000-0005-0000-0000-0000CE0E0000}"/>
    <cellStyle name="Currency 2 4 6 2 3" xfId="4257" xr:uid="{00000000-0005-0000-0000-0000CF0E0000}"/>
    <cellStyle name="Currency 2 4 6 2 3 2" xfId="4258" xr:uid="{00000000-0005-0000-0000-0000D00E0000}"/>
    <cellStyle name="Currency 2 4 6 2 3 3" xfId="4259" xr:uid="{00000000-0005-0000-0000-0000D10E0000}"/>
    <cellStyle name="Currency 2 4 6 2 4" xfId="4260" xr:uid="{00000000-0005-0000-0000-0000D20E0000}"/>
    <cellStyle name="Currency 2 4 6 2 4 2" xfId="4261" xr:uid="{00000000-0005-0000-0000-0000D30E0000}"/>
    <cellStyle name="Currency 2 4 6 2 4 2 2" xfId="4262" xr:uid="{00000000-0005-0000-0000-0000D40E0000}"/>
    <cellStyle name="Currency 2 4 6 2 4 3" xfId="4263" xr:uid="{00000000-0005-0000-0000-0000D50E0000}"/>
    <cellStyle name="Currency 2 4 6 2 5" xfId="4264" xr:uid="{00000000-0005-0000-0000-0000D60E0000}"/>
    <cellStyle name="Currency 2 4 6 2 5 2" xfId="4265" xr:uid="{00000000-0005-0000-0000-0000D70E0000}"/>
    <cellStyle name="Currency 2 4 6 2 5 2 2" xfId="4266" xr:uid="{00000000-0005-0000-0000-0000D80E0000}"/>
    <cellStyle name="Currency 2 4 6 2 5 3" xfId="4267" xr:uid="{00000000-0005-0000-0000-0000D90E0000}"/>
    <cellStyle name="Currency 2 4 6 2 6" xfId="4268" xr:uid="{00000000-0005-0000-0000-0000DA0E0000}"/>
    <cellStyle name="Currency 2 4 6 2 6 2" xfId="4269" xr:uid="{00000000-0005-0000-0000-0000DB0E0000}"/>
    <cellStyle name="Currency 2 4 6 2 6 2 2" xfId="4270" xr:uid="{00000000-0005-0000-0000-0000DC0E0000}"/>
    <cellStyle name="Currency 2 4 6 2 6 3" xfId="4271" xr:uid="{00000000-0005-0000-0000-0000DD0E0000}"/>
    <cellStyle name="Currency 2 4 6 2 7" xfId="4272" xr:uid="{00000000-0005-0000-0000-0000DE0E0000}"/>
    <cellStyle name="Currency 2 4 6 2 7 2" xfId="4273" xr:uid="{00000000-0005-0000-0000-0000DF0E0000}"/>
    <cellStyle name="Currency 2 4 6 2 8" xfId="4274" xr:uid="{00000000-0005-0000-0000-0000E00E0000}"/>
    <cellStyle name="Currency 2 4 6 2 8 2" xfId="4275" xr:uid="{00000000-0005-0000-0000-0000E10E0000}"/>
    <cellStyle name="Currency 2 4 6 2 9" xfId="4276" xr:uid="{00000000-0005-0000-0000-0000E20E0000}"/>
    <cellStyle name="Currency 2 4 6 3" xfId="4277" xr:uid="{00000000-0005-0000-0000-0000E30E0000}"/>
    <cellStyle name="Currency 2 4 6 3 2" xfId="4278" xr:uid="{00000000-0005-0000-0000-0000E40E0000}"/>
    <cellStyle name="Currency 2 4 6 3 3" xfId="4279" xr:uid="{00000000-0005-0000-0000-0000E50E0000}"/>
    <cellStyle name="Currency 2 4 6 3 3 2" xfId="4280" xr:uid="{00000000-0005-0000-0000-0000E60E0000}"/>
    <cellStyle name="Currency 2 4 6 3 3 3" xfId="4281" xr:uid="{00000000-0005-0000-0000-0000E70E0000}"/>
    <cellStyle name="Currency 2 4 6 3 4" xfId="4282" xr:uid="{00000000-0005-0000-0000-0000E80E0000}"/>
    <cellStyle name="Currency 2 4 6 3 4 2" xfId="4283" xr:uid="{00000000-0005-0000-0000-0000E90E0000}"/>
    <cellStyle name="Currency 2 4 6 3 4 2 2" xfId="4284" xr:uid="{00000000-0005-0000-0000-0000EA0E0000}"/>
    <cellStyle name="Currency 2 4 6 3 4 3" xfId="4285" xr:uid="{00000000-0005-0000-0000-0000EB0E0000}"/>
    <cellStyle name="Currency 2 4 6 3 5" xfId="4286" xr:uid="{00000000-0005-0000-0000-0000EC0E0000}"/>
    <cellStyle name="Currency 2 4 6 3 5 2" xfId="4287" xr:uid="{00000000-0005-0000-0000-0000ED0E0000}"/>
    <cellStyle name="Currency 2 4 6 3 5 2 2" xfId="4288" xr:uid="{00000000-0005-0000-0000-0000EE0E0000}"/>
    <cellStyle name="Currency 2 4 6 3 5 3" xfId="4289" xr:uid="{00000000-0005-0000-0000-0000EF0E0000}"/>
    <cellStyle name="Currency 2 4 6 3 6" xfId="4290" xr:uid="{00000000-0005-0000-0000-0000F00E0000}"/>
    <cellStyle name="Currency 2 4 6 3 6 2" xfId="4291" xr:uid="{00000000-0005-0000-0000-0000F10E0000}"/>
    <cellStyle name="Currency 2 4 6 3 6 2 2" xfId="4292" xr:uid="{00000000-0005-0000-0000-0000F20E0000}"/>
    <cellStyle name="Currency 2 4 6 3 6 3" xfId="4293" xr:uid="{00000000-0005-0000-0000-0000F30E0000}"/>
    <cellStyle name="Currency 2 4 6 3 7" xfId="4294" xr:uid="{00000000-0005-0000-0000-0000F40E0000}"/>
    <cellStyle name="Currency 2 4 6 3 7 2" xfId="4295" xr:uid="{00000000-0005-0000-0000-0000F50E0000}"/>
    <cellStyle name="Currency 2 4 6 3 8" xfId="4296" xr:uid="{00000000-0005-0000-0000-0000F60E0000}"/>
    <cellStyle name="Currency 2 4 6 3 8 2" xfId="4297" xr:uid="{00000000-0005-0000-0000-0000F70E0000}"/>
    <cellStyle name="Currency 2 4 6 3 9" xfId="4298" xr:uid="{00000000-0005-0000-0000-0000F80E0000}"/>
    <cellStyle name="Currency 2 4 6 4" xfId="4299" xr:uid="{00000000-0005-0000-0000-0000F90E0000}"/>
    <cellStyle name="Currency 2 4 6 4 2" xfId="4300" xr:uid="{00000000-0005-0000-0000-0000FA0E0000}"/>
    <cellStyle name="Currency 2 4 6 4 3" xfId="4301" xr:uid="{00000000-0005-0000-0000-0000FB0E0000}"/>
    <cellStyle name="Currency 2 4 6 4 3 2" xfId="4302" xr:uid="{00000000-0005-0000-0000-0000FC0E0000}"/>
    <cellStyle name="Currency 2 4 6 4 3 2 2" xfId="4303" xr:uid="{00000000-0005-0000-0000-0000FD0E0000}"/>
    <cellStyle name="Currency 2 4 6 4 3 3" xfId="4304" xr:uid="{00000000-0005-0000-0000-0000FE0E0000}"/>
    <cellStyle name="Currency 2 4 6 4 4" xfId="4305" xr:uid="{00000000-0005-0000-0000-0000FF0E0000}"/>
    <cellStyle name="Currency 2 4 6 4 4 2" xfId="4306" xr:uid="{00000000-0005-0000-0000-0000000F0000}"/>
    <cellStyle name="Currency 2 4 6 4 4 2 2" xfId="4307" xr:uid="{00000000-0005-0000-0000-0000010F0000}"/>
    <cellStyle name="Currency 2 4 6 4 4 3" xfId="4308" xr:uid="{00000000-0005-0000-0000-0000020F0000}"/>
    <cellStyle name="Currency 2 4 6 4 5" xfId="4309" xr:uid="{00000000-0005-0000-0000-0000030F0000}"/>
    <cellStyle name="Currency 2 4 6 4 5 2" xfId="4310" xr:uid="{00000000-0005-0000-0000-0000040F0000}"/>
    <cellStyle name="Currency 2 4 6 4 5 2 2" xfId="4311" xr:uid="{00000000-0005-0000-0000-0000050F0000}"/>
    <cellStyle name="Currency 2 4 6 4 5 3" xfId="4312" xr:uid="{00000000-0005-0000-0000-0000060F0000}"/>
    <cellStyle name="Currency 2 4 6 4 6" xfId="4313" xr:uid="{00000000-0005-0000-0000-0000070F0000}"/>
    <cellStyle name="Currency 2 4 6 4 6 2" xfId="4314" xr:uid="{00000000-0005-0000-0000-0000080F0000}"/>
    <cellStyle name="Currency 2 4 6 4 7" xfId="4315" xr:uid="{00000000-0005-0000-0000-0000090F0000}"/>
    <cellStyle name="Currency 2 4 6 4 7 2" xfId="4316" xr:uid="{00000000-0005-0000-0000-00000A0F0000}"/>
    <cellStyle name="Currency 2 4 6 4 8" xfId="4317" xr:uid="{00000000-0005-0000-0000-00000B0F0000}"/>
    <cellStyle name="Currency 2 4 6 4 9" xfId="4318" xr:uid="{00000000-0005-0000-0000-00000C0F0000}"/>
    <cellStyle name="Currency 2 4 6 5" xfId="4319" xr:uid="{00000000-0005-0000-0000-00000D0F0000}"/>
    <cellStyle name="Currency 2 4 6 5 2" xfId="4320" xr:uid="{00000000-0005-0000-0000-00000E0F0000}"/>
    <cellStyle name="Currency 2 4 6 5 3" xfId="4321" xr:uid="{00000000-0005-0000-0000-00000F0F0000}"/>
    <cellStyle name="Currency 2 4 6 6" xfId="4322" xr:uid="{00000000-0005-0000-0000-0000100F0000}"/>
    <cellStyle name="Currency 2 4 6 6 2" xfId="4323" xr:uid="{00000000-0005-0000-0000-0000110F0000}"/>
    <cellStyle name="Currency 2 4 6 6 2 2" xfId="4324" xr:uid="{00000000-0005-0000-0000-0000120F0000}"/>
    <cellStyle name="Currency 2 4 6 6 2 2 2" xfId="4325" xr:uid="{00000000-0005-0000-0000-0000130F0000}"/>
    <cellStyle name="Currency 2 4 6 6 2 3" xfId="4326" xr:uid="{00000000-0005-0000-0000-0000140F0000}"/>
    <cellStyle name="Currency 2 4 6 6 3" xfId="4327" xr:uid="{00000000-0005-0000-0000-0000150F0000}"/>
    <cellStyle name="Currency 2 4 6 6 3 2" xfId="4328" xr:uid="{00000000-0005-0000-0000-0000160F0000}"/>
    <cellStyle name="Currency 2 4 6 6 3 2 2" xfId="4329" xr:uid="{00000000-0005-0000-0000-0000170F0000}"/>
    <cellStyle name="Currency 2 4 6 6 3 3" xfId="4330" xr:uid="{00000000-0005-0000-0000-0000180F0000}"/>
    <cellStyle name="Currency 2 4 6 6 4" xfId="4331" xr:uid="{00000000-0005-0000-0000-0000190F0000}"/>
    <cellStyle name="Currency 2 4 6 6 4 2" xfId="4332" xr:uid="{00000000-0005-0000-0000-00001A0F0000}"/>
    <cellStyle name="Currency 2 4 6 6 4 2 2" xfId="4333" xr:uid="{00000000-0005-0000-0000-00001B0F0000}"/>
    <cellStyle name="Currency 2 4 6 6 4 3" xfId="4334" xr:uid="{00000000-0005-0000-0000-00001C0F0000}"/>
    <cellStyle name="Currency 2 4 6 6 5" xfId="4335" xr:uid="{00000000-0005-0000-0000-00001D0F0000}"/>
    <cellStyle name="Currency 2 4 6 6 5 2" xfId="4336" xr:uid="{00000000-0005-0000-0000-00001E0F0000}"/>
    <cellStyle name="Currency 2 4 6 6 6" xfId="4337" xr:uid="{00000000-0005-0000-0000-00001F0F0000}"/>
    <cellStyle name="Currency 2 4 6 6 6 2" xfId="4338" xr:uid="{00000000-0005-0000-0000-0000200F0000}"/>
    <cellStyle name="Currency 2 4 6 6 7" xfId="4339" xr:uid="{00000000-0005-0000-0000-0000210F0000}"/>
    <cellStyle name="Currency 2 4 6 7" xfId="4340" xr:uid="{00000000-0005-0000-0000-0000220F0000}"/>
    <cellStyle name="Currency 2 4 6 7 2" xfId="4341" xr:uid="{00000000-0005-0000-0000-0000230F0000}"/>
    <cellStyle name="Currency 2 4 6 7 2 2" xfId="4342" xr:uid="{00000000-0005-0000-0000-0000240F0000}"/>
    <cellStyle name="Currency 2 4 6 7 3" xfId="4343" xr:uid="{00000000-0005-0000-0000-0000250F0000}"/>
    <cellStyle name="Currency 2 4 6 8" xfId="4344" xr:uid="{00000000-0005-0000-0000-0000260F0000}"/>
    <cellStyle name="Currency 2 4 6 8 2" xfId="4345" xr:uid="{00000000-0005-0000-0000-0000270F0000}"/>
    <cellStyle name="Currency 2 4 6 8 2 2" xfId="4346" xr:uid="{00000000-0005-0000-0000-0000280F0000}"/>
    <cellStyle name="Currency 2 4 6 8 3" xfId="4347" xr:uid="{00000000-0005-0000-0000-0000290F0000}"/>
    <cellStyle name="Currency 2 4 7" xfId="204" xr:uid="{00000000-0005-0000-0000-00002A0F0000}"/>
    <cellStyle name="Currency 2 4 7 10" xfId="4348" xr:uid="{00000000-0005-0000-0000-00002B0F0000}"/>
    <cellStyle name="Currency 2 4 7 2" xfId="205" xr:uid="{00000000-0005-0000-0000-00002C0F0000}"/>
    <cellStyle name="Currency 2 4 7 2 2" xfId="4349" xr:uid="{00000000-0005-0000-0000-00002D0F0000}"/>
    <cellStyle name="Currency 2 4 7 2 3" xfId="4350" xr:uid="{00000000-0005-0000-0000-00002E0F0000}"/>
    <cellStyle name="Currency 2 4 7 2 3 2" xfId="4351" xr:uid="{00000000-0005-0000-0000-00002F0F0000}"/>
    <cellStyle name="Currency 2 4 7 2 3 3" xfId="4352" xr:uid="{00000000-0005-0000-0000-0000300F0000}"/>
    <cellStyle name="Currency 2 4 7 2 4" xfId="4353" xr:uid="{00000000-0005-0000-0000-0000310F0000}"/>
    <cellStyle name="Currency 2 4 7 2 4 2" xfId="4354" xr:uid="{00000000-0005-0000-0000-0000320F0000}"/>
    <cellStyle name="Currency 2 4 7 2 4 2 2" xfId="4355" xr:uid="{00000000-0005-0000-0000-0000330F0000}"/>
    <cellStyle name="Currency 2 4 7 2 4 3" xfId="4356" xr:uid="{00000000-0005-0000-0000-0000340F0000}"/>
    <cellStyle name="Currency 2 4 7 2 5" xfId="4357" xr:uid="{00000000-0005-0000-0000-0000350F0000}"/>
    <cellStyle name="Currency 2 4 7 2 5 2" xfId="4358" xr:uid="{00000000-0005-0000-0000-0000360F0000}"/>
    <cellStyle name="Currency 2 4 7 2 5 2 2" xfId="4359" xr:uid="{00000000-0005-0000-0000-0000370F0000}"/>
    <cellStyle name="Currency 2 4 7 2 5 3" xfId="4360" xr:uid="{00000000-0005-0000-0000-0000380F0000}"/>
    <cellStyle name="Currency 2 4 7 2 6" xfId="4361" xr:uid="{00000000-0005-0000-0000-0000390F0000}"/>
    <cellStyle name="Currency 2 4 7 2 6 2" xfId="4362" xr:uid="{00000000-0005-0000-0000-00003A0F0000}"/>
    <cellStyle name="Currency 2 4 7 2 6 2 2" xfId="4363" xr:uid="{00000000-0005-0000-0000-00003B0F0000}"/>
    <cellStyle name="Currency 2 4 7 2 6 3" xfId="4364" xr:uid="{00000000-0005-0000-0000-00003C0F0000}"/>
    <cellStyle name="Currency 2 4 7 2 7" xfId="4365" xr:uid="{00000000-0005-0000-0000-00003D0F0000}"/>
    <cellStyle name="Currency 2 4 7 2 7 2" xfId="4366" xr:uid="{00000000-0005-0000-0000-00003E0F0000}"/>
    <cellStyle name="Currency 2 4 7 2 8" xfId="4367" xr:uid="{00000000-0005-0000-0000-00003F0F0000}"/>
    <cellStyle name="Currency 2 4 7 2 8 2" xfId="4368" xr:uid="{00000000-0005-0000-0000-0000400F0000}"/>
    <cellStyle name="Currency 2 4 7 2 9" xfId="4369" xr:uid="{00000000-0005-0000-0000-0000410F0000}"/>
    <cellStyle name="Currency 2 4 7 3" xfId="206" xr:uid="{00000000-0005-0000-0000-0000420F0000}"/>
    <cellStyle name="Currency 2 4 7 4" xfId="4370" xr:uid="{00000000-0005-0000-0000-0000430F0000}"/>
    <cellStyle name="Currency 2 4 7 4 2" xfId="4371" xr:uid="{00000000-0005-0000-0000-0000440F0000}"/>
    <cellStyle name="Currency 2 4 7 4 3" xfId="4372" xr:uid="{00000000-0005-0000-0000-0000450F0000}"/>
    <cellStyle name="Currency 2 4 7 5" xfId="4373" xr:uid="{00000000-0005-0000-0000-0000460F0000}"/>
    <cellStyle name="Currency 2 4 7 5 2" xfId="4374" xr:uid="{00000000-0005-0000-0000-0000470F0000}"/>
    <cellStyle name="Currency 2 4 7 5 2 2" xfId="4375" xr:uid="{00000000-0005-0000-0000-0000480F0000}"/>
    <cellStyle name="Currency 2 4 7 5 3" xfId="4376" xr:uid="{00000000-0005-0000-0000-0000490F0000}"/>
    <cellStyle name="Currency 2 4 7 6" xfId="4377" xr:uid="{00000000-0005-0000-0000-00004A0F0000}"/>
    <cellStyle name="Currency 2 4 7 6 2" xfId="4378" xr:uid="{00000000-0005-0000-0000-00004B0F0000}"/>
    <cellStyle name="Currency 2 4 7 6 2 2" xfId="4379" xr:uid="{00000000-0005-0000-0000-00004C0F0000}"/>
    <cellStyle name="Currency 2 4 7 6 3" xfId="4380" xr:uid="{00000000-0005-0000-0000-00004D0F0000}"/>
    <cellStyle name="Currency 2 4 7 7" xfId="4381" xr:uid="{00000000-0005-0000-0000-00004E0F0000}"/>
    <cellStyle name="Currency 2 4 7 7 2" xfId="4382" xr:uid="{00000000-0005-0000-0000-00004F0F0000}"/>
    <cellStyle name="Currency 2 4 7 7 2 2" xfId="4383" xr:uid="{00000000-0005-0000-0000-0000500F0000}"/>
    <cellStyle name="Currency 2 4 7 7 3" xfId="4384" xr:uid="{00000000-0005-0000-0000-0000510F0000}"/>
    <cellStyle name="Currency 2 4 7 8" xfId="4385" xr:uid="{00000000-0005-0000-0000-0000520F0000}"/>
    <cellStyle name="Currency 2 4 7 8 2" xfId="4386" xr:uid="{00000000-0005-0000-0000-0000530F0000}"/>
    <cellStyle name="Currency 2 4 7 9" xfId="4387" xr:uid="{00000000-0005-0000-0000-0000540F0000}"/>
    <cellStyle name="Currency 2 4 7 9 2" xfId="4388" xr:uid="{00000000-0005-0000-0000-0000550F0000}"/>
    <cellStyle name="Currency 2 4 8" xfId="207" xr:uid="{00000000-0005-0000-0000-0000560F0000}"/>
    <cellStyle name="Currency 2 4 8 2" xfId="208" xr:uid="{00000000-0005-0000-0000-0000570F0000}"/>
    <cellStyle name="Currency 2 4 8 2 10" xfId="4389" xr:uid="{00000000-0005-0000-0000-0000580F0000}"/>
    <cellStyle name="Currency 2 4 8 2 2" xfId="4390" xr:uid="{00000000-0005-0000-0000-0000590F0000}"/>
    <cellStyle name="Currency 2 4 8 2 3" xfId="4391" xr:uid="{00000000-0005-0000-0000-00005A0F0000}"/>
    <cellStyle name="Currency 2 4 8 2 4" xfId="4392" xr:uid="{00000000-0005-0000-0000-00005B0F0000}"/>
    <cellStyle name="Currency 2 4 8 2 4 2" xfId="4393" xr:uid="{00000000-0005-0000-0000-00005C0F0000}"/>
    <cellStyle name="Currency 2 4 8 2 4 2 2" xfId="4394" xr:uid="{00000000-0005-0000-0000-00005D0F0000}"/>
    <cellStyle name="Currency 2 4 8 2 4 3" xfId="4395" xr:uid="{00000000-0005-0000-0000-00005E0F0000}"/>
    <cellStyle name="Currency 2 4 8 2 5" xfId="4396" xr:uid="{00000000-0005-0000-0000-00005F0F0000}"/>
    <cellStyle name="Currency 2 4 8 2 5 2" xfId="4397" xr:uid="{00000000-0005-0000-0000-0000600F0000}"/>
    <cellStyle name="Currency 2 4 8 2 5 2 2" xfId="4398" xr:uid="{00000000-0005-0000-0000-0000610F0000}"/>
    <cellStyle name="Currency 2 4 8 2 5 3" xfId="4399" xr:uid="{00000000-0005-0000-0000-0000620F0000}"/>
    <cellStyle name="Currency 2 4 8 2 6" xfId="4400" xr:uid="{00000000-0005-0000-0000-0000630F0000}"/>
    <cellStyle name="Currency 2 4 8 2 6 2" xfId="4401" xr:uid="{00000000-0005-0000-0000-0000640F0000}"/>
    <cellStyle name="Currency 2 4 8 2 6 2 2" xfId="4402" xr:uid="{00000000-0005-0000-0000-0000650F0000}"/>
    <cellStyle name="Currency 2 4 8 2 6 3" xfId="4403" xr:uid="{00000000-0005-0000-0000-0000660F0000}"/>
    <cellStyle name="Currency 2 4 8 2 7" xfId="4404" xr:uid="{00000000-0005-0000-0000-0000670F0000}"/>
    <cellStyle name="Currency 2 4 8 2 7 2" xfId="4405" xr:uid="{00000000-0005-0000-0000-0000680F0000}"/>
    <cellStyle name="Currency 2 4 8 2 8" xfId="4406" xr:uid="{00000000-0005-0000-0000-0000690F0000}"/>
    <cellStyle name="Currency 2 4 8 2 8 2" xfId="4407" xr:uid="{00000000-0005-0000-0000-00006A0F0000}"/>
    <cellStyle name="Currency 2 4 8 2 9" xfId="4408" xr:uid="{00000000-0005-0000-0000-00006B0F0000}"/>
    <cellStyle name="Currency 2 4 8 3" xfId="209" xr:uid="{00000000-0005-0000-0000-00006C0F0000}"/>
    <cellStyle name="Currency 2 4 8 4" xfId="4409" xr:uid="{00000000-0005-0000-0000-00006D0F0000}"/>
    <cellStyle name="Currency 2 4 8 4 2" xfId="4410" xr:uid="{00000000-0005-0000-0000-00006E0F0000}"/>
    <cellStyle name="Currency 2 4 8 4 2 2" xfId="4411" xr:uid="{00000000-0005-0000-0000-00006F0F0000}"/>
    <cellStyle name="Currency 2 4 8 4 3" xfId="4412" xr:uid="{00000000-0005-0000-0000-0000700F0000}"/>
    <cellStyle name="Currency 2 4 8 5" xfId="4413" xr:uid="{00000000-0005-0000-0000-0000710F0000}"/>
    <cellStyle name="Currency 2 4 8 5 2" xfId="4414" xr:uid="{00000000-0005-0000-0000-0000720F0000}"/>
    <cellStyle name="Currency 2 4 8 5 2 2" xfId="4415" xr:uid="{00000000-0005-0000-0000-0000730F0000}"/>
    <cellStyle name="Currency 2 4 8 5 3" xfId="4416" xr:uid="{00000000-0005-0000-0000-0000740F0000}"/>
    <cellStyle name="Currency 2 4 9" xfId="4417" xr:uid="{00000000-0005-0000-0000-0000750F0000}"/>
    <cellStyle name="Currency 2 4 9 2" xfId="4418" xr:uid="{00000000-0005-0000-0000-0000760F0000}"/>
    <cellStyle name="Currency 2 4 9 3" xfId="4419" xr:uid="{00000000-0005-0000-0000-0000770F0000}"/>
    <cellStyle name="Currency 2 4 9 3 2" xfId="4420" xr:uid="{00000000-0005-0000-0000-0000780F0000}"/>
    <cellStyle name="Currency 2 4 9 3 3" xfId="4421" xr:uid="{00000000-0005-0000-0000-0000790F0000}"/>
    <cellStyle name="Currency 2 4 9 4" xfId="4422" xr:uid="{00000000-0005-0000-0000-00007A0F0000}"/>
    <cellStyle name="Currency 2 4 9 4 2" xfId="4423" xr:uid="{00000000-0005-0000-0000-00007B0F0000}"/>
    <cellStyle name="Currency 2 4 9 4 2 2" xfId="4424" xr:uid="{00000000-0005-0000-0000-00007C0F0000}"/>
    <cellStyle name="Currency 2 4 9 4 3" xfId="4425" xr:uid="{00000000-0005-0000-0000-00007D0F0000}"/>
    <cellStyle name="Currency 2 4 9 5" xfId="4426" xr:uid="{00000000-0005-0000-0000-00007E0F0000}"/>
    <cellStyle name="Currency 2 4 9 5 2" xfId="4427" xr:uid="{00000000-0005-0000-0000-00007F0F0000}"/>
    <cellStyle name="Currency 2 4 9 5 2 2" xfId="4428" xr:uid="{00000000-0005-0000-0000-0000800F0000}"/>
    <cellStyle name="Currency 2 4 9 5 3" xfId="4429" xr:uid="{00000000-0005-0000-0000-0000810F0000}"/>
    <cellStyle name="Currency 2 4 9 6" xfId="4430" xr:uid="{00000000-0005-0000-0000-0000820F0000}"/>
    <cellStyle name="Currency 2 4 9 6 2" xfId="4431" xr:uid="{00000000-0005-0000-0000-0000830F0000}"/>
    <cellStyle name="Currency 2 4 9 6 2 2" xfId="4432" xr:uid="{00000000-0005-0000-0000-0000840F0000}"/>
    <cellStyle name="Currency 2 4 9 6 3" xfId="4433" xr:uid="{00000000-0005-0000-0000-0000850F0000}"/>
    <cellStyle name="Currency 2 4 9 7" xfId="4434" xr:uid="{00000000-0005-0000-0000-0000860F0000}"/>
    <cellStyle name="Currency 2 4 9 7 2" xfId="4435" xr:uid="{00000000-0005-0000-0000-0000870F0000}"/>
    <cellStyle name="Currency 2 4 9 8" xfId="4436" xr:uid="{00000000-0005-0000-0000-0000880F0000}"/>
    <cellStyle name="Currency 2 4 9 8 2" xfId="4437" xr:uid="{00000000-0005-0000-0000-0000890F0000}"/>
    <cellStyle name="Currency 2 4 9 9" xfId="4438" xr:uid="{00000000-0005-0000-0000-00008A0F0000}"/>
    <cellStyle name="Currency 2 5" xfId="210" xr:uid="{00000000-0005-0000-0000-00008B0F0000}"/>
    <cellStyle name="Currency 2 5 10" xfId="4439" xr:uid="{00000000-0005-0000-0000-00008C0F0000}"/>
    <cellStyle name="Currency 2 5 10 2" xfId="4440" xr:uid="{00000000-0005-0000-0000-00008D0F0000}"/>
    <cellStyle name="Currency 2 5 10 3" xfId="4441" xr:uid="{00000000-0005-0000-0000-00008E0F0000}"/>
    <cellStyle name="Currency 2 5 11" xfId="4442" xr:uid="{00000000-0005-0000-0000-00008F0F0000}"/>
    <cellStyle name="Currency 2 5 12" xfId="4443" xr:uid="{00000000-0005-0000-0000-0000900F0000}"/>
    <cellStyle name="Currency 2 5 12 2" xfId="4444" xr:uid="{00000000-0005-0000-0000-0000910F0000}"/>
    <cellStyle name="Currency 2 5 12 2 2" xfId="4445" xr:uid="{00000000-0005-0000-0000-0000920F0000}"/>
    <cellStyle name="Currency 2 5 12 3" xfId="4446" xr:uid="{00000000-0005-0000-0000-0000930F0000}"/>
    <cellStyle name="Currency 2 5 12 4" xfId="4447" xr:uid="{00000000-0005-0000-0000-0000940F0000}"/>
    <cellStyle name="Currency 2 5 13" xfId="4448" xr:uid="{00000000-0005-0000-0000-0000950F0000}"/>
    <cellStyle name="Currency 2 5 13 2" xfId="4449" xr:uid="{00000000-0005-0000-0000-0000960F0000}"/>
    <cellStyle name="Currency 2 5 13 2 2" xfId="4450" xr:uid="{00000000-0005-0000-0000-0000970F0000}"/>
    <cellStyle name="Currency 2 5 13 3" xfId="4451" xr:uid="{00000000-0005-0000-0000-0000980F0000}"/>
    <cellStyle name="Currency 2 5 14" xfId="4452" xr:uid="{00000000-0005-0000-0000-0000990F0000}"/>
    <cellStyle name="Currency 2 5 14 2" xfId="4453" xr:uid="{00000000-0005-0000-0000-00009A0F0000}"/>
    <cellStyle name="Currency 2 5 14 2 2" xfId="4454" xr:uid="{00000000-0005-0000-0000-00009B0F0000}"/>
    <cellStyle name="Currency 2 5 14 3" xfId="4455" xr:uid="{00000000-0005-0000-0000-00009C0F0000}"/>
    <cellStyle name="Currency 2 5 15" xfId="4456" xr:uid="{00000000-0005-0000-0000-00009D0F0000}"/>
    <cellStyle name="Currency 2 5 15 2" xfId="4457" xr:uid="{00000000-0005-0000-0000-00009E0F0000}"/>
    <cellStyle name="Currency 2 5 16" xfId="4458" xr:uid="{00000000-0005-0000-0000-00009F0F0000}"/>
    <cellStyle name="Currency 2 5 16 2" xfId="4459" xr:uid="{00000000-0005-0000-0000-0000A00F0000}"/>
    <cellStyle name="Currency 2 5 17" xfId="4460" xr:uid="{00000000-0005-0000-0000-0000A10F0000}"/>
    <cellStyle name="Currency 2 5 18" xfId="4461" xr:uid="{00000000-0005-0000-0000-0000A20F0000}"/>
    <cellStyle name="Currency 2 5 19" xfId="4462" xr:uid="{00000000-0005-0000-0000-0000A30F0000}"/>
    <cellStyle name="Currency 2 5 2" xfId="211" xr:uid="{00000000-0005-0000-0000-0000A40F0000}"/>
    <cellStyle name="Currency 2 5 2 10" xfId="4463" xr:uid="{00000000-0005-0000-0000-0000A50F0000}"/>
    <cellStyle name="Currency 2 5 2 10 2" xfId="4464" xr:uid="{00000000-0005-0000-0000-0000A60F0000}"/>
    <cellStyle name="Currency 2 5 2 10 2 2" xfId="4465" xr:uid="{00000000-0005-0000-0000-0000A70F0000}"/>
    <cellStyle name="Currency 2 5 2 10 3" xfId="4466" xr:uid="{00000000-0005-0000-0000-0000A80F0000}"/>
    <cellStyle name="Currency 2 5 2 10 4" xfId="4467" xr:uid="{00000000-0005-0000-0000-0000A90F0000}"/>
    <cellStyle name="Currency 2 5 2 11" xfId="4468" xr:uid="{00000000-0005-0000-0000-0000AA0F0000}"/>
    <cellStyle name="Currency 2 5 2 11 2" xfId="4469" xr:uid="{00000000-0005-0000-0000-0000AB0F0000}"/>
    <cellStyle name="Currency 2 5 2 11 2 2" xfId="4470" xr:uid="{00000000-0005-0000-0000-0000AC0F0000}"/>
    <cellStyle name="Currency 2 5 2 11 3" xfId="4471" xr:uid="{00000000-0005-0000-0000-0000AD0F0000}"/>
    <cellStyle name="Currency 2 5 2 12" xfId="4472" xr:uid="{00000000-0005-0000-0000-0000AE0F0000}"/>
    <cellStyle name="Currency 2 5 2 12 2" xfId="4473" xr:uid="{00000000-0005-0000-0000-0000AF0F0000}"/>
    <cellStyle name="Currency 2 5 2 12 2 2" xfId="4474" xr:uid="{00000000-0005-0000-0000-0000B00F0000}"/>
    <cellStyle name="Currency 2 5 2 12 3" xfId="4475" xr:uid="{00000000-0005-0000-0000-0000B10F0000}"/>
    <cellStyle name="Currency 2 5 2 13" xfId="4476" xr:uid="{00000000-0005-0000-0000-0000B20F0000}"/>
    <cellStyle name="Currency 2 5 2 13 2" xfId="4477" xr:uid="{00000000-0005-0000-0000-0000B30F0000}"/>
    <cellStyle name="Currency 2 5 2 14" xfId="4478" xr:uid="{00000000-0005-0000-0000-0000B40F0000}"/>
    <cellStyle name="Currency 2 5 2 14 2" xfId="4479" xr:uid="{00000000-0005-0000-0000-0000B50F0000}"/>
    <cellStyle name="Currency 2 5 2 15" xfId="4480" xr:uid="{00000000-0005-0000-0000-0000B60F0000}"/>
    <cellStyle name="Currency 2 5 2 16" xfId="4481" xr:uid="{00000000-0005-0000-0000-0000B70F0000}"/>
    <cellStyle name="Currency 2 5 2 17" xfId="4482" xr:uid="{00000000-0005-0000-0000-0000B80F0000}"/>
    <cellStyle name="Currency 2 5 2 2" xfId="212" xr:uid="{00000000-0005-0000-0000-0000B90F0000}"/>
    <cellStyle name="Currency 2 5 2 2 10" xfId="4483" xr:uid="{00000000-0005-0000-0000-0000BA0F0000}"/>
    <cellStyle name="Currency 2 5 2 2 10 2" xfId="4484" xr:uid="{00000000-0005-0000-0000-0000BB0F0000}"/>
    <cellStyle name="Currency 2 5 2 2 10 2 2" xfId="4485" xr:uid="{00000000-0005-0000-0000-0000BC0F0000}"/>
    <cellStyle name="Currency 2 5 2 2 10 3" xfId="4486" xr:uid="{00000000-0005-0000-0000-0000BD0F0000}"/>
    <cellStyle name="Currency 2 5 2 2 11" xfId="4487" xr:uid="{00000000-0005-0000-0000-0000BE0F0000}"/>
    <cellStyle name="Currency 2 5 2 2 11 2" xfId="4488" xr:uid="{00000000-0005-0000-0000-0000BF0F0000}"/>
    <cellStyle name="Currency 2 5 2 2 12" xfId="4489" xr:uid="{00000000-0005-0000-0000-0000C00F0000}"/>
    <cellStyle name="Currency 2 5 2 2 12 2" xfId="4490" xr:uid="{00000000-0005-0000-0000-0000C10F0000}"/>
    <cellStyle name="Currency 2 5 2 2 13" xfId="4491" xr:uid="{00000000-0005-0000-0000-0000C20F0000}"/>
    <cellStyle name="Currency 2 5 2 2 14" xfId="4492" xr:uid="{00000000-0005-0000-0000-0000C30F0000}"/>
    <cellStyle name="Currency 2 5 2 2 15" xfId="4493" xr:uid="{00000000-0005-0000-0000-0000C40F0000}"/>
    <cellStyle name="Currency 2 5 2 2 2" xfId="213" xr:uid="{00000000-0005-0000-0000-0000C50F0000}"/>
    <cellStyle name="Currency 2 5 2 2 2 2" xfId="4494" xr:uid="{00000000-0005-0000-0000-0000C60F0000}"/>
    <cellStyle name="Currency 2 5 2 2 2 2 2" xfId="4495" xr:uid="{00000000-0005-0000-0000-0000C70F0000}"/>
    <cellStyle name="Currency 2 5 2 2 2 2 3" xfId="4496" xr:uid="{00000000-0005-0000-0000-0000C80F0000}"/>
    <cellStyle name="Currency 2 5 2 2 2 2 3 2" xfId="4497" xr:uid="{00000000-0005-0000-0000-0000C90F0000}"/>
    <cellStyle name="Currency 2 5 2 2 2 2 3 3" xfId="4498" xr:uid="{00000000-0005-0000-0000-0000CA0F0000}"/>
    <cellStyle name="Currency 2 5 2 2 2 2 4" xfId="4499" xr:uid="{00000000-0005-0000-0000-0000CB0F0000}"/>
    <cellStyle name="Currency 2 5 2 2 2 2 4 2" xfId="4500" xr:uid="{00000000-0005-0000-0000-0000CC0F0000}"/>
    <cellStyle name="Currency 2 5 2 2 2 2 4 2 2" xfId="4501" xr:uid="{00000000-0005-0000-0000-0000CD0F0000}"/>
    <cellStyle name="Currency 2 5 2 2 2 2 4 3" xfId="4502" xr:uid="{00000000-0005-0000-0000-0000CE0F0000}"/>
    <cellStyle name="Currency 2 5 2 2 2 2 5" xfId="4503" xr:uid="{00000000-0005-0000-0000-0000CF0F0000}"/>
    <cellStyle name="Currency 2 5 2 2 2 2 5 2" xfId="4504" xr:uid="{00000000-0005-0000-0000-0000D00F0000}"/>
    <cellStyle name="Currency 2 5 2 2 2 2 5 2 2" xfId="4505" xr:uid="{00000000-0005-0000-0000-0000D10F0000}"/>
    <cellStyle name="Currency 2 5 2 2 2 2 5 3" xfId="4506" xr:uid="{00000000-0005-0000-0000-0000D20F0000}"/>
    <cellStyle name="Currency 2 5 2 2 2 2 6" xfId="4507" xr:uid="{00000000-0005-0000-0000-0000D30F0000}"/>
    <cellStyle name="Currency 2 5 2 2 2 2 6 2" xfId="4508" xr:uid="{00000000-0005-0000-0000-0000D40F0000}"/>
    <cellStyle name="Currency 2 5 2 2 2 2 6 2 2" xfId="4509" xr:uid="{00000000-0005-0000-0000-0000D50F0000}"/>
    <cellStyle name="Currency 2 5 2 2 2 2 6 3" xfId="4510" xr:uid="{00000000-0005-0000-0000-0000D60F0000}"/>
    <cellStyle name="Currency 2 5 2 2 2 2 7" xfId="4511" xr:uid="{00000000-0005-0000-0000-0000D70F0000}"/>
    <cellStyle name="Currency 2 5 2 2 2 2 7 2" xfId="4512" xr:uid="{00000000-0005-0000-0000-0000D80F0000}"/>
    <cellStyle name="Currency 2 5 2 2 2 2 8" xfId="4513" xr:uid="{00000000-0005-0000-0000-0000D90F0000}"/>
    <cellStyle name="Currency 2 5 2 2 2 2 8 2" xfId="4514" xr:uid="{00000000-0005-0000-0000-0000DA0F0000}"/>
    <cellStyle name="Currency 2 5 2 2 2 2 9" xfId="4515" xr:uid="{00000000-0005-0000-0000-0000DB0F0000}"/>
    <cellStyle name="Currency 2 5 2 2 2 3" xfId="4516" xr:uid="{00000000-0005-0000-0000-0000DC0F0000}"/>
    <cellStyle name="Currency 2 5 2 2 2 3 2" xfId="4517" xr:uid="{00000000-0005-0000-0000-0000DD0F0000}"/>
    <cellStyle name="Currency 2 5 2 2 2 3 3" xfId="4518" xr:uid="{00000000-0005-0000-0000-0000DE0F0000}"/>
    <cellStyle name="Currency 2 5 2 2 2 3 3 2" xfId="4519" xr:uid="{00000000-0005-0000-0000-0000DF0F0000}"/>
    <cellStyle name="Currency 2 5 2 2 2 3 3 3" xfId="4520" xr:uid="{00000000-0005-0000-0000-0000E00F0000}"/>
    <cellStyle name="Currency 2 5 2 2 2 3 4" xfId="4521" xr:uid="{00000000-0005-0000-0000-0000E10F0000}"/>
    <cellStyle name="Currency 2 5 2 2 2 3 4 2" xfId="4522" xr:uid="{00000000-0005-0000-0000-0000E20F0000}"/>
    <cellStyle name="Currency 2 5 2 2 2 3 4 2 2" xfId="4523" xr:uid="{00000000-0005-0000-0000-0000E30F0000}"/>
    <cellStyle name="Currency 2 5 2 2 2 3 4 3" xfId="4524" xr:uid="{00000000-0005-0000-0000-0000E40F0000}"/>
    <cellStyle name="Currency 2 5 2 2 2 3 5" xfId="4525" xr:uid="{00000000-0005-0000-0000-0000E50F0000}"/>
    <cellStyle name="Currency 2 5 2 2 2 3 5 2" xfId="4526" xr:uid="{00000000-0005-0000-0000-0000E60F0000}"/>
    <cellStyle name="Currency 2 5 2 2 2 3 5 2 2" xfId="4527" xr:uid="{00000000-0005-0000-0000-0000E70F0000}"/>
    <cellStyle name="Currency 2 5 2 2 2 3 5 3" xfId="4528" xr:uid="{00000000-0005-0000-0000-0000E80F0000}"/>
    <cellStyle name="Currency 2 5 2 2 2 3 6" xfId="4529" xr:uid="{00000000-0005-0000-0000-0000E90F0000}"/>
    <cellStyle name="Currency 2 5 2 2 2 3 6 2" xfId="4530" xr:uid="{00000000-0005-0000-0000-0000EA0F0000}"/>
    <cellStyle name="Currency 2 5 2 2 2 3 6 2 2" xfId="4531" xr:uid="{00000000-0005-0000-0000-0000EB0F0000}"/>
    <cellStyle name="Currency 2 5 2 2 2 3 6 3" xfId="4532" xr:uid="{00000000-0005-0000-0000-0000EC0F0000}"/>
    <cellStyle name="Currency 2 5 2 2 2 3 7" xfId="4533" xr:uid="{00000000-0005-0000-0000-0000ED0F0000}"/>
    <cellStyle name="Currency 2 5 2 2 2 3 7 2" xfId="4534" xr:uid="{00000000-0005-0000-0000-0000EE0F0000}"/>
    <cellStyle name="Currency 2 5 2 2 2 3 8" xfId="4535" xr:uid="{00000000-0005-0000-0000-0000EF0F0000}"/>
    <cellStyle name="Currency 2 5 2 2 2 3 8 2" xfId="4536" xr:uid="{00000000-0005-0000-0000-0000F00F0000}"/>
    <cellStyle name="Currency 2 5 2 2 2 3 9" xfId="4537" xr:uid="{00000000-0005-0000-0000-0000F10F0000}"/>
    <cellStyle name="Currency 2 5 2 2 2 4" xfId="4538" xr:uid="{00000000-0005-0000-0000-0000F20F0000}"/>
    <cellStyle name="Currency 2 5 2 2 2 4 2" xfId="4539" xr:uid="{00000000-0005-0000-0000-0000F30F0000}"/>
    <cellStyle name="Currency 2 5 2 2 2 4 3" xfId="4540" xr:uid="{00000000-0005-0000-0000-0000F40F0000}"/>
    <cellStyle name="Currency 2 5 2 2 2 4 3 2" xfId="4541" xr:uid="{00000000-0005-0000-0000-0000F50F0000}"/>
    <cellStyle name="Currency 2 5 2 2 2 4 3 2 2" xfId="4542" xr:uid="{00000000-0005-0000-0000-0000F60F0000}"/>
    <cellStyle name="Currency 2 5 2 2 2 4 3 3" xfId="4543" xr:uid="{00000000-0005-0000-0000-0000F70F0000}"/>
    <cellStyle name="Currency 2 5 2 2 2 4 4" xfId="4544" xr:uid="{00000000-0005-0000-0000-0000F80F0000}"/>
    <cellStyle name="Currency 2 5 2 2 2 4 4 2" xfId="4545" xr:uid="{00000000-0005-0000-0000-0000F90F0000}"/>
    <cellStyle name="Currency 2 5 2 2 2 4 4 2 2" xfId="4546" xr:uid="{00000000-0005-0000-0000-0000FA0F0000}"/>
    <cellStyle name="Currency 2 5 2 2 2 4 4 3" xfId="4547" xr:uid="{00000000-0005-0000-0000-0000FB0F0000}"/>
    <cellStyle name="Currency 2 5 2 2 2 4 5" xfId="4548" xr:uid="{00000000-0005-0000-0000-0000FC0F0000}"/>
    <cellStyle name="Currency 2 5 2 2 2 4 5 2" xfId="4549" xr:uid="{00000000-0005-0000-0000-0000FD0F0000}"/>
    <cellStyle name="Currency 2 5 2 2 2 4 5 2 2" xfId="4550" xr:uid="{00000000-0005-0000-0000-0000FE0F0000}"/>
    <cellStyle name="Currency 2 5 2 2 2 4 5 3" xfId="4551" xr:uid="{00000000-0005-0000-0000-0000FF0F0000}"/>
    <cellStyle name="Currency 2 5 2 2 2 4 6" xfId="4552" xr:uid="{00000000-0005-0000-0000-000000100000}"/>
    <cellStyle name="Currency 2 5 2 2 2 4 6 2" xfId="4553" xr:uid="{00000000-0005-0000-0000-000001100000}"/>
    <cellStyle name="Currency 2 5 2 2 2 4 7" xfId="4554" xr:uid="{00000000-0005-0000-0000-000002100000}"/>
    <cellStyle name="Currency 2 5 2 2 2 4 7 2" xfId="4555" xr:uid="{00000000-0005-0000-0000-000003100000}"/>
    <cellStyle name="Currency 2 5 2 2 2 4 8" xfId="4556" xr:uid="{00000000-0005-0000-0000-000004100000}"/>
    <cellStyle name="Currency 2 5 2 2 2 4 9" xfId="4557" xr:uid="{00000000-0005-0000-0000-000005100000}"/>
    <cellStyle name="Currency 2 5 2 2 2 5" xfId="4558" xr:uid="{00000000-0005-0000-0000-000006100000}"/>
    <cellStyle name="Currency 2 5 2 2 2 5 2" xfId="4559" xr:uid="{00000000-0005-0000-0000-000007100000}"/>
    <cellStyle name="Currency 2 5 2 2 2 5 3" xfId="4560" xr:uid="{00000000-0005-0000-0000-000008100000}"/>
    <cellStyle name="Currency 2 5 2 2 2 6" xfId="4561" xr:uid="{00000000-0005-0000-0000-000009100000}"/>
    <cellStyle name="Currency 2 5 2 2 2 6 2" xfId="4562" xr:uid="{00000000-0005-0000-0000-00000A100000}"/>
    <cellStyle name="Currency 2 5 2 2 2 6 2 2" xfId="4563" xr:uid="{00000000-0005-0000-0000-00000B100000}"/>
    <cellStyle name="Currency 2 5 2 2 2 6 2 2 2" xfId="4564" xr:uid="{00000000-0005-0000-0000-00000C100000}"/>
    <cellStyle name="Currency 2 5 2 2 2 6 2 3" xfId="4565" xr:uid="{00000000-0005-0000-0000-00000D100000}"/>
    <cellStyle name="Currency 2 5 2 2 2 6 3" xfId="4566" xr:uid="{00000000-0005-0000-0000-00000E100000}"/>
    <cellStyle name="Currency 2 5 2 2 2 6 3 2" xfId="4567" xr:uid="{00000000-0005-0000-0000-00000F100000}"/>
    <cellStyle name="Currency 2 5 2 2 2 6 3 2 2" xfId="4568" xr:uid="{00000000-0005-0000-0000-000010100000}"/>
    <cellStyle name="Currency 2 5 2 2 2 6 3 3" xfId="4569" xr:uid="{00000000-0005-0000-0000-000011100000}"/>
    <cellStyle name="Currency 2 5 2 2 2 6 4" xfId="4570" xr:uid="{00000000-0005-0000-0000-000012100000}"/>
    <cellStyle name="Currency 2 5 2 2 2 6 4 2" xfId="4571" xr:uid="{00000000-0005-0000-0000-000013100000}"/>
    <cellStyle name="Currency 2 5 2 2 2 6 4 2 2" xfId="4572" xr:uid="{00000000-0005-0000-0000-000014100000}"/>
    <cellStyle name="Currency 2 5 2 2 2 6 4 3" xfId="4573" xr:uid="{00000000-0005-0000-0000-000015100000}"/>
    <cellStyle name="Currency 2 5 2 2 2 6 5" xfId="4574" xr:uid="{00000000-0005-0000-0000-000016100000}"/>
    <cellStyle name="Currency 2 5 2 2 2 6 5 2" xfId="4575" xr:uid="{00000000-0005-0000-0000-000017100000}"/>
    <cellStyle name="Currency 2 5 2 2 2 6 6" xfId="4576" xr:uid="{00000000-0005-0000-0000-000018100000}"/>
    <cellStyle name="Currency 2 5 2 2 2 6 6 2" xfId="4577" xr:uid="{00000000-0005-0000-0000-000019100000}"/>
    <cellStyle name="Currency 2 5 2 2 2 6 7" xfId="4578" xr:uid="{00000000-0005-0000-0000-00001A100000}"/>
    <cellStyle name="Currency 2 5 2 2 2 7" xfId="4579" xr:uid="{00000000-0005-0000-0000-00001B100000}"/>
    <cellStyle name="Currency 2 5 2 2 2 7 2" xfId="4580" xr:uid="{00000000-0005-0000-0000-00001C100000}"/>
    <cellStyle name="Currency 2 5 2 2 2 7 2 2" xfId="4581" xr:uid="{00000000-0005-0000-0000-00001D100000}"/>
    <cellStyle name="Currency 2 5 2 2 2 7 3" xfId="4582" xr:uid="{00000000-0005-0000-0000-00001E100000}"/>
    <cellStyle name="Currency 2 5 2 2 2 8" xfId="4583" xr:uid="{00000000-0005-0000-0000-00001F100000}"/>
    <cellStyle name="Currency 2 5 2 2 2 8 2" xfId="4584" xr:uid="{00000000-0005-0000-0000-000020100000}"/>
    <cellStyle name="Currency 2 5 2 2 2 8 2 2" xfId="4585" xr:uid="{00000000-0005-0000-0000-000021100000}"/>
    <cellStyle name="Currency 2 5 2 2 2 8 3" xfId="4586" xr:uid="{00000000-0005-0000-0000-000022100000}"/>
    <cellStyle name="Currency 2 5 2 2 3" xfId="214" xr:uid="{00000000-0005-0000-0000-000023100000}"/>
    <cellStyle name="Currency 2 5 2 2 3 10" xfId="4587" xr:uid="{00000000-0005-0000-0000-000024100000}"/>
    <cellStyle name="Currency 2 5 2 2 3 2" xfId="215" xr:uid="{00000000-0005-0000-0000-000025100000}"/>
    <cellStyle name="Currency 2 5 2 2 3 2 2" xfId="4588" xr:uid="{00000000-0005-0000-0000-000026100000}"/>
    <cellStyle name="Currency 2 5 2 2 3 2 3" xfId="4589" xr:uid="{00000000-0005-0000-0000-000027100000}"/>
    <cellStyle name="Currency 2 5 2 2 3 2 3 2" xfId="4590" xr:uid="{00000000-0005-0000-0000-000028100000}"/>
    <cellStyle name="Currency 2 5 2 2 3 2 3 3" xfId="4591" xr:uid="{00000000-0005-0000-0000-000029100000}"/>
    <cellStyle name="Currency 2 5 2 2 3 2 4" xfId="4592" xr:uid="{00000000-0005-0000-0000-00002A100000}"/>
    <cellStyle name="Currency 2 5 2 2 3 2 4 2" xfId="4593" xr:uid="{00000000-0005-0000-0000-00002B100000}"/>
    <cellStyle name="Currency 2 5 2 2 3 2 4 2 2" xfId="4594" xr:uid="{00000000-0005-0000-0000-00002C100000}"/>
    <cellStyle name="Currency 2 5 2 2 3 2 4 3" xfId="4595" xr:uid="{00000000-0005-0000-0000-00002D100000}"/>
    <cellStyle name="Currency 2 5 2 2 3 2 5" xfId="4596" xr:uid="{00000000-0005-0000-0000-00002E100000}"/>
    <cellStyle name="Currency 2 5 2 2 3 2 5 2" xfId="4597" xr:uid="{00000000-0005-0000-0000-00002F100000}"/>
    <cellStyle name="Currency 2 5 2 2 3 2 5 2 2" xfId="4598" xr:uid="{00000000-0005-0000-0000-000030100000}"/>
    <cellStyle name="Currency 2 5 2 2 3 2 5 3" xfId="4599" xr:uid="{00000000-0005-0000-0000-000031100000}"/>
    <cellStyle name="Currency 2 5 2 2 3 2 6" xfId="4600" xr:uid="{00000000-0005-0000-0000-000032100000}"/>
    <cellStyle name="Currency 2 5 2 2 3 2 6 2" xfId="4601" xr:uid="{00000000-0005-0000-0000-000033100000}"/>
    <cellStyle name="Currency 2 5 2 2 3 2 6 2 2" xfId="4602" xr:uid="{00000000-0005-0000-0000-000034100000}"/>
    <cellStyle name="Currency 2 5 2 2 3 2 6 3" xfId="4603" xr:uid="{00000000-0005-0000-0000-000035100000}"/>
    <cellStyle name="Currency 2 5 2 2 3 2 7" xfId="4604" xr:uid="{00000000-0005-0000-0000-000036100000}"/>
    <cellStyle name="Currency 2 5 2 2 3 2 7 2" xfId="4605" xr:uid="{00000000-0005-0000-0000-000037100000}"/>
    <cellStyle name="Currency 2 5 2 2 3 2 8" xfId="4606" xr:uid="{00000000-0005-0000-0000-000038100000}"/>
    <cellStyle name="Currency 2 5 2 2 3 2 8 2" xfId="4607" xr:uid="{00000000-0005-0000-0000-000039100000}"/>
    <cellStyle name="Currency 2 5 2 2 3 2 9" xfId="4608" xr:uid="{00000000-0005-0000-0000-00003A100000}"/>
    <cellStyle name="Currency 2 5 2 2 3 3" xfId="216" xr:uid="{00000000-0005-0000-0000-00003B100000}"/>
    <cellStyle name="Currency 2 5 2 2 3 4" xfId="4609" xr:uid="{00000000-0005-0000-0000-00003C100000}"/>
    <cellStyle name="Currency 2 5 2 2 3 4 2" xfId="4610" xr:uid="{00000000-0005-0000-0000-00003D100000}"/>
    <cellStyle name="Currency 2 5 2 2 3 4 3" xfId="4611" xr:uid="{00000000-0005-0000-0000-00003E100000}"/>
    <cellStyle name="Currency 2 5 2 2 3 5" xfId="4612" xr:uid="{00000000-0005-0000-0000-00003F100000}"/>
    <cellStyle name="Currency 2 5 2 2 3 5 2" xfId="4613" xr:uid="{00000000-0005-0000-0000-000040100000}"/>
    <cellStyle name="Currency 2 5 2 2 3 5 2 2" xfId="4614" xr:uid="{00000000-0005-0000-0000-000041100000}"/>
    <cellStyle name="Currency 2 5 2 2 3 5 3" xfId="4615" xr:uid="{00000000-0005-0000-0000-000042100000}"/>
    <cellStyle name="Currency 2 5 2 2 3 6" xfId="4616" xr:uid="{00000000-0005-0000-0000-000043100000}"/>
    <cellStyle name="Currency 2 5 2 2 3 6 2" xfId="4617" xr:uid="{00000000-0005-0000-0000-000044100000}"/>
    <cellStyle name="Currency 2 5 2 2 3 6 2 2" xfId="4618" xr:uid="{00000000-0005-0000-0000-000045100000}"/>
    <cellStyle name="Currency 2 5 2 2 3 6 3" xfId="4619" xr:uid="{00000000-0005-0000-0000-000046100000}"/>
    <cellStyle name="Currency 2 5 2 2 3 7" xfId="4620" xr:uid="{00000000-0005-0000-0000-000047100000}"/>
    <cellStyle name="Currency 2 5 2 2 3 7 2" xfId="4621" xr:uid="{00000000-0005-0000-0000-000048100000}"/>
    <cellStyle name="Currency 2 5 2 2 3 7 2 2" xfId="4622" xr:uid="{00000000-0005-0000-0000-000049100000}"/>
    <cellStyle name="Currency 2 5 2 2 3 7 3" xfId="4623" xr:uid="{00000000-0005-0000-0000-00004A100000}"/>
    <cellStyle name="Currency 2 5 2 2 3 8" xfId="4624" xr:uid="{00000000-0005-0000-0000-00004B100000}"/>
    <cellStyle name="Currency 2 5 2 2 3 8 2" xfId="4625" xr:uid="{00000000-0005-0000-0000-00004C100000}"/>
    <cellStyle name="Currency 2 5 2 2 3 9" xfId="4626" xr:uid="{00000000-0005-0000-0000-00004D100000}"/>
    <cellStyle name="Currency 2 5 2 2 3 9 2" xfId="4627" xr:uid="{00000000-0005-0000-0000-00004E100000}"/>
    <cellStyle name="Currency 2 5 2 2 4" xfId="217" xr:uid="{00000000-0005-0000-0000-00004F100000}"/>
    <cellStyle name="Currency 2 5 2 2 4 2" xfId="218" xr:uid="{00000000-0005-0000-0000-000050100000}"/>
    <cellStyle name="Currency 2 5 2 2 4 2 10" xfId="4628" xr:uid="{00000000-0005-0000-0000-000051100000}"/>
    <cellStyle name="Currency 2 5 2 2 4 2 2" xfId="4629" xr:uid="{00000000-0005-0000-0000-000052100000}"/>
    <cellStyle name="Currency 2 5 2 2 4 2 3" xfId="4630" xr:uid="{00000000-0005-0000-0000-000053100000}"/>
    <cellStyle name="Currency 2 5 2 2 4 2 4" xfId="4631" xr:uid="{00000000-0005-0000-0000-000054100000}"/>
    <cellStyle name="Currency 2 5 2 2 4 2 4 2" xfId="4632" xr:uid="{00000000-0005-0000-0000-000055100000}"/>
    <cellStyle name="Currency 2 5 2 2 4 2 4 2 2" xfId="4633" xr:uid="{00000000-0005-0000-0000-000056100000}"/>
    <cellStyle name="Currency 2 5 2 2 4 2 4 3" xfId="4634" xr:uid="{00000000-0005-0000-0000-000057100000}"/>
    <cellStyle name="Currency 2 5 2 2 4 2 5" xfId="4635" xr:uid="{00000000-0005-0000-0000-000058100000}"/>
    <cellStyle name="Currency 2 5 2 2 4 2 5 2" xfId="4636" xr:uid="{00000000-0005-0000-0000-000059100000}"/>
    <cellStyle name="Currency 2 5 2 2 4 2 5 2 2" xfId="4637" xr:uid="{00000000-0005-0000-0000-00005A100000}"/>
    <cellStyle name="Currency 2 5 2 2 4 2 5 3" xfId="4638" xr:uid="{00000000-0005-0000-0000-00005B100000}"/>
    <cellStyle name="Currency 2 5 2 2 4 2 6" xfId="4639" xr:uid="{00000000-0005-0000-0000-00005C100000}"/>
    <cellStyle name="Currency 2 5 2 2 4 2 6 2" xfId="4640" xr:uid="{00000000-0005-0000-0000-00005D100000}"/>
    <cellStyle name="Currency 2 5 2 2 4 2 6 2 2" xfId="4641" xr:uid="{00000000-0005-0000-0000-00005E100000}"/>
    <cellStyle name="Currency 2 5 2 2 4 2 6 3" xfId="4642" xr:uid="{00000000-0005-0000-0000-00005F100000}"/>
    <cellStyle name="Currency 2 5 2 2 4 2 7" xfId="4643" xr:uid="{00000000-0005-0000-0000-000060100000}"/>
    <cellStyle name="Currency 2 5 2 2 4 2 7 2" xfId="4644" xr:uid="{00000000-0005-0000-0000-000061100000}"/>
    <cellStyle name="Currency 2 5 2 2 4 2 8" xfId="4645" xr:uid="{00000000-0005-0000-0000-000062100000}"/>
    <cellStyle name="Currency 2 5 2 2 4 2 8 2" xfId="4646" xr:uid="{00000000-0005-0000-0000-000063100000}"/>
    <cellStyle name="Currency 2 5 2 2 4 2 9" xfId="4647" xr:uid="{00000000-0005-0000-0000-000064100000}"/>
    <cellStyle name="Currency 2 5 2 2 4 3" xfId="219" xr:uid="{00000000-0005-0000-0000-000065100000}"/>
    <cellStyle name="Currency 2 5 2 2 4 4" xfId="4648" xr:uid="{00000000-0005-0000-0000-000066100000}"/>
    <cellStyle name="Currency 2 5 2 2 4 4 2" xfId="4649" xr:uid="{00000000-0005-0000-0000-000067100000}"/>
    <cellStyle name="Currency 2 5 2 2 4 4 2 2" xfId="4650" xr:uid="{00000000-0005-0000-0000-000068100000}"/>
    <cellStyle name="Currency 2 5 2 2 4 4 3" xfId="4651" xr:uid="{00000000-0005-0000-0000-000069100000}"/>
    <cellStyle name="Currency 2 5 2 2 4 5" xfId="4652" xr:uid="{00000000-0005-0000-0000-00006A100000}"/>
    <cellStyle name="Currency 2 5 2 2 4 5 2" xfId="4653" xr:uid="{00000000-0005-0000-0000-00006B100000}"/>
    <cellStyle name="Currency 2 5 2 2 4 5 2 2" xfId="4654" xr:uid="{00000000-0005-0000-0000-00006C100000}"/>
    <cellStyle name="Currency 2 5 2 2 4 5 3" xfId="4655" xr:uid="{00000000-0005-0000-0000-00006D100000}"/>
    <cellStyle name="Currency 2 5 2 2 5" xfId="4656" xr:uid="{00000000-0005-0000-0000-00006E100000}"/>
    <cellStyle name="Currency 2 5 2 2 5 2" xfId="4657" xr:uid="{00000000-0005-0000-0000-00006F100000}"/>
    <cellStyle name="Currency 2 5 2 2 5 3" xfId="4658" xr:uid="{00000000-0005-0000-0000-000070100000}"/>
    <cellStyle name="Currency 2 5 2 2 5 3 2" xfId="4659" xr:uid="{00000000-0005-0000-0000-000071100000}"/>
    <cellStyle name="Currency 2 5 2 2 5 3 3" xfId="4660" xr:uid="{00000000-0005-0000-0000-000072100000}"/>
    <cellStyle name="Currency 2 5 2 2 5 4" xfId="4661" xr:uid="{00000000-0005-0000-0000-000073100000}"/>
    <cellStyle name="Currency 2 5 2 2 5 4 2" xfId="4662" xr:uid="{00000000-0005-0000-0000-000074100000}"/>
    <cellStyle name="Currency 2 5 2 2 5 4 2 2" xfId="4663" xr:uid="{00000000-0005-0000-0000-000075100000}"/>
    <cellStyle name="Currency 2 5 2 2 5 4 3" xfId="4664" xr:uid="{00000000-0005-0000-0000-000076100000}"/>
    <cellStyle name="Currency 2 5 2 2 5 5" xfId="4665" xr:uid="{00000000-0005-0000-0000-000077100000}"/>
    <cellStyle name="Currency 2 5 2 2 5 5 2" xfId="4666" xr:uid="{00000000-0005-0000-0000-000078100000}"/>
    <cellStyle name="Currency 2 5 2 2 5 5 2 2" xfId="4667" xr:uid="{00000000-0005-0000-0000-000079100000}"/>
    <cellStyle name="Currency 2 5 2 2 5 5 3" xfId="4668" xr:uid="{00000000-0005-0000-0000-00007A100000}"/>
    <cellStyle name="Currency 2 5 2 2 5 6" xfId="4669" xr:uid="{00000000-0005-0000-0000-00007B100000}"/>
    <cellStyle name="Currency 2 5 2 2 5 6 2" xfId="4670" xr:uid="{00000000-0005-0000-0000-00007C100000}"/>
    <cellStyle name="Currency 2 5 2 2 5 6 2 2" xfId="4671" xr:uid="{00000000-0005-0000-0000-00007D100000}"/>
    <cellStyle name="Currency 2 5 2 2 5 6 3" xfId="4672" xr:uid="{00000000-0005-0000-0000-00007E100000}"/>
    <cellStyle name="Currency 2 5 2 2 5 7" xfId="4673" xr:uid="{00000000-0005-0000-0000-00007F100000}"/>
    <cellStyle name="Currency 2 5 2 2 5 7 2" xfId="4674" xr:uid="{00000000-0005-0000-0000-000080100000}"/>
    <cellStyle name="Currency 2 5 2 2 5 8" xfId="4675" xr:uid="{00000000-0005-0000-0000-000081100000}"/>
    <cellStyle name="Currency 2 5 2 2 5 8 2" xfId="4676" xr:uid="{00000000-0005-0000-0000-000082100000}"/>
    <cellStyle name="Currency 2 5 2 2 5 9" xfId="4677" xr:uid="{00000000-0005-0000-0000-000083100000}"/>
    <cellStyle name="Currency 2 5 2 2 6" xfId="4678" xr:uid="{00000000-0005-0000-0000-000084100000}"/>
    <cellStyle name="Currency 2 5 2 2 6 2" xfId="4679" xr:uid="{00000000-0005-0000-0000-000085100000}"/>
    <cellStyle name="Currency 2 5 2 2 6 3" xfId="4680" xr:uid="{00000000-0005-0000-0000-000086100000}"/>
    <cellStyle name="Currency 2 5 2 2 7" xfId="4681" xr:uid="{00000000-0005-0000-0000-000087100000}"/>
    <cellStyle name="Currency 2 5 2 2 8" xfId="4682" xr:uid="{00000000-0005-0000-0000-000088100000}"/>
    <cellStyle name="Currency 2 5 2 2 8 2" xfId="4683" xr:uid="{00000000-0005-0000-0000-000089100000}"/>
    <cellStyle name="Currency 2 5 2 2 8 2 2" xfId="4684" xr:uid="{00000000-0005-0000-0000-00008A100000}"/>
    <cellStyle name="Currency 2 5 2 2 8 3" xfId="4685" xr:uid="{00000000-0005-0000-0000-00008B100000}"/>
    <cellStyle name="Currency 2 5 2 2 8 4" xfId="4686" xr:uid="{00000000-0005-0000-0000-00008C100000}"/>
    <cellStyle name="Currency 2 5 2 2 9" xfId="4687" xr:uid="{00000000-0005-0000-0000-00008D100000}"/>
    <cellStyle name="Currency 2 5 2 2 9 2" xfId="4688" xr:uid="{00000000-0005-0000-0000-00008E100000}"/>
    <cellStyle name="Currency 2 5 2 2 9 2 2" xfId="4689" xr:uid="{00000000-0005-0000-0000-00008F100000}"/>
    <cellStyle name="Currency 2 5 2 2 9 3" xfId="4690" xr:uid="{00000000-0005-0000-0000-000090100000}"/>
    <cellStyle name="Currency 2 5 2 3" xfId="220" xr:uid="{00000000-0005-0000-0000-000091100000}"/>
    <cellStyle name="Currency 2 5 2 3 10" xfId="4691" xr:uid="{00000000-0005-0000-0000-000092100000}"/>
    <cellStyle name="Currency 2 5 2 3 10 2" xfId="4692" xr:uid="{00000000-0005-0000-0000-000093100000}"/>
    <cellStyle name="Currency 2 5 2 3 10 2 2" xfId="4693" xr:uid="{00000000-0005-0000-0000-000094100000}"/>
    <cellStyle name="Currency 2 5 2 3 10 3" xfId="4694" xr:uid="{00000000-0005-0000-0000-000095100000}"/>
    <cellStyle name="Currency 2 5 2 3 11" xfId="4695" xr:uid="{00000000-0005-0000-0000-000096100000}"/>
    <cellStyle name="Currency 2 5 2 3 11 2" xfId="4696" xr:uid="{00000000-0005-0000-0000-000097100000}"/>
    <cellStyle name="Currency 2 5 2 3 12" xfId="4697" xr:uid="{00000000-0005-0000-0000-000098100000}"/>
    <cellStyle name="Currency 2 5 2 3 12 2" xfId="4698" xr:uid="{00000000-0005-0000-0000-000099100000}"/>
    <cellStyle name="Currency 2 5 2 3 13" xfId="4699" xr:uid="{00000000-0005-0000-0000-00009A100000}"/>
    <cellStyle name="Currency 2 5 2 3 14" xfId="4700" xr:uid="{00000000-0005-0000-0000-00009B100000}"/>
    <cellStyle name="Currency 2 5 2 3 15" xfId="4701" xr:uid="{00000000-0005-0000-0000-00009C100000}"/>
    <cellStyle name="Currency 2 5 2 3 2" xfId="221" xr:uid="{00000000-0005-0000-0000-00009D100000}"/>
    <cellStyle name="Currency 2 5 2 3 2 2" xfId="4702" xr:uid="{00000000-0005-0000-0000-00009E100000}"/>
    <cellStyle name="Currency 2 5 2 3 2 2 2" xfId="4703" xr:uid="{00000000-0005-0000-0000-00009F100000}"/>
    <cellStyle name="Currency 2 5 2 3 2 2 3" xfId="4704" xr:uid="{00000000-0005-0000-0000-0000A0100000}"/>
    <cellStyle name="Currency 2 5 2 3 2 2 3 2" xfId="4705" xr:uid="{00000000-0005-0000-0000-0000A1100000}"/>
    <cellStyle name="Currency 2 5 2 3 2 2 3 3" xfId="4706" xr:uid="{00000000-0005-0000-0000-0000A2100000}"/>
    <cellStyle name="Currency 2 5 2 3 2 2 4" xfId="4707" xr:uid="{00000000-0005-0000-0000-0000A3100000}"/>
    <cellStyle name="Currency 2 5 2 3 2 2 4 2" xfId="4708" xr:uid="{00000000-0005-0000-0000-0000A4100000}"/>
    <cellStyle name="Currency 2 5 2 3 2 2 4 2 2" xfId="4709" xr:uid="{00000000-0005-0000-0000-0000A5100000}"/>
    <cellStyle name="Currency 2 5 2 3 2 2 4 3" xfId="4710" xr:uid="{00000000-0005-0000-0000-0000A6100000}"/>
    <cellStyle name="Currency 2 5 2 3 2 2 5" xfId="4711" xr:uid="{00000000-0005-0000-0000-0000A7100000}"/>
    <cellStyle name="Currency 2 5 2 3 2 2 5 2" xfId="4712" xr:uid="{00000000-0005-0000-0000-0000A8100000}"/>
    <cellStyle name="Currency 2 5 2 3 2 2 5 2 2" xfId="4713" xr:uid="{00000000-0005-0000-0000-0000A9100000}"/>
    <cellStyle name="Currency 2 5 2 3 2 2 5 3" xfId="4714" xr:uid="{00000000-0005-0000-0000-0000AA100000}"/>
    <cellStyle name="Currency 2 5 2 3 2 2 6" xfId="4715" xr:uid="{00000000-0005-0000-0000-0000AB100000}"/>
    <cellStyle name="Currency 2 5 2 3 2 2 6 2" xfId="4716" xr:uid="{00000000-0005-0000-0000-0000AC100000}"/>
    <cellStyle name="Currency 2 5 2 3 2 2 6 2 2" xfId="4717" xr:uid="{00000000-0005-0000-0000-0000AD100000}"/>
    <cellStyle name="Currency 2 5 2 3 2 2 6 3" xfId="4718" xr:uid="{00000000-0005-0000-0000-0000AE100000}"/>
    <cellStyle name="Currency 2 5 2 3 2 2 7" xfId="4719" xr:uid="{00000000-0005-0000-0000-0000AF100000}"/>
    <cellStyle name="Currency 2 5 2 3 2 2 7 2" xfId="4720" xr:uid="{00000000-0005-0000-0000-0000B0100000}"/>
    <cellStyle name="Currency 2 5 2 3 2 2 8" xfId="4721" xr:uid="{00000000-0005-0000-0000-0000B1100000}"/>
    <cellStyle name="Currency 2 5 2 3 2 2 8 2" xfId="4722" xr:uid="{00000000-0005-0000-0000-0000B2100000}"/>
    <cellStyle name="Currency 2 5 2 3 2 2 9" xfId="4723" xr:uid="{00000000-0005-0000-0000-0000B3100000}"/>
    <cellStyle name="Currency 2 5 2 3 2 3" xfId="4724" xr:uid="{00000000-0005-0000-0000-0000B4100000}"/>
    <cellStyle name="Currency 2 5 2 3 2 3 2" xfId="4725" xr:uid="{00000000-0005-0000-0000-0000B5100000}"/>
    <cellStyle name="Currency 2 5 2 3 2 3 3" xfId="4726" xr:uid="{00000000-0005-0000-0000-0000B6100000}"/>
    <cellStyle name="Currency 2 5 2 3 2 3 3 2" xfId="4727" xr:uid="{00000000-0005-0000-0000-0000B7100000}"/>
    <cellStyle name="Currency 2 5 2 3 2 3 3 3" xfId="4728" xr:uid="{00000000-0005-0000-0000-0000B8100000}"/>
    <cellStyle name="Currency 2 5 2 3 2 3 4" xfId="4729" xr:uid="{00000000-0005-0000-0000-0000B9100000}"/>
    <cellStyle name="Currency 2 5 2 3 2 3 4 2" xfId="4730" xr:uid="{00000000-0005-0000-0000-0000BA100000}"/>
    <cellStyle name="Currency 2 5 2 3 2 3 4 2 2" xfId="4731" xr:uid="{00000000-0005-0000-0000-0000BB100000}"/>
    <cellStyle name="Currency 2 5 2 3 2 3 4 3" xfId="4732" xr:uid="{00000000-0005-0000-0000-0000BC100000}"/>
    <cellStyle name="Currency 2 5 2 3 2 3 5" xfId="4733" xr:uid="{00000000-0005-0000-0000-0000BD100000}"/>
    <cellStyle name="Currency 2 5 2 3 2 3 5 2" xfId="4734" xr:uid="{00000000-0005-0000-0000-0000BE100000}"/>
    <cellStyle name="Currency 2 5 2 3 2 3 5 2 2" xfId="4735" xr:uid="{00000000-0005-0000-0000-0000BF100000}"/>
    <cellStyle name="Currency 2 5 2 3 2 3 5 3" xfId="4736" xr:uid="{00000000-0005-0000-0000-0000C0100000}"/>
    <cellStyle name="Currency 2 5 2 3 2 3 6" xfId="4737" xr:uid="{00000000-0005-0000-0000-0000C1100000}"/>
    <cellStyle name="Currency 2 5 2 3 2 3 6 2" xfId="4738" xr:uid="{00000000-0005-0000-0000-0000C2100000}"/>
    <cellStyle name="Currency 2 5 2 3 2 3 6 2 2" xfId="4739" xr:uid="{00000000-0005-0000-0000-0000C3100000}"/>
    <cellStyle name="Currency 2 5 2 3 2 3 6 3" xfId="4740" xr:uid="{00000000-0005-0000-0000-0000C4100000}"/>
    <cellStyle name="Currency 2 5 2 3 2 3 7" xfId="4741" xr:uid="{00000000-0005-0000-0000-0000C5100000}"/>
    <cellStyle name="Currency 2 5 2 3 2 3 7 2" xfId="4742" xr:uid="{00000000-0005-0000-0000-0000C6100000}"/>
    <cellStyle name="Currency 2 5 2 3 2 3 8" xfId="4743" xr:uid="{00000000-0005-0000-0000-0000C7100000}"/>
    <cellStyle name="Currency 2 5 2 3 2 3 8 2" xfId="4744" xr:uid="{00000000-0005-0000-0000-0000C8100000}"/>
    <cellStyle name="Currency 2 5 2 3 2 3 9" xfId="4745" xr:uid="{00000000-0005-0000-0000-0000C9100000}"/>
    <cellStyle name="Currency 2 5 2 3 2 4" xfId="4746" xr:uid="{00000000-0005-0000-0000-0000CA100000}"/>
    <cellStyle name="Currency 2 5 2 3 2 4 2" xfId="4747" xr:uid="{00000000-0005-0000-0000-0000CB100000}"/>
    <cellStyle name="Currency 2 5 2 3 2 4 3" xfId="4748" xr:uid="{00000000-0005-0000-0000-0000CC100000}"/>
    <cellStyle name="Currency 2 5 2 3 2 4 3 2" xfId="4749" xr:uid="{00000000-0005-0000-0000-0000CD100000}"/>
    <cellStyle name="Currency 2 5 2 3 2 4 3 2 2" xfId="4750" xr:uid="{00000000-0005-0000-0000-0000CE100000}"/>
    <cellStyle name="Currency 2 5 2 3 2 4 3 3" xfId="4751" xr:uid="{00000000-0005-0000-0000-0000CF100000}"/>
    <cellStyle name="Currency 2 5 2 3 2 4 4" xfId="4752" xr:uid="{00000000-0005-0000-0000-0000D0100000}"/>
    <cellStyle name="Currency 2 5 2 3 2 4 4 2" xfId="4753" xr:uid="{00000000-0005-0000-0000-0000D1100000}"/>
    <cellStyle name="Currency 2 5 2 3 2 4 4 2 2" xfId="4754" xr:uid="{00000000-0005-0000-0000-0000D2100000}"/>
    <cellStyle name="Currency 2 5 2 3 2 4 4 3" xfId="4755" xr:uid="{00000000-0005-0000-0000-0000D3100000}"/>
    <cellStyle name="Currency 2 5 2 3 2 4 5" xfId="4756" xr:uid="{00000000-0005-0000-0000-0000D4100000}"/>
    <cellStyle name="Currency 2 5 2 3 2 4 5 2" xfId="4757" xr:uid="{00000000-0005-0000-0000-0000D5100000}"/>
    <cellStyle name="Currency 2 5 2 3 2 4 5 2 2" xfId="4758" xr:uid="{00000000-0005-0000-0000-0000D6100000}"/>
    <cellStyle name="Currency 2 5 2 3 2 4 5 3" xfId="4759" xr:uid="{00000000-0005-0000-0000-0000D7100000}"/>
    <cellStyle name="Currency 2 5 2 3 2 4 6" xfId="4760" xr:uid="{00000000-0005-0000-0000-0000D8100000}"/>
    <cellStyle name="Currency 2 5 2 3 2 4 6 2" xfId="4761" xr:uid="{00000000-0005-0000-0000-0000D9100000}"/>
    <cellStyle name="Currency 2 5 2 3 2 4 7" xfId="4762" xr:uid="{00000000-0005-0000-0000-0000DA100000}"/>
    <cellStyle name="Currency 2 5 2 3 2 4 7 2" xfId="4763" xr:uid="{00000000-0005-0000-0000-0000DB100000}"/>
    <cellStyle name="Currency 2 5 2 3 2 4 8" xfId="4764" xr:uid="{00000000-0005-0000-0000-0000DC100000}"/>
    <cellStyle name="Currency 2 5 2 3 2 4 9" xfId="4765" xr:uid="{00000000-0005-0000-0000-0000DD100000}"/>
    <cellStyle name="Currency 2 5 2 3 2 5" xfId="4766" xr:uid="{00000000-0005-0000-0000-0000DE100000}"/>
    <cellStyle name="Currency 2 5 2 3 2 5 2" xfId="4767" xr:uid="{00000000-0005-0000-0000-0000DF100000}"/>
    <cellStyle name="Currency 2 5 2 3 2 5 3" xfId="4768" xr:uid="{00000000-0005-0000-0000-0000E0100000}"/>
    <cellStyle name="Currency 2 5 2 3 2 6" xfId="4769" xr:uid="{00000000-0005-0000-0000-0000E1100000}"/>
    <cellStyle name="Currency 2 5 2 3 2 6 2" xfId="4770" xr:uid="{00000000-0005-0000-0000-0000E2100000}"/>
    <cellStyle name="Currency 2 5 2 3 2 6 2 2" xfId="4771" xr:uid="{00000000-0005-0000-0000-0000E3100000}"/>
    <cellStyle name="Currency 2 5 2 3 2 6 2 2 2" xfId="4772" xr:uid="{00000000-0005-0000-0000-0000E4100000}"/>
    <cellStyle name="Currency 2 5 2 3 2 6 2 3" xfId="4773" xr:uid="{00000000-0005-0000-0000-0000E5100000}"/>
    <cellStyle name="Currency 2 5 2 3 2 6 3" xfId="4774" xr:uid="{00000000-0005-0000-0000-0000E6100000}"/>
    <cellStyle name="Currency 2 5 2 3 2 6 3 2" xfId="4775" xr:uid="{00000000-0005-0000-0000-0000E7100000}"/>
    <cellStyle name="Currency 2 5 2 3 2 6 3 2 2" xfId="4776" xr:uid="{00000000-0005-0000-0000-0000E8100000}"/>
    <cellStyle name="Currency 2 5 2 3 2 6 3 3" xfId="4777" xr:uid="{00000000-0005-0000-0000-0000E9100000}"/>
    <cellStyle name="Currency 2 5 2 3 2 6 4" xfId="4778" xr:uid="{00000000-0005-0000-0000-0000EA100000}"/>
    <cellStyle name="Currency 2 5 2 3 2 6 4 2" xfId="4779" xr:uid="{00000000-0005-0000-0000-0000EB100000}"/>
    <cellStyle name="Currency 2 5 2 3 2 6 4 2 2" xfId="4780" xr:uid="{00000000-0005-0000-0000-0000EC100000}"/>
    <cellStyle name="Currency 2 5 2 3 2 6 4 3" xfId="4781" xr:uid="{00000000-0005-0000-0000-0000ED100000}"/>
    <cellStyle name="Currency 2 5 2 3 2 6 5" xfId="4782" xr:uid="{00000000-0005-0000-0000-0000EE100000}"/>
    <cellStyle name="Currency 2 5 2 3 2 6 5 2" xfId="4783" xr:uid="{00000000-0005-0000-0000-0000EF100000}"/>
    <cellStyle name="Currency 2 5 2 3 2 6 6" xfId="4784" xr:uid="{00000000-0005-0000-0000-0000F0100000}"/>
    <cellStyle name="Currency 2 5 2 3 2 6 6 2" xfId="4785" xr:uid="{00000000-0005-0000-0000-0000F1100000}"/>
    <cellStyle name="Currency 2 5 2 3 2 6 7" xfId="4786" xr:uid="{00000000-0005-0000-0000-0000F2100000}"/>
    <cellStyle name="Currency 2 5 2 3 2 7" xfId="4787" xr:uid="{00000000-0005-0000-0000-0000F3100000}"/>
    <cellStyle name="Currency 2 5 2 3 2 7 2" xfId="4788" xr:uid="{00000000-0005-0000-0000-0000F4100000}"/>
    <cellStyle name="Currency 2 5 2 3 2 7 2 2" xfId="4789" xr:uid="{00000000-0005-0000-0000-0000F5100000}"/>
    <cellStyle name="Currency 2 5 2 3 2 7 3" xfId="4790" xr:uid="{00000000-0005-0000-0000-0000F6100000}"/>
    <cellStyle name="Currency 2 5 2 3 2 8" xfId="4791" xr:uid="{00000000-0005-0000-0000-0000F7100000}"/>
    <cellStyle name="Currency 2 5 2 3 2 8 2" xfId="4792" xr:uid="{00000000-0005-0000-0000-0000F8100000}"/>
    <cellStyle name="Currency 2 5 2 3 2 8 2 2" xfId="4793" xr:uid="{00000000-0005-0000-0000-0000F9100000}"/>
    <cellStyle name="Currency 2 5 2 3 2 8 3" xfId="4794" xr:uid="{00000000-0005-0000-0000-0000FA100000}"/>
    <cellStyle name="Currency 2 5 2 3 3" xfId="222" xr:uid="{00000000-0005-0000-0000-0000FB100000}"/>
    <cellStyle name="Currency 2 5 2 3 3 10" xfId="4795" xr:uid="{00000000-0005-0000-0000-0000FC100000}"/>
    <cellStyle name="Currency 2 5 2 3 3 2" xfId="223" xr:uid="{00000000-0005-0000-0000-0000FD100000}"/>
    <cellStyle name="Currency 2 5 2 3 3 2 2" xfId="4796" xr:uid="{00000000-0005-0000-0000-0000FE100000}"/>
    <cellStyle name="Currency 2 5 2 3 3 2 3" xfId="4797" xr:uid="{00000000-0005-0000-0000-0000FF100000}"/>
    <cellStyle name="Currency 2 5 2 3 3 2 3 2" xfId="4798" xr:uid="{00000000-0005-0000-0000-000000110000}"/>
    <cellStyle name="Currency 2 5 2 3 3 2 3 3" xfId="4799" xr:uid="{00000000-0005-0000-0000-000001110000}"/>
    <cellStyle name="Currency 2 5 2 3 3 2 4" xfId="4800" xr:uid="{00000000-0005-0000-0000-000002110000}"/>
    <cellStyle name="Currency 2 5 2 3 3 2 4 2" xfId="4801" xr:uid="{00000000-0005-0000-0000-000003110000}"/>
    <cellStyle name="Currency 2 5 2 3 3 2 4 2 2" xfId="4802" xr:uid="{00000000-0005-0000-0000-000004110000}"/>
    <cellStyle name="Currency 2 5 2 3 3 2 4 3" xfId="4803" xr:uid="{00000000-0005-0000-0000-000005110000}"/>
    <cellStyle name="Currency 2 5 2 3 3 2 5" xfId="4804" xr:uid="{00000000-0005-0000-0000-000006110000}"/>
    <cellStyle name="Currency 2 5 2 3 3 2 5 2" xfId="4805" xr:uid="{00000000-0005-0000-0000-000007110000}"/>
    <cellStyle name="Currency 2 5 2 3 3 2 5 2 2" xfId="4806" xr:uid="{00000000-0005-0000-0000-000008110000}"/>
    <cellStyle name="Currency 2 5 2 3 3 2 5 3" xfId="4807" xr:uid="{00000000-0005-0000-0000-000009110000}"/>
    <cellStyle name="Currency 2 5 2 3 3 2 6" xfId="4808" xr:uid="{00000000-0005-0000-0000-00000A110000}"/>
    <cellStyle name="Currency 2 5 2 3 3 2 6 2" xfId="4809" xr:uid="{00000000-0005-0000-0000-00000B110000}"/>
    <cellStyle name="Currency 2 5 2 3 3 2 6 2 2" xfId="4810" xr:uid="{00000000-0005-0000-0000-00000C110000}"/>
    <cellStyle name="Currency 2 5 2 3 3 2 6 3" xfId="4811" xr:uid="{00000000-0005-0000-0000-00000D110000}"/>
    <cellStyle name="Currency 2 5 2 3 3 2 7" xfId="4812" xr:uid="{00000000-0005-0000-0000-00000E110000}"/>
    <cellStyle name="Currency 2 5 2 3 3 2 7 2" xfId="4813" xr:uid="{00000000-0005-0000-0000-00000F110000}"/>
    <cellStyle name="Currency 2 5 2 3 3 2 8" xfId="4814" xr:uid="{00000000-0005-0000-0000-000010110000}"/>
    <cellStyle name="Currency 2 5 2 3 3 2 8 2" xfId="4815" xr:uid="{00000000-0005-0000-0000-000011110000}"/>
    <cellStyle name="Currency 2 5 2 3 3 2 9" xfId="4816" xr:uid="{00000000-0005-0000-0000-000012110000}"/>
    <cellStyle name="Currency 2 5 2 3 3 3" xfId="224" xr:uid="{00000000-0005-0000-0000-000013110000}"/>
    <cellStyle name="Currency 2 5 2 3 3 4" xfId="4817" xr:uid="{00000000-0005-0000-0000-000014110000}"/>
    <cellStyle name="Currency 2 5 2 3 3 4 2" xfId="4818" xr:uid="{00000000-0005-0000-0000-000015110000}"/>
    <cellStyle name="Currency 2 5 2 3 3 4 3" xfId="4819" xr:uid="{00000000-0005-0000-0000-000016110000}"/>
    <cellStyle name="Currency 2 5 2 3 3 5" xfId="4820" xr:uid="{00000000-0005-0000-0000-000017110000}"/>
    <cellStyle name="Currency 2 5 2 3 3 5 2" xfId="4821" xr:uid="{00000000-0005-0000-0000-000018110000}"/>
    <cellStyle name="Currency 2 5 2 3 3 5 2 2" xfId="4822" xr:uid="{00000000-0005-0000-0000-000019110000}"/>
    <cellStyle name="Currency 2 5 2 3 3 5 3" xfId="4823" xr:uid="{00000000-0005-0000-0000-00001A110000}"/>
    <cellStyle name="Currency 2 5 2 3 3 6" xfId="4824" xr:uid="{00000000-0005-0000-0000-00001B110000}"/>
    <cellStyle name="Currency 2 5 2 3 3 6 2" xfId="4825" xr:uid="{00000000-0005-0000-0000-00001C110000}"/>
    <cellStyle name="Currency 2 5 2 3 3 6 2 2" xfId="4826" xr:uid="{00000000-0005-0000-0000-00001D110000}"/>
    <cellStyle name="Currency 2 5 2 3 3 6 3" xfId="4827" xr:uid="{00000000-0005-0000-0000-00001E110000}"/>
    <cellStyle name="Currency 2 5 2 3 3 7" xfId="4828" xr:uid="{00000000-0005-0000-0000-00001F110000}"/>
    <cellStyle name="Currency 2 5 2 3 3 7 2" xfId="4829" xr:uid="{00000000-0005-0000-0000-000020110000}"/>
    <cellStyle name="Currency 2 5 2 3 3 7 2 2" xfId="4830" xr:uid="{00000000-0005-0000-0000-000021110000}"/>
    <cellStyle name="Currency 2 5 2 3 3 7 3" xfId="4831" xr:uid="{00000000-0005-0000-0000-000022110000}"/>
    <cellStyle name="Currency 2 5 2 3 3 8" xfId="4832" xr:uid="{00000000-0005-0000-0000-000023110000}"/>
    <cellStyle name="Currency 2 5 2 3 3 8 2" xfId="4833" xr:uid="{00000000-0005-0000-0000-000024110000}"/>
    <cellStyle name="Currency 2 5 2 3 3 9" xfId="4834" xr:uid="{00000000-0005-0000-0000-000025110000}"/>
    <cellStyle name="Currency 2 5 2 3 3 9 2" xfId="4835" xr:uid="{00000000-0005-0000-0000-000026110000}"/>
    <cellStyle name="Currency 2 5 2 3 4" xfId="225" xr:uid="{00000000-0005-0000-0000-000027110000}"/>
    <cellStyle name="Currency 2 5 2 3 4 2" xfId="226" xr:uid="{00000000-0005-0000-0000-000028110000}"/>
    <cellStyle name="Currency 2 5 2 3 4 2 10" xfId="4836" xr:uid="{00000000-0005-0000-0000-000029110000}"/>
    <cellStyle name="Currency 2 5 2 3 4 2 2" xfId="4837" xr:uid="{00000000-0005-0000-0000-00002A110000}"/>
    <cellStyle name="Currency 2 5 2 3 4 2 3" xfId="4838" xr:uid="{00000000-0005-0000-0000-00002B110000}"/>
    <cellStyle name="Currency 2 5 2 3 4 2 4" xfId="4839" xr:uid="{00000000-0005-0000-0000-00002C110000}"/>
    <cellStyle name="Currency 2 5 2 3 4 2 4 2" xfId="4840" xr:uid="{00000000-0005-0000-0000-00002D110000}"/>
    <cellStyle name="Currency 2 5 2 3 4 2 4 2 2" xfId="4841" xr:uid="{00000000-0005-0000-0000-00002E110000}"/>
    <cellStyle name="Currency 2 5 2 3 4 2 4 3" xfId="4842" xr:uid="{00000000-0005-0000-0000-00002F110000}"/>
    <cellStyle name="Currency 2 5 2 3 4 2 5" xfId="4843" xr:uid="{00000000-0005-0000-0000-000030110000}"/>
    <cellStyle name="Currency 2 5 2 3 4 2 5 2" xfId="4844" xr:uid="{00000000-0005-0000-0000-000031110000}"/>
    <cellStyle name="Currency 2 5 2 3 4 2 5 2 2" xfId="4845" xr:uid="{00000000-0005-0000-0000-000032110000}"/>
    <cellStyle name="Currency 2 5 2 3 4 2 5 3" xfId="4846" xr:uid="{00000000-0005-0000-0000-000033110000}"/>
    <cellStyle name="Currency 2 5 2 3 4 2 6" xfId="4847" xr:uid="{00000000-0005-0000-0000-000034110000}"/>
    <cellStyle name="Currency 2 5 2 3 4 2 6 2" xfId="4848" xr:uid="{00000000-0005-0000-0000-000035110000}"/>
    <cellStyle name="Currency 2 5 2 3 4 2 6 2 2" xfId="4849" xr:uid="{00000000-0005-0000-0000-000036110000}"/>
    <cellStyle name="Currency 2 5 2 3 4 2 6 3" xfId="4850" xr:uid="{00000000-0005-0000-0000-000037110000}"/>
    <cellStyle name="Currency 2 5 2 3 4 2 7" xfId="4851" xr:uid="{00000000-0005-0000-0000-000038110000}"/>
    <cellStyle name="Currency 2 5 2 3 4 2 7 2" xfId="4852" xr:uid="{00000000-0005-0000-0000-000039110000}"/>
    <cellStyle name="Currency 2 5 2 3 4 2 8" xfId="4853" xr:uid="{00000000-0005-0000-0000-00003A110000}"/>
    <cellStyle name="Currency 2 5 2 3 4 2 8 2" xfId="4854" xr:uid="{00000000-0005-0000-0000-00003B110000}"/>
    <cellStyle name="Currency 2 5 2 3 4 2 9" xfId="4855" xr:uid="{00000000-0005-0000-0000-00003C110000}"/>
    <cellStyle name="Currency 2 5 2 3 4 3" xfId="227" xr:uid="{00000000-0005-0000-0000-00003D110000}"/>
    <cellStyle name="Currency 2 5 2 3 4 4" xfId="4856" xr:uid="{00000000-0005-0000-0000-00003E110000}"/>
    <cellStyle name="Currency 2 5 2 3 4 4 2" xfId="4857" xr:uid="{00000000-0005-0000-0000-00003F110000}"/>
    <cellStyle name="Currency 2 5 2 3 4 4 2 2" xfId="4858" xr:uid="{00000000-0005-0000-0000-000040110000}"/>
    <cellStyle name="Currency 2 5 2 3 4 4 3" xfId="4859" xr:uid="{00000000-0005-0000-0000-000041110000}"/>
    <cellStyle name="Currency 2 5 2 3 4 5" xfId="4860" xr:uid="{00000000-0005-0000-0000-000042110000}"/>
    <cellStyle name="Currency 2 5 2 3 4 5 2" xfId="4861" xr:uid="{00000000-0005-0000-0000-000043110000}"/>
    <cellStyle name="Currency 2 5 2 3 4 5 2 2" xfId="4862" xr:uid="{00000000-0005-0000-0000-000044110000}"/>
    <cellStyle name="Currency 2 5 2 3 4 5 3" xfId="4863" xr:uid="{00000000-0005-0000-0000-000045110000}"/>
    <cellStyle name="Currency 2 5 2 3 5" xfId="4864" xr:uid="{00000000-0005-0000-0000-000046110000}"/>
    <cellStyle name="Currency 2 5 2 3 5 2" xfId="4865" xr:uid="{00000000-0005-0000-0000-000047110000}"/>
    <cellStyle name="Currency 2 5 2 3 5 3" xfId="4866" xr:uid="{00000000-0005-0000-0000-000048110000}"/>
    <cellStyle name="Currency 2 5 2 3 5 3 2" xfId="4867" xr:uid="{00000000-0005-0000-0000-000049110000}"/>
    <cellStyle name="Currency 2 5 2 3 5 3 3" xfId="4868" xr:uid="{00000000-0005-0000-0000-00004A110000}"/>
    <cellStyle name="Currency 2 5 2 3 5 4" xfId="4869" xr:uid="{00000000-0005-0000-0000-00004B110000}"/>
    <cellStyle name="Currency 2 5 2 3 5 4 2" xfId="4870" xr:uid="{00000000-0005-0000-0000-00004C110000}"/>
    <cellStyle name="Currency 2 5 2 3 5 4 2 2" xfId="4871" xr:uid="{00000000-0005-0000-0000-00004D110000}"/>
    <cellStyle name="Currency 2 5 2 3 5 4 3" xfId="4872" xr:uid="{00000000-0005-0000-0000-00004E110000}"/>
    <cellStyle name="Currency 2 5 2 3 5 5" xfId="4873" xr:uid="{00000000-0005-0000-0000-00004F110000}"/>
    <cellStyle name="Currency 2 5 2 3 5 5 2" xfId="4874" xr:uid="{00000000-0005-0000-0000-000050110000}"/>
    <cellStyle name="Currency 2 5 2 3 5 5 2 2" xfId="4875" xr:uid="{00000000-0005-0000-0000-000051110000}"/>
    <cellStyle name="Currency 2 5 2 3 5 5 3" xfId="4876" xr:uid="{00000000-0005-0000-0000-000052110000}"/>
    <cellStyle name="Currency 2 5 2 3 5 6" xfId="4877" xr:uid="{00000000-0005-0000-0000-000053110000}"/>
    <cellStyle name="Currency 2 5 2 3 5 6 2" xfId="4878" xr:uid="{00000000-0005-0000-0000-000054110000}"/>
    <cellStyle name="Currency 2 5 2 3 5 6 2 2" xfId="4879" xr:uid="{00000000-0005-0000-0000-000055110000}"/>
    <cellStyle name="Currency 2 5 2 3 5 6 3" xfId="4880" xr:uid="{00000000-0005-0000-0000-000056110000}"/>
    <cellStyle name="Currency 2 5 2 3 5 7" xfId="4881" xr:uid="{00000000-0005-0000-0000-000057110000}"/>
    <cellStyle name="Currency 2 5 2 3 5 7 2" xfId="4882" xr:uid="{00000000-0005-0000-0000-000058110000}"/>
    <cellStyle name="Currency 2 5 2 3 5 8" xfId="4883" xr:uid="{00000000-0005-0000-0000-000059110000}"/>
    <cellStyle name="Currency 2 5 2 3 5 8 2" xfId="4884" xr:uid="{00000000-0005-0000-0000-00005A110000}"/>
    <cellStyle name="Currency 2 5 2 3 5 9" xfId="4885" xr:uid="{00000000-0005-0000-0000-00005B110000}"/>
    <cellStyle name="Currency 2 5 2 3 6" xfId="4886" xr:uid="{00000000-0005-0000-0000-00005C110000}"/>
    <cellStyle name="Currency 2 5 2 3 6 2" xfId="4887" xr:uid="{00000000-0005-0000-0000-00005D110000}"/>
    <cellStyle name="Currency 2 5 2 3 6 3" xfId="4888" xr:uid="{00000000-0005-0000-0000-00005E110000}"/>
    <cellStyle name="Currency 2 5 2 3 7" xfId="4889" xr:uid="{00000000-0005-0000-0000-00005F110000}"/>
    <cellStyle name="Currency 2 5 2 3 8" xfId="4890" xr:uid="{00000000-0005-0000-0000-000060110000}"/>
    <cellStyle name="Currency 2 5 2 3 8 2" xfId="4891" xr:uid="{00000000-0005-0000-0000-000061110000}"/>
    <cellStyle name="Currency 2 5 2 3 8 2 2" xfId="4892" xr:uid="{00000000-0005-0000-0000-000062110000}"/>
    <cellStyle name="Currency 2 5 2 3 8 3" xfId="4893" xr:uid="{00000000-0005-0000-0000-000063110000}"/>
    <cellStyle name="Currency 2 5 2 3 8 4" xfId="4894" xr:uid="{00000000-0005-0000-0000-000064110000}"/>
    <cellStyle name="Currency 2 5 2 3 9" xfId="4895" xr:uid="{00000000-0005-0000-0000-000065110000}"/>
    <cellStyle name="Currency 2 5 2 3 9 2" xfId="4896" xr:uid="{00000000-0005-0000-0000-000066110000}"/>
    <cellStyle name="Currency 2 5 2 3 9 2 2" xfId="4897" xr:uid="{00000000-0005-0000-0000-000067110000}"/>
    <cellStyle name="Currency 2 5 2 3 9 3" xfId="4898" xr:uid="{00000000-0005-0000-0000-000068110000}"/>
    <cellStyle name="Currency 2 5 2 4" xfId="228" xr:uid="{00000000-0005-0000-0000-000069110000}"/>
    <cellStyle name="Currency 2 5 2 4 2" xfId="4899" xr:uid="{00000000-0005-0000-0000-00006A110000}"/>
    <cellStyle name="Currency 2 5 2 4 2 2" xfId="4900" xr:uid="{00000000-0005-0000-0000-00006B110000}"/>
    <cellStyle name="Currency 2 5 2 4 2 3" xfId="4901" xr:uid="{00000000-0005-0000-0000-00006C110000}"/>
    <cellStyle name="Currency 2 5 2 4 2 3 2" xfId="4902" xr:uid="{00000000-0005-0000-0000-00006D110000}"/>
    <cellStyle name="Currency 2 5 2 4 2 3 3" xfId="4903" xr:uid="{00000000-0005-0000-0000-00006E110000}"/>
    <cellStyle name="Currency 2 5 2 4 2 4" xfId="4904" xr:uid="{00000000-0005-0000-0000-00006F110000}"/>
    <cellStyle name="Currency 2 5 2 4 2 4 2" xfId="4905" xr:uid="{00000000-0005-0000-0000-000070110000}"/>
    <cellStyle name="Currency 2 5 2 4 2 4 2 2" xfId="4906" xr:uid="{00000000-0005-0000-0000-000071110000}"/>
    <cellStyle name="Currency 2 5 2 4 2 4 3" xfId="4907" xr:uid="{00000000-0005-0000-0000-000072110000}"/>
    <cellStyle name="Currency 2 5 2 4 2 5" xfId="4908" xr:uid="{00000000-0005-0000-0000-000073110000}"/>
    <cellStyle name="Currency 2 5 2 4 2 5 2" xfId="4909" xr:uid="{00000000-0005-0000-0000-000074110000}"/>
    <cellStyle name="Currency 2 5 2 4 2 5 2 2" xfId="4910" xr:uid="{00000000-0005-0000-0000-000075110000}"/>
    <cellStyle name="Currency 2 5 2 4 2 5 3" xfId="4911" xr:uid="{00000000-0005-0000-0000-000076110000}"/>
    <cellStyle name="Currency 2 5 2 4 2 6" xfId="4912" xr:uid="{00000000-0005-0000-0000-000077110000}"/>
    <cellStyle name="Currency 2 5 2 4 2 6 2" xfId="4913" xr:uid="{00000000-0005-0000-0000-000078110000}"/>
    <cellStyle name="Currency 2 5 2 4 2 6 2 2" xfId="4914" xr:uid="{00000000-0005-0000-0000-000079110000}"/>
    <cellStyle name="Currency 2 5 2 4 2 6 3" xfId="4915" xr:uid="{00000000-0005-0000-0000-00007A110000}"/>
    <cellStyle name="Currency 2 5 2 4 2 7" xfId="4916" xr:uid="{00000000-0005-0000-0000-00007B110000}"/>
    <cellStyle name="Currency 2 5 2 4 2 7 2" xfId="4917" xr:uid="{00000000-0005-0000-0000-00007C110000}"/>
    <cellStyle name="Currency 2 5 2 4 2 8" xfId="4918" xr:uid="{00000000-0005-0000-0000-00007D110000}"/>
    <cellStyle name="Currency 2 5 2 4 2 8 2" xfId="4919" xr:uid="{00000000-0005-0000-0000-00007E110000}"/>
    <cellStyle name="Currency 2 5 2 4 2 9" xfId="4920" xr:uid="{00000000-0005-0000-0000-00007F110000}"/>
    <cellStyle name="Currency 2 5 2 4 3" xfId="4921" xr:uid="{00000000-0005-0000-0000-000080110000}"/>
    <cellStyle name="Currency 2 5 2 4 3 2" xfId="4922" xr:uid="{00000000-0005-0000-0000-000081110000}"/>
    <cellStyle name="Currency 2 5 2 4 3 3" xfId="4923" xr:uid="{00000000-0005-0000-0000-000082110000}"/>
    <cellStyle name="Currency 2 5 2 4 3 3 2" xfId="4924" xr:uid="{00000000-0005-0000-0000-000083110000}"/>
    <cellStyle name="Currency 2 5 2 4 3 3 3" xfId="4925" xr:uid="{00000000-0005-0000-0000-000084110000}"/>
    <cellStyle name="Currency 2 5 2 4 3 4" xfId="4926" xr:uid="{00000000-0005-0000-0000-000085110000}"/>
    <cellStyle name="Currency 2 5 2 4 3 4 2" xfId="4927" xr:uid="{00000000-0005-0000-0000-000086110000}"/>
    <cellStyle name="Currency 2 5 2 4 3 4 2 2" xfId="4928" xr:uid="{00000000-0005-0000-0000-000087110000}"/>
    <cellStyle name="Currency 2 5 2 4 3 4 3" xfId="4929" xr:uid="{00000000-0005-0000-0000-000088110000}"/>
    <cellStyle name="Currency 2 5 2 4 3 5" xfId="4930" xr:uid="{00000000-0005-0000-0000-000089110000}"/>
    <cellStyle name="Currency 2 5 2 4 3 5 2" xfId="4931" xr:uid="{00000000-0005-0000-0000-00008A110000}"/>
    <cellStyle name="Currency 2 5 2 4 3 5 2 2" xfId="4932" xr:uid="{00000000-0005-0000-0000-00008B110000}"/>
    <cellStyle name="Currency 2 5 2 4 3 5 3" xfId="4933" xr:uid="{00000000-0005-0000-0000-00008C110000}"/>
    <cellStyle name="Currency 2 5 2 4 3 6" xfId="4934" xr:uid="{00000000-0005-0000-0000-00008D110000}"/>
    <cellStyle name="Currency 2 5 2 4 3 6 2" xfId="4935" xr:uid="{00000000-0005-0000-0000-00008E110000}"/>
    <cellStyle name="Currency 2 5 2 4 3 6 2 2" xfId="4936" xr:uid="{00000000-0005-0000-0000-00008F110000}"/>
    <cellStyle name="Currency 2 5 2 4 3 6 3" xfId="4937" xr:uid="{00000000-0005-0000-0000-000090110000}"/>
    <cellStyle name="Currency 2 5 2 4 3 7" xfId="4938" xr:uid="{00000000-0005-0000-0000-000091110000}"/>
    <cellStyle name="Currency 2 5 2 4 3 7 2" xfId="4939" xr:uid="{00000000-0005-0000-0000-000092110000}"/>
    <cellStyle name="Currency 2 5 2 4 3 8" xfId="4940" xr:uid="{00000000-0005-0000-0000-000093110000}"/>
    <cellStyle name="Currency 2 5 2 4 3 8 2" xfId="4941" xr:uid="{00000000-0005-0000-0000-000094110000}"/>
    <cellStyle name="Currency 2 5 2 4 3 9" xfId="4942" xr:uid="{00000000-0005-0000-0000-000095110000}"/>
    <cellStyle name="Currency 2 5 2 4 4" xfId="4943" xr:uid="{00000000-0005-0000-0000-000096110000}"/>
    <cellStyle name="Currency 2 5 2 4 4 2" xfId="4944" xr:uid="{00000000-0005-0000-0000-000097110000}"/>
    <cellStyle name="Currency 2 5 2 4 4 3" xfId="4945" xr:uid="{00000000-0005-0000-0000-000098110000}"/>
    <cellStyle name="Currency 2 5 2 4 4 3 2" xfId="4946" xr:uid="{00000000-0005-0000-0000-000099110000}"/>
    <cellStyle name="Currency 2 5 2 4 4 3 2 2" xfId="4947" xr:uid="{00000000-0005-0000-0000-00009A110000}"/>
    <cellStyle name="Currency 2 5 2 4 4 3 3" xfId="4948" xr:uid="{00000000-0005-0000-0000-00009B110000}"/>
    <cellStyle name="Currency 2 5 2 4 4 4" xfId="4949" xr:uid="{00000000-0005-0000-0000-00009C110000}"/>
    <cellStyle name="Currency 2 5 2 4 4 4 2" xfId="4950" xr:uid="{00000000-0005-0000-0000-00009D110000}"/>
    <cellStyle name="Currency 2 5 2 4 4 4 2 2" xfId="4951" xr:uid="{00000000-0005-0000-0000-00009E110000}"/>
    <cellStyle name="Currency 2 5 2 4 4 4 3" xfId="4952" xr:uid="{00000000-0005-0000-0000-00009F110000}"/>
    <cellStyle name="Currency 2 5 2 4 4 5" xfId="4953" xr:uid="{00000000-0005-0000-0000-0000A0110000}"/>
    <cellStyle name="Currency 2 5 2 4 4 5 2" xfId="4954" xr:uid="{00000000-0005-0000-0000-0000A1110000}"/>
    <cellStyle name="Currency 2 5 2 4 4 5 2 2" xfId="4955" xr:uid="{00000000-0005-0000-0000-0000A2110000}"/>
    <cellStyle name="Currency 2 5 2 4 4 5 3" xfId="4956" xr:uid="{00000000-0005-0000-0000-0000A3110000}"/>
    <cellStyle name="Currency 2 5 2 4 4 6" xfId="4957" xr:uid="{00000000-0005-0000-0000-0000A4110000}"/>
    <cellStyle name="Currency 2 5 2 4 4 6 2" xfId="4958" xr:uid="{00000000-0005-0000-0000-0000A5110000}"/>
    <cellStyle name="Currency 2 5 2 4 4 7" xfId="4959" xr:uid="{00000000-0005-0000-0000-0000A6110000}"/>
    <cellStyle name="Currency 2 5 2 4 4 7 2" xfId="4960" xr:uid="{00000000-0005-0000-0000-0000A7110000}"/>
    <cellStyle name="Currency 2 5 2 4 4 8" xfId="4961" xr:uid="{00000000-0005-0000-0000-0000A8110000}"/>
    <cellStyle name="Currency 2 5 2 4 4 9" xfId="4962" xr:uid="{00000000-0005-0000-0000-0000A9110000}"/>
    <cellStyle name="Currency 2 5 2 4 5" xfId="4963" xr:uid="{00000000-0005-0000-0000-0000AA110000}"/>
    <cellStyle name="Currency 2 5 2 4 5 2" xfId="4964" xr:uid="{00000000-0005-0000-0000-0000AB110000}"/>
    <cellStyle name="Currency 2 5 2 4 5 3" xfId="4965" xr:uid="{00000000-0005-0000-0000-0000AC110000}"/>
    <cellStyle name="Currency 2 5 2 4 6" xfId="4966" xr:uid="{00000000-0005-0000-0000-0000AD110000}"/>
    <cellStyle name="Currency 2 5 2 4 6 2" xfId="4967" xr:uid="{00000000-0005-0000-0000-0000AE110000}"/>
    <cellStyle name="Currency 2 5 2 4 6 2 2" xfId="4968" xr:uid="{00000000-0005-0000-0000-0000AF110000}"/>
    <cellStyle name="Currency 2 5 2 4 6 2 2 2" xfId="4969" xr:uid="{00000000-0005-0000-0000-0000B0110000}"/>
    <cellStyle name="Currency 2 5 2 4 6 2 3" xfId="4970" xr:uid="{00000000-0005-0000-0000-0000B1110000}"/>
    <cellStyle name="Currency 2 5 2 4 6 3" xfId="4971" xr:uid="{00000000-0005-0000-0000-0000B2110000}"/>
    <cellStyle name="Currency 2 5 2 4 6 3 2" xfId="4972" xr:uid="{00000000-0005-0000-0000-0000B3110000}"/>
    <cellStyle name="Currency 2 5 2 4 6 3 2 2" xfId="4973" xr:uid="{00000000-0005-0000-0000-0000B4110000}"/>
    <cellStyle name="Currency 2 5 2 4 6 3 3" xfId="4974" xr:uid="{00000000-0005-0000-0000-0000B5110000}"/>
    <cellStyle name="Currency 2 5 2 4 6 4" xfId="4975" xr:uid="{00000000-0005-0000-0000-0000B6110000}"/>
    <cellStyle name="Currency 2 5 2 4 6 4 2" xfId="4976" xr:uid="{00000000-0005-0000-0000-0000B7110000}"/>
    <cellStyle name="Currency 2 5 2 4 6 4 2 2" xfId="4977" xr:uid="{00000000-0005-0000-0000-0000B8110000}"/>
    <cellStyle name="Currency 2 5 2 4 6 4 3" xfId="4978" xr:uid="{00000000-0005-0000-0000-0000B9110000}"/>
    <cellStyle name="Currency 2 5 2 4 6 5" xfId="4979" xr:uid="{00000000-0005-0000-0000-0000BA110000}"/>
    <cellStyle name="Currency 2 5 2 4 6 5 2" xfId="4980" xr:uid="{00000000-0005-0000-0000-0000BB110000}"/>
    <cellStyle name="Currency 2 5 2 4 6 6" xfId="4981" xr:uid="{00000000-0005-0000-0000-0000BC110000}"/>
    <cellStyle name="Currency 2 5 2 4 6 6 2" xfId="4982" xr:uid="{00000000-0005-0000-0000-0000BD110000}"/>
    <cellStyle name="Currency 2 5 2 4 6 7" xfId="4983" xr:uid="{00000000-0005-0000-0000-0000BE110000}"/>
    <cellStyle name="Currency 2 5 2 4 7" xfId="4984" xr:uid="{00000000-0005-0000-0000-0000BF110000}"/>
    <cellStyle name="Currency 2 5 2 4 7 2" xfId="4985" xr:uid="{00000000-0005-0000-0000-0000C0110000}"/>
    <cellStyle name="Currency 2 5 2 4 7 2 2" xfId="4986" xr:uid="{00000000-0005-0000-0000-0000C1110000}"/>
    <cellStyle name="Currency 2 5 2 4 7 3" xfId="4987" xr:uid="{00000000-0005-0000-0000-0000C2110000}"/>
    <cellStyle name="Currency 2 5 2 4 8" xfId="4988" xr:uid="{00000000-0005-0000-0000-0000C3110000}"/>
    <cellStyle name="Currency 2 5 2 4 8 2" xfId="4989" xr:uid="{00000000-0005-0000-0000-0000C4110000}"/>
    <cellStyle name="Currency 2 5 2 4 8 2 2" xfId="4990" xr:uid="{00000000-0005-0000-0000-0000C5110000}"/>
    <cellStyle name="Currency 2 5 2 4 8 3" xfId="4991" xr:uid="{00000000-0005-0000-0000-0000C6110000}"/>
    <cellStyle name="Currency 2 5 2 5" xfId="229" xr:uid="{00000000-0005-0000-0000-0000C7110000}"/>
    <cellStyle name="Currency 2 5 2 5 10" xfId="4992" xr:uid="{00000000-0005-0000-0000-0000C8110000}"/>
    <cellStyle name="Currency 2 5 2 5 2" xfId="230" xr:uid="{00000000-0005-0000-0000-0000C9110000}"/>
    <cellStyle name="Currency 2 5 2 5 2 2" xfId="4993" xr:uid="{00000000-0005-0000-0000-0000CA110000}"/>
    <cellStyle name="Currency 2 5 2 5 2 3" xfId="4994" xr:uid="{00000000-0005-0000-0000-0000CB110000}"/>
    <cellStyle name="Currency 2 5 2 5 2 3 2" xfId="4995" xr:uid="{00000000-0005-0000-0000-0000CC110000}"/>
    <cellStyle name="Currency 2 5 2 5 2 3 3" xfId="4996" xr:uid="{00000000-0005-0000-0000-0000CD110000}"/>
    <cellStyle name="Currency 2 5 2 5 2 4" xfId="4997" xr:uid="{00000000-0005-0000-0000-0000CE110000}"/>
    <cellStyle name="Currency 2 5 2 5 2 4 2" xfId="4998" xr:uid="{00000000-0005-0000-0000-0000CF110000}"/>
    <cellStyle name="Currency 2 5 2 5 2 4 2 2" xfId="4999" xr:uid="{00000000-0005-0000-0000-0000D0110000}"/>
    <cellStyle name="Currency 2 5 2 5 2 4 3" xfId="5000" xr:uid="{00000000-0005-0000-0000-0000D1110000}"/>
    <cellStyle name="Currency 2 5 2 5 2 5" xfId="5001" xr:uid="{00000000-0005-0000-0000-0000D2110000}"/>
    <cellStyle name="Currency 2 5 2 5 2 5 2" xfId="5002" xr:uid="{00000000-0005-0000-0000-0000D3110000}"/>
    <cellStyle name="Currency 2 5 2 5 2 5 2 2" xfId="5003" xr:uid="{00000000-0005-0000-0000-0000D4110000}"/>
    <cellStyle name="Currency 2 5 2 5 2 5 3" xfId="5004" xr:uid="{00000000-0005-0000-0000-0000D5110000}"/>
    <cellStyle name="Currency 2 5 2 5 2 6" xfId="5005" xr:uid="{00000000-0005-0000-0000-0000D6110000}"/>
    <cellStyle name="Currency 2 5 2 5 2 6 2" xfId="5006" xr:uid="{00000000-0005-0000-0000-0000D7110000}"/>
    <cellStyle name="Currency 2 5 2 5 2 6 2 2" xfId="5007" xr:uid="{00000000-0005-0000-0000-0000D8110000}"/>
    <cellStyle name="Currency 2 5 2 5 2 6 3" xfId="5008" xr:uid="{00000000-0005-0000-0000-0000D9110000}"/>
    <cellStyle name="Currency 2 5 2 5 2 7" xfId="5009" xr:uid="{00000000-0005-0000-0000-0000DA110000}"/>
    <cellStyle name="Currency 2 5 2 5 2 7 2" xfId="5010" xr:uid="{00000000-0005-0000-0000-0000DB110000}"/>
    <cellStyle name="Currency 2 5 2 5 2 8" xfId="5011" xr:uid="{00000000-0005-0000-0000-0000DC110000}"/>
    <cellStyle name="Currency 2 5 2 5 2 8 2" xfId="5012" xr:uid="{00000000-0005-0000-0000-0000DD110000}"/>
    <cellStyle name="Currency 2 5 2 5 2 9" xfId="5013" xr:uid="{00000000-0005-0000-0000-0000DE110000}"/>
    <cellStyle name="Currency 2 5 2 5 3" xfId="231" xr:uid="{00000000-0005-0000-0000-0000DF110000}"/>
    <cellStyle name="Currency 2 5 2 5 4" xfId="5014" xr:uid="{00000000-0005-0000-0000-0000E0110000}"/>
    <cellStyle name="Currency 2 5 2 5 4 2" xfId="5015" xr:uid="{00000000-0005-0000-0000-0000E1110000}"/>
    <cellStyle name="Currency 2 5 2 5 4 3" xfId="5016" xr:uid="{00000000-0005-0000-0000-0000E2110000}"/>
    <cellStyle name="Currency 2 5 2 5 5" xfId="5017" xr:uid="{00000000-0005-0000-0000-0000E3110000}"/>
    <cellStyle name="Currency 2 5 2 5 5 2" xfId="5018" xr:uid="{00000000-0005-0000-0000-0000E4110000}"/>
    <cellStyle name="Currency 2 5 2 5 5 2 2" xfId="5019" xr:uid="{00000000-0005-0000-0000-0000E5110000}"/>
    <cellStyle name="Currency 2 5 2 5 5 3" xfId="5020" xr:uid="{00000000-0005-0000-0000-0000E6110000}"/>
    <cellStyle name="Currency 2 5 2 5 6" xfId="5021" xr:uid="{00000000-0005-0000-0000-0000E7110000}"/>
    <cellStyle name="Currency 2 5 2 5 6 2" xfId="5022" xr:uid="{00000000-0005-0000-0000-0000E8110000}"/>
    <cellStyle name="Currency 2 5 2 5 6 2 2" xfId="5023" xr:uid="{00000000-0005-0000-0000-0000E9110000}"/>
    <cellStyle name="Currency 2 5 2 5 6 3" xfId="5024" xr:uid="{00000000-0005-0000-0000-0000EA110000}"/>
    <cellStyle name="Currency 2 5 2 5 7" xfId="5025" xr:uid="{00000000-0005-0000-0000-0000EB110000}"/>
    <cellStyle name="Currency 2 5 2 5 7 2" xfId="5026" xr:uid="{00000000-0005-0000-0000-0000EC110000}"/>
    <cellStyle name="Currency 2 5 2 5 7 2 2" xfId="5027" xr:uid="{00000000-0005-0000-0000-0000ED110000}"/>
    <cellStyle name="Currency 2 5 2 5 7 3" xfId="5028" xr:uid="{00000000-0005-0000-0000-0000EE110000}"/>
    <cellStyle name="Currency 2 5 2 5 8" xfId="5029" xr:uid="{00000000-0005-0000-0000-0000EF110000}"/>
    <cellStyle name="Currency 2 5 2 5 8 2" xfId="5030" xr:uid="{00000000-0005-0000-0000-0000F0110000}"/>
    <cellStyle name="Currency 2 5 2 5 9" xfId="5031" xr:uid="{00000000-0005-0000-0000-0000F1110000}"/>
    <cellStyle name="Currency 2 5 2 5 9 2" xfId="5032" xr:uid="{00000000-0005-0000-0000-0000F2110000}"/>
    <cellStyle name="Currency 2 5 2 6" xfId="232" xr:uid="{00000000-0005-0000-0000-0000F3110000}"/>
    <cellStyle name="Currency 2 5 2 6 2" xfId="233" xr:uid="{00000000-0005-0000-0000-0000F4110000}"/>
    <cellStyle name="Currency 2 5 2 6 2 10" xfId="5033" xr:uid="{00000000-0005-0000-0000-0000F5110000}"/>
    <cellStyle name="Currency 2 5 2 6 2 2" xfId="5034" xr:uid="{00000000-0005-0000-0000-0000F6110000}"/>
    <cellStyle name="Currency 2 5 2 6 2 3" xfId="5035" xr:uid="{00000000-0005-0000-0000-0000F7110000}"/>
    <cellStyle name="Currency 2 5 2 6 2 4" xfId="5036" xr:uid="{00000000-0005-0000-0000-0000F8110000}"/>
    <cellStyle name="Currency 2 5 2 6 2 4 2" xfId="5037" xr:uid="{00000000-0005-0000-0000-0000F9110000}"/>
    <cellStyle name="Currency 2 5 2 6 2 4 2 2" xfId="5038" xr:uid="{00000000-0005-0000-0000-0000FA110000}"/>
    <cellStyle name="Currency 2 5 2 6 2 4 3" xfId="5039" xr:uid="{00000000-0005-0000-0000-0000FB110000}"/>
    <cellStyle name="Currency 2 5 2 6 2 5" xfId="5040" xr:uid="{00000000-0005-0000-0000-0000FC110000}"/>
    <cellStyle name="Currency 2 5 2 6 2 5 2" xfId="5041" xr:uid="{00000000-0005-0000-0000-0000FD110000}"/>
    <cellStyle name="Currency 2 5 2 6 2 5 2 2" xfId="5042" xr:uid="{00000000-0005-0000-0000-0000FE110000}"/>
    <cellStyle name="Currency 2 5 2 6 2 5 3" xfId="5043" xr:uid="{00000000-0005-0000-0000-0000FF110000}"/>
    <cellStyle name="Currency 2 5 2 6 2 6" xfId="5044" xr:uid="{00000000-0005-0000-0000-000000120000}"/>
    <cellStyle name="Currency 2 5 2 6 2 6 2" xfId="5045" xr:uid="{00000000-0005-0000-0000-000001120000}"/>
    <cellStyle name="Currency 2 5 2 6 2 6 2 2" xfId="5046" xr:uid="{00000000-0005-0000-0000-000002120000}"/>
    <cellStyle name="Currency 2 5 2 6 2 6 3" xfId="5047" xr:uid="{00000000-0005-0000-0000-000003120000}"/>
    <cellStyle name="Currency 2 5 2 6 2 7" xfId="5048" xr:uid="{00000000-0005-0000-0000-000004120000}"/>
    <cellStyle name="Currency 2 5 2 6 2 7 2" xfId="5049" xr:uid="{00000000-0005-0000-0000-000005120000}"/>
    <cellStyle name="Currency 2 5 2 6 2 8" xfId="5050" xr:uid="{00000000-0005-0000-0000-000006120000}"/>
    <cellStyle name="Currency 2 5 2 6 2 8 2" xfId="5051" xr:uid="{00000000-0005-0000-0000-000007120000}"/>
    <cellStyle name="Currency 2 5 2 6 2 9" xfId="5052" xr:uid="{00000000-0005-0000-0000-000008120000}"/>
    <cellStyle name="Currency 2 5 2 6 3" xfId="234" xr:uid="{00000000-0005-0000-0000-000009120000}"/>
    <cellStyle name="Currency 2 5 2 6 4" xfId="5053" xr:uid="{00000000-0005-0000-0000-00000A120000}"/>
    <cellStyle name="Currency 2 5 2 6 4 2" xfId="5054" xr:uid="{00000000-0005-0000-0000-00000B120000}"/>
    <cellStyle name="Currency 2 5 2 6 4 2 2" xfId="5055" xr:uid="{00000000-0005-0000-0000-00000C120000}"/>
    <cellStyle name="Currency 2 5 2 6 4 3" xfId="5056" xr:uid="{00000000-0005-0000-0000-00000D120000}"/>
    <cellStyle name="Currency 2 5 2 6 5" xfId="5057" xr:uid="{00000000-0005-0000-0000-00000E120000}"/>
    <cellStyle name="Currency 2 5 2 6 5 2" xfId="5058" xr:uid="{00000000-0005-0000-0000-00000F120000}"/>
    <cellStyle name="Currency 2 5 2 6 5 2 2" xfId="5059" xr:uid="{00000000-0005-0000-0000-000010120000}"/>
    <cellStyle name="Currency 2 5 2 6 5 3" xfId="5060" xr:uid="{00000000-0005-0000-0000-000011120000}"/>
    <cellStyle name="Currency 2 5 2 7" xfId="5061" xr:uid="{00000000-0005-0000-0000-000012120000}"/>
    <cellStyle name="Currency 2 5 2 7 2" xfId="5062" xr:uid="{00000000-0005-0000-0000-000013120000}"/>
    <cellStyle name="Currency 2 5 2 7 3" xfId="5063" xr:uid="{00000000-0005-0000-0000-000014120000}"/>
    <cellStyle name="Currency 2 5 2 7 3 2" xfId="5064" xr:uid="{00000000-0005-0000-0000-000015120000}"/>
    <cellStyle name="Currency 2 5 2 7 3 3" xfId="5065" xr:uid="{00000000-0005-0000-0000-000016120000}"/>
    <cellStyle name="Currency 2 5 2 7 4" xfId="5066" xr:uid="{00000000-0005-0000-0000-000017120000}"/>
    <cellStyle name="Currency 2 5 2 7 4 2" xfId="5067" xr:uid="{00000000-0005-0000-0000-000018120000}"/>
    <cellStyle name="Currency 2 5 2 7 4 2 2" xfId="5068" xr:uid="{00000000-0005-0000-0000-000019120000}"/>
    <cellStyle name="Currency 2 5 2 7 4 3" xfId="5069" xr:uid="{00000000-0005-0000-0000-00001A120000}"/>
    <cellStyle name="Currency 2 5 2 7 5" xfId="5070" xr:uid="{00000000-0005-0000-0000-00001B120000}"/>
    <cellStyle name="Currency 2 5 2 7 5 2" xfId="5071" xr:uid="{00000000-0005-0000-0000-00001C120000}"/>
    <cellStyle name="Currency 2 5 2 7 5 2 2" xfId="5072" xr:uid="{00000000-0005-0000-0000-00001D120000}"/>
    <cellStyle name="Currency 2 5 2 7 5 3" xfId="5073" xr:uid="{00000000-0005-0000-0000-00001E120000}"/>
    <cellStyle name="Currency 2 5 2 7 6" xfId="5074" xr:uid="{00000000-0005-0000-0000-00001F120000}"/>
    <cellStyle name="Currency 2 5 2 7 6 2" xfId="5075" xr:uid="{00000000-0005-0000-0000-000020120000}"/>
    <cellStyle name="Currency 2 5 2 7 6 2 2" xfId="5076" xr:uid="{00000000-0005-0000-0000-000021120000}"/>
    <cellStyle name="Currency 2 5 2 7 6 3" xfId="5077" xr:uid="{00000000-0005-0000-0000-000022120000}"/>
    <cellStyle name="Currency 2 5 2 7 7" xfId="5078" xr:uid="{00000000-0005-0000-0000-000023120000}"/>
    <cellStyle name="Currency 2 5 2 7 7 2" xfId="5079" xr:uid="{00000000-0005-0000-0000-000024120000}"/>
    <cellStyle name="Currency 2 5 2 7 8" xfId="5080" xr:uid="{00000000-0005-0000-0000-000025120000}"/>
    <cellStyle name="Currency 2 5 2 7 8 2" xfId="5081" xr:uid="{00000000-0005-0000-0000-000026120000}"/>
    <cellStyle name="Currency 2 5 2 7 9" xfId="5082" xr:uid="{00000000-0005-0000-0000-000027120000}"/>
    <cellStyle name="Currency 2 5 2 8" xfId="5083" xr:uid="{00000000-0005-0000-0000-000028120000}"/>
    <cellStyle name="Currency 2 5 2 8 2" xfId="5084" xr:uid="{00000000-0005-0000-0000-000029120000}"/>
    <cellStyle name="Currency 2 5 2 8 3" xfId="5085" xr:uid="{00000000-0005-0000-0000-00002A120000}"/>
    <cellStyle name="Currency 2 5 2 9" xfId="5086" xr:uid="{00000000-0005-0000-0000-00002B120000}"/>
    <cellStyle name="Currency 2 5 3" xfId="235" xr:uid="{00000000-0005-0000-0000-00002C120000}"/>
    <cellStyle name="Currency 2 5 3 10" xfId="5087" xr:uid="{00000000-0005-0000-0000-00002D120000}"/>
    <cellStyle name="Currency 2 5 3 10 2" xfId="5088" xr:uid="{00000000-0005-0000-0000-00002E120000}"/>
    <cellStyle name="Currency 2 5 3 10 2 2" xfId="5089" xr:uid="{00000000-0005-0000-0000-00002F120000}"/>
    <cellStyle name="Currency 2 5 3 10 3" xfId="5090" xr:uid="{00000000-0005-0000-0000-000030120000}"/>
    <cellStyle name="Currency 2 5 3 10 4" xfId="5091" xr:uid="{00000000-0005-0000-0000-000031120000}"/>
    <cellStyle name="Currency 2 5 3 11" xfId="5092" xr:uid="{00000000-0005-0000-0000-000032120000}"/>
    <cellStyle name="Currency 2 5 3 11 2" xfId="5093" xr:uid="{00000000-0005-0000-0000-000033120000}"/>
    <cellStyle name="Currency 2 5 3 11 2 2" xfId="5094" xr:uid="{00000000-0005-0000-0000-000034120000}"/>
    <cellStyle name="Currency 2 5 3 11 3" xfId="5095" xr:uid="{00000000-0005-0000-0000-000035120000}"/>
    <cellStyle name="Currency 2 5 3 12" xfId="5096" xr:uid="{00000000-0005-0000-0000-000036120000}"/>
    <cellStyle name="Currency 2 5 3 12 2" xfId="5097" xr:uid="{00000000-0005-0000-0000-000037120000}"/>
    <cellStyle name="Currency 2 5 3 12 2 2" xfId="5098" xr:uid="{00000000-0005-0000-0000-000038120000}"/>
    <cellStyle name="Currency 2 5 3 12 3" xfId="5099" xr:uid="{00000000-0005-0000-0000-000039120000}"/>
    <cellStyle name="Currency 2 5 3 13" xfId="5100" xr:uid="{00000000-0005-0000-0000-00003A120000}"/>
    <cellStyle name="Currency 2 5 3 13 2" xfId="5101" xr:uid="{00000000-0005-0000-0000-00003B120000}"/>
    <cellStyle name="Currency 2 5 3 14" xfId="5102" xr:uid="{00000000-0005-0000-0000-00003C120000}"/>
    <cellStyle name="Currency 2 5 3 14 2" xfId="5103" xr:uid="{00000000-0005-0000-0000-00003D120000}"/>
    <cellStyle name="Currency 2 5 3 15" xfId="5104" xr:uid="{00000000-0005-0000-0000-00003E120000}"/>
    <cellStyle name="Currency 2 5 3 16" xfId="5105" xr:uid="{00000000-0005-0000-0000-00003F120000}"/>
    <cellStyle name="Currency 2 5 3 17" xfId="5106" xr:uid="{00000000-0005-0000-0000-000040120000}"/>
    <cellStyle name="Currency 2 5 3 2" xfId="236" xr:uid="{00000000-0005-0000-0000-000041120000}"/>
    <cellStyle name="Currency 2 5 3 2 10" xfId="5107" xr:uid="{00000000-0005-0000-0000-000042120000}"/>
    <cellStyle name="Currency 2 5 3 2 10 2" xfId="5108" xr:uid="{00000000-0005-0000-0000-000043120000}"/>
    <cellStyle name="Currency 2 5 3 2 10 2 2" xfId="5109" xr:uid="{00000000-0005-0000-0000-000044120000}"/>
    <cellStyle name="Currency 2 5 3 2 10 3" xfId="5110" xr:uid="{00000000-0005-0000-0000-000045120000}"/>
    <cellStyle name="Currency 2 5 3 2 11" xfId="5111" xr:uid="{00000000-0005-0000-0000-000046120000}"/>
    <cellStyle name="Currency 2 5 3 2 11 2" xfId="5112" xr:uid="{00000000-0005-0000-0000-000047120000}"/>
    <cellStyle name="Currency 2 5 3 2 12" xfId="5113" xr:uid="{00000000-0005-0000-0000-000048120000}"/>
    <cellStyle name="Currency 2 5 3 2 12 2" xfId="5114" xr:uid="{00000000-0005-0000-0000-000049120000}"/>
    <cellStyle name="Currency 2 5 3 2 13" xfId="5115" xr:uid="{00000000-0005-0000-0000-00004A120000}"/>
    <cellStyle name="Currency 2 5 3 2 14" xfId="5116" xr:uid="{00000000-0005-0000-0000-00004B120000}"/>
    <cellStyle name="Currency 2 5 3 2 15" xfId="5117" xr:uid="{00000000-0005-0000-0000-00004C120000}"/>
    <cellStyle name="Currency 2 5 3 2 2" xfId="237" xr:uid="{00000000-0005-0000-0000-00004D120000}"/>
    <cellStyle name="Currency 2 5 3 2 2 2" xfId="5118" xr:uid="{00000000-0005-0000-0000-00004E120000}"/>
    <cellStyle name="Currency 2 5 3 2 2 2 2" xfId="5119" xr:uid="{00000000-0005-0000-0000-00004F120000}"/>
    <cellStyle name="Currency 2 5 3 2 2 2 3" xfId="5120" xr:uid="{00000000-0005-0000-0000-000050120000}"/>
    <cellStyle name="Currency 2 5 3 2 2 2 3 2" xfId="5121" xr:uid="{00000000-0005-0000-0000-000051120000}"/>
    <cellStyle name="Currency 2 5 3 2 2 2 3 3" xfId="5122" xr:uid="{00000000-0005-0000-0000-000052120000}"/>
    <cellStyle name="Currency 2 5 3 2 2 2 4" xfId="5123" xr:uid="{00000000-0005-0000-0000-000053120000}"/>
    <cellStyle name="Currency 2 5 3 2 2 2 4 2" xfId="5124" xr:uid="{00000000-0005-0000-0000-000054120000}"/>
    <cellStyle name="Currency 2 5 3 2 2 2 4 2 2" xfId="5125" xr:uid="{00000000-0005-0000-0000-000055120000}"/>
    <cellStyle name="Currency 2 5 3 2 2 2 4 3" xfId="5126" xr:uid="{00000000-0005-0000-0000-000056120000}"/>
    <cellStyle name="Currency 2 5 3 2 2 2 5" xfId="5127" xr:uid="{00000000-0005-0000-0000-000057120000}"/>
    <cellStyle name="Currency 2 5 3 2 2 2 5 2" xfId="5128" xr:uid="{00000000-0005-0000-0000-000058120000}"/>
    <cellStyle name="Currency 2 5 3 2 2 2 5 2 2" xfId="5129" xr:uid="{00000000-0005-0000-0000-000059120000}"/>
    <cellStyle name="Currency 2 5 3 2 2 2 5 3" xfId="5130" xr:uid="{00000000-0005-0000-0000-00005A120000}"/>
    <cellStyle name="Currency 2 5 3 2 2 2 6" xfId="5131" xr:uid="{00000000-0005-0000-0000-00005B120000}"/>
    <cellStyle name="Currency 2 5 3 2 2 2 6 2" xfId="5132" xr:uid="{00000000-0005-0000-0000-00005C120000}"/>
    <cellStyle name="Currency 2 5 3 2 2 2 6 2 2" xfId="5133" xr:uid="{00000000-0005-0000-0000-00005D120000}"/>
    <cellStyle name="Currency 2 5 3 2 2 2 6 3" xfId="5134" xr:uid="{00000000-0005-0000-0000-00005E120000}"/>
    <cellStyle name="Currency 2 5 3 2 2 2 7" xfId="5135" xr:uid="{00000000-0005-0000-0000-00005F120000}"/>
    <cellStyle name="Currency 2 5 3 2 2 2 7 2" xfId="5136" xr:uid="{00000000-0005-0000-0000-000060120000}"/>
    <cellStyle name="Currency 2 5 3 2 2 2 8" xfId="5137" xr:uid="{00000000-0005-0000-0000-000061120000}"/>
    <cellStyle name="Currency 2 5 3 2 2 2 8 2" xfId="5138" xr:uid="{00000000-0005-0000-0000-000062120000}"/>
    <cellStyle name="Currency 2 5 3 2 2 2 9" xfId="5139" xr:uid="{00000000-0005-0000-0000-000063120000}"/>
    <cellStyle name="Currency 2 5 3 2 2 3" xfId="5140" xr:uid="{00000000-0005-0000-0000-000064120000}"/>
    <cellStyle name="Currency 2 5 3 2 2 3 2" xfId="5141" xr:uid="{00000000-0005-0000-0000-000065120000}"/>
    <cellStyle name="Currency 2 5 3 2 2 3 3" xfId="5142" xr:uid="{00000000-0005-0000-0000-000066120000}"/>
    <cellStyle name="Currency 2 5 3 2 2 3 3 2" xfId="5143" xr:uid="{00000000-0005-0000-0000-000067120000}"/>
    <cellStyle name="Currency 2 5 3 2 2 3 3 3" xfId="5144" xr:uid="{00000000-0005-0000-0000-000068120000}"/>
    <cellStyle name="Currency 2 5 3 2 2 3 4" xfId="5145" xr:uid="{00000000-0005-0000-0000-000069120000}"/>
    <cellStyle name="Currency 2 5 3 2 2 3 4 2" xfId="5146" xr:uid="{00000000-0005-0000-0000-00006A120000}"/>
    <cellStyle name="Currency 2 5 3 2 2 3 4 2 2" xfId="5147" xr:uid="{00000000-0005-0000-0000-00006B120000}"/>
    <cellStyle name="Currency 2 5 3 2 2 3 4 3" xfId="5148" xr:uid="{00000000-0005-0000-0000-00006C120000}"/>
    <cellStyle name="Currency 2 5 3 2 2 3 5" xfId="5149" xr:uid="{00000000-0005-0000-0000-00006D120000}"/>
    <cellStyle name="Currency 2 5 3 2 2 3 5 2" xfId="5150" xr:uid="{00000000-0005-0000-0000-00006E120000}"/>
    <cellStyle name="Currency 2 5 3 2 2 3 5 2 2" xfId="5151" xr:uid="{00000000-0005-0000-0000-00006F120000}"/>
    <cellStyle name="Currency 2 5 3 2 2 3 5 3" xfId="5152" xr:uid="{00000000-0005-0000-0000-000070120000}"/>
    <cellStyle name="Currency 2 5 3 2 2 3 6" xfId="5153" xr:uid="{00000000-0005-0000-0000-000071120000}"/>
    <cellStyle name="Currency 2 5 3 2 2 3 6 2" xfId="5154" xr:uid="{00000000-0005-0000-0000-000072120000}"/>
    <cellStyle name="Currency 2 5 3 2 2 3 6 2 2" xfId="5155" xr:uid="{00000000-0005-0000-0000-000073120000}"/>
    <cellStyle name="Currency 2 5 3 2 2 3 6 3" xfId="5156" xr:uid="{00000000-0005-0000-0000-000074120000}"/>
    <cellStyle name="Currency 2 5 3 2 2 3 7" xfId="5157" xr:uid="{00000000-0005-0000-0000-000075120000}"/>
    <cellStyle name="Currency 2 5 3 2 2 3 7 2" xfId="5158" xr:uid="{00000000-0005-0000-0000-000076120000}"/>
    <cellStyle name="Currency 2 5 3 2 2 3 8" xfId="5159" xr:uid="{00000000-0005-0000-0000-000077120000}"/>
    <cellStyle name="Currency 2 5 3 2 2 3 8 2" xfId="5160" xr:uid="{00000000-0005-0000-0000-000078120000}"/>
    <cellStyle name="Currency 2 5 3 2 2 3 9" xfId="5161" xr:uid="{00000000-0005-0000-0000-000079120000}"/>
    <cellStyle name="Currency 2 5 3 2 2 4" xfId="5162" xr:uid="{00000000-0005-0000-0000-00007A120000}"/>
    <cellStyle name="Currency 2 5 3 2 2 4 2" xfId="5163" xr:uid="{00000000-0005-0000-0000-00007B120000}"/>
    <cellStyle name="Currency 2 5 3 2 2 4 3" xfId="5164" xr:uid="{00000000-0005-0000-0000-00007C120000}"/>
    <cellStyle name="Currency 2 5 3 2 2 4 3 2" xfId="5165" xr:uid="{00000000-0005-0000-0000-00007D120000}"/>
    <cellStyle name="Currency 2 5 3 2 2 4 3 2 2" xfId="5166" xr:uid="{00000000-0005-0000-0000-00007E120000}"/>
    <cellStyle name="Currency 2 5 3 2 2 4 3 3" xfId="5167" xr:uid="{00000000-0005-0000-0000-00007F120000}"/>
    <cellStyle name="Currency 2 5 3 2 2 4 4" xfId="5168" xr:uid="{00000000-0005-0000-0000-000080120000}"/>
    <cellStyle name="Currency 2 5 3 2 2 4 4 2" xfId="5169" xr:uid="{00000000-0005-0000-0000-000081120000}"/>
    <cellStyle name="Currency 2 5 3 2 2 4 4 2 2" xfId="5170" xr:uid="{00000000-0005-0000-0000-000082120000}"/>
    <cellStyle name="Currency 2 5 3 2 2 4 4 3" xfId="5171" xr:uid="{00000000-0005-0000-0000-000083120000}"/>
    <cellStyle name="Currency 2 5 3 2 2 4 5" xfId="5172" xr:uid="{00000000-0005-0000-0000-000084120000}"/>
    <cellStyle name="Currency 2 5 3 2 2 4 5 2" xfId="5173" xr:uid="{00000000-0005-0000-0000-000085120000}"/>
    <cellStyle name="Currency 2 5 3 2 2 4 5 2 2" xfId="5174" xr:uid="{00000000-0005-0000-0000-000086120000}"/>
    <cellStyle name="Currency 2 5 3 2 2 4 5 3" xfId="5175" xr:uid="{00000000-0005-0000-0000-000087120000}"/>
    <cellStyle name="Currency 2 5 3 2 2 4 6" xfId="5176" xr:uid="{00000000-0005-0000-0000-000088120000}"/>
    <cellStyle name="Currency 2 5 3 2 2 4 6 2" xfId="5177" xr:uid="{00000000-0005-0000-0000-000089120000}"/>
    <cellStyle name="Currency 2 5 3 2 2 4 7" xfId="5178" xr:uid="{00000000-0005-0000-0000-00008A120000}"/>
    <cellStyle name="Currency 2 5 3 2 2 4 7 2" xfId="5179" xr:uid="{00000000-0005-0000-0000-00008B120000}"/>
    <cellStyle name="Currency 2 5 3 2 2 4 8" xfId="5180" xr:uid="{00000000-0005-0000-0000-00008C120000}"/>
    <cellStyle name="Currency 2 5 3 2 2 4 9" xfId="5181" xr:uid="{00000000-0005-0000-0000-00008D120000}"/>
    <cellStyle name="Currency 2 5 3 2 2 5" xfId="5182" xr:uid="{00000000-0005-0000-0000-00008E120000}"/>
    <cellStyle name="Currency 2 5 3 2 2 5 2" xfId="5183" xr:uid="{00000000-0005-0000-0000-00008F120000}"/>
    <cellStyle name="Currency 2 5 3 2 2 5 3" xfId="5184" xr:uid="{00000000-0005-0000-0000-000090120000}"/>
    <cellStyle name="Currency 2 5 3 2 2 6" xfId="5185" xr:uid="{00000000-0005-0000-0000-000091120000}"/>
    <cellStyle name="Currency 2 5 3 2 2 6 2" xfId="5186" xr:uid="{00000000-0005-0000-0000-000092120000}"/>
    <cellStyle name="Currency 2 5 3 2 2 6 2 2" xfId="5187" xr:uid="{00000000-0005-0000-0000-000093120000}"/>
    <cellStyle name="Currency 2 5 3 2 2 6 2 2 2" xfId="5188" xr:uid="{00000000-0005-0000-0000-000094120000}"/>
    <cellStyle name="Currency 2 5 3 2 2 6 2 3" xfId="5189" xr:uid="{00000000-0005-0000-0000-000095120000}"/>
    <cellStyle name="Currency 2 5 3 2 2 6 3" xfId="5190" xr:uid="{00000000-0005-0000-0000-000096120000}"/>
    <cellStyle name="Currency 2 5 3 2 2 6 3 2" xfId="5191" xr:uid="{00000000-0005-0000-0000-000097120000}"/>
    <cellStyle name="Currency 2 5 3 2 2 6 3 2 2" xfId="5192" xr:uid="{00000000-0005-0000-0000-000098120000}"/>
    <cellStyle name="Currency 2 5 3 2 2 6 3 3" xfId="5193" xr:uid="{00000000-0005-0000-0000-000099120000}"/>
    <cellStyle name="Currency 2 5 3 2 2 6 4" xfId="5194" xr:uid="{00000000-0005-0000-0000-00009A120000}"/>
    <cellStyle name="Currency 2 5 3 2 2 6 4 2" xfId="5195" xr:uid="{00000000-0005-0000-0000-00009B120000}"/>
    <cellStyle name="Currency 2 5 3 2 2 6 4 2 2" xfId="5196" xr:uid="{00000000-0005-0000-0000-00009C120000}"/>
    <cellStyle name="Currency 2 5 3 2 2 6 4 3" xfId="5197" xr:uid="{00000000-0005-0000-0000-00009D120000}"/>
    <cellStyle name="Currency 2 5 3 2 2 6 5" xfId="5198" xr:uid="{00000000-0005-0000-0000-00009E120000}"/>
    <cellStyle name="Currency 2 5 3 2 2 6 5 2" xfId="5199" xr:uid="{00000000-0005-0000-0000-00009F120000}"/>
    <cellStyle name="Currency 2 5 3 2 2 6 6" xfId="5200" xr:uid="{00000000-0005-0000-0000-0000A0120000}"/>
    <cellStyle name="Currency 2 5 3 2 2 6 6 2" xfId="5201" xr:uid="{00000000-0005-0000-0000-0000A1120000}"/>
    <cellStyle name="Currency 2 5 3 2 2 6 7" xfId="5202" xr:uid="{00000000-0005-0000-0000-0000A2120000}"/>
    <cellStyle name="Currency 2 5 3 2 2 7" xfId="5203" xr:uid="{00000000-0005-0000-0000-0000A3120000}"/>
    <cellStyle name="Currency 2 5 3 2 2 7 2" xfId="5204" xr:uid="{00000000-0005-0000-0000-0000A4120000}"/>
    <cellStyle name="Currency 2 5 3 2 2 7 2 2" xfId="5205" xr:uid="{00000000-0005-0000-0000-0000A5120000}"/>
    <cellStyle name="Currency 2 5 3 2 2 7 3" xfId="5206" xr:uid="{00000000-0005-0000-0000-0000A6120000}"/>
    <cellStyle name="Currency 2 5 3 2 2 8" xfId="5207" xr:uid="{00000000-0005-0000-0000-0000A7120000}"/>
    <cellStyle name="Currency 2 5 3 2 2 8 2" xfId="5208" xr:uid="{00000000-0005-0000-0000-0000A8120000}"/>
    <cellStyle name="Currency 2 5 3 2 2 8 2 2" xfId="5209" xr:uid="{00000000-0005-0000-0000-0000A9120000}"/>
    <cellStyle name="Currency 2 5 3 2 2 8 3" xfId="5210" xr:uid="{00000000-0005-0000-0000-0000AA120000}"/>
    <cellStyle name="Currency 2 5 3 2 3" xfId="238" xr:uid="{00000000-0005-0000-0000-0000AB120000}"/>
    <cellStyle name="Currency 2 5 3 2 3 10" xfId="5211" xr:uid="{00000000-0005-0000-0000-0000AC120000}"/>
    <cellStyle name="Currency 2 5 3 2 3 2" xfId="239" xr:uid="{00000000-0005-0000-0000-0000AD120000}"/>
    <cellStyle name="Currency 2 5 3 2 3 2 2" xfId="5212" xr:uid="{00000000-0005-0000-0000-0000AE120000}"/>
    <cellStyle name="Currency 2 5 3 2 3 2 3" xfId="5213" xr:uid="{00000000-0005-0000-0000-0000AF120000}"/>
    <cellStyle name="Currency 2 5 3 2 3 2 3 2" xfId="5214" xr:uid="{00000000-0005-0000-0000-0000B0120000}"/>
    <cellStyle name="Currency 2 5 3 2 3 2 3 3" xfId="5215" xr:uid="{00000000-0005-0000-0000-0000B1120000}"/>
    <cellStyle name="Currency 2 5 3 2 3 2 4" xfId="5216" xr:uid="{00000000-0005-0000-0000-0000B2120000}"/>
    <cellStyle name="Currency 2 5 3 2 3 2 4 2" xfId="5217" xr:uid="{00000000-0005-0000-0000-0000B3120000}"/>
    <cellStyle name="Currency 2 5 3 2 3 2 4 2 2" xfId="5218" xr:uid="{00000000-0005-0000-0000-0000B4120000}"/>
    <cellStyle name="Currency 2 5 3 2 3 2 4 3" xfId="5219" xr:uid="{00000000-0005-0000-0000-0000B5120000}"/>
    <cellStyle name="Currency 2 5 3 2 3 2 5" xfId="5220" xr:uid="{00000000-0005-0000-0000-0000B6120000}"/>
    <cellStyle name="Currency 2 5 3 2 3 2 5 2" xfId="5221" xr:uid="{00000000-0005-0000-0000-0000B7120000}"/>
    <cellStyle name="Currency 2 5 3 2 3 2 5 2 2" xfId="5222" xr:uid="{00000000-0005-0000-0000-0000B8120000}"/>
    <cellStyle name="Currency 2 5 3 2 3 2 5 3" xfId="5223" xr:uid="{00000000-0005-0000-0000-0000B9120000}"/>
    <cellStyle name="Currency 2 5 3 2 3 2 6" xfId="5224" xr:uid="{00000000-0005-0000-0000-0000BA120000}"/>
    <cellStyle name="Currency 2 5 3 2 3 2 6 2" xfId="5225" xr:uid="{00000000-0005-0000-0000-0000BB120000}"/>
    <cellStyle name="Currency 2 5 3 2 3 2 6 2 2" xfId="5226" xr:uid="{00000000-0005-0000-0000-0000BC120000}"/>
    <cellStyle name="Currency 2 5 3 2 3 2 6 3" xfId="5227" xr:uid="{00000000-0005-0000-0000-0000BD120000}"/>
    <cellStyle name="Currency 2 5 3 2 3 2 7" xfId="5228" xr:uid="{00000000-0005-0000-0000-0000BE120000}"/>
    <cellStyle name="Currency 2 5 3 2 3 2 7 2" xfId="5229" xr:uid="{00000000-0005-0000-0000-0000BF120000}"/>
    <cellStyle name="Currency 2 5 3 2 3 2 8" xfId="5230" xr:uid="{00000000-0005-0000-0000-0000C0120000}"/>
    <cellStyle name="Currency 2 5 3 2 3 2 8 2" xfId="5231" xr:uid="{00000000-0005-0000-0000-0000C1120000}"/>
    <cellStyle name="Currency 2 5 3 2 3 2 9" xfId="5232" xr:uid="{00000000-0005-0000-0000-0000C2120000}"/>
    <cellStyle name="Currency 2 5 3 2 3 3" xfId="240" xr:uid="{00000000-0005-0000-0000-0000C3120000}"/>
    <cellStyle name="Currency 2 5 3 2 3 4" xfId="5233" xr:uid="{00000000-0005-0000-0000-0000C4120000}"/>
    <cellStyle name="Currency 2 5 3 2 3 4 2" xfId="5234" xr:uid="{00000000-0005-0000-0000-0000C5120000}"/>
    <cellStyle name="Currency 2 5 3 2 3 4 3" xfId="5235" xr:uid="{00000000-0005-0000-0000-0000C6120000}"/>
    <cellStyle name="Currency 2 5 3 2 3 5" xfId="5236" xr:uid="{00000000-0005-0000-0000-0000C7120000}"/>
    <cellStyle name="Currency 2 5 3 2 3 5 2" xfId="5237" xr:uid="{00000000-0005-0000-0000-0000C8120000}"/>
    <cellStyle name="Currency 2 5 3 2 3 5 2 2" xfId="5238" xr:uid="{00000000-0005-0000-0000-0000C9120000}"/>
    <cellStyle name="Currency 2 5 3 2 3 5 3" xfId="5239" xr:uid="{00000000-0005-0000-0000-0000CA120000}"/>
    <cellStyle name="Currency 2 5 3 2 3 6" xfId="5240" xr:uid="{00000000-0005-0000-0000-0000CB120000}"/>
    <cellStyle name="Currency 2 5 3 2 3 6 2" xfId="5241" xr:uid="{00000000-0005-0000-0000-0000CC120000}"/>
    <cellStyle name="Currency 2 5 3 2 3 6 2 2" xfId="5242" xr:uid="{00000000-0005-0000-0000-0000CD120000}"/>
    <cellStyle name="Currency 2 5 3 2 3 6 3" xfId="5243" xr:uid="{00000000-0005-0000-0000-0000CE120000}"/>
    <cellStyle name="Currency 2 5 3 2 3 7" xfId="5244" xr:uid="{00000000-0005-0000-0000-0000CF120000}"/>
    <cellStyle name="Currency 2 5 3 2 3 7 2" xfId="5245" xr:uid="{00000000-0005-0000-0000-0000D0120000}"/>
    <cellStyle name="Currency 2 5 3 2 3 7 2 2" xfId="5246" xr:uid="{00000000-0005-0000-0000-0000D1120000}"/>
    <cellStyle name="Currency 2 5 3 2 3 7 3" xfId="5247" xr:uid="{00000000-0005-0000-0000-0000D2120000}"/>
    <cellStyle name="Currency 2 5 3 2 3 8" xfId="5248" xr:uid="{00000000-0005-0000-0000-0000D3120000}"/>
    <cellStyle name="Currency 2 5 3 2 3 8 2" xfId="5249" xr:uid="{00000000-0005-0000-0000-0000D4120000}"/>
    <cellStyle name="Currency 2 5 3 2 3 9" xfId="5250" xr:uid="{00000000-0005-0000-0000-0000D5120000}"/>
    <cellStyle name="Currency 2 5 3 2 3 9 2" xfId="5251" xr:uid="{00000000-0005-0000-0000-0000D6120000}"/>
    <cellStyle name="Currency 2 5 3 2 4" xfId="241" xr:uid="{00000000-0005-0000-0000-0000D7120000}"/>
    <cellStyle name="Currency 2 5 3 2 4 2" xfId="242" xr:uid="{00000000-0005-0000-0000-0000D8120000}"/>
    <cellStyle name="Currency 2 5 3 2 4 2 10" xfId="5252" xr:uid="{00000000-0005-0000-0000-0000D9120000}"/>
    <cellStyle name="Currency 2 5 3 2 4 2 2" xfId="5253" xr:uid="{00000000-0005-0000-0000-0000DA120000}"/>
    <cellStyle name="Currency 2 5 3 2 4 2 3" xfId="5254" xr:uid="{00000000-0005-0000-0000-0000DB120000}"/>
    <cellStyle name="Currency 2 5 3 2 4 2 4" xfId="5255" xr:uid="{00000000-0005-0000-0000-0000DC120000}"/>
    <cellStyle name="Currency 2 5 3 2 4 2 4 2" xfId="5256" xr:uid="{00000000-0005-0000-0000-0000DD120000}"/>
    <cellStyle name="Currency 2 5 3 2 4 2 4 2 2" xfId="5257" xr:uid="{00000000-0005-0000-0000-0000DE120000}"/>
    <cellStyle name="Currency 2 5 3 2 4 2 4 3" xfId="5258" xr:uid="{00000000-0005-0000-0000-0000DF120000}"/>
    <cellStyle name="Currency 2 5 3 2 4 2 5" xfId="5259" xr:uid="{00000000-0005-0000-0000-0000E0120000}"/>
    <cellStyle name="Currency 2 5 3 2 4 2 5 2" xfId="5260" xr:uid="{00000000-0005-0000-0000-0000E1120000}"/>
    <cellStyle name="Currency 2 5 3 2 4 2 5 2 2" xfId="5261" xr:uid="{00000000-0005-0000-0000-0000E2120000}"/>
    <cellStyle name="Currency 2 5 3 2 4 2 5 3" xfId="5262" xr:uid="{00000000-0005-0000-0000-0000E3120000}"/>
    <cellStyle name="Currency 2 5 3 2 4 2 6" xfId="5263" xr:uid="{00000000-0005-0000-0000-0000E4120000}"/>
    <cellStyle name="Currency 2 5 3 2 4 2 6 2" xfId="5264" xr:uid="{00000000-0005-0000-0000-0000E5120000}"/>
    <cellStyle name="Currency 2 5 3 2 4 2 6 2 2" xfId="5265" xr:uid="{00000000-0005-0000-0000-0000E6120000}"/>
    <cellStyle name="Currency 2 5 3 2 4 2 6 3" xfId="5266" xr:uid="{00000000-0005-0000-0000-0000E7120000}"/>
    <cellStyle name="Currency 2 5 3 2 4 2 7" xfId="5267" xr:uid="{00000000-0005-0000-0000-0000E8120000}"/>
    <cellStyle name="Currency 2 5 3 2 4 2 7 2" xfId="5268" xr:uid="{00000000-0005-0000-0000-0000E9120000}"/>
    <cellStyle name="Currency 2 5 3 2 4 2 8" xfId="5269" xr:uid="{00000000-0005-0000-0000-0000EA120000}"/>
    <cellStyle name="Currency 2 5 3 2 4 2 8 2" xfId="5270" xr:uid="{00000000-0005-0000-0000-0000EB120000}"/>
    <cellStyle name="Currency 2 5 3 2 4 2 9" xfId="5271" xr:uid="{00000000-0005-0000-0000-0000EC120000}"/>
    <cellStyle name="Currency 2 5 3 2 4 3" xfId="243" xr:uid="{00000000-0005-0000-0000-0000ED120000}"/>
    <cellStyle name="Currency 2 5 3 2 4 4" xfId="5272" xr:uid="{00000000-0005-0000-0000-0000EE120000}"/>
    <cellStyle name="Currency 2 5 3 2 4 4 2" xfId="5273" xr:uid="{00000000-0005-0000-0000-0000EF120000}"/>
    <cellStyle name="Currency 2 5 3 2 4 4 2 2" xfId="5274" xr:uid="{00000000-0005-0000-0000-0000F0120000}"/>
    <cellStyle name="Currency 2 5 3 2 4 4 3" xfId="5275" xr:uid="{00000000-0005-0000-0000-0000F1120000}"/>
    <cellStyle name="Currency 2 5 3 2 4 5" xfId="5276" xr:uid="{00000000-0005-0000-0000-0000F2120000}"/>
    <cellStyle name="Currency 2 5 3 2 4 5 2" xfId="5277" xr:uid="{00000000-0005-0000-0000-0000F3120000}"/>
    <cellStyle name="Currency 2 5 3 2 4 5 2 2" xfId="5278" xr:uid="{00000000-0005-0000-0000-0000F4120000}"/>
    <cellStyle name="Currency 2 5 3 2 4 5 3" xfId="5279" xr:uid="{00000000-0005-0000-0000-0000F5120000}"/>
    <cellStyle name="Currency 2 5 3 2 5" xfId="5280" xr:uid="{00000000-0005-0000-0000-0000F6120000}"/>
    <cellStyle name="Currency 2 5 3 2 5 2" xfId="5281" xr:uid="{00000000-0005-0000-0000-0000F7120000}"/>
    <cellStyle name="Currency 2 5 3 2 5 3" xfId="5282" xr:uid="{00000000-0005-0000-0000-0000F8120000}"/>
    <cellStyle name="Currency 2 5 3 2 5 3 2" xfId="5283" xr:uid="{00000000-0005-0000-0000-0000F9120000}"/>
    <cellStyle name="Currency 2 5 3 2 5 3 3" xfId="5284" xr:uid="{00000000-0005-0000-0000-0000FA120000}"/>
    <cellStyle name="Currency 2 5 3 2 5 4" xfId="5285" xr:uid="{00000000-0005-0000-0000-0000FB120000}"/>
    <cellStyle name="Currency 2 5 3 2 5 4 2" xfId="5286" xr:uid="{00000000-0005-0000-0000-0000FC120000}"/>
    <cellStyle name="Currency 2 5 3 2 5 4 2 2" xfId="5287" xr:uid="{00000000-0005-0000-0000-0000FD120000}"/>
    <cellStyle name="Currency 2 5 3 2 5 4 3" xfId="5288" xr:uid="{00000000-0005-0000-0000-0000FE120000}"/>
    <cellStyle name="Currency 2 5 3 2 5 5" xfId="5289" xr:uid="{00000000-0005-0000-0000-0000FF120000}"/>
    <cellStyle name="Currency 2 5 3 2 5 5 2" xfId="5290" xr:uid="{00000000-0005-0000-0000-000000130000}"/>
    <cellStyle name="Currency 2 5 3 2 5 5 2 2" xfId="5291" xr:uid="{00000000-0005-0000-0000-000001130000}"/>
    <cellStyle name="Currency 2 5 3 2 5 5 3" xfId="5292" xr:uid="{00000000-0005-0000-0000-000002130000}"/>
    <cellStyle name="Currency 2 5 3 2 5 6" xfId="5293" xr:uid="{00000000-0005-0000-0000-000003130000}"/>
    <cellStyle name="Currency 2 5 3 2 5 6 2" xfId="5294" xr:uid="{00000000-0005-0000-0000-000004130000}"/>
    <cellStyle name="Currency 2 5 3 2 5 6 2 2" xfId="5295" xr:uid="{00000000-0005-0000-0000-000005130000}"/>
    <cellStyle name="Currency 2 5 3 2 5 6 3" xfId="5296" xr:uid="{00000000-0005-0000-0000-000006130000}"/>
    <cellStyle name="Currency 2 5 3 2 5 7" xfId="5297" xr:uid="{00000000-0005-0000-0000-000007130000}"/>
    <cellStyle name="Currency 2 5 3 2 5 7 2" xfId="5298" xr:uid="{00000000-0005-0000-0000-000008130000}"/>
    <cellStyle name="Currency 2 5 3 2 5 8" xfId="5299" xr:uid="{00000000-0005-0000-0000-000009130000}"/>
    <cellStyle name="Currency 2 5 3 2 5 8 2" xfId="5300" xr:uid="{00000000-0005-0000-0000-00000A130000}"/>
    <cellStyle name="Currency 2 5 3 2 5 9" xfId="5301" xr:uid="{00000000-0005-0000-0000-00000B130000}"/>
    <cellStyle name="Currency 2 5 3 2 6" xfId="5302" xr:uid="{00000000-0005-0000-0000-00000C130000}"/>
    <cellStyle name="Currency 2 5 3 2 6 2" xfId="5303" xr:uid="{00000000-0005-0000-0000-00000D130000}"/>
    <cellStyle name="Currency 2 5 3 2 6 3" xfId="5304" xr:uid="{00000000-0005-0000-0000-00000E130000}"/>
    <cellStyle name="Currency 2 5 3 2 7" xfId="5305" xr:uid="{00000000-0005-0000-0000-00000F130000}"/>
    <cellStyle name="Currency 2 5 3 2 8" xfId="5306" xr:uid="{00000000-0005-0000-0000-000010130000}"/>
    <cellStyle name="Currency 2 5 3 2 8 2" xfId="5307" xr:uid="{00000000-0005-0000-0000-000011130000}"/>
    <cellStyle name="Currency 2 5 3 2 8 2 2" xfId="5308" xr:uid="{00000000-0005-0000-0000-000012130000}"/>
    <cellStyle name="Currency 2 5 3 2 8 3" xfId="5309" xr:uid="{00000000-0005-0000-0000-000013130000}"/>
    <cellStyle name="Currency 2 5 3 2 8 4" xfId="5310" xr:uid="{00000000-0005-0000-0000-000014130000}"/>
    <cellStyle name="Currency 2 5 3 2 9" xfId="5311" xr:uid="{00000000-0005-0000-0000-000015130000}"/>
    <cellStyle name="Currency 2 5 3 2 9 2" xfId="5312" xr:uid="{00000000-0005-0000-0000-000016130000}"/>
    <cellStyle name="Currency 2 5 3 2 9 2 2" xfId="5313" xr:uid="{00000000-0005-0000-0000-000017130000}"/>
    <cellStyle name="Currency 2 5 3 2 9 3" xfId="5314" xr:uid="{00000000-0005-0000-0000-000018130000}"/>
    <cellStyle name="Currency 2 5 3 3" xfId="244" xr:uid="{00000000-0005-0000-0000-000019130000}"/>
    <cellStyle name="Currency 2 5 3 3 10" xfId="5315" xr:uid="{00000000-0005-0000-0000-00001A130000}"/>
    <cellStyle name="Currency 2 5 3 3 10 2" xfId="5316" xr:uid="{00000000-0005-0000-0000-00001B130000}"/>
    <cellStyle name="Currency 2 5 3 3 10 2 2" xfId="5317" xr:uid="{00000000-0005-0000-0000-00001C130000}"/>
    <cellStyle name="Currency 2 5 3 3 10 3" xfId="5318" xr:uid="{00000000-0005-0000-0000-00001D130000}"/>
    <cellStyle name="Currency 2 5 3 3 11" xfId="5319" xr:uid="{00000000-0005-0000-0000-00001E130000}"/>
    <cellStyle name="Currency 2 5 3 3 11 2" xfId="5320" xr:uid="{00000000-0005-0000-0000-00001F130000}"/>
    <cellStyle name="Currency 2 5 3 3 12" xfId="5321" xr:uid="{00000000-0005-0000-0000-000020130000}"/>
    <cellStyle name="Currency 2 5 3 3 12 2" xfId="5322" xr:uid="{00000000-0005-0000-0000-000021130000}"/>
    <cellStyle name="Currency 2 5 3 3 13" xfId="5323" xr:uid="{00000000-0005-0000-0000-000022130000}"/>
    <cellStyle name="Currency 2 5 3 3 14" xfId="5324" xr:uid="{00000000-0005-0000-0000-000023130000}"/>
    <cellStyle name="Currency 2 5 3 3 15" xfId="5325" xr:uid="{00000000-0005-0000-0000-000024130000}"/>
    <cellStyle name="Currency 2 5 3 3 2" xfId="245" xr:uid="{00000000-0005-0000-0000-000025130000}"/>
    <cellStyle name="Currency 2 5 3 3 2 2" xfId="5326" xr:uid="{00000000-0005-0000-0000-000026130000}"/>
    <cellStyle name="Currency 2 5 3 3 2 2 2" xfId="5327" xr:uid="{00000000-0005-0000-0000-000027130000}"/>
    <cellStyle name="Currency 2 5 3 3 2 2 3" xfId="5328" xr:uid="{00000000-0005-0000-0000-000028130000}"/>
    <cellStyle name="Currency 2 5 3 3 2 2 3 2" xfId="5329" xr:uid="{00000000-0005-0000-0000-000029130000}"/>
    <cellStyle name="Currency 2 5 3 3 2 2 3 3" xfId="5330" xr:uid="{00000000-0005-0000-0000-00002A130000}"/>
    <cellStyle name="Currency 2 5 3 3 2 2 4" xfId="5331" xr:uid="{00000000-0005-0000-0000-00002B130000}"/>
    <cellStyle name="Currency 2 5 3 3 2 2 4 2" xfId="5332" xr:uid="{00000000-0005-0000-0000-00002C130000}"/>
    <cellStyle name="Currency 2 5 3 3 2 2 4 2 2" xfId="5333" xr:uid="{00000000-0005-0000-0000-00002D130000}"/>
    <cellStyle name="Currency 2 5 3 3 2 2 4 3" xfId="5334" xr:uid="{00000000-0005-0000-0000-00002E130000}"/>
    <cellStyle name="Currency 2 5 3 3 2 2 5" xfId="5335" xr:uid="{00000000-0005-0000-0000-00002F130000}"/>
    <cellStyle name="Currency 2 5 3 3 2 2 5 2" xfId="5336" xr:uid="{00000000-0005-0000-0000-000030130000}"/>
    <cellStyle name="Currency 2 5 3 3 2 2 5 2 2" xfId="5337" xr:uid="{00000000-0005-0000-0000-000031130000}"/>
    <cellStyle name="Currency 2 5 3 3 2 2 5 3" xfId="5338" xr:uid="{00000000-0005-0000-0000-000032130000}"/>
    <cellStyle name="Currency 2 5 3 3 2 2 6" xfId="5339" xr:uid="{00000000-0005-0000-0000-000033130000}"/>
    <cellStyle name="Currency 2 5 3 3 2 2 6 2" xfId="5340" xr:uid="{00000000-0005-0000-0000-000034130000}"/>
    <cellStyle name="Currency 2 5 3 3 2 2 6 2 2" xfId="5341" xr:uid="{00000000-0005-0000-0000-000035130000}"/>
    <cellStyle name="Currency 2 5 3 3 2 2 6 3" xfId="5342" xr:uid="{00000000-0005-0000-0000-000036130000}"/>
    <cellStyle name="Currency 2 5 3 3 2 2 7" xfId="5343" xr:uid="{00000000-0005-0000-0000-000037130000}"/>
    <cellStyle name="Currency 2 5 3 3 2 2 7 2" xfId="5344" xr:uid="{00000000-0005-0000-0000-000038130000}"/>
    <cellStyle name="Currency 2 5 3 3 2 2 8" xfId="5345" xr:uid="{00000000-0005-0000-0000-000039130000}"/>
    <cellStyle name="Currency 2 5 3 3 2 2 8 2" xfId="5346" xr:uid="{00000000-0005-0000-0000-00003A130000}"/>
    <cellStyle name="Currency 2 5 3 3 2 2 9" xfId="5347" xr:uid="{00000000-0005-0000-0000-00003B130000}"/>
    <cellStyle name="Currency 2 5 3 3 2 3" xfId="5348" xr:uid="{00000000-0005-0000-0000-00003C130000}"/>
    <cellStyle name="Currency 2 5 3 3 2 3 2" xfId="5349" xr:uid="{00000000-0005-0000-0000-00003D130000}"/>
    <cellStyle name="Currency 2 5 3 3 2 3 3" xfId="5350" xr:uid="{00000000-0005-0000-0000-00003E130000}"/>
    <cellStyle name="Currency 2 5 3 3 2 3 3 2" xfId="5351" xr:uid="{00000000-0005-0000-0000-00003F130000}"/>
    <cellStyle name="Currency 2 5 3 3 2 3 3 3" xfId="5352" xr:uid="{00000000-0005-0000-0000-000040130000}"/>
    <cellStyle name="Currency 2 5 3 3 2 3 4" xfId="5353" xr:uid="{00000000-0005-0000-0000-000041130000}"/>
    <cellStyle name="Currency 2 5 3 3 2 3 4 2" xfId="5354" xr:uid="{00000000-0005-0000-0000-000042130000}"/>
    <cellStyle name="Currency 2 5 3 3 2 3 4 2 2" xfId="5355" xr:uid="{00000000-0005-0000-0000-000043130000}"/>
    <cellStyle name="Currency 2 5 3 3 2 3 4 3" xfId="5356" xr:uid="{00000000-0005-0000-0000-000044130000}"/>
    <cellStyle name="Currency 2 5 3 3 2 3 5" xfId="5357" xr:uid="{00000000-0005-0000-0000-000045130000}"/>
    <cellStyle name="Currency 2 5 3 3 2 3 5 2" xfId="5358" xr:uid="{00000000-0005-0000-0000-000046130000}"/>
    <cellStyle name="Currency 2 5 3 3 2 3 5 2 2" xfId="5359" xr:uid="{00000000-0005-0000-0000-000047130000}"/>
    <cellStyle name="Currency 2 5 3 3 2 3 5 3" xfId="5360" xr:uid="{00000000-0005-0000-0000-000048130000}"/>
    <cellStyle name="Currency 2 5 3 3 2 3 6" xfId="5361" xr:uid="{00000000-0005-0000-0000-000049130000}"/>
    <cellStyle name="Currency 2 5 3 3 2 3 6 2" xfId="5362" xr:uid="{00000000-0005-0000-0000-00004A130000}"/>
    <cellStyle name="Currency 2 5 3 3 2 3 6 2 2" xfId="5363" xr:uid="{00000000-0005-0000-0000-00004B130000}"/>
    <cellStyle name="Currency 2 5 3 3 2 3 6 3" xfId="5364" xr:uid="{00000000-0005-0000-0000-00004C130000}"/>
    <cellStyle name="Currency 2 5 3 3 2 3 7" xfId="5365" xr:uid="{00000000-0005-0000-0000-00004D130000}"/>
    <cellStyle name="Currency 2 5 3 3 2 3 7 2" xfId="5366" xr:uid="{00000000-0005-0000-0000-00004E130000}"/>
    <cellStyle name="Currency 2 5 3 3 2 3 8" xfId="5367" xr:uid="{00000000-0005-0000-0000-00004F130000}"/>
    <cellStyle name="Currency 2 5 3 3 2 3 8 2" xfId="5368" xr:uid="{00000000-0005-0000-0000-000050130000}"/>
    <cellStyle name="Currency 2 5 3 3 2 3 9" xfId="5369" xr:uid="{00000000-0005-0000-0000-000051130000}"/>
    <cellStyle name="Currency 2 5 3 3 2 4" xfId="5370" xr:uid="{00000000-0005-0000-0000-000052130000}"/>
    <cellStyle name="Currency 2 5 3 3 2 4 2" xfId="5371" xr:uid="{00000000-0005-0000-0000-000053130000}"/>
    <cellStyle name="Currency 2 5 3 3 2 4 3" xfId="5372" xr:uid="{00000000-0005-0000-0000-000054130000}"/>
    <cellStyle name="Currency 2 5 3 3 2 4 3 2" xfId="5373" xr:uid="{00000000-0005-0000-0000-000055130000}"/>
    <cellStyle name="Currency 2 5 3 3 2 4 3 2 2" xfId="5374" xr:uid="{00000000-0005-0000-0000-000056130000}"/>
    <cellStyle name="Currency 2 5 3 3 2 4 3 3" xfId="5375" xr:uid="{00000000-0005-0000-0000-000057130000}"/>
    <cellStyle name="Currency 2 5 3 3 2 4 4" xfId="5376" xr:uid="{00000000-0005-0000-0000-000058130000}"/>
    <cellStyle name="Currency 2 5 3 3 2 4 4 2" xfId="5377" xr:uid="{00000000-0005-0000-0000-000059130000}"/>
    <cellStyle name="Currency 2 5 3 3 2 4 4 2 2" xfId="5378" xr:uid="{00000000-0005-0000-0000-00005A130000}"/>
    <cellStyle name="Currency 2 5 3 3 2 4 4 3" xfId="5379" xr:uid="{00000000-0005-0000-0000-00005B130000}"/>
    <cellStyle name="Currency 2 5 3 3 2 4 5" xfId="5380" xr:uid="{00000000-0005-0000-0000-00005C130000}"/>
    <cellStyle name="Currency 2 5 3 3 2 4 5 2" xfId="5381" xr:uid="{00000000-0005-0000-0000-00005D130000}"/>
    <cellStyle name="Currency 2 5 3 3 2 4 5 2 2" xfId="5382" xr:uid="{00000000-0005-0000-0000-00005E130000}"/>
    <cellStyle name="Currency 2 5 3 3 2 4 5 3" xfId="5383" xr:uid="{00000000-0005-0000-0000-00005F130000}"/>
    <cellStyle name="Currency 2 5 3 3 2 4 6" xfId="5384" xr:uid="{00000000-0005-0000-0000-000060130000}"/>
    <cellStyle name="Currency 2 5 3 3 2 4 6 2" xfId="5385" xr:uid="{00000000-0005-0000-0000-000061130000}"/>
    <cellStyle name="Currency 2 5 3 3 2 4 7" xfId="5386" xr:uid="{00000000-0005-0000-0000-000062130000}"/>
    <cellStyle name="Currency 2 5 3 3 2 4 7 2" xfId="5387" xr:uid="{00000000-0005-0000-0000-000063130000}"/>
    <cellStyle name="Currency 2 5 3 3 2 4 8" xfId="5388" xr:uid="{00000000-0005-0000-0000-000064130000}"/>
    <cellStyle name="Currency 2 5 3 3 2 4 9" xfId="5389" xr:uid="{00000000-0005-0000-0000-000065130000}"/>
    <cellStyle name="Currency 2 5 3 3 2 5" xfId="5390" xr:uid="{00000000-0005-0000-0000-000066130000}"/>
    <cellStyle name="Currency 2 5 3 3 2 5 2" xfId="5391" xr:uid="{00000000-0005-0000-0000-000067130000}"/>
    <cellStyle name="Currency 2 5 3 3 2 5 3" xfId="5392" xr:uid="{00000000-0005-0000-0000-000068130000}"/>
    <cellStyle name="Currency 2 5 3 3 2 6" xfId="5393" xr:uid="{00000000-0005-0000-0000-000069130000}"/>
    <cellStyle name="Currency 2 5 3 3 2 6 2" xfId="5394" xr:uid="{00000000-0005-0000-0000-00006A130000}"/>
    <cellStyle name="Currency 2 5 3 3 2 6 2 2" xfId="5395" xr:uid="{00000000-0005-0000-0000-00006B130000}"/>
    <cellStyle name="Currency 2 5 3 3 2 6 2 2 2" xfId="5396" xr:uid="{00000000-0005-0000-0000-00006C130000}"/>
    <cellStyle name="Currency 2 5 3 3 2 6 2 3" xfId="5397" xr:uid="{00000000-0005-0000-0000-00006D130000}"/>
    <cellStyle name="Currency 2 5 3 3 2 6 3" xfId="5398" xr:uid="{00000000-0005-0000-0000-00006E130000}"/>
    <cellStyle name="Currency 2 5 3 3 2 6 3 2" xfId="5399" xr:uid="{00000000-0005-0000-0000-00006F130000}"/>
    <cellStyle name="Currency 2 5 3 3 2 6 3 2 2" xfId="5400" xr:uid="{00000000-0005-0000-0000-000070130000}"/>
    <cellStyle name="Currency 2 5 3 3 2 6 3 3" xfId="5401" xr:uid="{00000000-0005-0000-0000-000071130000}"/>
    <cellStyle name="Currency 2 5 3 3 2 6 4" xfId="5402" xr:uid="{00000000-0005-0000-0000-000072130000}"/>
    <cellStyle name="Currency 2 5 3 3 2 6 4 2" xfId="5403" xr:uid="{00000000-0005-0000-0000-000073130000}"/>
    <cellStyle name="Currency 2 5 3 3 2 6 4 2 2" xfId="5404" xr:uid="{00000000-0005-0000-0000-000074130000}"/>
    <cellStyle name="Currency 2 5 3 3 2 6 4 3" xfId="5405" xr:uid="{00000000-0005-0000-0000-000075130000}"/>
    <cellStyle name="Currency 2 5 3 3 2 6 5" xfId="5406" xr:uid="{00000000-0005-0000-0000-000076130000}"/>
    <cellStyle name="Currency 2 5 3 3 2 6 5 2" xfId="5407" xr:uid="{00000000-0005-0000-0000-000077130000}"/>
    <cellStyle name="Currency 2 5 3 3 2 6 6" xfId="5408" xr:uid="{00000000-0005-0000-0000-000078130000}"/>
    <cellStyle name="Currency 2 5 3 3 2 6 6 2" xfId="5409" xr:uid="{00000000-0005-0000-0000-000079130000}"/>
    <cellStyle name="Currency 2 5 3 3 2 6 7" xfId="5410" xr:uid="{00000000-0005-0000-0000-00007A130000}"/>
    <cellStyle name="Currency 2 5 3 3 2 7" xfId="5411" xr:uid="{00000000-0005-0000-0000-00007B130000}"/>
    <cellStyle name="Currency 2 5 3 3 2 7 2" xfId="5412" xr:uid="{00000000-0005-0000-0000-00007C130000}"/>
    <cellStyle name="Currency 2 5 3 3 2 7 2 2" xfId="5413" xr:uid="{00000000-0005-0000-0000-00007D130000}"/>
    <cellStyle name="Currency 2 5 3 3 2 7 3" xfId="5414" xr:uid="{00000000-0005-0000-0000-00007E130000}"/>
    <cellStyle name="Currency 2 5 3 3 2 8" xfId="5415" xr:uid="{00000000-0005-0000-0000-00007F130000}"/>
    <cellStyle name="Currency 2 5 3 3 2 8 2" xfId="5416" xr:uid="{00000000-0005-0000-0000-000080130000}"/>
    <cellStyle name="Currency 2 5 3 3 2 8 2 2" xfId="5417" xr:uid="{00000000-0005-0000-0000-000081130000}"/>
    <cellStyle name="Currency 2 5 3 3 2 8 3" xfId="5418" xr:uid="{00000000-0005-0000-0000-000082130000}"/>
    <cellStyle name="Currency 2 5 3 3 3" xfId="246" xr:uid="{00000000-0005-0000-0000-000083130000}"/>
    <cellStyle name="Currency 2 5 3 3 3 10" xfId="5419" xr:uid="{00000000-0005-0000-0000-000084130000}"/>
    <cellStyle name="Currency 2 5 3 3 3 2" xfId="247" xr:uid="{00000000-0005-0000-0000-000085130000}"/>
    <cellStyle name="Currency 2 5 3 3 3 2 2" xfId="5420" xr:uid="{00000000-0005-0000-0000-000086130000}"/>
    <cellStyle name="Currency 2 5 3 3 3 2 3" xfId="5421" xr:uid="{00000000-0005-0000-0000-000087130000}"/>
    <cellStyle name="Currency 2 5 3 3 3 2 3 2" xfId="5422" xr:uid="{00000000-0005-0000-0000-000088130000}"/>
    <cellStyle name="Currency 2 5 3 3 3 2 3 3" xfId="5423" xr:uid="{00000000-0005-0000-0000-000089130000}"/>
    <cellStyle name="Currency 2 5 3 3 3 2 4" xfId="5424" xr:uid="{00000000-0005-0000-0000-00008A130000}"/>
    <cellStyle name="Currency 2 5 3 3 3 2 4 2" xfId="5425" xr:uid="{00000000-0005-0000-0000-00008B130000}"/>
    <cellStyle name="Currency 2 5 3 3 3 2 4 2 2" xfId="5426" xr:uid="{00000000-0005-0000-0000-00008C130000}"/>
    <cellStyle name="Currency 2 5 3 3 3 2 4 3" xfId="5427" xr:uid="{00000000-0005-0000-0000-00008D130000}"/>
    <cellStyle name="Currency 2 5 3 3 3 2 5" xfId="5428" xr:uid="{00000000-0005-0000-0000-00008E130000}"/>
    <cellStyle name="Currency 2 5 3 3 3 2 5 2" xfId="5429" xr:uid="{00000000-0005-0000-0000-00008F130000}"/>
    <cellStyle name="Currency 2 5 3 3 3 2 5 2 2" xfId="5430" xr:uid="{00000000-0005-0000-0000-000090130000}"/>
    <cellStyle name="Currency 2 5 3 3 3 2 5 3" xfId="5431" xr:uid="{00000000-0005-0000-0000-000091130000}"/>
    <cellStyle name="Currency 2 5 3 3 3 2 6" xfId="5432" xr:uid="{00000000-0005-0000-0000-000092130000}"/>
    <cellStyle name="Currency 2 5 3 3 3 2 6 2" xfId="5433" xr:uid="{00000000-0005-0000-0000-000093130000}"/>
    <cellStyle name="Currency 2 5 3 3 3 2 6 2 2" xfId="5434" xr:uid="{00000000-0005-0000-0000-000094130000}"/>
    <cellStyle name="Currency 2 5 3 3 3 2 6 3" xfId="5435" xr:uid="{00000000-0005-0000-0000-000095130000}"/>
    <cellStyle name="Currency 2 5 3 3 3 2 7" xfId="5436" xr:uid="{00000000-0005-0000-0000-000096130000}"/>
    <cellStyle name="Currency 2 5 3 3 3 2 7 2" xfId="5437" xr:uid="{00000000-0005-0000-0000-000097130000}"/>
    <cellStyle name="Currency 2 5 3 3 3 2 8" xfId="5438" xr:uid="{00000000-0005-0000-0000-000098130000}"/>
    <cellStyle name="Currency 2 5 3 3 3 2 8 2" xfId="5439" xr:uid="{00000000-0005-0000-0000-000099130000}"/>
    <cellStyle name="Currency 2 5 3 3 3 2 9" xfId="5440" xr:uid="{00000000-0005-0000-0000-00009A130000}"/>
    <cellStyle name="Currency 2 5 3 3 3 3" xfId="248" xr:uid="{00000000-0005-0000-0000-00009B130000}"/>
    <cellStyle name="Currency 2 5 3 3 3 4" xfId="5441" xr:uid="{00000000-0005-0000-0000-00009C130000}"/>
    <cellStyle name="Currency 2 5 3 3 3 4 2" xfId="5442" xr:uid="{00000000-0005-0000-0000-00009D130000}"/>
    <cellStyle name="Currency 2 5 3 3 3 4 3" xfId="5443" xr:uid="{00000000-0005-0000-0000-00009E130000}"/>
    <cellStyle name="Currency 2 5 3 3 3 5" xfId="5444" xr:uid="{00000000-0005-0000-0000-00009F130000}"/>
    <cellStyle name="Currency 2 5 3 3 3 5 2" xfId="5445" xr:uid="{00000000-0005-0000-0000-0000A0130000}"/>
    <cellStyle name="Currency 2 5 3 3 3 5 2 2" xfId="5446" xr:uid="{00000000-0005-0000-0000-0000A1130000}"/>
    <cellStyle name="Currency 2 5 3 3 3 5 3" xfId="5447" xr:uid="{00000000-0005-0000-0000-0000A2130000}"/>
    <cellStyle name="Currency 2 5 3 3 3 6" xfId="5448" xr:uid="{00000000-0005-0000-0000-0000A3130000}"/>
    <cellStyle name="Currency 2 5 3 3 3 6 2" xfId="5449" xr:uid="{00000000-0005-0000-0000-0000A4130000}"/>
    <cellStyle name="Currency 2 5 3 3 3 6 2 2" xfId="5450" xr:uid="{00000000-0005-0000-0000-0000A5130000}"/>
    <cellStyle name="Currency 2 5 3 3 3 6 3" xfId="5451" xr:uid="{00000000-0005-0000-0000-0000A6130000}"/>
    <cellStyle name="Currency 2 5 3 3 3 7" xfId="5452" xr:uid="{00000000-0005-0000-0000-0000A7130000}"/>
    <cellStyle name="Currency 2 5 3 3 3 7 2" xfId="5453" xr:uid="{00000000-0005-0000-0000-0000A8130000}"/>
    <cellStyle name="Currency 2 5 3 3 3 7 2 2" xfId="5454" xr:uid="{00000000-0005-0000-0000-0000A9130000}"/>
    <cellStyle name="Currency 2 5 3 3 3 7 3" xfId="5455" xr:uid="{00000000-0005-0000-0000-0000AA130000}"/>
    <cellStyle name="Currency 2 5 3 3 3 8" xfId="5456" xr:uid="{00000000-0005-0000-0000-0000AB130000}"/>
    <cellStyle name="Currency 2 5 3 3 3 8 2" xfId="5457" xr:uid="{00000000-0005-0000-0000-0000AC130000}"/>
    <cellStyle name="Currency 2 5 3 3 3 9" xfId="5458" xr:uid="{00000000-0005-0000-0000-0000AD130000}"/>
    <cellStyle name="Currency 2 5 3 3 3 9 2" xfId="5459" xr:uid="{00000000-0005-0000-0000-0000AE130000}"/>
    <cellStyle name="Currency 2 5 3 3 4" xfId="249" xr:uid="{00000000-0005-0000-0000-0000AF130000}"/>
    <cellStyle name="Currency 2 5 3 3 4 2" xfId="250" xr:uid="{00000000-0005-0000-0000-0000B0130000}"/>
    <cellStyle name="Currency 2 5 3 3 4 2 10" xfId="5460" xr:uid="{00000000-0005-0000-0000-0000B1130000}"/>
    <cellStyle name="Currency 2 5 3 3 4 2 2" xfId="5461" xr:uid="{00000000-0005-0000-0000-0000B2130000}"/>
    <cellStyle name="Currency 2 5 3 3 4 2 3" xfId="5462" xr:uid="{00000000-0005-0000-0000-0000B3130000}"/>
    <cellStyle name="Currency 2 5 3 3 4 2 4" xfId="5463" xr:uid="{00000000-0005-0000-0000-0000B4130000}"/>
    <cellStyle name="Currency 2 5 3 3 4 2 4 2" xfId="5464" xr:uid="{00000000-0005-0000-0000-0000B5130000}"/>
    <cellStyle name="Currency 2 5 3 3 4 2 4 2 2" xfId="5465" xr:uid="{00000000-0005-0000-0000-0000B6130000}"/>
    <cellStyle name="Currency 2 5 3 3 4 2 4 3" xfId="5466" xr:uid="{00000000-0005-0000-0000-0000B7130000}"/>
    <cellStyle name="Currency 2 5 3 3 4 2 5" xfId="5467" xr:uid="{00000000-0005-0000-0000-0000B8130000}"/>
    <cellStyle name="Currency 2 5 3 3 4 2 5 2" xfId="5468" xr:uid="{00000000-0005-0000-0000-0000B9130000}"/>
    <cellStyle name="Currency 2 5 3 3 4 2 5 2 2" xfId="5469" xr:uid="{00000000-0005-0000-0000-0000BA130000}"/>
    <cellStyle name="Currency 2 5 3 3 4 2 5 3" xfId="5470" xr:uid="{00000000-0005-0000-0000-0000BB130000}"/>
    <cellStyle name="Currency 2 5 3 3 4 2 6" xfId="5471" xr:uid="{00000000-0005-0000-0000-0000BC130000}"/>
    <cellStyle name="Currency 2 5 3 3 4 2 6 2" xfId="5472" xr:uid="{00000000-0005-0000-0000-0000BD130000}"/>
    <cellStyle name="Currency 2 5 3 3 4 2 6 2 2" xfId="5473" xr:uid="{00000000-0005-0000-0000-0000BE130000}"/>
    <cellStyle name="Currency 2 5 3 3 4 2 6 3" xfId="5474" xr:uid="{00000000-0005-0000-0000-0000BF130000}"/>
    <cellStyle name="Currency 2 5 3 3 4 2 7" xfId="5475" xr:uid="{00000000-0005-0000-0000-0000C0130000}"/>
    <cellStyle name="Currency 2 5 3 3 4 2 7 2" xfId="5476" xr:uid="{00000000-0005-0000-0000-0000C1130000}"/>
    <cellStyle name="Currency 2 5 3 3 4 2 8" xfId="5477" xr:uid="{00000000-0005-0000-0000-0000C2130000}"/>
    <cellStyle name="Currency 2 5 3 3 4 2 8 2" xfId="5478" xr:uid="{00000000-0005-0000-0000-0000C3130000}"/>
    <cellStyle name="Currency 2 5 3 3 4 2 9" xfId="5479" xr:uid="{00000000-0005-0000-0000-0000C4130000}"/>
    <cellStyle name="Currency 2 5 3 3 4 3" xfId="251" xr:uid="{00000000-0005-0000-0000-0000C5130000}"/>
    <cellStyle name="Currency 2 5 3 3 4 4" xfId="5480" xr:uid="{00000000-0005-0000-0000-0000C6130000}"/>
    <cellStyle name="Currency 2 5 3 3 4 4 2" xfId="5481" xr:uid="{00000000-0005-0000-0000-0000C7130000}"/>
    <cellStyle name="Currency 2 5 3 3 4 4 2 2" xfId="5482" xr:uid="{00000000-0005-0000-0000-0000C8130000}"/>
    <cellStyle name="Currency 2 5 3 3 4 4 3" xfId="5483" xr:uid="{00000000-0005-0000-0000-0000C9130000}"/>
    <cellStyle name="Currency 2 5 3 3 4 5" xfId="5484" xr:uid="{00000000-0005-0000-0000-0000CA130000}"/>
    <cellStyle name="Currency 2 5 3 3 4 5 2" xfId="5485" xr:uid="{00000000-0005-0000-0000-0000CB130000}"/>
    <cellStyle name="Currency 2 5 3 3 4 5 2 2" xfId="5486" xr:uid="{00000000-0005-0000-0000-0000CC130000}"/>
    <cellStyle name="Currency 2 5 3 3 4 5 3" xfId="5487" xr:uid="{00000000-0005-0000-0000-0000CD130000}"/>
    <cellStyle name="Currency 2 5 3 3 5" xfId="5488" xr:uid="{00000000-0005-0000-0000-0000CE130000}"/>
    <cellStyle name="Currency 2 5 3 3 5 2" xfId="5489" xr:uid="{00000000-0005-0000-0000-0000CF130000}"/>
    <cellStyle name="Currency 2 5 3 3 5 3" xfId="5490" xr:uid="{00000000-0005-0000-0000-0000D0130000}"/>
    <cellStyle name="Currency 2 5 3 3 5 3 2" xfId="5491" xr:uid="{00000000-0005-0000-0000-0000D1130000}"/>
    <cellStyle name="Currency 2 5 3 3 5 3 3" xfId="5492" xr:uid="{00000000-0005-0000-0000-0000D2130000}"/>
    <cellStyle name="Currency 2 5 3 3 5 4" xfId="5493" xr:uid="{00000000-0005-0000-0000-0000D3130000}"/>
    <cellStyle name="Currency 2 5 3 3 5 4 2" xfId="5494" xr:uid="{00000000-0005-0000-0000-0000D4130000}"/>
    <cellStyle name="Currency 2 5 3 3 5 4 2 2" xfId="5495" xr:uid="{00000000-0005-0000-0000-0000D5130000}"/>
    <cellStyle name="Currency 2 5 3 3 5 4 3" xfId="5496" xr:uid="{00000000-0005-0000-0000-0000D6130000}"/>
    <cellStyle name="Currency 2 5 3 3 5 5" xfId="5497" xr:uid="{00000000-0005-0000-0000-0000D7130000}"/>
    <cellStyle name="Currency 2 5 3 3 5 5 2" xfId="5498" xr:uid="{00000000-0005-0000-0000-0000D8130000}"/>
    <cellStyle name="Currency 2 5 3 3 5 5 2 2" xfId="5499" xr:uid="{00000000-0005-0000-0000-0000D9130000}"/>
    <cellStyle name="Currency 2 5 3 3 5 5 3" xfId="5500" xr:uid="{00000000-0005-0000-0000-0000DA130000}"/>
    <cellStyle name="Currency 2 5 3 3 5 6" xfId="5501" xr:uid="{00000000-0005-0000-0000-0000DB130000}"/>
    <cellStyle name="Currency 2 5 3 3 5 6 2" xfId="5502" xr:uid="{00000000-0005-0000-0000-0000DC130000}"/>
    <cellStyle name="Currency 2 5 3 3 5 6 2 2" xfId="5503" xr:uid="{00000000-0005-0000-0000-0000DD130000}"/>
    <cellStyle name="Currency 2 5 3 3 5 6 3" xfId="5504" xr:uid="{00000000-0005-0000-0000-0000DE130000}"/>
    <cellStyle name="Currency 2 5 3 3 5 7" xfId="5505" xr:uid="{00000000-0005-0000-0000-0000DF130000}"/>
    <cellStyle name="Currency 2 5 3 3 5 7 2" xfId="5506" xr:uid="{00000000-0005-0000-0000-0000E0130000}"/>
    <cellStyle name="Currency 2 5 3 3 5 8" xfId="5507" xr:uid="{00000000-0005-0000-0000-0000E1130000}"/>
    <cellStyle name="Currency 2 5 3 3 5 8 2" xfId="5508" xr:uid="{00000000-0005-0000-0000-0000E2130000}"/>
    <cellStyle name="Currency 2 5 3 3 5 9" xfId="5509" xr:uid="{00000000-0005-0000-0000-0000E3130000}"/>
    <cellStyle name="Currency 2 5 3 3 6" xfId="5510" xr:uid="{00000000-0005-0000-0000-0000E4130000}"/>
    <cellStyle name="Currency 2 5 3 3 6 2" xfId="5511" xr:uid="{00000000-0005-0000-0000-0000E5130000}"/>
    <cellStyle name="Currency 2 5 3 3 6 3" xfId="5512" xr:uid="{00000000-0005-0000-0000-0000E6130000}"/>
    <cellStyle name="Currency 2 5 3 3 7" xfId="5513" xr:uid="{00000000-0005-0000-0000-0000E7130000}"/>
    <cellStyle name="Currency 2 5 3 3 8" xfId="5514" xr:uid="{00000000-0005-0000-0000-0000E8130000}"/>
    <cellStyle name="Currency 2 5 3 3 8 2" xfId="5515" xr:uid="{00000000-0005-0000-0000-0000E9130000}"/>
    <cellStyle name="Currency 2 5 3 3 8 2 2" xfId="5516" xr:uid="{00000000-0005-0000-0000-0000EA130000}"/>
    <cellStyle name="Currency 2 5 3 3 8 3" xfId="5517" xr:uid="{00000000-0005-0000-0000-0000EB130000}"/>
    <cellStyle name="Currency 2 5 3 3 8 4" xfId="5518" xr:uid="{00000000-0005-0000-0000-0000EC130000}"/>
    <cellStyle name="Currency 2 5 3 3 9" xfId="5519" xr:uid="{00000000-0005-0000-0000-0000ED130000}"/>
    <cellStyle name="Currency 2 5 3 3 9 2" xfId="5520" xr:uid="{00000000-0005-0000-0000-0000EE130000}"/>
    <cellStyle name="Currency 2 5 3 3 9 2 2" xfId="5521" xr:uid="{00000000-0005-0000-0000-0000EF130000}"/>
    <cellStyle name="Currency 2 5 3 3 9 3" xfId="5522" xr:uid="{00000000-0005-0000-0000-0000F0130000}"/>
    <cellStyle name="Currency 2 5 3 4" xfId="252" xr:uid="{00000000-0005-0000-0000-0000F1130000}"/>
    <cellStyle name="Currency 2 5 3 4 2" xfId="5523" xr:uid="{00000000-0005-0000-0000-0000F2130000}"/>
    <cellStyle name="Currency 2 5 3 4 2 2" xfId="5524" xr:uid="{00000000-0005-0000-0000-0000F3130000}"/>
    <cellStyle name="Currency 2 5 3 4 2 3" xfId="5525" xr:uid="{00000000-0005-0000-0000-0000F4130000}"/>
    <cellStyle name="Currency 2 5 3 4 2 3 2" xfId="5526" xr:uid="{00000000-0005-0000-0000-0000F5130000}"/>
    <cellStyle name="Currency 2 5 3 4 2 3 3" xfId="5527" xr:uid="{00000000-0005-0000-0000-0000F6130000}"/>
    <cellStyle name="Currency 2 5 3 4 2 4" xfId="5528" xr:uid="{00000000-0005-0000-0000-0000F7130000}"/>
    <cellStyle name="Currency 2 5 3 4 2 4 2" xfId="5529" xr:uid="{00000000-0005-0000-0000-0000F8130000}"/>
    <cellStyle name="Currency 2 5 3 4 2 4 2 2" xfId="5530" xr:uid="{00000000-0005-0000-0000-0000F9130000}"/>
    <cellStyle name="Currency 2 5 3 4 2 4 3" xfId="5531" xr:uid="{00000000-0005-0000-0000-0000FA130000}"/>
    <cellStyle name="Currency 2 5 3 4 2 5" xfId="5532" xr:uid="{00000000-0005-0000-0000-0000FB130000}"/>
    <cellStyle name="Currency 2 5 3 4 2 5 2" xfId="5533" xr:uid="{00000000-0005-0000-0000-0000FC130000}"/>
    <cellStyle name="Currency 2 5 3 4 2 5 2 2" xfId="5534" xr:uid="{00000000-0005-0000-0000-0000FD130000}"/>
    <cellStyle name="Currency 2 5 3 4 2 5 3" xfId="5535" xr:uid="{00000000-0005-0000-0000-0000FE130000}"/>
    <cellStyle name="Currency 2 5 3 4 2 6" xfId="5536" xr:uid="{00000000-0005-0000-0000-0000FF130000}"/>
    <cellStyle name="Currency 2 5 3 4 2 6 2" xfId="5537" xr:uid="{00000000-0005-0000-0000-000000140000}"/>
    <cellStyle name="Currency 2 5 3 4 2 6 2 2" xfId="5538" xr:uid="{00000000-0005-0000-0000-000001140000}"/>
    <cellStyle name="Currency 2 5 3 4 2 6 3" xfId="5539" xr:uid="{00000000-0005-0000-0000-000002140000}"/>
    <cellStyle name="Currency 2 5 3 4 2 7" xfId="5540" xr:uid="{00000000-0005-0000-0000-000003140000}"/>
    <cellStyle name="Currency 2 5 3 4 2 7 2" xfId="5541" xr:uid="{00000000-0005-0000-0000-000004140000}"/>
    <cellStyle name="Currency 2 5 3 4 2 8" xfId="5542" xr:uid="{00000000-0005-0000-0000-000005140000}"/>
    <cellStyle name="Currency 2 5 3 4 2 8 2" xfId="5543" xr:uid="{00000000-0005-0000-0000-000006140000}"/>
    <cellStyle name="Currency 2 5 3 4 2 9" xfId="5544" xr:uid="{00000000-0005-0000-0000-000007140000}"/>
    <cellStyle name="Currency 2 5 3 4 3" xfId="5545" xr:uid="{00000000-0005-0000-0000-000008140000}"/>
    <cellStyle name="Currency 2 5 3 4 3 2" xfId="5546" xr:uid="{00000000-0005-0000-0000-000009140000}"/>
    <cellStyle name="Currency 2 5 3 4 3 3" xfId="5547" xr:uid="{00000000-0005-0000-0000-00000A140000}"/>
    <cellStyle name="Currency 2 5 3 4 3 3 2" xfId="5548" xr:uid="{00000000-0005-0000-0000-00000B140000}"/>
    <cellStyle name="Currency 2 5 3 4 3 3 3" xfId="5549" xr:uid="{00000000-0005-0000-0000-00000C140000}"/>
    <cellStyle name="Currency 2 5 3 4 3 4" xfId="5550" xr:uid="{00000000-0005-0000-0000-00000D140000}"/>
    <cellStyle name="Currency 2 5 3 4 3 4 2" xfId="5551" xr:uid="{00000000-0005-0000-0000-00000E140000}"/>
    <cellStyle name="Currency 2 5 3 4 3 4 2 2" xfId="5552" xr:uid="{00000000-0005-0000-0000-00000F140000}"/>
    <cellStyle name="Currency 2 5 3 4 3 4 3" xfId="5553" xr:uid="{00000000-0005-0000-0000-000010140000}"/>
    <cellStyle name="Currency 2 5 3 4 3 5" xfId="5554" xr:uid="{00000000-0005-0000-0000-000011140000}"/>
    <cellStyle name="Currency 2 5 3 4 3 5 2" xfId="5555" xr:uid="{00000000-0005-0000-0000-000012140000}"/>
    <cellStyle name="Currency 2 5 3 4 3 5 2 2" xfId="5556" xr:uid="{00000000-0005-0000-0000-000013140000}"/>
    <cellStyle name="Currency 2 5 3 4 3 5 3" xfId="5557" xr:uid="{00000000-0005-0000-0000-000014140000}"/>
    <cellStyle name="Currency 2 5 3 4 3 6" xfId="5558" xr:uid="{00000000-0005-0000-0000-000015140000}"/>
    <cellStyle name="Currency 2 5 3 4 3 6 2" xfId="5559" xr:uid="{00000000-0005-0000-0000-000016140000}"/>
    <cellStyle name="Currency 2 5 3 4 3 6 2 2" xfId="5560" xr:uid="{00000000-0005-0000-0000-000017140000}"/>
    <cellStyle name="Currency 2 5 3 4 3 6 3" xfId="5561" xr:uid="{00000000-0005-0000-0000-000018140000}"/>
    <cellStyle name="Currency 2 5 3 4 3 7" xfId="5562" xr:uid="{00000000-0005-0000-0000-000019140000}"/>
    <cellStyle name="Currency 2 5 3 4 3 7 2" xfId="5563" xr:uid="{00000000-0005-0000-0000-00001A140000}"/>
    <cellStyle name="Currency 2 5 3 4 3 8" xfId="5564" xr:uid="{00000000-0005-0000-0000-00001B140000}"/>
    <cellStyle name="Currency 2 5 3 4 3 8 2" xfId="5565" xr:uid="{00000000-0005-0000-0000-00001C140000}"/>
    <cellStyle name="Currency 2 5 3 4 3 9" xfId="5566" xr:uid="{00000000-0005-0000-0000-00001D140000}"/>
    <cellStyle name="Currency 2 5 3 4 4" xfId="5567" xr:uid="{00000000-0005-0000-0000-00001E140000}"/>
    <cellStyle name="Currency 2 5 3 4 4 2" xfId="5568" xr:uid="{00000000-0005-0000-0000-00001F140000}"/>
    <cellStyle name="Currency 2 5 3 4 4 3" xfId="5569" xr:uid="{00000000-0005-0000-0000-000020140000}"/>
    <cellStyle name="Currency 2 5 3 4 4 3 2" xfId="5570" xr:uid="{00000000-0005-0000-0000-000021140000}"/>
    <cellStyle name="Currency 2 5 3 4 4 3 2 2" xfId="5571" xr:uid="{00000000-0005-0000-0000-000022140000}"/>
    <cellStyle name="Currency 2 5 3 4 4 3 3" xfId="5572" xr:uid="{00000000-0005-0000-0000-000023140000}"/>
    <cellStyle name="Currency 2 5 3 4 4 4" xfId="5573" xr:uid="{00000000-0005-0000-0000-000024140000}"/>
    <cellStyle name="Currency 2 5 3 4 4 4 2" xfId="5574" xr:uid="{00000000-0005-0000-0000-000025140000}"/>
    <cellStyle name="Currency 2 5 3 4 4 4 2 2" xfId="5575" xr:uid="{00000000-0005-0000-0000-000026140000}"/>
    <cellStyle name="Currency 2 5 3 4 4 4 3" xfId="5576" xr:uid="{00000000-0005-0000-0000-000027140000}"/>
    <cellStyle name="Currency 2 5 3 4 4 5" xfId="5577" xr:uid="{00000000-0005-0000-0000-000028140000}"/>
    <cellStyle name="Currency 2 5 3 4 4 5 2" xfId="5578" xr:uid="{00000000-0005-0000-0000-000029140000}"/>
    <cellStyle name="Currency 2 5 3 4 4 5 2 2" xfId="5579" xr:uid="{00000000-0005-0000-0000-00002A140000}"/>
    <cellStyle name="Currency 2 5 3 4 4 5 3" xfId="5580" xr:uid="{00000000-0005-0000-0000-00002B140000}"/>
    <cellStyle name="Currency 2 5 3 4 4 6" xfId="5581" xr:uid="{00000000-0005-0000-0000-00002C140000}"/>
    <cellStyle name="Currency 2 5 3 4 4 6 2" xfId="5582" xr:uid="{00000000-0005-0000-0000-00002D140000}"/>
    <cellStyle name="Currency 2 5 3 4 4 7" xfId="5583" xr:uid="{00000000-0005-0000-0000-00002E140000}"/>
    <cellStyle name="Currency 2 5 3 4 4 7 2" xfId="5584" xr:uid="{00000000-0005-0000-0000-00002F140000}"/>
    <cellStyle name="Currency 2 5 3 4 4 8" xfId="5585" xr:uid="{00000000-0005-0000-0000-000030140000}"/>
    <cellStyle name="Currency 2 5 3 4 4 9" xfId="5586" xr:uid="{00000000-0005-0000-0000-000031140000}"/>
    <cellStyle name="Currency 2 5 3 4 5" xfId="5587" xr:uid="{00000000-0005-0000-0000-000032140000}"/>
    <cellStyle name="Currency 2 5 3 4 5 2" xfId="5588" xr:uid="{00000000-0005-0000-0000-000033140000}"/>
    <cellStyle name="Currency 2 5 3 4 5 3" xfId="5589" xr:uid="{00000000-0005-0000-0000-000034140000}"/>
    <cellStyle name="Currency 2 5 3 4 6" xfId="5590" xr:uid="{00000000-0005-0000-0000-000035140000}"/>
    <cellStyle name="Currency 2 5 3 4 6 2" xfId="5591" xr:uid="{00000000-0005-0000-0000-000036140000}"/>
    <cellStyle name="Currency 2 5 3 4 6 2 2" xfId="5592" xr:uid="{00000000-0005-0000-0000-000037140000}"/>
    <cellStyle name="Currency 2 5 3 4 6 2 2 2" xfId="5593" xr:uid="{00000000-0005-0000-0000-000038140000}"/>
    <cellStyle name="Currency 2 5 3 4 6 2 3" xfId="5594" xr:uid="{00000000-0005-0000-0000-000039140000}"/>
    <cellStyle name="Currency 2 5 3 4 6 3" xfId="5595" xr:uid="{00000000-0005-0000-0000-00003A140000}"/>
    <cellStyle name="Currency 2 5 3 4 6 3 2" xfId="5596" xr:uid="{00000000-0005-0000-0000-00003B140000}"/>
    <cellStyle name="Currency 2 5 3 4 6 3 2 2" xfId="5597" xr:uid="{00000000-0005-0000-0000-00003C140000}"/>
    <cellStyle name="Currency 2 5 3 4 6 3 3" xfId="5598" xr:uid="{00000000-0005-0000-0000-00003D140000}"/>
    <cellStyle name="Currency 2 5 3 4 6 4" xfId="5599" xr:uid="{00000000-0005-0000-0000-00003E140000}"/>
    <cellStyle name="Currency 2 5 3 4 6 4 2" xfId="5600" xr:uid="{00000000-0005-0000-0000-00003F140000}"/>
    <cellStyle name="Currency 2 5 3 4 6 4 2 2" xfId="5601" xr:uid="{00000000-0005-0000-0000-000040140000}"/>
    <cellStyle name="Currency 2 5 3 4 6 4 3" xfId="5602" xr:uid="{00000000-0005-0000-0000-000041140000}"/>
    <cellStyle name="Currency 2 5 3 4 6 5" xfId="5603" xr:uid="{00000000-0005-0000-0000-000042140000}"/>
    <cellStyle name="Currency 2 5 3 4 6 5 2" xfId="5604" xr:uid="{00000000-0005-0000-0000-000043140000}"/>
    <cellStyle name="Currency 2 5 3 4 6 6" xfId="5605" xr:uid="{00000000-0005-0000-0000-000044140000}"/>
    <cellStyle name="Currency 2 5 3 4 6 6 2" xfId="5606" xr:uid="{00000000-0005-0000-0000-000045140000}"/>
    <cellStyle name="Currency 2 5 3 4 6 7" xfId="5607" xr:uid="{00000000-0005-0000-0000-000046140000}"/>
    <cellStyle name="Currency 2 5 3 4 7" xfId="5608" xr:uid="{00000000-0005-0000-0000-000047140000}"/>
    <cellStyle name="Currency 2 5 3 4 7 2" xfId="5609" xr:uid="{00000000-0005-0000-0000-000048140000}"/>
    <cellStyle name="Currency 2 5 3 4 7 2 2" xfId="5610" xr:uid="{00000000-0005-0000-0000-000049140000}"/>
    <cellStyle name="Currency 2 5 3 4 7 3" xfId="5611" xr:uid="{00000000-0005-0000-0000-00004A140000}"/>
    <cellStyle name="Currency 2 5 3 4 8" xfId="5612" xr:uid="{00000000-0005-0000-0000-00004B140000}"/>
    <cellStyle name="Currency 2 5 3 4 8 2" xfId="5613" xr:uid="{00000000-0005-0000-0000-00004C140000}"/>
    <cellStyle name="Currency 2 5 3 4 8 2 2" xfId="5614" xr:uid="{00000000-0005-0000-0000-00004D140000}"/>
    <cellStyle name="Currency 2 5 3 4 8 3" xfId="5615" xr:uid="{00000000-0005-0000-0000-00004E140000}"/>
    <cellStyle name="Currency 2 5 3 5" xfId="253" xr:uid="{00000000-0005-0000-0000-00004F140000}"/>
    <cellStyle name="Currency 2 5 3 5 10" xfId="5616" xr:uid="{00000000-0005-0000-0000-000050140000}"/>
    <cellStyle name="Currency 2 5 3 5 2" xfId="254" xr:uid="{00000000-0005-0000-0000-000051140000}"/>
    <cellStyle name="Currency 2 5 3 5 2 2" xfId="5617" xr:uid="{00000000-0005-0000-0000-000052140000}"/>
    <cellStyle name="Currency 2 5 3 5 2 3" xfId="5618" xr:uid="{00000000-0005-0000-0000-000053140000}"/>
    <cellStyle name="Currency 2 5 3 5 2 3 2" xfId="5619" xr:uid="{00000000-0005-0000-0000-000054140000}"/>
    <cellStyle name="Currency 2 5 3 5 2 3 3" xfId="5620" xr:uid="{00000000-0005-0000-0000-000055140000}"/>
    <cellStyle name="Currency 2 5 3 5 2 4" xfId="5621" xr:uid="{00000000-0005-0000-0000-000056140000}"/>
    <cellStyle name="Currency 2 5 3 5 2 4 2" xfId="5622" xr:uid="{00000000-0005-0000-0000-000057140000}"/>
    <cellStyle name="Currency 2 5 3 5 2 4 2 2" xfId="5623" xr:uid="{00000000-0005-0000-0000-000058140000}"/>
    <cellStyle name="Currency 2 5 3 5 2 4 3" xfId="5624" xr:uid="{00000000-0005-0000-0000-000059140000}"/>
    <cellStyle name="Currency 2 5 3 5 2 5" xfId="5625" xr:uid="{00000000-0005-0000-0000-00005A140000}"/>
    <cellStyle name="Currency 2 5 3 5 2 5 2" xfId="5626" xr:uid="{00000000-0005-0000-0000-00005B140000}"/>
    <cellStyle name="Currency 2 5 3 5 2 5 2 2" xfId="5627" xr:uid="{00000000-0005-0000-0000-00005C140000}"/>
    <cellStyle name="Currency 2 5 3 5 2 5 3" xfId="5628" xr:uid="{00000000-0005-0000-0000-00005D140000}"/>
    <cellStyle name="Currency 2 5 3 5 2 6" xfId="5629" xr:uid="{00000000-0005-0000-0000-00005E140000}"/>
    <cellStyle name="Currency 2 5 3 5 2 6 2" xfId="5630" xr:uid="{00000000-0005-0000-0000-00005F140000}"/>
    <cellStyle name="Currency 2 5 3 5 2 6 2 2" xfId="5631" xr:uid="{00000000-0005-0000-0000-000060140000}"/>
    <cellStyle name="Currency 2 5 3 5 2 6 3" xfId="5632" xr:uid="{00000000-0005-0000-0000-000061140000}"/>
    <cellStyle name="Currency 2 5 3 5 2 7" xfId="5633" xr:uid="{00000000-0005-0000-0000-000062140000}"/>
    <cellStyle name="Currency 2 5 3 5 2 7 2" xfId="5634" xr:uid="{00000000-0005-0000-0000-000063140000}"/>
    <cellStyle name="Currency 2 5 3 5 2 8" xfId="5635" xr:uid="{00000000-0005-0000-0000-000064140000}"/>
    <cellStyle name="Currency 2 5 3 5 2 8 2" xfId="5636" xr:uid="{00000000-0005-0000-0000-000065140000}"/>
    <cellStyle name="Currency 2 5 3 5 2 9" xfId="5637" xr:uid="{00000000-0005-0000-0000-000066140000}"/>
    <cellStyle name="Currency 2 5 3 5 3" xfId="255" xr:uid="{00000000-0005-0000-0000-000067140000}"/>
    <cellStyle name="Currency 2 5 3 5 4" xfId="5638" xr:uid="{00000000-0005-0000-0000-000068140000}"/>
    <cellStyle name="Currency 2 5 3 5 4 2" xfId="5639" xr:uid="{00000000-0005-0000-0000-000069140000}"/>
    <cellStyle name="Currency 2 5 3 5 4 3" xfId="5640" xr:uid="{00000000-0005-0000-0000-00006A140000}"/>
    <cellStyle name="Currency 2 5 3 5 5" xfId="5641" xr:uid="{00000000-0005-0000-0000-00006B140000}"/>
    <cellStyle name="Currency 2 5 3 5 5 2" xfId="5642" xr:uid="{00000000-0005-0000-0000-00006C140000}"/>
    <cellStyle name="Currency 2 5 3 5 5 2 2" xfId="5643" xr:uid="{00000000-0005-0000-0000-00006D140000}"/>
    <cellStyle name="Currency 2 5 3 5 5 3" xfId="5644" xr:uid="{00000000-0005-0000-0000-00006E140000}"/>
    <cellStyle name="Currency 2 5 3 5 6" xfId="5645" xr:uid="{00000000-0005-0000-0000-00006F140000}"/>
    <cellStyle name="Currency 2 5 3 5 6 2" xfId="5646" xr:uid="{00000000-0005-0000-0000-000070140000}"/>
    <cellStyle name="Currency 2 5 3 5 6 2 2" xfId="5647" xr:uid="{00000000-0005-0000-0000-000071140000}"/>
    <cellStyle name="Currency 2 5 3 5 6 3" xfId="5648" xr:uid="{00000000-0005-0000-0000-000072140000}"/>
    <cellStyle name="Currency 2 5 3 5 7" xfId="5649" xr:uid="{00000000-0005-0000-0000-000073140000}"/>
    <cellStyle name="Currency 2 5 3 5 7 2" xfId="5650" xr:uid="{00000000-0005-0000-0000-000074140000}"/>
    <cellStyle name="Currency 2 5 3 5 7 2 2" xfId="5651" xr:uid="{00000000-0005-0000-0000-000075140000}"/>
    <cellStyle name="Currency 2 5 3 5 7 3" xfId="5652" xr:uid="{00000000-0005-0000-0000-000076140000}"/>
    <cellStyle name="Currency 2 5 3 5 8" xfId="5653" xr:uid="{00000000-0005-0000-0000-000077140000}"/>
    <cellStyle name="Currency 2 5 3 5 8 2" xfId="5654" xr:uid="{00000000-0005-0000-0000-000078140000}"/>
    <cellStyle name="Currency 2 5 3 5 9" xfId="5655" xr:uid="{00000000-0005-0000-0000-000079140000}"/>
    <cellStyle name="Currency 2 5 3 5 9 2" xfId="5656" xr:uid="{00000000-0005-0000-0000-00007A140000}"/>
    <cellStyle name="Currency 2 5 3 6" xfId="256" xr:uid="{00000000-0005-0000-0000-00007B140000}"/>
    <cellStyle name="Currency 2 5 3 6 2" xfId="257" xr:uid="{00000000-0005-0000-0000-00007C140000}"/>
    <cellStyle name="Currency 2 5 3 6 2 10" xfId="5657" xr:uid="{00000000-0005-0000-0000-00007D140000}"/>
    <cellStyle name="Currency 2 5 3 6 2 2" xfId="5658" xr:uid="{00000000-0005-0000-0000-00007E140000}"/>
    <cellStyle name="Currency 2 5 3 6 2 3" xfId="5659" xr:uid="{00000000-0005-0000-0000-00007F140000}"/>
    <cellStyle name="Currency 2 5 3 6 2 4" xfId="5660" xr:uid="{00000000-0005-0000-0000-000080140000}"/>
    <cellStyle name="Currency 2 5 3 6 2 4 2" xfId="5661" xr:uid="{00000000-0005-0000-0000-000081140000}"/>
    <cellStyle name="Currency 2 5 3 6 2 4 2 2" xfId="5662" xr:uid="{00000000-0005-0000-0000-000082140000}"/>
    <cellStyle name="Currency 2 5 3 6 2 4 3" xfId="5663" xr:uid="{00000000-0005-0000-0000-000083140000}"/>
    <cellStyle name="Currency 2 5 3 6 2 5" xfId="5664" xr:uid="{00000000-0005-0000-0000-000084140000}"/>
    <cellStyle name="Currency 2 5 3 6 2 5 2" xfId="5665" xr:uid="{00000000-0005-0000-0000-000085140000}"/>
    <cellStyle name="Currency 2 5 3 6 2 5 2 2" xfId="5666" xr:uid="{00000000-0005-0000-0000-000086140000}"/>
    <cellStyle name="Currency 2 5 3 6 2 5 3" xfId="5667" xr:uid="{00000000-0005-0000-0000-000087140000}"/>
    <cellStyle name="Currency 2 5 3 6 2 6" xfId="5668" xr:uid="{00000000-0005-0000-0000-000088140000}"/>
    <cellStyle name="Currency 2 5 3 6 2 6 2" xfId="5669" xr:uid="{00000000-0005-0000-0000-000089140000}"/>
    <cellStyle name="Currency 2 5 3 6 2 6 2 2" xfId="5670" xr:uid="{00000000-0005-0000-0000-00008A140000}"/>
    <cellStyle name="Currency 2 5 3 6 2 6 3" xfId="5671" xr:uid="{00000000-0005-0000-0000-00008B140000}"/>
    <cellStyle name="Currency 2 5 3 6 2 7" xfId="5672" xr:uid="{00000000-0005-0000-0000-00008C140000}"/>
    <cellStyle name="Currency 2 5 3 6 2 7 2" xfId="5673" xr:uid="{00000000-0005-0000-0000-00008D140000}"/>
    <cellStyle name="Currency 2 5 3 6 2 8" xfId="5674" xr:uid="{00000000-0005-0000-0000-00008E140000}"/>
    <cellStyle name="Currency 2 5 3 6 2 8 2" xfId="5675" xr:uid="{00000000-0005-0000-0000-00008F140000}"/>
    <cellStyle name="Currency 2 5 3 6 2 9" xfId="5676" xr:uid="{00000000-0005-0000-0000-000090140000}"/>
    <cellStyle name="Currency 2 5 3 6 3" xfId="258" xr:uid="{00000000-0005-0000-0000-000091140000}"/>
    <cellStyle name="Currency 2 5 3 6 4" xfId="5677" xr:uid="{00000000-0005-0000-0000-000092140000}"/>
    <cellStyle name="Currency 2 5 3 6 4 2" xfId="5678" xr:uid="{00000000-0005-0000-0000-000093140000}"/>
    <cellStyle name="Currency 2 5 3 6 4 2 2" xfId="5679" xr:uid="{00000000-0005-0000-0000-000094140000}"/>
    <cellStyle name="Currency 2 5 3 6 4 3" xfId="5680" xr:uid="{00000000-0005-0000-0000-000095140000}"/>
    <cellStyle name="Currency 2 5 3 6 5" xfId="5681" xr:uid="{00000000-0005-0000-0000-000096140000}"/>
    <cellStyle name="Currency 2 5 3 6 5 2" xfId="5682" xr:uid="{00000000-0005-0000-0000-000097140000}"/>
    <cellStyle name="Currency 2 5 3 6 5 2 2" xfId="5683" xr:uid="{00000000-0005-0000-0000-000098140000}"/>
    <cellStyle name="Currency 2 5 3 6 5 3" xfId="5684" xr:uid="{00000000-0005-0000-0000-000099140000}"/>
    <cellStyle name="Currency 2 5 3 7" xfId="5685" xr:uid="{00000000-0005-0000-0000-00009A140000}"/>
    <cellStyle name="Currency 2 5 3 7 2" xfId="5686" xr:uid="{00000000-0005-0000-0000-00009B140000}"/>
    <cellStyle name="Currency 2 5 3 7 3" xfId="5687" xr:uid="{00000000-0005-0000-0000-00009C140000}"/>
    <cellStyle name="Currency 2 5 3 7 3 2" xfId="5688" xr:uid="{00000000-0005-0000-0000-00009D140000}"/>
    <cellStyle name="Currency 2 5 3 7 3 3" xfId="5689" xr:uid="{00000000-0005-0000-0000-00009E140000}"/>
    <cellStyle name="Currency 2 5 3 7 4" xfId="5690" xr:uid="{00000000-0005-0000-0000-00009F140000}"/>
    <cellStyle name="Currency 2 5 3 7 4 2" xfId="5691" xr:uid="{00000000-0005-0000-0000-0000A0140000}"/>
    <cellStyle name="Currency 2 5 3 7 4 2 2" xfId="5692" xr:uid="{00000000-0005-0000-0000-0000A1140000}"/>
    <cellStyle name="Currency 2 5 3 7 4 3" xfId="5693" xr:uid="{00000000-0005-0000-0000-0000A2140000}"/>
    <cellStyle name="Currency 2 5 3 7 5" xfId="5694" xr:uid="{00000000-0005-0000-0000-0000A3140000}"/>
    <cellStyle name="Currency 2 5 3 7 5 2" xfId="5695" xr:uid="{00000000-0005-0000-0000-0000A4140000}"/>
    <cellStyle name="Currency 2 5 3 7 5 2 2" xfId="5696" xr:uid="{00000000-0005-0000-0000-0000A5140000}"/>
    <cellStyle name="Currency 2 5 3 7 5 3" xfId="5697" xr:uid="{00000000-0005-0000-0000-0000A6140000}"/>
    <cellStyle name="Currency 2 5 3 7 6" xfId="5698" xr:uid="{00000000-0005-0000-0000-0000A7140000}"/>
    <cellStyle name="Currency 2 5 3 7 6 2" xfId="5699" xr:uid="{00000000-0005-0000-0000-0000A8140000}"/>
    <cellStyle name="Currency 2 5 3 7 6 2 2" xfId="5700" xr:uid="{00000000-0005-0000-0000-0000A9140000}"/>
    <cellStyle name="Currency 2 5 3 7 6 3" xfId="5701" xr:uid="{00000000-0005-0000-0000-0000AA140000}"/>
    <cellStyle name="Currency 2 5 3 7 7" xfId="5702" xr:uid="{00000000-0005-0000-0000-0000AB140000}"/>
    <cellStyle name="Currency 2 5 3 7 7 2" xfId="5703" xr:uid="{00000000-0005-0000-0000-0000AC140000}"/>
    <cellStyle name="Currency 2 5 3 7 8" xfId="5704" xr:uid="{00000000-0005-0000-0000-0000AD140000}"/>
    <cellStyle name="Currency 2 5 3 7 8 2" xfId="5705" xr:uid="{00000000-0005-0000-0000-0000AE140000}"/>
    <cellStyle name="Currency 2 5 3 7 9" xfId="5706" xr:uid="{00000000-0005-0000-0000-0000AF140000}"/>
    <cellStyle name="Currency 2 5 3 8" xfId="5707" xr:uid="{00000000-0005-0000-0000-0000B0140000}"/>
    <cellStyle name="Currency 2 5 3 8 2" xfId="5708" xr:uid="{00000000-0005-0000-0000-0000B1140000}"/>
    <cellStyle name="Currency 2 5 3 8 3" xfId="5709" xr:uid="{00000000-0005-0000-0000-0000B2140000}"/>
    <cellStyle name="Currency 2 5 3 9" xfId="5710" xr:uid="{00000000-0005-0000-0000-0000B3140000}"/>
    <cellStyle name="Currency 2 5 4" xfId="259" xr:uid="{00000000-0005-0000-0000-0000B4140000}"/>
    <cellStyle name="Currency 2 5 4 10" xfId="5711" xr:uid="{00000000-0005-0000-0000-0000B5140000}"/>
    <cellStyle name="Currency 2 5 4 10 2" xfId="5712" xr:uid="{00000000-0005-0000-0000-0000B6140000}"/>
    <cellStyle name="Currency 2 5 4 10 2 2" xfId="5713" xr:uid="{00000000-0005-0000-0000-0000B7140000}"/>
    <cellStyle name="Currency 2 5 4 10 3" xfId="5714" xr:uid="{00000000-0005-0000-0000-0000B8140000}"/>
    <cellStyle name="Currency 2 5 4 11" xfId="5715" xr:uid="{00000000-0005-0000-0000-0000B9140000}"/>
    <cellStyle name="Currency 2 5 4 11 2" xfId="5716" xr:uid="{00000000-0005-0000-0000-0000BA140000}"/>
    <cellStyle name="Currency 2 5 4 12" xfId="5717" xr:uid="{00000000-0005-0000-0000-0000BB140000}"/>
    <cellStyle name="Currency 2 5 4 12 2" xfId="5718" xr:uid="{00000000-0005-0000-0000-0000BC140000}"/>
    <cellStyle name="Currency 2 5 4 13" xfId="5719" xr:uid="{00000000-0005-0000-0000-0000BD140000}"/>
    <cellStyle name="Currency 2 5 4 14" xfId="5720" xr:uid="{00000000-0005-0000-0000-0000BE140000}"/>
    <cellStyle name="Currency 2 5 4 15" xfId="5721" xr:uid="{00000000-0005-0000-0000-0000BF140000}"/>
    <cellStyle name="Currency 2 5 4 2" xfId="260" xr:uid="{00000000-0005-0000-0000-0000C0140000}"/>
    <cellStyle name="Currency 2 5 4 2 2" xfId="5722" xr:uid="{00000000-0005-0000-0000-0000C1140000}"/>
    <cellStyle name="Currency 2 5 4 2 2 2" xfId="5723" xr:uid="{00000000-0005-0000-0000-0000C2140000}"/>
    <cellStyle name="Currency 2 5 4 2 2 3" xfId="5724" xr:uid="{00000000-0005-0000-0000-0000C3140000}"/>
    <cellStyle name="Currency 2 5 4 2 2 3 2" xfId="5725" xr:uid="{00000000-0005-0000-0000-0000C4140000}"/>
    <cellStyle name="Currency 2 5 4 2 2 3 3" xfId="5726" xr:uid="{00000000-0005-0000-0000-0000C5140000}"/>
    <cellStyle name="Currency 2 5 4 2 2 4" xfId="5727" xr:uid="{00000000-0005-0000-0000-0000C6140000}"/>
    <cellStyle name="Currency 2 5 4 2 2 4 2" xfId="5728" xr:uid="{00000000-0005-0000-0000-0000C7140000}"/>
    <cellStyle name="Currency 2 5 4 2 2 4 2 2" xfId="5729" xr:uid="{00000000-0005-0000-0000-0000C8140000}"/>
    <cellStyle name="Currency 2 5 4 2 2 4 3" xfId="5730" xr:uid="{00000000-0005-0000-0000-0000C9140000}"/>
    <cellStyle name="Currency 2 5 4 2 2 5" xfId="5731" xr:uid="{00000000-0005-0000-0000-0000CA140000}"/>
    <cellStyle name="Currency 2 5 4 2 2 5 2" xfId="5732" xr:uid="{00000000-0005-0000-0000-0000CB140000}"/>
    <cellStyle name="Currency 2 5 4 2 2 5 2 2" xfId="5733" xr:uid="{00000000-0005-0000-0000-0000CC140000}"/>
    <cellStyle name="Currency 2 5 4 2 2 5 3" xfId="5734" xr:uid="{00000000-0005-0000-0000-0000CD140000}"/>
    <cellStyle name="Currency 2 5 4 2 2 6" xfId="5735" xr:uid="{00000000-0005-0000-0000-0000CE140000}"/>
    <cellStyle name="Currency 2 5 4 2 2 6 2" xfId="5736" xr:uid="{00000000-0005-0000-0000-0000CF140000}"/>
    <cellStyle name="Currency 2 5 4 2 2 6 2 2" xfId="5737" xr:uid="{00000000-0005-0000-0000-0000D0140000}"/>
    <cellStyle name="Currency 2 5 4 2 2 6 3" xfId="5738" xr:uid="{00000000-0005-0000-0000-0000D1140000}"/>
    <cellStyle name="Currency 2 5 4 2 2 7" xfId="5739" xr:uid="{00000000-0005-0000-0000-0000D2140000}"/>
    <cellStyle name="Currency 2 5 4 2 2 7 2" xfId="5740" xr:uid="{00000000-0005-0000-0000-0000D3140000}"/>
    <cellStyle name="Currency 2 5 4 2 2 8" xfId="5741" xr:uid="{00000000-0005-0000-0000-0000D4140000}"/>
    <cellStyle name="Currency 2 5 4 2 2 8 2" xfId="5742" xr:uid="{00000000-0005-0000-0000-0000D5140000}"/>
    <cellStyle name="Currency 2 5 4 2 2 9" xfId="5743" xr:uid="{00000000-0005-0000-0000-0000D6140000}"/>
    <cellStyle name="Currency 2 5 4 2 3" xfId="5744" xr:uid="{00000000-0005-0000-0000-0000D7140000}"/>
    <cellStyle name="Currency 2 5 4 2 3 2" xfId="5745" xr:uid="{00000000-0005-0000-0000-0000D8140000}"/>
    <cellStyle name="Currency 2 5 4 2 3 3" xfId="5746" xr:uid="{00000000-0005-0000-0000-0000D9140000}"/>
    <cellStyle name="Currency 2 5 4 2 3 3 2" xfId="5747" xr:uid="{00000000-0005-0000-0000-0000DA140000}"/>
    <cellStyle name="Currency 2 5 4 2 3 3 3" xfId="5748" xr:uid="{00000000-0005-0000-0000-0000DB140000}"/>
    <cellStyle name="Currency 2 5 4 2 3 4" xfId="5749" xr:uid="{00000000-0005-0000-0000-0000DC140000}"/>
    <cellStyle name="Currency 2 5 4 2 3 4 2" xfId="5750" xr:uid="{00000000-0005-0000-0000-0000DD140000}"/>
    <cellStyle name="Currency 2 5 4 2 3 4 2 2" xfId="5751" xr:uid="{00000000-0005-0000-0000-0000DE140000}"/>
    <cellStyle name="Currency 2 5 4 2 3 4 3" xfId="5752" xr:uid="{00000000-0005-0000-0000-0000DF140000}"/>
    <cellStyle name="Currency 2 5 4 2 3 5" xfId="5753" xr:uid="{00000000-0005-0000-0000-0000E0140000}"/>
    <cellStyle name="Currency 2 5 4 2 3 5 2" xfId="5754" xr:uid="{00000000-0005-0000-0000-0000E1140000}"/>
    <cellStyle name="Currency 2 5 4 2 3 5 2 2" xfId="5755" xr:uid="{00000000-0005-0000-0000-0000E2140000}"/>
    <cellStyle name="Currency 2 5 4 2 3 5 3" xfId="5756" xr:uid="{00000000-0005-0000-0000-0000E3140000}"/>
    <cellStyle name="Currency 2 5 4 2 3 6" xfId="5757" xr:uid="{00000000-0005-0000-0000-0000E4140000}"/>
    <cellStyle name="Currency 2 5 4 2 3 6 2" xfId="5758" xr:uid="{00000000-0005-0000-0000-0000E5140000}"/>
    <cellStyle name="Currency 2 5 4 2 3 6 2 2" xfId="5759" xr:uid="{00000000-0005-0000-0000-0000E6140000}"/>
    <cellStyle name="Currency 2 5 4 2 3 6 3" xfId="5760" xr:uid="{00000000-0005-0000-0000-0000E7140000}"/>
    <cellStyle name="Currency 2 5 4 2 3 7" xfId="5761" xr:uid="{00000000-0005-0000-0000-0000E8140000}"/>
    <cellStyle name="Currency 2 5 4 2 3 7 2" xfId="5762" xr:uid="{00000000-0005-0000-0000-0000E9140000}"/>
    <cellStyle name="Currency 2 5 4 2 3 8" xfId="5763" xr:uid="{00000000-0005-0000-0000-0000EA140000}"/>
    <cellStyle name="Currency 2 5 4 2 3 8 2" xfId="5764" xr:uid="{00000000-0005-0000-0000-0000EB140000}"/>
    <cellStyle name="Currency 2 5 4 2 3 9" xfId="5765" xr:uid="{00000000-0005-0000-0000-0000EC140000}"/>
    <cellStyle name="Currency 2 5 4 2 4" xfId="5766" xr:uid="{00000000-0005-0000-0000-0000ED140000}"/>
    <cellStyle name="Currency 2 5 4 2 4 2" xfId="5767" xr:uid="{00000000-0005-0000-0000-0000EE140000}"/>
    <cellStyle name="Currency 2 5 4 2 4 3" xfId="5768" xr:uid="{00000000-0005-0000-0000-0000EF140000}"/>
    <cellStyle name="Currency 2 5 4 2 4 3 2" xfId="5769" xr:uid="{00000000-0005-0000-0000-0000F0140000}"/>
    <cellStyle name="Currency 2 5 4 2 4 3 2 2" xfId="5770" xr:uid="{00000000-0005-0000-0000-0000F1140000}"/>
    <cellStyle name="Currency 2 5 4 2 4 3 3" xfId="5771" xr:uid="{00000000-0005-0000-0000-0000F2140000}"/>
    <cellStyle name="Currency 2 5 4 2 4 4" xfId="5772" xr:uid="{00000000-0005-0000-0000-0000F3140000}"/>
    <cellStyle name="Currency 2 5 4 2 4 4 2" xfId="5773" xr:uid="{00000000-0005-0000-0000-0000F4140000}"/>
    <cellStyle name="Currency 2 5 4 2 4 4 2 2" xfId="5774" xr:uid="{00000000-0005-0000-0000-0000F5140000}"/>
    <cellStyle name="Currency 2 5 4 2 4 4 3" xfId="5775" xr:uid="{00000000-0005-0000-0000-0000F6140000}"/>
    <cellStyle name="Currency 2 5 4 2 4 5" xfId="5776" xr:uid="{00000000-0005-0000-0000-0000F7140000}"/>
    <cellStyle name="Currency 2 5 4 2 4 5 2" xfId="5777" xr:uid="{00000000-0005-0000-0000-0000F8140000}"/>
    <cellStyle name="Currency 2 5 4 2 4 5 2 2" xfId="5778" xr:uid="{00000000-0005-0000-0000-0000F9140000}"/>
    <cellStyle name="Currency 2 5 4 2 4 5 3" xfId="5779" xr:uid="{00000000-0005-0000-0000-0000FA140000}"/>
    <cellStyle name="Currency 2 5 4 2 4 6" xfId="5780" xr:uid="{00000000-0005-0000-0000-0000FB140000}"/>
    <cellStyle name="Currency 2 5 4 2 4 6 2" xfId="5781" xr:uid="{00000000-0005-0000-0000-0000FC140000}"/>
    <cellStyle name="Currency 2 5 4 2 4 7" xfId="5782" xr:uid="{00000000-0005-0000-0000-0000FD140000}"/>
    <cellStyle name="Currency 2 5 4 2 4 7 2" xfId="5783" xr:uid="{00000000-0005-0000-0000-0000FE140000}"/>
    <cellStyle name="Currency 2 5 4 2 4 8" xfId="5784" xr:uid="{00000000-0005-0000-0000-0000FF140000}"/>
    <cellStyle name="Currency 2 5 4 2 4 9" xfId="5785" xr:uid="{00000000-0005-0000-0000-000000150000}"/>
    <cellStyle name="Currency 2 5 4 2 5" xfId="5786" xr:uid="{00000000-0005-0000-0000-000001150000}"/>
    <cellStyle name="Currency 2 5 4 2 5 2" xfId="5787" xr:uid="{00000000-0005-0000-0000-000002150000}"/>
    <cellStyle name="Currency 2 5 4 2 5 3" xfId="5788" xr:uid="{00000000-0005-0000-0000-000003150000}"/>
    <cellStyle name="Currency 2 5 4 2 6" xfId="5789" xr:uid="{00000000-0005-0000-0000-000004150000}"/>
    <cellStyle name="Currency 2 5 4 2 6 2" xfId="5790" xr:uid="{00000000-0005-0000-0000-000005150000}"/>
    <cellStyle name="Currency 2 5 4 2 6 2 2" xfId="5791" xr:uid="{00000000-0005-0000-0000-000006150000}"/>
    <cellStyle name="Currency 2 5 4 2 6 2 2 2" xfId="5792" xr:uid="{00000000-0005-0000-0000-000007150000}"/>
    <cellStyle name="Currency 2 5 4 2 6 2 3" xfId="5793" xr:uid="{00000000-0005-0000-0000-000008150000}"/>
    <cellStyle name="Currency 2 5 4 2 6 3" xfId="5794" xr:uid="{00000000-0005-0000-0000-000009150000}"/>
    <cellStyle name="Currency 2 5 4 2 6 3 2" xfId="5795" xr:uid="{00000000-0005-0000-0000-00000A150000}"/>
    <cellStyle name="Currency 2 5 4 2 6 3 2 2" xfId="5796" xr:uid="{00000000-0005-0000-0000-00000B150000}"/>
    <cellStyle name="Currency 2 5 4 2 6 3 3" xfId="5797" xr:uid="{00000000-0005-0000-0000-00000C150000}"/>
    <cellStyle name="Currency 2 5 4 2 6 4" xfId="5798" xr:uid="{00000000-0005-0000-0000-00000D150000}"/>
    <cellStyle name="Currency 2 5 4 2 6 4 2" xfId="5799" xr:uid="{00000000-0005-0000-0000-00000E150000}"/>
    <cellStyle name="Currency 2 5 4 2 6 4 2 2" xfId="5800" xr:uid="{00000000-0005-0000-0000-00000F150000}"/>
    <cellStyle name="Currency 2 5 4 2 6 4 3" xfId="5801" xr:uid="{00000000-0005-0000-0000-000010150000}"/>
    <cellStyle name="Currency 2 5 4 2 6 5" xfId="5802" xr:uid="{00000000-0005-0000-0000-000011150000}"/>
    <cellStyle name="Currency 2 5 4 2 6 5 2" xfId="5803" xr:uid="{00000000-0005-0000-0000-000012150000}"/>
    <cellStyle name="Currency 2 5 4 2 6 6" xfId="5804" xr:uid="{00000000-0005-0000-0000-000013150000}"/>
    <cellStyle name="Currency 2 5 4 2 6 6 2" xfId="5805" xr:uid="{00000000-0005-0000-0000-000014150000}"/>
    <cellStyle name="Currency 2 5 4 2 6 7" xfId="5806" xr:uid="{00000000-0005-0000-0000-000015150000}"/>
    <cellStyle name="Currency 2 5 4 2 7" xfId="5807" xr:uid="{00000000-0005-0000-0000-000016150000}"/>
    <cellStyle name="Currency 2 5 4 2 7 2" xfId="5808" xr:uid="{00000000-0005-0000-0000-000017150000}"/>
    <cellStyle name="Currency 2 5 4 2 7 2 2" xfId="5809" xr:uid="{00000000-0005-0000-0000-000018150000}"/>
    <cellStyle name="Currency 2 5 4 2 7 3" xfId="5810" xr:uid="{00000000-0005-0000-0000-000019150000}"/>
    <cellStyle name="Currency 2 5 4 2 8" xfId="5811" xr:uid="{00000000-0005-0000-0000-00001A150000}"/>
    <cellStyle name="Currency 2 5 4 2 8 2" xfId="5812" xr:uid="{00000000-0005-0000-0000-00001B150000}"/>
    <cellStyle name="Currency 2 5 4 2 8 2 2" xfId="5813" xr:uid="{00000000-0005-0000-0000-00001C150000}"/>
    <cellStyle name="Currency 2 5 4 2 8 3" xfId="5814" xr:uid="{00000000-0005-0000-0000-00001D150000}"/>
    <cellStyle name="Currency 2 5 4 3" xfId="261" xr:uid="{00000000-0005-0000-0000-00001E150000}"/>
    <cellStyle name="Currency 2 5 4 3 10" xfId="5815" xr:uid="{00000000-0005-0000-0000-00001F150000}"/>
    <cellStyle name="Currency 2 5 4 3 2" xfId="262" xr:uid="{00000000-0005-0000-0000-000020150000}"/>
    <cellStyle name="Currency 2 5 4 3 2 2" xfId="5816" xr:uid="{00000000-0005-0000-0000-000021150000}"/>
    <cellStyle name="Currency 2 5 4 3 2 3" xfId="5817" xr:uid="{00000000-0005-0000-0000-000022150000}"/>
    <cellStyle name="Currency 2 5 4 3 2 3 2" xfId="5818" xr:uid="{00000000-0005-0000-0000-000023150000}"/>
    <cellStyle name="Currency 2 5 4 3 2 3 3" xfId="5819" xr:uid="{00000000-0005-0000-0000-000024150000}"/>
    <cellStyle name="Currency 2 5 4 3 2 4" xfId="5820" xr:uid="{00000000-0005-0000-0000-000025150000}"/>
    <cellStyle name="Currency 2 5 4 3 2 4 2" xfId="5821" xr:uid="{00000000-0005-0000-0000-000026150000}"/>
    <cellStyle name="Currency 2 5 4 3 2 4 2 2" xfId="5822" xr:uid="{00000000-0005-0000-0000-000027150000}"/>
    <cellStyle name="Currency 2 5 4 3 2 4 3" xfId="5823" xr:uid="{00000000-0005-0000-0000-000028150000}"/>
    <cellStyle name="Currency 2 5 4 3 2 5" xfId="5824" xr:uid="{00000000-0005-0000-0000-000029150000}"/>
    <cellStyle name="Currency 2 5 4 3 2 5 2" xfId="5825" xr:uid="{00000000-0005-0000-0000-00002A150000}"/>
    <cellStyle name="Currency 2 5 4 3 2 5 2 2" xfId="5826" xr:uid="{00000000-0005-0000-0000-00002B150000}"/>
    <cellStyle name="Currency 2 5 4 3 2 5 3" xfId="5827" xr:uid="{00000000-0005-0000-0000-00002C150000}"/>
    <cellStyle name="Currency 2 5 4 3 2 6" xfId="5828" xr:uid="{00000000-0005-0000-0000-00002D150000}"/>
    <cellStyle name="Currency 2 5 4 3 2 6 2" xfId="5829" xr:uid="{00000000-0005-0000-0000-00002E150000}"/>
    <cellStyle name="Currency 2 5 4 3 2 6 2 2" xfId="5830" xr:uid="{00000000-0005-0000-0000-00002F150000}"/>
    <cellStyle name="Currency 2 5 4 3 2 6 3" xfId="5831" xr:uid="{00000000-0005-0000-0000-000030150000}"/>
    <cellStyle name="Currency 2 5 4 3 2 7" xfId="5832" xr:uid="{00000000-0005-0000-0000-000031150000}"/>
    <cellStyle name="Currency 2 5 4 3 2 7 2" xfId="5833" xr:uid="{00000000-0005-0000-0000-000032150000}"/>
    <cellStyle name="Currency 2 5 4 3 2 8" xfId="5834" xr:uid="{00000000-0005-0000-0000-000033150000}"/>
    <cellStyle name="Currency 2 5 4 3 2 8 2" xfId="5835" xr:uid="{00000000-0005-0000-0000-000034150000}"/>
    <cellStyle name="Currency 2 5 4 3 2 9" xfId="5836" xr:uid="{00000000-0005-0000-0000-000035150000}"/>
    <cellStyle name="Currency 2 5 4 3 3" xfId="263" xr:uid="{00000000-0005-0000-0000-000036150000}"/>
    <cellStyle name="Currency 2 5 4 3 4" xfId="5837" xr:uid="{00000000-0005-0000-0000-000037150000}"/>
    <cellStyle name="Currency 2 5 4 3 4 2" xfId="5838" xr:uid="{00000000-0005-0000-0000-000038150000}"/>
    <cellStyle name="Currency 2 5 4 3 4 3" xfId="5839" xr:uid="{00000000-0005-0000-0000-000039150000}"/>
    <cellStyle name="Currency 2 5 4 3 5" xfId="5840" xr:uid="{00000000-0005-0000-0000-00003A150000}"/>
    <cellStyle name="Currency 2 5 4 3 5 2" xfId="5841" xr:uid="{00000000-0005-0000-0000-00003B150000}"/>
    <cellStyle name="Currency 2 5 4 3 5 2 2" xfId="5842" xr:uid="{00000000-0005-0000-0000-00003C150000}"/>
    <cellStyle name="Currency 2 5 4 3 5 3" xfId="5843" xr:uid="{00000000-0005-0000-0000-00003D150000}"/>
    <cellStyle name="Currency 2 5 4 3 6" xfId="5844" xr:uid="{00000000-0005-0000-0000-00003E150000}"/>
    <cellStyle name="Currency 2 5 4 3 6 2" xfId="5845" xr:uid="{00000000-0005-0000-0000-00003F150000}"/>
    <cellStyle name="Currency 2 5 4 3 6 2 2" xfId="5846" xr:uid="{00000000-0005-0000-0000-000040150000}"/>
    <cellStyle name="Currency 2 5 4 3 6 3" xfId="5847" xr:uid="{00000000-0005-0000-0000-000041150000}"/>
    <cellStyle name="Currency 2 5 4 3 7" xfId="5848" xr:uid="{00000000-0005-0000-0000-000042150000}"/>
    <cellStyle name="Currency 2 5 4 3 7 2" xfId="5849" xr:uid="{00000000-0005-0000-0000-000043150000}"/>
    <cellStyle name="Currency 2 5 4 3 7 2 2" xfId="5850" xr:uid="{00000000-0005-0000-0000-000044150000}"/>
    <cellStyle name="Currency 2 5 4 3 7 3" xfId="5851" xr:uid="{00000000-0005-0000-0000-000045150000}"/>
    <cellStyle name="Currency 2 5 4 3 8" xfId="5852" xr:uid="{00000000-0005-0000-0000-000046150000}"/>
    <cellStyle name="Currency 2 5 4 3 8 2" xfId="5853" xr:uid="{00000000-0005-0000-0000-000047150000}"/>
    <cellStyle name="Currency 2 5 4 3 9" xfId="5854" xr:uid="{00000000-0005-0000-0000-000048150000}"/>
    <cellStyle name="Currency 2 5 4 3 9 2" xfId="5855" xr:uid="{00000000-0005-0000-0000-000049150000}"/>
    <cellStyle name="Currency 2 5 4 4" xfId="264" xr:uid="{00000000-0005-0000-0000-00004A150000}"/>
    <cellStyle name="Currency 2 5 4 4 2" xfId="265" xr:uid="{00000000-0005-0000-0000-00004B150000}"/>
    <cellStyle name="Currency 2 5 4 4 2 10" xfId="5856" xr:uid="{00000000-0005-0000-0000-00004C150000}"/>
    <cellStyle name="Currency 2 5 4 4 2 2" xfId="5857" xr:uid="{00000000-0005-0000-0000-00004D150000}"/>
    <cellStyle name="Currency 2 5 4 4 2 3" xfId="5858" xr:uid="{00000000-0005-0000-0000-00004E150000}"/>
    <cellStyle name="Currency 2 5 4 4 2 4" xfId="5859" xr:uid="{00000000-0005-0000-0000-00004F150000}"/>
    <cellStyle name="Currency 2 5 4 4 2 4 2" xfId="5860" xr:uid="{00000000-0005-0000-0000-000050150000}"/>
    <cellStyle name="Currency 2 5 4 4 2 4 2 2" xfId="5861" xr:uid="{00000000-0005-0000-0000-000051150000}"/>
    <cellStyle name="Currency 2 5 4 4 2 4 3" xfId="5862" xr:uid="{00000000-0005-0000-0000-000052150000}"/>
    <cellStyle name="Currency 2 5 4 4 2 5" xfId="5863" xr:uid="{00000000-0005-0000-0000-000053150000}"/>
    <cellStyle name="Currency 2 5 4 4 2 5 2" xfId="5864" xr:uid="{00000000-0005-0000-0000-000054150000}"/>
    <cellStyle name="Currency 2 5 4 4 2 5 2 2" xfId="5865" xr:uid="{00000000-0005-0000-0000-000055150000}"/>
    <cellStyle name="Currency 2 5 4 4 2 5 3" xfId="5866" xr:uid="{00000000-0005-0000-0000-000056150000}"/>
    <cellStyle name="Currency 2 5 4 4 2 6" xfId="5867" xr:uid="{00000000-0005-0000-0000-000057150000}"/>
    <cellStyle name="Currency 2 5 4 4 2 6 2" xfId="5868" xr:uid="{00000000-0005-0000-0000-000058150000}"/>
    <cellStyle name="Currency 2 5 4 4 2 6 2 2" xfId="5869" xr:uid="{00000000-0005-0000-0000-000059150000}"/>
    <cellStyle name="Currency 2 5 4 4 2 6 3" xfId="5870" xr:uid="{00000000-0005-0000-0000-00005A150000}"/>
    <cellStyle name="Currency 2 5 4 4 2 7" xfId="5871" xr:uid="{00000000-0005-0000-0000-00005B150000}"/>
    <cellStyle name="Currency 2 5 4 4 2 7 2" xfId="5872" xr:uid="{00000000-0005-0000-0000-00005C150000}"/>
    <cellStyle name="Currency 2 5 4 4 2 8" xfId="5873" xr:uid="{00000000-0005-0000-0000-00005D150000}"/>
    <cellStyle name="Currency 2 5 4 4 2 8 2" xfId="5874" xr:uid="{00000000-0005-0000-0000-00005E150000}"/>
    <cellStyle name="Currency 2 5 4 4 2 9" xfId="5875" xr:uid="{00000000-0005-0000-0000-00005F150000}"/>
    <cellStyle name="Currency 2 5 4 4 3" xfId="266" xr:uid="{00000000-0005-0000-0000-000060150000}"/>
    <cellStyle name="Currency 2 5 4 4 4" xfId="5876" xr:uid="{00000000-0005-0000-0000-000061150000}"/>
    <cellStyle name="Currency 2 5 4 4 4 2" xfId="5877" xr:uid="{00000000-0005-0000-0000-000062150000}"/>
    <cellStyle name="Currency 2 5 4 4 4 2 2" xfId="5878" xr:uid="{00000000-0005-0000-0000-000063150000}"/>
    <cellStyle name="Currency 2 5 4 4 4 3" xfId="5879" xr:uid="{00000000-0005-0000-0000-000064150000}"/>
    <cellStyle name="Currency 2 5 4 4 5" xfId="5880" xr:uid="{00000000-0005-0000-0000-000065150000}"/>
    <cellStyle name="Currency 2 5 4 4 5 2" xfId="5881" xr:uid="{00000000-0005-0000-0000-000066150000}"/>
    <cellStyle name="Currency 2 5 4 4 5 2 2" xfId="5882" xr:uid="{00000000-0005-0000-0000-000067150000}"/>
    <cellStyle name="Currency 2 5 4 4 5 3" xfId="5883" xr:uid="{00000000-0005-0000-0000-000068150000}"/>
    <cellStyle name="Currency 2 5 4 5" xfId="5884" xr:uid="{00000000-0005-0000-0000-000069150000}"/>
    <cellStyle name="Currency 2 5 4 5 2" xfId="5885" xr:uid="{00000000-0005-0000-0000-00006A150000}"/>
    <cellStyle name="Currency 2 5 4 5 3" xfId="5886" xr:uid="{00000000-0005-0000-0000-00006B150000}"/>
    <cellStyle name="Currency 2 5 4 5 3 2" xfId="5887" xr:uid="{00000000-0005-0000-0000-00006C150000}"/>
    <cellStyle name="Currency 2 5 4 5 3 3" xfId="5888" xr:uid="{00000000-0005-0000-0000-00006D150000}"/>
    <cellStyle name="Currency 2 5 4 5 4" xfId="5889" xr:uid="{00000000-0005-0000-0000-00006E150000}"/>
    <cellStyle name="Currency 2 5 4 5 4 2" xfId="5890" xr:uid="{00000000-0005-0000-0000-00006F150000}"/>
    <cellStyle name="Currency 2 5 4 5 4 2 2" xfId="5891" xr:uid="{00000000-0005-0000-0000-000070150000}"/>
    <cellStyle name="Currency 2 5 4 5 4 3" xfId="5892" xr:uid="{00000000-0005-0000-0000-000071150000}"/>
    <cellStyle name="Currency 2 5 4 5 5" xfId="5893" xr:uid="{00000000-0005-0000-0000-000072150000}"/>
    <cellStyle name="Currency 2 5 4 5 5 2" xfId="5894" xr:uid="{00000000-0005-0000-0000-000073150000}"/>
    <cellStyle name="Currency 2 5 4 5 5 2 2" xfId="5895" xr:uid="{00000000-0005-0000-0000-000074150000}"/>
    <cellStyle name="Currency 2 5 4 5 5 3" xfId="5896" xr:uid="{00000000-0005-0000-0000-000075150000}"/>
    <cellStyle name="Currency 2 5 4 5 6" xfId="5897" xr:uid="{00000000-0005-0000-0000-000076150000}"/>
    <cellStyle name="Currency 2 5 4 5 6 2" xfId="5898" xr:uid="{00000000-0005-0000-0000-000077150000}"/>
    <cellStyle name="Currency 2 5 4 5 6 2 2" xfId="5899" xr:uid="{00000000-0005-0000-0000-000078150000}"/>
    <cellStyle name="Currency 2 5 4 5 6 3" xfId="5900" xr:uid="{00000000-0005-0000-0000-000079150000}"/>
    <cellStyle name="Currency 2 5 4 5 7" xfId="5901" xr:uid="{00000000-0005-0000-0000-00007A150000}"/>
    <cellStyle name="Currency 2 5 4 5 7 2" xfId="5902" xr:uid="{00000000-0005-0000-0000-00007B150000}"/>
    <cellStyle name="Currency 2 5 4 5 8" xfId="5903" xr:uid="{00000000-0005-0000-0000-00007C150000}"/>
    <cellStyle name="Currency 2 5 4 5 8 2" xfId="5904" xr:uid="{00000000-0005-0000-0000-00007D150000}"/>
    <cellStyle name="Currency 2 5 4 5 9" xfId="5905" xr:uid="{00000000-0005-0000-0000-00007E150000}"/>
    <cellStyle name="Currency 2 5 4 6" xfId="5906" xr:uid="{00000000-0005-0000-0000-00007F150000}"/>
    <cellStyle name="Currency 2 5 4 6 2" xfId="5907" xr:uid="{00000000-0005-0000-0000-000080150000}"/>
    <cellStyle name="Currency 2 5 4 6 3" xfId="5908" xr:uid="{00000000-0005-0000-0000-000081150000}"/>
    <cellStyle name="Currency 2 5 4 7" xfId="5909" xr:uid="{00000000-0005-0000-0000-000082150000}"/>
    <cellStyle name="Currency 2 5 4 8" xfId="5910" xr:uid="{00000000-0005-0000-0000-000083150000}"/>
    <cellStyle name="Currency 2 5 4 8 2" xfId="5911" xr:uid="{00000000-0005-0000-0000-000084150000}"/>
    <cellStyle name="Currency 2 5 4 8 2 2" xfId="5912" xr:uid="{00000000-0005-0000-0000-000085150000}"/>
    <cellStyle name="Currency 2 5 4 8 3" xfId="5913" xr:uid="{00000000-0005-0000-0000-000086150000}"/>
    <cellStyle name="Currency 2 5 4 8 4" xfId="5914" xr:uid="{00000000-0005-0000-0000-000087150000}"/>
    <cellStyle name="Currency 2 5 4 9" xfId="5915" xr:uid="{00000000-0005-0000-0000-000088150000}"/>
    <cellStyle name="Currency 2 5 4 9 2" xfId="5916" xr:uid="{00000000-0005-0000-0000-000089150000}"/>
    <cellStyle name="Currency 2 5 4 9 2 2" xfId="5917" xr:uid="{00000000-0005-0000-0000-00008A150000}"/>
    <cellStyle name="Currency 2 5 4 9 3" xfId="5918" xr:uid="{00000000-0005-0000-0000-00008B150000}"/>
    <cellStyle name="Currency 2 5 5" xfId="267" xr:uid="{00000000-0005-0000-0000-00008C150000}"/>
    <cellStyle name="Currency 2 5 5 10" xfId="5919" xr:uid="{00000000-0005-0000-0000-00008D150000}"/>
    <cellStyle name="Currency 2 5 5 10 2" xfId="5920" xr:uid="{00000000-0005-0000-0000-00008E150000}"/>
    <cellStyle name="Currency 2 5 5 10 2 2" xfId="5921" xr:uid="{00000000-0005-0000-0000-00008F150000}"/>
    <cellStyle name="Currency 2 5 5 10 3" xfId="5922" xr:uid="{00000000-0005-0000-0000-000090150000}"/>
    <cellStyle name="Currency 2 5 5 11" xfId="5923" xr:uid="{00000000-0005-0000-0000-000091150000}"/>
    <cellStyle name="Currency 2 5 5 11 2" xfId="5924" xr:uid="{00000000-0005-0000-0000-000092150000}"/>
    <cellStyle name="Currency 2 5 5 12" xfId="5925" xr:uid="{00000000-0005-0000-0000-000093150000}"/>
    <cellStyle name="Currency 2 5 5 12 2" xfId="5926" xr:uid="{00000000-0005-0000-0000-000094150000}"/>
    <cellStyle name="Currency 2 5 5 13" xfId="5927" xr:uid="{00000000-0005-0000-0000-000095150000}"/>
    <cellStyle name="Currency 2 5 5 14" xfId="5928" xr:uid="{00000000-0005-0000-0000-000096150000}"/>
    <cellStyle name="Currency 2 5 5 15" xfId="5929" xr:uid="{00000000-0005-0000-0000-000097150000}"/>
    <cellStyle name="Currency 2 5 5 2" xfId="268" xr:uid="{00000000-0005-0000-0000-000098150000}"/>
    <cellStyle name="Currency 2 5 5 2 2" xfId="5930" xr:uid="{00000000-0005-0000-0000-000099150000}"/>
    <cellStyle name="Currency 2 5 5 2 2 2" xfId="5931" xr:uid="{00000000-0005-0000-0000-00009A150000}"/>
    <cellStyle name="Currency 2 5 5 2 2 3" xfId="5932" xr:uid="{00000000-0005-0000-0000-00009B150000}"/>
    <cellStyle name="Currency 2 5 5 2 2 3 2" xfId="5933" xr:uid="{00000000-0005-0000-0000-00009C150000}"/>
    <cellStyle name="Currency 2 5 5 2 2 3 3" xfId="5934" xr:uid="{00000000-0005-0000-0000-00009D150000}"/>
    <cellStyle name="Currency 2 5 5 2 2 4" xfId="5935" xr:uid="{00000000-0005-0000-0000-00009E150000}"/>
    <cellStyle name="Currency 2 5 5 2 2 4 2" xfId="5936" xr:uid="{00000000-0005-0000-0000-00009F150000}"/>
    <cellStyle name="Currency 2 5 5 2 2 4 2 2" xfId="5937" xr:uid="{00000000-0005-0000-0000-0000A0150000}"/>
    <cellStyle name="Currency 2 5 5 2 2 4 3" xfId="5938" xr:uid="{00000000-0005-0000-0000-0000A1150000}"/>
    <cellStyle name="Currency 2 5 5 2 2 5" xfId="5939" xr:uid="{00000000-0005-0000-0000-0000A2150000}"/>
    <cellStyle name="Currency 2 5 5 2 2 5 2" xfId="5940" xr:uid="{00000000-0005-0000-0000-0000A3150000}"/>
    <cellStyle name="Currency 2 5 5 2 2 5 2 2" xfId="5941" xr:uid="{00000000-0005-0000-0000-0000A4150000}"/>
    <cellStyle name="Currency 2 5 5 2 2 5 3" xfId="5942" xr:uid="{00000000-0005-0000-0000-0000A5150000}"/>
    <cellStyle name="Currency 2 5 5 2 2 6" xfId="5943" xr:uid="{00000000-0005-0000-0000-0000A6150000}"/>
    <cellStyle name="Currency 2 5 5 2 2 6 2" xfId="5944" xr:uid="{00000000-0005-0000-0000-0000A7150000}"/>
    <cellStyle name="Currency 2 5 5 2 2 6 2 2" xfId="5945" xr:uid="{00000000-0005-0000-0000-0000A8150000}"/>
    <cellStyle name="Currency 2 5 5 2 2 6 3" xfId="5946" xr:uid="{00000000-0005-0000-0000-0000A9150000}"/>
    <cellStyle name="Currency 2 5 5 2 2 7" xfId="5947" xr:uid="{00000000-0005-0000-0000-0000AA150000}"/>
    <cellStyle name="Currency 2 5 5 2 2 7 2" xfId="5948" xr:uid="{00000000-0005-0000-0000-0000AB150000}"/>
    <cellStyle name="Currency 2 5 5 2 2 8" xfId="5949" xr:uid="{00000000-0005-0000-0000-0000AC150000}"/>
    <cellStyle name="Currency 2 5 5 2 2 8 2" xfId="5950" xr:uid="{00000000-0005-0000-0000-0000AD150000}"/>
    <cellStyle name="Currency 2 5 5 2 2 9" xfId="5951" xr:uid="{00000000-0005-0000-0000-0000AE150000}"/>
    <cellStyle name="Currency 2 5 5 2 3" xfId="5952" xr:uid="{00000000-0005-0000-0000-0000AF150000}"/>
    <cellStyle name="Currency 2 5 5 2 3 2" xfId="5953" xr:uid="{00000000-0005-0000-0000-0000B0150000}"/>
    <cellStyle name="Currency 2 5 5 2 3 3" xfId="5954" xr:uid="{00000000-0005-0000-0000-0000B1150000}"/>
    <cellStyle name="Currency 2 5 5 2 3 3 2" xfId="5955" xr:uid="{00000000-0005-0000-0000-0000B2150000}"/>
    <cellStyle name="Currency 2 5 5 2 3 3 3" xfId="5956" xr:uid="{00000000-0005-0000-0000-0000B3150000}"/>
    <cellStyle name="Currency 2 5 5 2 3 4" xfId="5957" xr:uid="{00000000-0005-0000-0000-0000B4150000}"/>
    <cellStyle name="Currency 2 5 5 2 3 4 2" xfId="5958" xr:uid="{00000000-0005-0000-0000-0000B5150000}"/>
    <cellStyle name="Currency 2 5 5 2 3 4 2 2" xfId="5959" xr:uid="{00000000-0005-0000-0000-0000B6150000}"/>
    <cellStyle name="Currency 2 5 5 2 3 4 3" xfId="5960" xr:uid="{00000000-0005-0000-0000-0000B7150000}"/>
    <cellStyle name="Currency 2 5 5 2 3 5" xfId="5961" xr:uid="{00000000-0005-0000-0000-0000B8150000}"/>
    <cellStyle name="Currency 2 5 5 2 3 5 2" xfId="5962" xr:uid="{00000000-0005-0000-0000-0000B9150000}"/>
    <cellStyle name="Currency 2 5 5 2 3 5 2 2" xfId="5963" xr:uid="{00000000-0005-0000-0000-0000BA150000}"/>
    <cellStyle name="Currency 2 5 5 2 3 5 3" xfId="5964" xr:uid="{00000000-0005-0000-0000-0000BB150000}"/>
    <cellStyle name="Currency 2 5 5 2 3 6" xfId="5965" xr:uid="{00000000-0005-0000-0000-0000BC150000}"/>
    <cellStyle name="Currency 2 5 5 2 3 6 2" xfId="5966" xr:uid="{00000000-0005-0000-0000-0000BD150000}"/>
    <cellStyle name="Currency 2 5 5 2 3 6 2 2" xfId="5967" xr:uid="{00000000-0005-0000-0000-0000BE150000}"/>
    <cellStyle name="Currency 2 5 5 2 3 6 3" xfId="5968" xr:uid="{00000000-0005-0000-0000-0000BF150000}"/>
    <cellStyle name="Currency 2 5 5 2 3 7" xfId="5969" xr:uid="{00000000-0005-0000-0000-0000C0150000}"/>
    <cellStyle name="Currency 2 5 5 2 3 7 2" xfId="5970" xr:uid="{00000000-0005-0000-0000-0000C1150000}"/>
    <cellStyle name="Currency 2 5 5 2 3 8" xfId="5971" xr:uid="{00000000-0005-0000-0000-0000C2150000}"/>
    <cellStyle name="Currency 2 5 5 2 3 8 2" xfId="5972" xr:uid="{00000000-0005-0000-0000-0000C3150000}"/>
    <cellStyle name="Currency 2 5 5 2 3 9" xfId="5973" xr:uid="{00000000-0005-0000-0000-0000C4150000}"/>
    <cellStyle name="Currency 2 5 5 2 4" xfId="5974" xr:uid="{00000000-0005-0000-0000-0000C5150000}"/>
    <cellStyle name="Currency 2 5 5 2 4 2" xfId="5975" xr:uid="{00000000-0005-0000-0000-0000C6150000}"/>
    <cellStyle name="Currency 2 5 5 2 4 3" xfId="5976" xr:uid="{00000000-0005-0000-0000-0000C7150000}"/>
    <cellStyle name="Currency 2 5 5 2 4 3 2" xfId="5977" xr:uid="{00000000-0005-0000-0000-0000C8150000}"/>
    <cellStyle name="Currency 2 5 5 2 4 3 2 2" xfId="5978" xr:uid="{00000000-0005-0000-0000-0000C9150000}"/>
    <cellStyle name="Currency 2 5 5 2 4 3 3" xfId="5979" xr:uid="{00000000-0005-0000-0000-0000CA150000}"/>
    <cellStyle name="Currency 2 5 5 2 4 4" xfId="5980" xr:uid="{00000000-0005-0000-0000-0000CB150000}"/>
    <cellStyle name="Currency 2 5 5 2 4 4 2" xfId="5981" xr:uid="{00000000-0005-0000-0000-0000CC150000}"/>
    <cellStyle name="Currency 2 5 5 2 4 4 2 2" xfId="5982" xr:uid="{00000000-0005-0000-0000-0000CD150000}"/>
    <cellStyle name="Currency 2 5 5 2 4 4 3" xfId="5983" xr:uid="{00000000-0005-0000-0000-0000CE150000}"/>
    <cellStyle name="Currency 2 5 5 2 4 5" xfId="5984" xr:uid="{00000000-0005-0000-0000-0000CF150000}"/>
    <cellStyle name="Currency 2 5 5 2 4 5 2" xfId="5985" xr:uid="{00000000-0005-0000-0000-0000D0150000}"/>
    <cellStyle name="Currency 2 5 5 2 4 5 2 2" xfId="5986" xr:uid="{00000000-0005-0000-0000-0000D1150000}"/>
    <cellStyle name="Currency 2 5 5 2 4 5 3" xfId="5987" xr:uid="{00000000-0005-0000-0000-0000D2150000}"/>
    <cellStyle name="Currency 2 5 5 2 4 6" xfId="5988" xr:uid="{00000000-0005-0000-0000-0000D3150000}"/>
    <cellStyle name="Currency 2 5 5 2 4 6 2" xfId="5989" xr:uid="{00000000-0005-0000-0000-0000D4150000}"/>
    <cellStyle name="Currency 2 5 5 2 4 7" xfId="5990" xr:uid="{00000000-0005-0000-0000-0000D5150000}"/>
    <cellStyle name="Currency 2 5 5 2 4 7 2" xfId="5991" xr:uid="{00000000-0005-0000-0000-0000D6150000}"/>
    <cellStyle name="Currency 2 5 5 2 4 8" xfId="5992" xr:uid="{00000000-0005-0000-0000-0000D7150000}"/>
    <cellStyle name="Currency 2 5 5 2 4 9" xfId="5993" xr:uid="{00000000-0005-0000-0000-0000D8150000}"/>
    <cellStyle name="Currency 2 5 5 2 5" xfId="5994" xr:uid="{00000000-0005-0000-0000-0000D9150000}"/>
    <cellStyle name="Currency 2 5 5 2 5 2" xfId="5995" xr:uid="{00000000-0005-0000-0000-0000DA150000}"/>
    <cellStyle name="Currency 2 5 5 2 5 3" xfId="5996" xr:uid="{00000000-0005-0000-0000-0000DB150000}"/>
    <cellStyle name="Currency 2 5 5 2 6" xfId="5997" xr:uid="{00000000-0005-0000-0000-0000DC150000}"/>
    <cellStyle name="Currency 2 5 5 2 6 2" xfId="5998" xr:uid="{00000000-0005-0000-0000-0000DD150000}"/>
    <cellStyle name="Currency 2 5 5 2 6 2 2" xfId="5999" xr:uid="{00000000-0005-0000-0000-0000DE150000}"/>
    <cellStyle name="Currency 2 5 5 2 6 2 2 2" xfId="6000" xr:uid="{00000000-0005-0000-0000-0000DF150000}"/>
    <cellStyle name="Currency 2 5 5 2 6 2 3" xfId="6001" xr:uid="{00000000-0005-0000-0000-0000E0150000}"/>
    <cellStyle name="Currency 2 5 5 2 6 3" xfId="6002" xr:uid="{00000000-0005-0000-0000-0000E1150000}"/>
    <cellStyle name="Currency 2 5 5 2 6 3 2" xfId="6003" xr:uid="{00000000-0005-0000-0000-0000E2150000}"/>
    <cellStyle name="Currency 2 5 5 2 6 3 2 2" xfId="6004" xr:uid="{00000000-0005-0000-0000-0000E3150000}"/>
    <cellStyle name="Currency 2 5 5 2 6 3 3" xfId="6005" xr:uid="{00000000-0005-0000-0000-0000E4150000}"/>
    <cellStyle name="Currency 2 5 5 2 6 4" xfId="6006" xr:uid="{00000000-0005-0000-0000-0000E5150000}"/>
    <cellStyle name="Currency 2 5 5 2 6 4 2" xfId="6007" xr:uid="{00000000-0005-0000-0000-0000E6150000}"/>
    <cellStyle name="Currency 2 5 5 2 6 4 2 2" xfId="6008" xr:uid="{00000000-0005-0000-0000-0000E7150000}"/>
    <cellStyle name="Currency 2 5 5 2 6 4 3" xfId="6009" xr:uid="{00000000-0005-0000-0000-0000E8150000}"/>
    <cellStyle name="Currency 2 5 5 2 6 5" xfId="6010" xr:uid="{00000000-0005-0000-0000-0000E9150000}"/>
    <cellStyle name="Currency 2 5 5 2 6 5 2" xfId="6011" xr:uid="{00000000-0005-0000-0000-0000EA150000}"/>
    <cellStyle name="Currency 2 5 5 2 6 6" xfId="6012" xr:uid="{00000000-0005-0000-0000-0000EB150000}"/>
    <cellStyle name="Currency 2 5 5 2 6 6 2" xfId="6013" xr:uid="{00000000-0005-0000-0000-0000EC150000}"/>
    <cellStyle name="Currency 2 5 5 2 6 7" xfId="6014" xr:uid="{00000000-0005-0000-0000-0000ED150000}"/>
    <cellStyle name="Currency 2 5 5 2 7" xfId="6015" xr:uid="{00000000-0005-0000-0000-0000EE150000}"/>
    <cellStyle name="Currency 2 5 5 2 7 2" xfId="6016" xr:uid="{00000000-0005-0000-0000-0000EF150000}"/>
    <cellStyle name="Currency 2 5 5 2 7 2 2" xfId="6017" xr:uid="{00000000-0005-0000-0000-0000F0150000}"/>
    <cellStyle name="Currency 2 5 5 2 7 3" xfId="6018" xr:uid="{00000000-0005-0000-0000-0000F1150000}"/>
    <cellStyle name="Currency 2 5 5 2 8" xfId="6019" xr:uid="{00000000-0005-0000-0000-0000F2150000}"/>
    <cellStyle name="Currency 2 5 5 2 8 2" xfId="6020" xr:uid="{00000000-0005-0000-0000-0000F3150000}"/>
    <cellStyle name="Currency 2 5 5 2 8 2 2" xfId="6021" xr:uid="{00000000-0005-0000-0000-0000F4150000}"/>
    <cellStyle name="Currency 2 5 5 2 8 3" xfId="6022" xr:uid="{00000000-0005-0000-0000-0000F5150000}"/>
    <cellStyle name="Currency 2 5 5 3" xfId="269" xr:uid="{00000000-0005-0000-0000-0000F6150000}"/>
    <cellStyle name="Currency 2 5 5 3 10" xfId="6023" xr:uid="{00000000-0005-0000-0000-0000F7150000}"/>
    <cellStyle name="Currency 2 5 5 3 2" xfId="270" xr:uid="{00000000-0005-0000-0000-0000F8150000}"/>
    <cellStyle name="Currency 2 5 5 3 2 2" xfId="6024" xr:uid="{00000000-0005-0000-0000-0000F9150000}"/>
    <cellStyle name="Currency 2 5 5 3 2 3" xfId="6025" xr:uid="{00000000-0005-0000-0000-0000FA150000}"/>
    <cellStyle name="Currency 2 5 5 3 2 3 2" xfId="6026" xr:uid="{00000000-0005-0000-0000-0000FB150000}"/>
    <cellStyle name="Currency 2 5 5 3 2 3 3" xfId="6027" xr:uid="{00000000-0005-0000-0000-0000FC150000}"/>
    <cellStyle name="Currency 2 5 5 3 2 4" xfId="6028" xr:uid="{00000000-0005-0000-0000-0000FD150000}"/>
    <cellStyle name="Currency 2 5 5 3 2 4 2" xfId="6029" xr:uid="{00000000-0005-0000-0000-0000FE150000}"/>
    <cellStyle name="Currency 2 5 5 3 2 4 2 2" xfId="6030" xr:uid="{00000000-0005-0000-0000-0000FF150000}"/>
    <cellStyle name="Currency 2 5 5 3 2 4 3" xfId="6031" xr:uid="{00000000-0005-0000-0000-000000160000}"/>
    <cellStyle name="Currency 2 5 5 3 2 5" xfId="6032" xr:uid="{00000000-0005-0000-0000-000001160000}"/>
    <cellStyle name="Currency 2 5 5 3 2 5 2" xfId="6033" xr:uid="{00000000-0005-0000-0000-000002160000}"/>
    <cellStyle name="Currency 2 5 5 3 2 5 2 2" xfId="6034" xr:uid="{00000000-0005-0000-0000-000003160000}"/>
    <cellStyle name="Currency 2 5 5 3 2 5 3" xfId="6035" xr:uid="{00000000-0005-0000-0000-000004160000}"/>
    <cellStyle name="Currency 2 5 5 3 2 6" xfId="6036" xr:uid="{00000000-0005-0000-0000-000005160000}"/>
    <cellStyle name="Currency 2 5 5 3 2 6 2" xfId="6037" xr:uid="{00000000-0005-0000-0000-000006160000}"/>
    <cellStyle name="Currency 2 5 5 3 2 6 2 2" xfId="6038" xr:uid="{00000000-0005-0000-0000-000007160000}"/>
    <cellStyle name="Currency 2 5 5 3 2 6 3" xfId="6039" xr:uid="{00000000-0005-0000-0000-000008160000}"/>
    <cellStyle name="Currency 2 5 5 3 2 7" xfId="6040" xr:uid="{00000000-0005-0000-0000-000009160000}"/>
    <cellStyle name="Currency 2 5 5 3 2 7 2" xfId="6041" xr:uid="{00000000-0005-0000-0000-00000A160000}"/>
    <cellStyle name="Currency 2 5 5 3 2 8" xfId="6042" xr:uid="{00000000-0005-0000-0000-00000B160000}"/>
    <cellStyle name="Currency 2 5 5 3 2 8 2" xfId="6043" xr:uid="{00000000-0005-0000-0000-00000C160000}"/>
    <cellStyle name="Currency 2 5 5 3 2 9" xfId="6044" xr:uid="{00000000-0005-0000-0000-00000D160000}"/>
    <cellStyle name="Currency 2 5 5 3 3" xfId="271" xr:uid="{00000000-0005-0000-0000-00000E160000}"/>
    <cellStyle name="Currency 2 5 5 3 4" xfId="6045" xr:uid="{00000000-0005-0000-0000-00000F160000}"/>
    <cellStyle name="Currency 2 5 5 3 4 2" xfId="6046" xr:uid="{00000000-0005-0000-0000-000010160000}"/>
    <cellStyle name="Currency 2 5 5 3 4 3" xfId="6047" xr:uid="{00000000-0005-0000-0000-000011160000}"/>
    <cellStyle name="Currency 2 5 5 3 5" xfId="6048" xr:uid="{00000000-0005-0000-0000-000012160000}"/>
    <cellStyle name="Currency 2 5 5 3 5 2" xfId="6049" xr:uid="{00000000-0005-0000-0000-000013160000}"/>
    <cellStyle name="Currency 2 5 5 3 5 2 2" xfId="6050" xr:uid="{00000000-0005-0000-0000-000014160000}"/>
    <cellStyle name="Currency 2 5 5 3 5 3" xfId="6051" xr:uid="{00000000-0005-0000-0000-000015160000}"/>
    <cellStyle name="Currency 2 5 5 3 6" xfId="6052" xr:uid="{00000000-0005-0000-0000-000016160000}"/>
    <cellStyle name="Currency 2 5 5 3 6 2" xfId="6053" xr:uid="{00000000-0005-0000-0000-000017160000}"/>
    <cellStyle name="Currency 2 5 5 3 6 2 2" xfId="6054" xr:uid="{00000000-0005-0000-0000-000018160000}"/>
    <cellStyle name="Currency 2 5 5 3 6 3" xfId="6055" xr:uid="{00000000-0005-0000-0000-000019160000}"/>
    <cellStyle name="Currency 2 5 5 3 7" xfId="6056" xr:uid="{00000000-0005-0000-0000-00001A160000}"/>
    <cellStyle name="Currency 2 5 5 3 7 2" xfId="6057" xr:uid="{00000000-0005-0000-0000-00001B160000}"/>
    <cellStyle name="Currency 2 5 5 3 7 2 2" xfId="6058" xr:uid="{00000000-0005-0000-0000-00001C160000}"/>
    <cellStyle name="Currency 2 5 5 3 7 3" xfId="6059" xr:uid="{00000000-0005-0000-0000-00001D160000}"/>
    <cellStyle name="Currency 2 5 5 3 8" xfId="6060" xr:uid="{00000000-0005-0000-0000-00001E160000}"/>
    <cellStyle name="Currency 2 5 5 3 8 2" xfId="6061" xr:uid="{00000000-0005-0000-0000-00001F160000}"/>
    <cellStyle name="Currency 2 5 5 3 9" xfId="6062" xr:uid="{00000000-0005-0000-0000-000020160000}"/>
    <cellStyle name="Currency 2 5 5 3 9 2" xfId="6063" xr:uid="{00000000-0005-0000-0000-000021160000}"/>
    <cellStyle name="Currency 2 5 5 4" xfId="272" xr:uid="{00000000-0005-0000-0000-000022160000}"/>
    <cellStyle name="Currency 2 5 5 4 2" xfId="273" xr:uid="{00000000-0005-0000-0000-000023160000}"/>
    <cellStyle name="Currency 2 5 5 4 2 10" xfId="6064" xr:uid="{00000000-0005-0000-0000-000024160000}"/>
    <cellStyle name="Currency 2 5 5 4 2 2" xfId="6065" xr:uid="{00000000-0005-0000-0000-000025160000}"/>
    <cellStyle name="Currency 2 5 5 4 2 3" xfId="6066" xr:uid="{00000000-0005-0000-0000-000026160000}"/>
    <cellStyle name="Currency 2 5 5 4 2 4" xfId="6067" xr:uid="{00000000-0005-0000-0000-000027160000}"/>
    <cellStyle name="Currency 2 5 5 4 2 4 2" xfId="6068" xr:uid="{00000000-0005-0000-0000-000028160000}"/>
    <cellStyle name="Currency 2 5 5 4 2 4 2 2" xfId="6069" xr:uid="{00000000-0005-0000-0000-000029160000}"/>
    <cellStyle name="Currency 2 5 5 4 2 4 3" xfId="6070" xr:uid="{00000000-0005-0000-0000-00002A160000}"/>
    <cellStyle name="Currency 2 5 5 4 2 5" xfId="6071" xr:uid="{00000000-0005-0000-0000-00002B160000}"/>
    <cellStyle name="Currency 2 5 5 4 2 5 2" xfId="6072" xr:uid="{00000000-0005-0000-0000-00002C160000}"/>
    <cellStyle name="Currency 2 5 5 4 2 5 2 2" xfId="6073" xr:uid="{00000000-0005-0000-0000-00002D160000}"/>
    <cellStyle name="Currency 2 5 5 4 2 5 3" xfId="6074" xr:uid="{00000000-0005-0000-0000-00002E160000}"/>
    <cellStyle name="Currency 2 5 5 4 2 6" xfId="6075" xr:uid="{00000000-0005-0000-0000-00002F160000}"/>
    <cellStyle name="Currency 2 5 5 4 2 6 2" xfId="6076" xr:uid="{00000000-0005-0000-0000-000030160000}"/>
    <cellStyle name="Currency 2 5 5 4 2 6 2 2" xfId="6077" xr:uid="{00000000-0005-0000-0000-000031160000}"/>
    <cellStyle name="Currency 2 5 5 4 2 6 3" xfId="6078" xr:uid="{00000000-0005-0000-0000-000032160000}"/>
    <cellStyle name="Currency 2 5 5 4 2 7" xfId="6079" xr:uid="{00000000-0005-0000-0000-000033160000}"/>
    <cellStyle name="Currency 2 5 5 4 2 7 2" xfId="6080" xr:uid="{00000000-0005-0000-0000-000034160000}"/>
    <cellStyle name="Currency 2 5 5 4 2 8" xfId="6081" xr:uid="{00000000-0005-0000-0000-000035160000}"/>
    <cellStyle name="Currency 2 5 5 4 2 8 2" xfId="6082" xr:uid="{00000000-0005-0000-0000-000036160000}"/>
    <cellStyle name="Currency 2 5 5 4 2 9" xfId="6083" xr:uid="{00000000-0005-0000-0000-000037160000}"/>
    <cellStyle name="Currency 2 5 5 4 3" xfId="274" xr:uid="{00000000-0005-0000-0000-000038160000}"/>
    <cellStyle name="Currency 2 5 5 4 4" xfId="6084" xr:uid="{00000000-0005-0000-0000-000039160000}"/>
    <cellStyle name="Currency 2 5 5 4 4 2" xfId="6085" xr:uid="{00000000-0005-0000-0000-00003A160000}"/>
    <cellStyle name="Currency 2 5 5 4 4 2 2" xfId="6086" xr:uid="{00000000-0005-0000-0000-00003B160000}"/>
    <cellStyle name="Currency 2 5 5 4 4 3" xfId="6087" xr:uid="{00000000-0005-0000-0000-00003C160000}"/>
    <cellStyle name="Currency 2 5 5 4 5" xfId="6088" xr:uid="{00000000-0005-0000-0000-00003D160000}"/>
    <cellStyle name="Currency 2 5 5 4 5 2" xfId="6089" xr:uid="{00000000-0005-0000-0000-00003E160000}"/>
    <cellStyle name="Currency 2 5 5 4 5 2 2" xfId="6090" xr:uid="{00000000-0005-0000-0000-00003F160000}"/>
    <cellStyle name="Currency 2 5 5 4 5 3" xfId="6091" xr:uid="{00000000-0005-0000-0000-000040160000}"/>
    <cellStyle name="Currency 2 5 5 5" xfId="6092" xr:uid="{00000000-0005-0000-0000-000041160000}"/>
    <cellStyle name="Currency 2 5 5 5 2" xfId="6093" xr:uid="{00000000-0005-0000-0000-000042160000}"/>
    <cellStyle name="Currency 2 5 5 5 3" xfId="6094" xr:uid="{00000000-0005-0000-0000-000043160000}"/>
    <cellStyle name="Currency 2 5 5 5 3 2" xfId="6095" xr:uid="{00000000-0005-0000-0000-000044160000}"/>
    <cellStyle name="Currency 2 5 5 5 3 3" xfId="6096" xr:uid="{00000000-0005-0000-0000-000045160000}"/>
    <cellStyle name="Currency 2 5 5 5 4" xfId="6097" xr:uid="{00000000-0005-0000-0000-000046160000}"/>
    <cellStyle name="Currency 2 5 5 5 4 2" xfId="6098" xr:uid="{00000000-0005-0000-0000-000047160000}"/>
    <cellStyle name="Currency 2 5 5 5 4 2 2" xfId="6099" xr:uid="{00000000-0005-0000-0000-000048160000}"/>
    <cellStyle name="Currency 2 5 5 5 4 3" xfId="6100" xr:uid="{00000000-0005-0000-0000-000049160000}"/>
    <cellStyle name="Currency 2 5 5 5 5" xfId="6101" xr:uid="{00000000-0005-0000-0000-00004A160000}"/>
    <cellStyle name="Currency 2 5 5 5 5 2" xfId="6102" xr:uid="{00000000-0005-0000-0000-00004B160000}"/>
    <cellStyle name="Currency 2 5 5 5 5 2 2" xfId="6103" xr:uid="{00000000-0005-0000-0000-00004C160000}"/>
    <cellStyle name="Currency 2 5 5 5 5 3" xfId="6104" xr:uid="{00000000-0005-0000-0000-00004D160000}"/>
    <cellStyle name="Currency 2 5 5 5 6" xfId="6105" xr:uid="{00000000-0005-0000-0000-00004E160000}"/>
    <cellStyle name="Currency 2 5 5 5 6 2" xfId="6106" xr:uid="{00000000-0005-0000-0000-00004F160000}"/>
    <cellStyle name="Currency 2 5 5 5 6 2 2" xfId="6107" xr:uid="{00000000-0005-0000-0000-000050160000}"/>
    <cellStyle name="Currency 2 5 5 5 6 3" xfId="6108" xr:uid="{00000000-0005-0000-0000-000051160000}"/>
    <cellStyle name="Currency 2 5 5 5 7" xfId="6109" xr:uid="{00000000-0005-0000-0000-000052160000}"/>
    <cellStyle name="Currency 2 5 5 5 7 2" xfId="6110" xr:uid="{00000000-0005-0000-0000-000053160000}"/>
    <cellStyle name="Currency 2 5 5 5 8" xfId="6111" xr:uid="{00000000-0005-0000-0000-000054160000}"/>
    <cellStyle name="Currency 2 5 5 5 8 2" xfId="6112" xr:uid="{00000000-0005-0000-0000-000055160000}"/>
    <cellStyle name="Currency 2 5 5 5 9" xfId="6113" xr:uid="{00000000-0005-0000-0000-000056160000}"/>
    <cellStyle name="Currency 2 5 5 6" xfId="6114" xr:uid="{00000000-0005-0000-0000-000057160000}"/>
    <cellStyle name="Currency 2 5 5 6 2" xfId="6115" xr:uid="{00000000-0005-0000-0000-000058160000}"/>
    <cellStyle name="Currency 2 5 5 6 3" xfId="6116" xr:uid="{00000000-0005-0000-0000-000059160000}"/>
    <cellStyle name="Currency 2 5 5 7" xfId="6117" xr:uid="{00000000-0005-0000-0000-00005A160000}"/>
    <cellStyle name="Currency 2 5 5 8" xfId="6118" xr:uid="{00000000-0005-0000-0000-00005B160000}"/>
    <cellStyle name="Currency 2 5 5 8 2" xfId="6119" xr:uid="{00000000-0005-0000-0000-00005C160000}"/>
    <cellStyle name="Currency 2 5 5 8 2 2" xfId="6120" xr:uid="{00000000-0005-0000-0000-00005D160000}"/>
    <cellStyle name="Currency 2 5 5 8 3" xfId="6121" xr:uid="{00000000-0005-0000-0000-00005E160000}"/>
    <cellStyle name="Currency 2 5 5 8 4" xfId="6122" xr:uid="{00000000-0005-0000-0000-00005F160000}"/>
    <cellStyle name="Currency 2 5 5 9" xfId="6123" xr:uid="{00000000-0005-0000-0000-000060160000}"/>
    <cellStyle name="Currency 2 5 5 9 2" xfId="6124" xr:uid="{00000000-0005-0000-0000-000061160000}"/>
    <cellStyle name="Currency 2 5 5 9 2 2" xfId="6125" xr:uid="{00000000-0005-0000-0000-000062160000}"/>
    <cellStyle name="Currency 2 5 5 9 3" xfId="6126" xr:uid="{00000000-0005-0000-0000-000063160000}"/>
    <cellStyle name="Currency 2 5 6" xfId="275" xr:uid="{00000000-0005-0000-0000-000064160000}"/>
    <cellStyle name="Currency 2 5 6 2" xfId="6127" xr:uid="{00000000-0005-0000-0000-000065160000}"/>
    <cellStyle name="Currency 2 5 6 2 2" xfId="6128" xr:uid="{00000000-0005-0000-0000-000066160000}"/>
    <cellStyle name="Currency 2 5 6 2 3" xfId="6129" xr:uid="{00000000-0005-0000-0000-000067160000}"/>
    <cellStyle name="Currency 2 5 6 2 3 2" xfId="6130" xr:uid="{00000000-0005-0000-0000-000068160000}"/>
    <cellStyle name="Currency 2 5 6 2 3 3" xfId="6131" xr:uid="{00000000-0005-0000-0000-000069160000}"/>
    <cellStyle name="Currency 2 5 6 2 4" xfId="6132" xr:uid="{00000000-0005-0000-0000-00006A160000}"/>
    <cellStyle name="Currency 2 5 6 2 4 2" xfId="6133" xr:uid="{00000000-0005-0000-0000-00006B160000}"/>
    <cellStyle name="Currency 2 5 6 2 4 2 2" xfId="6134" xr:uid="{00000000-0005-0000-0000-00006C160000}"/>
    <cellStyle name="Currency 2 5 6 2 4 3" xfId="6135" xr:uid="{00000000-0005-0000-0000-00006D160000}"/>
    <cellStyle name="Currency 2 5 6 2 5" xfId="6136" xr:uid="{00000000-0005-0000-0000-00006E160000}"/>
    <cellStyle name="Currency 2 5 6 2 5 2" xfId="6137" xr:uid="{00000000-0005-0000-0000-00006F160000}"/>
    <cellStyle name="Currency 2 5 6 2 5 2 2" xfId="6138" xr:uid="{00000000-0005-0000-0000-000070160000}"/>
    <cellStyle name="Currency 2 5 6 2 5 3" xfId="6139" xr:uid="{00000000-0005-0000-0000-000071160000}"/>
    <cellStyle name="Currency 2 5 6 2 6" xfId="6140" xr:uid="{00000000-0005-0000-0000-000072160000}"/>
    <cellStyle name="Currency 2 5 6 2 6 2" xfId="6141" xr:uid="{00000000-0005-0000-0000-000073160000}"/>
    <cellStyle name="Currency 2 5 6 2 6 2 2" xfId="6142" xr:uid="{00000000-0005-0000-0000-000074160000}"/>
    <cellStyle name="Currency 2 5 6 2 6 3" xfId="6143" xr:uid="{00000000-0005-0000-0000-000075160000}"/>
    <cellStyle name="Currency 2 5 6 2 7" xfId="6144" xr:uid="{00000000-0005-0000-0000-000076160000}"/>
    <cellStyle name="Currency 2 5 6 2 7 2" xfId="6145" xr:uid="{00000000-0005-0000-0000-000077160000}"/>
    <cellStyle name="Currency 2 5 6 2 8" xfId="6146" xr:uid="{00000000-0005-0000-0000-000078160000}"/>
    <cellStyle name="Currency 2 5 6 2 8 2" xfId="6147" xr:uid="{00000000-0005-0000-0000-000079160000}"/>
    <cellStyle name="Currency 2 5 6 2 9" xfId="6148" xr:uid="{00000000-0005-0000-0000-00007A160000}"/>
    <cellStyle name="Currency 2 5 6 3" xfId="6149" xr:uid="{00000000-0005-0000-0000-00007B160000}"/>
    <cellStyle name="Currency 2 5 6 3 2" xfId="6150" xr:uid="{00000000-0005-0000-0000-00007C160000}"/>
    <cellStyle name="Currency 2 5 6 3 3" xfId="6151" xr:uid="{00000000-0005-0000-0000-00007D160000}"/>
    <cellStyle name="Currency 2 5 6 3 3 2" xfId="6152" xr:uid="{00000000-0005-0000-0000-00007E160000}"/>
    <cellStyle name="Currency 2 5 6 3 3 3" xfId="6153" xr:uid="{00000000-0005-0000-0000-00007F160000}"/>
    <cellStyle name="Currency 2 5 6 3 4" xfId="6154" xr:uid="{00000000-0005-0000-0000-000080160000}"/>
    <cellStyle name="Currency 2 5 6 3 4 2" xfId="6155" xr:uid="{00000000-0005-0000-0000-000081160000}"/>
    <cellStyle name="Currency 2 5 6 3 4 2 2" xfId="6156" xr:uid="{00000000-0005-0000-0000-000082160000}"/>
    <cellStyle name="Currency 2 5 6 3 4 3" xfId="6157" xr:uid="{00000000-0005-0000-0000-000083160000}"/>
    <cellStyle name="Currency 2 5 6 3 5" xfId="6158" xr:uid="{00000000-0005-0000-0000-000084160000}"/>
    <cellStyle name="Currency 2 5 6 3 5 2" xfId="6159" xr:uid="{00000000-0005-0000-0000-000085160000}"/>
    <cellStyle name="Currency 2 5 6 3 5 2 2" xfId="6160" xr:uid="{00000000-0005-0000-0000-000086160000}"/>
    <cellStyle name="Currency 2 5 6 3 5 3" xfId="6161" xr:uid="{00000000-0005-0000-0000-000087160000}"/>
    <cellStyle name="Currency 2 5 6 3 6" xfId="6162" xr:uid="{00000000-0005-0000-0000-000088160000}"/>
    <cellStyle name="Currency 2 5 6 3 6 2" xfId="6163" xr:uid="{00000000-0005-0000-0000-000089160000}"/>
    <cellStyle name="Currency 2 5 6 3 6 2 2" xfId="6164" xr:uid="{00000000-0005-0000-0000-00008A160000}"/>
    <cellStyle name="Currency 2 5 6 3 6 3" xfId="6165" xr:uid="{00000000-0005-0000-0000-00008B160000}"/>
    <cellStyle name="Currency 2 5 6 3 7" xfId="6166" xr:uid="{00000000-0005-0000-0000-00008C160000}"/>
    <cellStyle name="Currency 2 5 6 3 7 2" xfId="6167" xr:uid="{00000000-0005-0000-0000-00008D160000}"/>
    <cellStyle name="Currency 2 5 6 3 8" xfId="6168" xr:uid="{00000000-0005-0000-0000-00008E160000}"/>
    <cellStyle name="Currency 2 5 6 3 8 2" xfId="6169" xr:uid="{00000000-0005-0000-0000-00008F160000}"/>
    <cellStyle name="Currency 2 5 6 3 9" xfId="6170" xr:uid="{00000000-0005-0000-0000-000090160000}"/>
    <cellStyle name="Currency 2 5 6 4" xfId="6171" xr:uid="{00000000-0005-0000-0000-000091160000}"/>
    <cellStyle name="Currency 2 5 6 4 2" xfId="6172" xr:uid="{00000000-0005-0000-0000-000092160000}"/>
    <cellStyle name="Currency 2 5 6 4 3" xfId="6173" xr:uid="{00000000-0005-0000-0000-000093160000}"/>
    <cellStyle name="Currency 2 5 6 4 3 2" xfId="6174" xr:uid="{00000000-0005-0000-0000-000094160000}"/>
    <cellStyle name="Currency 2 5 6 4 3 2 2" xfId="6175" xr:uid="{00000000-0005-0000-0000-000095160000}"/>
    <cellStyle name="Currency 2 5 6 4 3 3" xfId="6176" xr:uid="{00000000-0005-0000-0000-000096160000}"/>
    <cellStyle name="Currency 2 5 6 4 4" xfId="6177" xr:uid="{00000000-0005-0000-0000-000097160000}"/>
    <cellStyle name="Currency 2 5 6 4 4 2" xfId="6178" xr:uid="{00000000-0005-0000-0000-000098160000}"/>
    <cellStyle name="Currency 2 5 6 4 4 2 2" xfId="6179" xr:uid="{00000000-0005-0000-0000-000099160000}"/>
    <cellStyle name="Currency 2 5 6 4 4 3" xfId="6180" xr:uid="{00000000-0005-0000-0000-00009A160000}"/>
    <cellStyle name="Currency 2 5 6 4 5" xfId="6181" xr:uid="{00000000-0005-0000-0000-00009B160000}"/>
    <cellStyle name="Currency 2 5 6 4 5 2" xfId="6182" xr:uid="{00000000-0005-0000-0000-00009C160000}"/>
    <cellStyle name="Currency 2 5 6 4 5 2 2" xfId="6183" xr:uid="{00000000-0005-0000-0000-00009D160000}"/>
    <cellStyle name="Currency 2 5 6 4 5 3" xfId="6184" xr:uid="{00000000-0005-0000-0000-00009E160000}"/>
    <cellStyle name="Currency 2 5 6 4 6" xfId="6185" xr:uid="{00000000-0005-0000-0000-00009F160000}"/>
    <cellStyle name="Currency 2 5 6 4 6 2" xfId="6186" xr:uid="{00000000-0005-0000-0000-0000A0160000}"/>
    <cellStyle name="Currency 2 5 6 4 7" xfId="6187" xr:uid="{00000000-0005-0000-0000-0000A1160000}"/>
    <cellStyle name="Currency 2 5 6 4 7 2" xfId="6188" xr:uid="{00000000-0005-0000-0000-0000A2160000}"/>
    <cellStyle name="Currency 2 5 6 4 8" xfId="6189" xr:uid="{00000000-0005-0000-0000-0000A3160000}"/>
    <cellStyle name="Currency 2 5 6 4 9" xfId="6190" xr:uid="{00000000-0005-0000-0000-0000A4160000}"/>
    <cellStyle name="Currency 2 5 6 5" xfId="6191" xr:uid="{00000000-0005-0000-0000-0000A5160000}"/>
    <cellStyle name="Currency 2 5 6 5 2" xfId="6192" xr:uid="{00000000-0005-0000-0000-0000A6160000}"/>
    <cellStyle name="Currency 2 5 6 5 3" xfId="6193" xr:uid="{00000000-0005-0000-0000-0000A7160000}"/>
    <cellStyle name="Currency 2 5 6 6" xfId="6194" xr:uid="{00000000-0005-0000-0000-0000A8160000}"/>
    <cellStyle name="Currency 2 5 6 6 2" xfId="6195" xr:uid="{00000000-0005-0000-0000-0000A9160000}"/>
    <cellStyle name="Currency 2 5 6 6 2 2" xfId="6196" xr:uid="{00000000-0005-0000-0000-0000AA160000}"/>
    <cellStyle name="Currency 2 5 6 6 2 2 2" xfId="6197" xr:uid="{00000000-0005-0000-0000-0000AB160000}"/>
    <cellStyle name="Currency 2 5 6 6 2 3" xfId="6198" xr:uid="{00000000-0005-0000-0000-0000AC160000}"/>
    <cellStyle name="Currency 2 5 6 6 3" xfId="6199" xr:uid="{00000000-0005-0000-0000-0000AD160000}"/>
    <cellStyle name="Currency 2 5 6 6 3 2" xfId="6200" xr:uid="{00000000-0005-0000-0000-0000AE160000}"/>
    <cellStyle name="Currency 2 5 6 6 3 2 2" xfId="6201" xr:uid="{00000000-0005-0000-0000-0000AF160000}"/>
    <cellStyle name="Currency 2 5 6 6 3 3" xfId="6202" xr:uid="{00000000-0005-0000-0000-0000B0160000}"/>
    <cellStyle name="Currency 2 5 6 6 4" xfId="6203" xr:uid="{00000000-0005-0000-0000-0000B1160000}"/>
    <cellStyle name="Currency 2 5 6 6 4 2" xfId="6204" xr:uid="{00000000-0005-0000-0000-0000B2160000}"/>
    <cellStyle name="Currency 2 5 6 6 4 2 2" xfId="6205" xr:uid="{00000000-0005-0000-0000-0000B3160000}"/>
    <cellStyle name="Currency 2 5 6 6 4 3" xfId="6206" xr:uid="{00000000-0005-0000-0000-0000B4160000}"/>
    <cellStyle name="Currency 2 5 6 6 5" xfId="6207" xr:uid="{00000000-0005-0000-0000-0000B5160000}"/>
    <cellStyle name="Currency 2 5 6 6 5 2" xfId="6208" xr:uid="{00000000-0005-0000-0000-0000B6160000}"/>
    <cellStyle name="Currency 2 5 6 6 6" xfId="6209" xr:uid="{00000000-0005-0000-0000-0000B7160000}"/>
    <cellStyle name="Currency 2 5 6 6 6 2" xfId="6210" xr:uid="{00000000-0005-0000-0000-0000B8160000}"/>
    <cellStyle name="Currency 2 5 6 6 7" xfId="6211" xr:uid="{00000000-0005-0000-0000-0000B9160000}"/>
    <cellStyle name="Currency 2 5 6 7" xfId="6212" xr:uid="{00000000-0005-0000-0000-0000BA160000}"/>
    <cellStyle name="Currency 2 5 6 7 2" xfId="6213" xr:uid="{00000000-0005-0000-0000-0000BB160000}"/>
    <cellStyle name="Currency 2 5 6 7 2 2" xfId="6214" xr:uid="{00000000-0005-0000-0000-0000BC160000}"/>
    <cellStyle name="Currency 2 5 6 7 3" xfId="6215" xr:uid="{00000000-0005-0000-0000-0000BD160000}"/>
    <cellStyle name="Currency 2 5 6 8" xfId="6216" xr:uid="{00000000-0005-0000-0000-0000BE160000}"/>
    <cellStyle name="Currency 2 5 6 8 2" xfId="6217" xr:uid="{00000000-0005-0000-0000-0000BF160000}"/>
    <cellStyle name="Currency 2 5 6 8 2 2" xfId="6218" xr:uid="{00000000-0005-0000-0000-0000C0160000}"/>
    <cellStyle name="Currency 2 5 6 8 3" xfId="6219" xr:uid="{00000000-0005-0000-0000-0000C1160000}"/>
    <cellStyle name="Currency 2 5 7" xfId="276" xr:uid="{00000000-0005-0000-0000-0000C2160000}"/>
    <cellStyle name="Currency 2 5 7 10" xfId="6220" xr:uid="{00000000-0005-0000-0000-0000C3160000}"/>
    <cellStyle name="Currency 2 5 7 2" xfId="277" xr:uid="{00000000-0005-0000-0000-0000C4160000}"/>
    <cellStyle name="Currency 2 5 7 2 2" xfId="6221" xr:uid="{00000000-0005-0000-0000-0000C5160000}"/>
    <cellStyle name="Currency 2 5 7 2 3" xfId="6222" xr:uid="{00000000-0005-0000-0000-0000C6160000}"/>
    <cellStyle name="Currency 2 5 7 2 3 2" xfId="6223" xr:uid="{00000000-0005-0000-0000-0000C7160000}"/>
    <cellStyle name="Currency 2 5 7 2 3 3" xfId="6224" xr:uid="{00000000-0005-0000-0000-0000C8160000}"/>
    <cellStyle name="Currency 2 5 7 2 4" xfId="6225" xr:uid="{00000000-0005-0000-0000-0000C9160000}"/>
    <cellStyle name="Currency 2 5 7 2 4 2" xfId="6226" xr:uid="{00000000-0005-0000-0000-0000CA160000}"/>
    <cellStyle name="Currency 2 5 7 2 4 2 2" xfId="6227" xr:uid="{00000000-0005-0000-0000-0000CB160000}"/>
    <cellStyle name="Currency 2 5 7 2 4 3" xfId="6228" xr:uid="{00000000-0005-0000-0000-0000CC160000}"/>
    <cellStyle name="Currency 2 5 7 2 5" xfId="6229" xr:uid="{00000000-0005-0000-0000-0000CD160000}"/>
    <cellStyle name="Currency 2 5 7 2 5 2" xfId="6230" xr:uid="{00000000-0005-0000-0000-0000CE160000}"/>
    <cellStyle name="Currency 2 5 7 2 5 2 2" xfId="6231" xr:uid="{00000000-0005-0000-0000-0000CF160000}"/>
    <cellStyle name="Currency 2 5 7 2 5 3" xfId="6232" xr:uid="{00000000-0005-0000-0000-0000D0160000}"/>
    <cellStyle name="Currency 2 5 7 2 6" xfId="6233" xr:uid="{00000000-0005-0000-0000-0000D1160000}"/>
    <cellStyle name="Currency 2 5 7 2 6 2" xfId="6234" xr:uid="{00000000-0005-0000-0000-0000D2160000}"/>
    <cellStyle name="Currency 2 5 7 2 6 2 2" xfId="6235" xr:uid="{00000000-0005-0000-0000-0000D3160000}"/>
    <cellStyle name="Currency 2 5 7 2 6 3" xfId="6236" xr:uid="{00000000-0005-0000-0000-0000D4160000}"/>
    <cellStyle name="Currency 2 5 7 2 7" xfId="6237" xr:uid="{00000000-0005-0000-0000-0000D5160000}"/>
    <cellStyle name="Currency 2 5 7 2 7 2" xfId="6238" xr:uid="{00000000-0005-0000-0000-0000D6160000}"/>
    <cellStyle name="Currency 2 5 7 2 8" xfId="6239" xr:uid="{00000000-0005-0000-0000-0000D7160000}"/>
    <cellStyle name="Currency 2 5 7 2 8 2" xfId="6240" xr:uid="{00000000-0005-0000-0000-0000D8160000}"/>
    <cellStyle name="Currency 2 5 7 2 9" xfId="6241" xr:uid="{00000000-0005-0000-0000-0000D9160000}"/>
    <cellStyle name="Currency 2 5 7 3" xfId="278" xr:uid="{00000000-0005-0000-0000-0000DA160000}"/>
    <cellStyle name="Currency 2 5 7 4" xfId="6242" xr:uid="{00000000-0005-0000-0000-0000DB160000}"/>
    <cellStyle name="Currency 2 5 7 4 2" xfId="6243" xr:uid="{00000000-0005-0000-0000-0000DC160000}"/>
    <cellStyle name="Currency 2 5 7 4 3" xfId="6244" xr:uid="{00000000-0005-0000-0000-0000DD160000}"/>
    <cellStyle name="Currency 2 5 7 5" xfId="6245" xr:uid="{00000000-0005-0000-0000-0000DE160000}"/>
    <cellStyle name="Currency 2 5 7 5 2" xfId="6246" xr:uid="{00000000-0005-0000-0000-0000DF160000}"/>
    <cellStyle name="Currency 2 5 7 5 2 2" xfId="6247" xr:uid="{00000000-0005-0000-0000-0000E0160000}"/>
    <cellStyle name="Currency 2 5 7 5 3" xfId="6248" xr:uid="{00000000-0005-0000-0000-0000E1160000}"/>
    <cellStyle name="Currency 2 5 7 6" xfId="6249" xr:uid="{00000000-0005-0000-0000-0000E2160000}"/>
    <cellStyle name="Currency 2 5 7 6 2" xfId="6250" xr:uid="{00000000-0005-0000-0000-0000E3160000}"/>
    <cellStyle name="Currency 2 5 7 6 2 2" xfId="6251" xr:uid="{00000000-0005-0000-0000-0000E4160000}"/>
    <cellStyle name="Currency 2 5 7 6 3" xfId="6252" xr:uid="{00000000-0005-0000-0000-0000E5160000}"/>
    <cellStyle name="Currency 2 5 7 7" xfId="6253" xr:uid="{00000000-0005-0000-0000-0000E6160000}"/>
    <cellStyle name="Currency 2 5 7 7 2" xfId="6254" xr:uid="{00000000-0005-0000-0000-0000E7160000}"/>
    <cellStyle name="Currency 2 5 7 7 2 2" xfId="6255" xr:uid="{00000000-0005-0000-0000-0000E8160000}"/>
    <cellStyle name="Currency 2 5 7 7 3" xfId="6256" xr:uid="{00000000-0005-0000-0000-0000E9160000}"/>
    <cellStyle name="Currency 2 5 7 8" xfId="6257" xr:uid="{00000000-0005-0000-0000-0000EA160000}"/>
    <cellStyle name="Currency 2 5 7 8 2" xfId="6258" xr:uid="{00000000-0005-0000-0000-0000EB160000}"/>
    <cellStyle name="Currency 2 5 7 9" xfId="6259" xr:uid="{00000000-0005-0000-0000-0000EC160000}"/>
    <cellStyle name="Currency 2 5 7 9 2" xfId="6260" xr:uid="{00000000-0005-0000-0000-0000ED160000}"/>
    <cellStyle name="Currency 2 5 8" xfId="279" xr:uid="{00000000-0005-0000-0000-0000EE160000}"/>
    <cellStyle name="Currency 2 5 8 2" xfId="280" xr:uid="{00000000-0005-0000-0000-0000EF160000}"/>
    <cellStyle name="Currency 2 5 8 2 10" xfId="6261" xr:uid="{00000000-0005-0000-0000-0000F0160000}"/>
    <cellStyle name="Currency 2 5 8 2 2" xfId="6262" xr:uid="{00000000-0005-0000-0000-0000F1160000}"/>
    <cellStyle name="Currency 2 5 8 2 3" xfId="6263" xr:uid="{00000000-0005-0000-0000-0000F2160000}"/>
    <cellStyle name="Currency 2 5 8 2 4" xfId="6264" xr:uid="{00000000-0005-0000-0000-0000F3160000}"/>
    <cellStyle name="Currency 2 5 8 2 4 2" xfId="6265" xr:uid="{00000000-0005-0000-0000-0000F4160000}"/>
    <cellStyle name="Currency 2 5 8 2 4 2 2" xfId="6266" xr:uid="{00000000-0005-0000-0000-0000F5160000}"/>
    <cellStyle name="Currency 2 5 8 2 4 3" xfId="6267" xr:uid="{00000000-0005-0000-0000-0000F6160000}"/>
    <cellStyle name="Currency 2 5 8 2 5" xfId="6268" xr:uid="{00000000-0005-0000-0000-0000F7160000}"/>
    <cellStyle name="Currency 2 5 8 2 5 2" xfId="6269" xr:uid="{00000000-0005-0000-0000-0000F8160000}"/>
    <cellStyle name="Currency 2 5 8 2 5 2 2" xfId="6270" xr:uid="{00000000-0005-0000-0000-0000F9160000}"/>
    <cellStyle name="Currency 2 5 8 2 5 3" xfId="6271" xr:uid="{00000000-0005-0000-0000-0000FA160000}"/>
    <cellStyle name="Currency 2 5 8 2 6" xfId="6272" xr:uid="{00000000-0005-0000-0000-0000FB160000}"/>
    <cellStyle name="Currency 2 5 8 2 6 2" xfId="6273" xr:uid="{00000000-0005-0000-0000-0000FC160000}"/>
    <cellStyle name="Currency 2 5 8 2 6 2 2" xfId="6274" xr:uid="{00000000-0005-0000-0000-0000FD160000}"/>
    <cellStyle name="Currency 2 5 8 2 6 3" xfId="6275" xr:uid="{00000000-0005-0000-0000-0000FE160000}"/>
    <cellStyle name="Currency 2 5 8 2 7" xfId="6276" xr:uid="{00000000-0005-0000-0000-0000FF160000}"/>
    <cellStyle name="Currency 2 5 8 2 7 2" xfId="6277" xr:uid="{00000000-0005-0000-0000-000000170000}"/>
    <cellStyle name="Currency 2 5 8 2 8" xfId="6278" xr:uid="{00000000-0005-0000-0000-000001170000}"/>
    <cellStyle name="Currency 2 5 8 2 8 2" xfId="6279" xr:uid="{00000000-0005-0000-0000-000002170000}"/>
    <cellStyle name="Currency 2 5 8 2 9" xfId="6280" xr:uid="{00000000-0005-0000-0000-000003170000}"/>
    <cellStyle name="Currency 2 5 8 3" xfId="281" xr:uid="{00000000-0005-0000-0000-000004170000}"/>
    <cellStyle name="Currency 2 5 8 4" xfId="6281" xr:uid="{00000000-0005-0000-0000-000005170000}"/>
    <cellStyle name="Currency 2 5 8 4 2" xfId="6282" xr:uid="{00000000-0005-0000-0000-000006170000}"/>
    <cellStyle name="Currency 2 5 8 4 2 2" xfId="6283" xr:uid="{00000000-0005-0000-0000-000007170000}"/>
    <cellStyle name="Currency 2 5 8 4 3" xfId="6284" xr:uid="{00000000-0005-0000-0000-000008170000}"/>
    <cellStyle name="Currency 2 5 8 5" xfId="6285" xr:uid="{00000000-0005-0000-0000-000009170000}"/>
    <cellStyle name="Currency 2 5 8 5 2" xfId="6286" xr:uid="{00000000-0005-0000-0000-00000A170000}"/>
    <cellStyle name="Currency 2 5 8 5 2 2" xfId="6287" xr:uid="{00000000-0005-0000-0000-00000B170000}"/>
    <cellStyle name="Currency 2 5 8 5 3" xfId="6288" xr:uid="{00000000-0005-0000-0000-00000C170000}"/>
    <cellStyle name="Currency 2 5 9" xfId="6289" xr:uid="{00000000-0005-0000-0000-00000D170000}"/>
    <cellStyle name="Currency 2 5 9 2" xfId="6290" xr:uid="{00000000-0005-0000-0000-00000E170000}"/>
    <cellStyle name="Currency 2 5 9 3" xfId="6291" xr:uid="{00000000-0005-0000-0000-00000F170000}"/>
    <cellStyle name="Currency 2 5 9 3 2" xfId="6292" xr:uid="{00000000-0005-0000-0000-000010170000}"/>
    <cellStyle name="Currency 2 5 9 3 3" xfId="6293" xr:uid="{00000000-0005-0000-0000-000011170000}"/>
    <cellStyle name="Currency 2 5 9 4" xfId="6294" xr:uid="{00000000-0005-0000-0000-000012170000}"/>
    <cellStyle name="Currency 2 5 9 4 2" xfId="6295" xr:uid="{00000000-0005-0000-0000-000013170000}"/>
    <cellStyle name="Currency 2 5 9 4 2 2" xfId="6296" xr:uid="{00000000-0005-0000-0000-000014170000}"/>
    <cellStyle name="Currency 2 5 9 4 3" xfId="6297" xr:uid="{00000000-0005-0000-0000-000015170000}"/>
    <cellStyle name="Currency 2 5 9 5" xfId="6298" xr:uid="{00000000-0005-0000-0000-000016170000}"/>
    <cellStyle name="Currency 2 5 9 5 2" xfId="6299" xr:uid="{00000000-0005-0000-0000-000017170000}"/>
    <cellStyle name="Currency 2 5 9 5 2 2" xfId="6300" xr:uid="{00000000-0005-0000-0000-000018170000}"/>
    <cellStyle name="Currency 2 5 9 5 3" xfId="6301" xr:uid="{00000000-0005-0000-0000-000019170000}"/>
    <cellStyle name="Currency 2 5 9 6" xfId="6302" xr:uid="{00000000-0005-0000-0000-00001A170000}"/>
    <cellStyle name="Currency 2 5 9 6 2" xfId="6303" xr:uid="{00000000-0005-0000-0000-00001B170000}"/>
    <cellStyle name="Currency 2 5 9 6 2 2" xfId="6304" xr:uid="{00000000-0005-0000-0000-00001C170000}"/>
    <cellStyle name="Currency 2 5 9 6 3" xfId="6305" xr:uid="{00000000-0005-0000-0000-00001D170000}"/>
    <cellStyle name="Currency 2 5 9 7" xfId="6306" xr:uid="{00000000-0005-0000-0000-00001E170000}"/>
    <cellStyle name="Currency 2 5 9 7 2" xfId="6307" xr:uid="{00000000-0005-0000-0000-00001F170000}"/>
    <cellStyle name="Currency 2 5 9 8" xfId="6308" xr:uid="{00000000-0005-0000-0000-000020170000}"/>
    <cellStyle name="Currency 2 5 9 8 2" xfId="6309" xr:uid="{00000000-0005-0000-0000-000021170000}"/>
    <cellStyle name="Currency 2 5 9 9" xfId="6310" xr:uid="{00000000-0005-0000-0000-000022170000}"/>
    <cellStyle name="Currency 2 6" xfId="282" xr:uid="{00000000-0005-0000-0000-000023170000}"/>
    <cellStyle name="Currency 2 6 10" xfId="6311" xr:uid="{00000000-0005-0000-0000-000024170000}"/>
    <cellStyle name="Currency 2 6 10 10" xfId="6312" xr:uid="{00000000-0005-0000-0000-000025170000}"/>
    <cellStyle name="Currency 2 6 10 11" xfId="6313" xr:uid="{00000000-0005-0000-0000-000026170000}"/>
    <cellStyle name="Currency 2 6 10 12" xfId="6314" xr:uid="{00000000-0005-0000-0000-000027170000}"/>
    <cellStyle name="Currency 2 6 10 2" xfId="6315" xr:uid="{00000000-0005-0000-0000-000028170000}"/>
    <cellStyle name="Currency 2 6 10 2 2" xfId="6316" xr:uid="{00000000-0005-0000-0000-000029170000}"/>
    <cellStyle name="Currency 2 6 10 2 3" xfId="6317" xr:uid="{00000000-0005-0000-0000-00002A170000}"/>
    <cellStyle name="Currency 2 6 10 3" xfId="6318" xr:uid="{00000000-0005-0000-0000-00002B170000}"/>
    <cellStyle name="Currency 2 6 10 3 2" xfId="6319" xr:uid="{00000000-0005-0000-0000-00002C170000}"/>
    <cellStyle name="Currency 2 6 10 3 3" xfId="6320" xr:uid="{00000000-0005-0000-0000-00002D170000}"/>
    <cellStyle name="Currency 2 6 10 4" xfId="6321" xr:uid="{00000000-0005-0000-0000-00002E170000}"/>
    <cellStyle name="Currency 2 6 10 5" xfId="6322" xr:uid="{00000000-0005-0000-0000-00002F170000}"/>
    <cellStyle name="Currency 2 6 10 5 2" xfId="6323" xr:uid="{00000000-0005-0000-0000-000030170000}"/>
    <cellStyle name="Currency 2 6 10 5 2 2" xfId="6324" xr:uid="{00000000-0005-0000-0000-000031170000}"/>
    <cellStyle name="Currency 2 6 10 5 3" xfId="6325" xr:uid="{00000000-0005-0000-0000-000032170000}"/>
    <cellStyle name="Currency 2 6 10 6" xfId="6326" xr:uid="{00000000-0005-0000-0000-000033170000}"/>
    <cellStyle name="Currency 2 6 10 6 2" xfId="6327" xr:uid="{00000000-0005-0000-0000-000034170000}"/>
    <cellStyle name="Currency 2 6 10 6 2 2" xfId="6328" xr:uid="{00000000-0005-0000-0000-000035170000}"/>
    <cellStyle name="Currency 2 6 10 6 3" xfId="6329" xr:uid="{00000000-0005-0000-0000-000036170000}"/>
    <cellStyle name="Currency 2 6 10 7" xfId="6330" xr:uid="{00000000-0005-0000-0000-000037170000}"/>
    <cellStyle name="Currency 2 6 10 7 2" xfId="6331" xr:uid="{00000000-0005-0000-0000-000038170000}"/>
    <cellStyle name="Currency 2 6 10 7 2 2" xfId="6332" xr:uid="{00000000-0005-0000-0000-000039170000}"/>
    <cellStyle name="Currency 2 6 10 7 3" xfId="6333" xr:uid="{00000000-0005-0000-0000-00003A170000}"/>
    <cellStyle name="Currency 2 6 10 8" xfId="6334" xr:uid="{00000000-0005-0000-0000-00003B170000}"/>
    <cellStyle name="Currency 2 6 10 8 2" xfId="6335" xr:uid="{00000000-0005-0000-0000-00003C170000}"/>
    <cellStyle name="Currency 2 6 10 9" xfId="6336" xr:uid="{00000000-0005-0000-0000-00003D170000}"/>
    <cellStyle name="Currency 2 6 10 9 2" xfId="6337" xr:uid="{00000000-0005-0000-0000-00003E170000}"/>
    <cellStyle name="Currency 2 6 11" xfId="6338" xr:uid="{00000000-0005-0000-0000-00003F170000}"/>
    <cellStyle name="Currency 2 6 11 2" xfId="6339" xr:uid="{00000000-0005-0000-0000-000040170000}"/>
    <cellStyle name="Currency 2 6 11 3" xfId="6340" xr:uid="{00000000-0005-0000-0000-000041170000}"/>
    <cellStyle name="Currency 2 6 12" xfId="6341" xr:uid="{00000000-0005-0000-0000-000042170000}"/>
    <cellStyle name="Currency 2 6 12 2" xfId="6342" xr:uid="{00000000-0005-0000-0000-000043170000}"/>
    <cellStyle name="Currency 2 6 12 2 2" xfId="6343" xr:uid="{00000000-0005-0000-0000-000044170000}"/>
    <cellStyle name="Currency 2 6 12 3" xfId="6344" xr:uid="{00000000-0005-0000-0000-000045170000}"/>
    <cellStyle name="Currency 2 6 12 4" xfId="6345" xr:uid="{00000000-0005-0000-0000-000046170000}"/>
    <cellStyle name="Currency 2 6 13" xfId="6346" xr:uid="{00000000-0005-0000-0000-000047170000}"/>
    <cellStyle name="Currency 2 6 13 2" xfId="6347" xr:uid="{00000000-0005-0000-0000-000048170000}"/>
    <cellStyle name="Currency 2 6 13 2 2" xfId="6348" xr:uid="{00000000-0005-0000-0000-000049170000}"/>
    <cellStyle name="Currency 2 6 13 3" xfId="6349" xr:uid="{00000000-0005-0000-0000-00004A170000}"/>
    <cellStyle name="Currency 2 6 14" xfId="6350" xr:uid="{00000000-0005-0000-0000-00004B170000}"/>
    <cellStyle name="Currency 2 6 14 2" xfId="6351" xr:uid="{00000000-0005-0000-0000-00004C170000}"/>
    <cellStyle name="Currency 2 6 14 2 2" xfId="6352" xr:uid="{00000000-0005-0000-0000-00004D170000}"/>
    <cellStyle name="Currency 2 6 14 3" xfId="6353" xr:uid="{00000000-0005-0000-0000-00004E170000}"/>
    <cellStyle name="Currency 2 6 15" xfId="6354" xr:uid="{00000000-0005-0000-0000-00004F170000}"/>
    <cellStyle name="Currency 2 6 15 2" xfId="6355" xr:uid="{00000000-0005-0000-0000-000050170000}"/>
    <cellStyle name="Currency 2 6 16" xfId="6356" xr:uid="{00000000-0005-0000-0000-000051170000}"/>
    <cellStyle name="Currency 2 6 16 2" xfId="6357" xr:uid="{00000000-0005-0000-0000-000052170000}"/>
    <cellStyle name="Currency 2 6 17" xfId="6358" xr:uid="{00000000-0005-0000-0000-000053170000}"/>
    <cellStyle name="Currency 2 6 18" xfId="6359" xr:uid="{00000000-0005-0000-0000-000054170000}"/>
    <cellStyle name="Currency 2 6 19" xfId="6360" xr:uid="{00000000-0005-0000-0000-000055170000}"/>
    <cellStyle name="Currency 2 6 2" xfId="283" xr:uid="{00000000-0005-0000-0000-000056170000}"/>
    <cellStyle name="Currency 2 6 2 10" xfId="6361" xr:uid="{00000000-0005-0000-0000-000057170000}"/>
    <cellStyle name="Currency 2 6 2 10 2" xfId="6362" xr:uid="{00000000-0005-0000-0000-000058170000}"/>
    <cellStyle name="Currency 2 6 2 10 2 2" xfId="6363" xr:uid="{00000000-0005-0000-0000-000059170000}"/>
    <cellStyle name="Currency 2 6 2 10 3" xfId="6364" xr:uid="{00000000-0005-0000-0000-00005A170000}"/>
    <cellStyle name="Currency 2 6 2 10 4" xfId="6365" xr:uid="{00000000-0005-0000-0000-00005B170000}"/>
    <cellStyle name="Currency 2 6 2 11" xfId="6366" xr:uid="{00000000-0005-0000-0000-00005C170000}"/>
    <cellStyle name="Currency 2 6 2 11 2" xfId="6367" xr:uid="{00000000-0005-0000-0000-00005D170000}"/>
    <cellStyle name="Currency 2 6 2 11 2 2" xfId="6368" xr:uid="{00000000-0005-0000-0000-00005E170000}"/>
    <cellStyle name="Currency 2 6 2 11 3" xfId="6369" xr:uid="{00000000-0005-0000-0000-00005F170000}"/>
    <cellStyle name="Currency 2 6 2 12" xfId="6370" xr:uid="{00000000-0005-0000-0000-000060170000}"/>
    <cellStyle name="Currency 2 6 2 12 2" xfId="6371" xr:uid="{00000000-0005-0000-0000-000061170000}"/>
    <cellStyle name="Currency 2 6 2 12 2 2" xfId="6372" xr:uid="{00000000-0005-0000-0000-000062170000}"/>
    <cellStyle name="Currency 2 6 2 12 3" xfId="6373" xr:uid="{00000000-0005-0000-0000-000063170000}"/>
    <cellStyle name="Currency 2 6 2 13" xfId="6374" xr:uid="{00000000-0005-0000-0000-000064170000}"/>
    <cellStyle name="Currency 2 6 2 13 2" xfId="6375" xr:uid="{00000000-0005-0000-0000-000065170000}"/>
    <cellStyle name="Currency 2 6 2 14" xfId="6376" xr:uid="{00000000-0005-0000-0000-000066170000}"/>
    <cellStyle name="Currency 2 6 2 14 2" xfId="6377" xr:uid="{00000000-0005-0000-0000-000067170000}"/>
    <cellStyle name="Currency 2 6 2 15" xfId="6378" xr:uid="{00000000-0005-0000-0000-000068170000}"/>
    <cellStyle name="Currency 2 6 2 16" xfId="6379" xr:uid="{00000000-0005-0000-0000-000069170000}"/>
    <cellStyle name="Currency 2 6 2 17" xfId="6380" xr:uid="{00000000-0005-0000-0000-00006A170000}"/>
    <cellStyle name="Currency 2 6 2 18" xfId="6381" xr:uid="{00000000-0005-0000-0000-00006B170000}"/>
    <cellStyle name="Currency 2 6 2 2" xfId="284" xr:uid="{00000000-0005-0000-0000-00006C170000}"/>
    <cellStyle name="Currency 2 6 2 2 10" xfId="6382" xr:uid="{00000000-0005-0000-0000-00006D170000}"/>
    <cellStyle name="Currency 2 6 2 2 10 2" xfId="6383" xr:uid="{00000000-0005-0000-0000-00006E170000}"/>
    <cellStyle name="Currency 2 6 2 2 10 2 2" xfId="6384" xr:uid="{00000000-0005-0000-0000-00006F170000}"/>
    <cellStyle name="Currency 2 6 2 2 10 3" xfId="6385" xr:uid="{00000000-0005-0000-0000-000070170000}"/>
    <cellStyle name="Currency 2 6 2 2 11" xfId="6386" xr:uid="{00000000-0005-0000-0000-000071170000}"/>
    <cellStyle name="Currency 2 6 2 2 11 2" xfId="6387" xr:uid="{00000000-0005-0000-0000-000072170000}"/>
    <cellStyle name="Currency 2 6 2 2 12" xfId="6388" xr:uid="{00000000-0005-0000-0000-000073170000}"/>
    <cellStyle name="Currency 2 6 2 2 12 2" xfId="6389" xr:uid="{00000000-0005-0000-0000-000074170000}"/>
    <cellStyle name="Currency 2 6 2 2 13" xfId="6390" xr:uid="{00000000-0005-0000-0000-000075170000}"/>
    <cellStyle name="Currency 2 6 2 2 14" xfId="6391" xr:uid="{00000000-0005-0000-0000-000076170000}"/>
    <cellStyle name="Currency 2 6 2 2 15" xfId="6392" xr:uid="{00000000-0005-0000-0000-000077170000}"/>
    <cellStyle name="Currency 2 6 2 2 16" xfId="6393" xr:uid="{00000000-0005-0000-0000-000078170000}"/>
    <cellStyle name="Currency 2 6 2 2 2" xfId="285" xr:uid="{00000000-0005-0000-0000-000079170000}"/>
    <cellStyle name="Currency 2 6 2 2 2 2" xfId="6394" xr:uid="{00000000-0005-0000-0000-00007A170000}"/>
    <cellStyle name="Currency 2 6 2 2 2 2 10" xfId="6395" xr:uid="{00000000-0005-0000-0000-00007B170000}"/>
    <cellStyle name="Currency 2 6 2 2 2 2 2" xfId="6396" xr:uid="{00000000-0005-0000-0000-00007C170000}"/>
    <cellStyle name="Currency 2 6 2 2 2 2 2 2" xfId="6397" xr:uid="{00000000-0005-0000-0000-00007D170000}"/>
    <cellStyle name="Currency 2 6 2 2 2 2 2 3" xfId="6398" xr:uid="{00000000-0005-0000-0000-00007E170000}"/>
    <cellStyle name="Currency 2 6 2 2 2 2 3" xfId="6399" xr:uid="{00000000-0005-0000-0000-00007F170000}"/>
    <cellStyle name="Currency 2 6 2 2 2 2 3 2" xfId="6400" xr:uid="{00000000-0005-0000-0000-000080170000}"/>
    <cellStyle name="Currency 2 6 2 2 2 2 3 3" xfId="6401" xr:uid="{00000000-0005-0000-0000-000081170000}"/>
    <cellStyle name="Currency 2 6 2 2 2 2 4" xfId="6402" xr:uid="{00000000-0005-0000-0000-000082170000}"/>
    <cellStyle name="Currency 2 6 2 2 2 2 4 2" xfId="6403" xr:uid="{00000000-0005-0000-0000-000083170000}"/>
    <cellStyle name="Currency 2 6 2 2 2 2 4 2 2" xfId="6404" xr:uid="{00000000-0005-0000-0000-000084170000}"/>
    <cellStyle name="Currency 2 6 2 2 2 2 4 3" xfId="6405" xr:uid="{00000000-0005-0000-0000-000085170000}"/>
    <cellStyle name="Currency 2 6 2 2 2 2 5" xfId="6406" xr:uid="{00000000-0005-0000-0000-000086170000}"/>
    <cellStyle name="Currency 2 6 2 2 2 2 5 2" xfId="6407" xr:uid="{00000000-0005-0000-0000-000087170000}"/>
    <cellStyle name="Currency 2 6 2 2 2 2 5 2 2" xfId="6408" xr:uid="{00000000-0005-0000-0000-000088170000}"/>
    <cellStyle name="Currency 2 6 2 2 2 2 5 3" xfId="6409" xr:uid="{00000000-0005-0000-0000-000089170000}"/>
    <cellStyle name="Currency 2 6 2 2 2 2 6" xfId="6410" xr:uid="{00000000-0005-0000-0000-00008A170000}"/>
    <cellStyle name="Currency 2 6 2 2 2 2 6 2" xfId="6411" xr:uid="{00000000-0005-0000-0000-00008B170000}"/>
    <cellStyle name="Currency 2 6 2 2 2 2 6 2 2" xfId="6412" xr:uid="{00000000-0005-0000-0000-00008C170000}"/>
    <cellStyle name="Currency 2 6 2 2 2 2 6 3" xfId="6413" xr:uid="{00000000-0005-0000-0000-00008D170000}"/>
    <cellStyle name="Currency 2 6 2 2 2 2 7" xfId="6414" xr:uid="{00000000-0005-0000-0000-00008E170000}"/>
    <cellStyle name="Currency 2 6 2 2 2 2 7 2" xfId="6415" xr:uid="{00000000-0005-0000-0000-00008F170000}"/>
    <cellStyle name="Currency 2 6 2 2 2 2 8" xfId="6416" xr:uid="{00000000-0005-0000-0000-000090170000}"/>
    <cellStyle name="Currency 2 6 2 2 2 2 8 2" xfId="6417" xr:uid="{00000000-0005-0000-0000-000091170000}"/>
    <cellStyle name="Currency 2 6 2 2 2 2 9" xfId="6418" xr:uid="{00000000-0005-0000-0000-000092170000}"/>
    <cellStyle name="Currency 2 6 2 2 2 3" xfId="6419" xr:uid="{00000000-0005-0000-0000-000093170000}"/>
    <cellStyle name="Currency 2 6 2 2 2 3 10" xfId="6420" xr:uid="{00000000-0005-0000-0000-000094170000}"/>
    <cellStyle name="Currency 2 6 2 2 2 3 2" xfId="6421" xr:uid="{00000000-0005-0000-0000-000095170000}"/>
    <cellStyle name="Currency 2 6 2 2 2 3 2 2" xfId="6422" xr:uid="{00000000-0005-0000-0000-000096170000}"/>
    <cellStyle name="Currency 2 6 2 2 2 3 2 3" xfId="6423" xr:uid="{00000000-0005-0000-0000-000097170000}"/>
    <cellStyle name="Currency 2 6 2 2 2 3 3" xfId="6424" xr:uid="{00000000-0005-0000-0000-000098170000}"/>
    <cellStyle name="Currency 2 6 2 2 2 3 3 2" xfId="6425" xr:uid="{00000000-0005-0000-0000-000099170000}"/>
    <cellStyle name="Currency 2 6 2 2 2 3 3 3" xfId="6426" xr:uid="{00000000-0005-0000-0000-00009A170000}"/>
    <cellStyle name="Currency 2 6 2 2 2 3 4" xfId="6427" xr:uid="{00000000-0005-0000-0000-00009B170000}"/>
    <cellStyle name="Currency 2 6 2 2 2 3 4 2" xfId="6428" xr:uid="{00000000-0005-0000-0000-00009C170000}"/>
    <cellStyle name="Currency 2 6 2 2 2 3 4 2 2" xfId="6429" xr:uid="{00000000-0005-0000-0000-00009D170000}"/>
    <cellStyle name="Currency 2 6 2 2 2 3 4 3" xfId="6430" xr:uid="{00000000-0005-0000-0000-00009E170000}"/>
    <cellStyle name="Currency 2 6 2 2 2 3 5" xfId="6431" xr:uid="{00000000-0005-0000-0000-00009F170000}"/>
    <cellStyle name="Currency 2 6 2 2 2 3 5 2" xfId="6432" xr:uid="{00000000-0005-0000-0000-0000A0170000}"/>
    <cellStyle name="Currency 2 6 2 2 2 3 5 2 2" xfId="6433" xr:uid="{00000000-0005-0000-0000-0000A1170000}"/>
    <cellStyle name="Currency 2 6 2 2 2 3 5 3" xfId="6434" xr:uid="{00000000-0005-0000-0000-0000A2170000}"/>
    <cellStyle name="Currency 2 6 2 2 2 3 6" xfId="6435" xr:uid="{00000000-0005-0000-0000-0000A3170000}"/>
    <cellStyle name="Currency 2 6 2 2 2 3 6 2" xfId="6436" xr:uid="{00000000-0005-0000-0000-0000A4170000}"/>
    <cellStyle name="Currency 2 6 2 2 2 3 6 2 2" xfId="6437" xr:uid="{00000000-0005-0000-0000-0000A5170000}"/>
    <cellStyle name="Currency 2 6 2 2 2 3 6 3" xfId="6438" xr:uid="{00000000-0005-0000-0000-0000A6170000}"/>
    <cellStyle name="Currency 2 6 2 2 2 3 7" xfId="6439" xr:uid="{00000000-0005-0000-0000-0000A7170000}"/>
    <cellStyle name="Currency 2 6 2 2 2 3 7 2" xfId="6440" xr:uid="{00000000-0005-0000-0000-0000A8170000}"/>
    <cellStyle name="Currency 2 6 2 2 2 3 8" xfId="6441" xr:uid="{00000000-0005-0000-0000-0000A9170000}"/>
    <cellStyle name="Currency 2 6 2 2 2 3 8 2" xfId="6442" xr:uid="{00000000-0005-0000-0000-0000AA170000}"/>
    <cellStyle name="Currency 2 6 2 2 2 3 9" xfId="6443" xr:uid="{00000000-0005-0000-0000-0000AB170000}"/>
    <cellStyle name="Currency 2 6 2 2 2 4" xfId="6444" xr:uid="{00000000-0005-0000-0000-0000AC170000}"/>
    <cellStyle name="Currency 2 6 2 2 2 4 10" xfId="6445" xr:uid="{00000000-0005-0000-0000-0000AD170000}"/>
    <cellStyle name="Currency 2 6 2 2 2 4 2" xfId="6446" xr:uid="{00000000-0005-0000-0000-0000AE170000}"/>
    <cellStyle name="Currency 2 6 2 2 2 4 3" xfId="6447" xr:uid="{00000000-0005-0000-0000-0000AF170000}"/>
    <cellStyle name="Currency 2 6 2 2 2 4 3 2" xfId="6448" xr:uid="{00000000-0005-0000-0000-0000B0170000}"/>
    <cellStyle name="Currency 2 6 2 2 2 4 3 2 2" xfId="6449" xr:uid="{00000000-0005-0000-0000-0000B1170000}"/>
    <cellStyle name="Currency 2 6 2 2 2 4 3 3" xfId="6450" xr:uid="{00000000-0005-0000-0000-0000B2170000}"/>
    <cellStyle name="Currency 2 6 2 2 2 4 4" xfId="6451" xr:uid="{00000000-0005-0000-0000-0000B3170000}"/>
    <cellStyle name="Currency 2 6 2 2 2 4 4 2" xfId="6452" xr:uid="{00000000-0005-0000-0000-0000B4170000}"/>
    <cellStyle name="Currency 2 6 2 2 2 4 4 2 2" xfId="6453" xr:uid="{00000000-0005-0000-0000-0000B5170000}"/>
    <cellStyle name="Currency 2 6 2 2 2 4 4 3" xfId="6454" xr:uid="{00000000-0005-0000-0000-0000B6170000}"/>
    <cellStyle name="Currency 2 6 2 2 2 4 5" xfId="6455" xr:uid="{00000000-0005-0000-0000-0000B7170000}"/>
    <cellStyle name="Currency 2 6 2 2 2 4 5 2" xfId="6456" xr:uid="{00000000-0005-0000-0000-0000B8170000}"/>
    <cellStyle name="Currency 2 6 2 2 2 4 5 2 2" xfId="6457" xr:uid="{00000000-0005-0000-0000-0000B9170000}"/>
    <cellStyle name="Currency 2 6 2 2 2 4 5 3" xfId="6458" xr:uid="{00000000-0005-0000-0000-0000BA170000}"/>
    <cellStyle name="Currency 2 6 2 2 2 4 6" xfId="6459" xr:uid="{00000000-0005-0000-0000-0000BB170000}"/>
    <cellStyle name="Currency 2 6 2 2 2 4 6 2" xfId="6460" xr:uid="{00000000-0005-0000-0000-0000BC170000}"/>
    <cellStyle name="Currency 2 6 2 2 2 4 7" xfId="6461" xr:uid="{00000000-0005-0000-0000-0000BD170000}"/>
    <cellStyle name="Currency 2 6 2 2 2 4 7 2" xfId="6462" xr:uid="{00000000-0005-0000-0000-0000BE170000}"/>
    <cellStyle name="Currency 2 6 2 2 2 4 8" xfId="6463" xr:uid="{00000000-0005-0000-0000-0000BF170000}"/>
    <cellStyle name="Currency 2 6 2 2 2 4 9" xfId="6464" xr:uid="{00000000-0005-0000-0000-0000C0170000}"/>
    <cellStyle name="Currency 2 6 2 2 2 5" xfId="6465" xr:uid="{00000000-0005-0000-0000-0000C1170000}"/>
    <cellStyle name="Currency 2 6 2 2 2 5 2" xfId="6466" xr:uid="{00000000-0005-0000-0000-0000C2170000}"/>
    <cellStyle name="Currency 2 6 2 2 2 5 3" xfId="6467" xr:uid="{00000000-0005-0000-0000-0000C3170000}"/>
    <cellStyle name="Currency 2 6 2 2 2 5 4" xfId="25505" xr:uid="{00000000-0005-0000-0000-0000C4170000}"/>
    <cellStyle name="Currency 2 6 2 2 2 6" xfId="6468" xr:uid="{00000000-0005-0000-0000-0000C5170000}"/>
    <cellStyle name="Currency 2 6 2 2 2 6 2" xfId="6469" xr:uid="{00000000-0005-0000-0000-0000C6170000}"/>
    <cellStyle name="Currency 2 6 2 2 2 6 2 2" xfId="6470" xr:uid="{00000000-0005-0000-0000-0000C7170000}"/>
    <cellStyle name="Currency 2 6 2 2 2 6 2 2 2" xfId="6471" xr:uid="{00000000-0005-0000-0000-0000C8170000}"/>
    <cellStyle name="Currency 2 6 2 2 2 6 2 3" xfId="6472" xr:uid="{00000000-0005-0000-0000-0000C9170000}"/>
    <cellStyle name="Currency 2 6 2 2 2 6 3" xfId="6473" xr:uid="{00000000-0005-0000-0000-0000CA170000}"/>
    <cellStyle name="Currency 2 6 2 2 2 6 3 2" xfId="6474" xr:uid="{00000000-0005-0000-0000-0000CB170000}"/>
    <cellStyle name="Currency 2 6 2 2 2 6 3 2 2" xfId="6475" xr:uid="{00000000-0005-0000-0000-0000CC170000}"/>
    <cellStyle name="Currency 2 6 2 2 2 6 3 3" xfId="6476" xr:uid="{00000000-0005-0000-0000-0000CD170000}"/>
    <cellStyle name="Currency 2 6 2 2 2 6 4" xfId="6477" xr:uid="{00000000-0005-0000-0000-0000CE170000}"/>
    <cellStyle name="Currency 2 6 2 2 2 6 4 2" xfId="6478" xr:uid="{00000000-0005-0000-0000-0000CF170000}"/>
    <cellStyle name="Currency 2 6 2 2 2 6 4 2 2" xfId="6479" xr:uid="{00000000-0005-0000-0000-0000D0170000}"/>
    <cellStyle name="Currency 2 6 2 2 2 6 4 3" xfId="6480" xr:uid="{00000000-0005-0000-0000-0000D1170000}"/>
    <cellStyle name="Currency 2 6 2 2 2 6 5" xfId="6481" xr:uid="{00000000-0005-0000-0000-0000D2170000}"/>
    <cellStyle name="Currency 2 6 2 2 2 6 5 2" xfId="6482" xr:uid="{00000000-0005-0000-0000-0000D3170000}"/>
    <cellStyle name="Currency 2 6 2 2 2 6 6" xfId="6483" xr:uid="{00000000-0005-0000-0000-0000D4170000}"/>
    <cellStyle name="Currency 2 6 2 2 2 6 6 2" xfId="6484" xr:uid="{00000000-0005-0000-0000-0000D5170000}"/>
    <cellStyle name="Currency 2 6 2 2 2 6 7" xfId="6485" xr:uid="{00000000-0005-0000-0000-0000D6170000}"/>
    <cellStyle name="Currency 2 6 2 2 2 7" xfId="6486" xr:uid="{00000000-0005-0000-0000-0000D7170000}"/>
    <cellStyle name="Currency 2 6 2 2 2 7 2" xfId="6487" xr:uid="{00000000-0005-0000-0000-0000D8170000}"/>
    <cellStyle name="Currency 2 6 2 2 2 7 2 2" xfId="6488" xr:uid="{00000000-0005-0000-0000-0000D9170000}"/>
    <cellStyle name="Currency 2 6 2 2 2 7 3" xfId="6489" xr:uid="{00000000-0005-0000-0000-0000DA170000}"/>
    <cellStyle name="Currency 2 6 2 2 2 8" xfId="6490" xr:uid="{00000000-0005-0000-0000-0000DB170000}"/>
    <cellStyle name="Currency 2 6 2 2 2 8 2" xfId="6491" xr:uid="{00000000-0005-0000-0000-0000DC170000}"/>
    <cellStyle name="Currency 2 6 2 2 2 8 2 2" xfId="6492" xr:uid="{00000000-0005-0000-0000-0000DD170000}"/>
    <cellStyle name="Currency 2 6 2 2 2 8 3" xfId="6493" xr:uid="{00000000-0005-0000-0000-0000DE170000}"/>
    <cellStyle name="Currency 2 6 2 2 2 9" xfId="6494" xr:uid="{00000000-0005-0000-0000-0000DF170000}"/>
    <cellStyle name="Currency 2 6 2 2 3" xfId="286" xr:uid="{00000000-0005-0000-0000-0000E0170000}"/>
    <cellStyle name="Currency 2 6 2 2 3 10" xfId="6495" xr:uid="{00000000-0005-0000-0000-0000E1170000}"/>
    <cellStyle name="Currency 2 6 2 2 3 11" xfId="6496" xr:uid="{00000000-0005-0000-0000-0000E2170000}"/>
    <cellStyle name="Currency 2 6 2 2 3 12" xfId="6497" xr:uid="{00000000-0005-0000-0000-0000E3170000}"/>
    <cellStyle name="Currency 2 6 2 2 3 13" xfId="6498" xr:uid="{00000000-0005-0000-0000-0000E4170000}"/>
    <cellStyle name="Currency 2 6 2 2 3 2" xfId="287" xr:uid="{00000000-0005-0000-0000-0000E5170000}"/>
    <cellStyle name="Currency 2 6 2 2 3 2 10" xfId="6499" xr:uid="{00000000-0005-0000-0000-0000E6170000}"/>
    <cellStyle name="Currency 2 6 2 2 3 2 2" xfId="6500" xr:uid="{00000000-0005-0000-0000-0000E7170000}"/>
    <cellStyle name="Currency 2 6 2 2 3 2 2 2" xfId="6501" xr:uid="{00000000-0005-0000-0000-0000E8170000}"/>
    <cellStyle name="Currency 2 6 2 2 3 2 2 3" xfId="6502" xr:uid="{00000000-0005-0000-0000-0000E9170000}"/>
    <cellStyle name="Currency 2 6 2 2 3 2 3" xfId="6503" xr:uid="{00000000-0005-0000-0000-0000EA170000}"/>
    <cellStyle name="Currency 2 6 2 2 3 2 3 2" xfId="6504" xr:uid="{00000000-0005-0000-0000-0000EB170000}"/>
    <cellStyle name="Currency 2 6 2 2 3 2 3 3" xfId="6505" xr:uid="{00000000-0005-0000-0000-0000EC170000}"/>
    <cellStyle name="Currency 2 6 2 2 3 2 3 4" xfId="25507" xr:uid="{00000000-0005-0000-0000-0000ED170000}"/>
    <cellStyle name="Currency 2 6 2 2 3 2 4" xfId="6506" xr:uid="{00000000-0005-0000-0000-0000EE170000}"/>
    <cellStyle name="Currency 2 6 2 2 3 2 4 2" xfId="6507" xr:uid="{00000000-0005-0000-0000-0000EF170000}"/>
    <cellStyle name="Currency 2 6 2 2 3 2 4 2 2" xfId="6508" xr:uid="{00000000-0005-0000-0000-0000F0170000}"/>
    <cellStyle name="Currency 2 6 2 2 3 2 4 3" xfId="6509" xr:uid="{00000000-0005-0000-0000-0000F1170000}"/>
    <cellStyle name="Currency 2 6 2 2 3 2 5" xfId="6510" xr:uid="{00000000-0005-0000-0000-0000F2170000}"/>
    <cellStyle name="Currency 2 6 2 2 3 2 5 2" xfId="6511" xr:uid="{00000000-0005-0000-0000-0000F3170000}"/>
    <cellStyle name="Currency 2 6 2 2 3 2 5 2 2" xfId="6512" xr:uid="{00000000-0005-0000-0000-0000F4170000}"/>
    <cellStyle name="Currency 2 6 2 2 3 2 5 3" xfId="6513" xr:uid="{00000000-0005-0000-0000-0000F5170000}"/>
    <cellStyle name="Currency 2 6 2 2 3 2 6" xfId="6514" xr:uid="{00000000-0005-0000-0000-0000F6170000}"/>
    <cellStyle name="Currency 2 6 2 2 3 2 6 2" xfId="6515" xr:uid="{00000000-0005-0000-0000-0000F7170000}"/>
    <cellStyle name="Currency 2 6 2 2 3 2 6 2 2" xfId="6516" xr:uid="{00000000-0005-0000-0000-0000F8170000}"/>
    <cellStyle name="Currency 2 6 2 2 3 2 6 3" xfId="6517" xr:uid="{00000000-0005-0000-0000-0000F9170000}"/>
    <cellStyle name="Currency 2 6 2 2 3 2 7" xfId="6518" xr:uid="{00000000-0005-0000-0000-0000FA170000}"/>
    <cellStyle name="Currency 2 6 2 2 3 2 7 2" xfId="6519" xr:uid="{00000000-0005-0000-0000-0000FB170000}"/>
    <cellStyle name="Currency 2 6 2 2 3 2 8" xfId="6520" xr:uid="{00000000-0005-0000-0000-0000FC170000}"/>
    <cellStyle name="Currency 2 6 2 2 3 2 8 2" xfId="6521" xr:uid="{00000000-0005-0000-0000-0000FD170000}"/>
    <cellStyle name="Currency 2 6 2 2 3 2 9" xfId="6522" xr:uid="{00000000-0005-0000-0000-0000FE170000}"/>
    <cellStyle name="Currency 2 6 2 2 3 3" xfId="288" xr:uid="{00000000-0005-0000-0000-0000FF170000}"/>
    <cellStyle name="Currency 2 6 2 2 3 3 2" xfId="6523" xr:uid="{00000000-0005-0000-0000-000000180000}"/>
    <cellStyle name="Currency 2 6 2 2 3 3 2 2" xfId="25508" xr:uid="{00000000-0005-0000-0000-000001180000}"/>
    <cellStyle name="Currency 2 6 2 2 3 3 2 3" xfId="25623" xr:uid="{00000000-0005-0000-0000-000002180000}"/>
    <cellStyle name="Currency 2 6 2 2 3 3 3" xfId="6524" xr:uid="{00000000-0005-0000-0000-000003180000}"/>
    <cellStyle name="Currency 2 6 2 2 3 4" xfId="6525" xr:uid="{00000000-0005-0000-0000-000004180000}"/>
    <cellStyle name="Currency 2 6 2 2 3 4 2" xfId="6526" xr:uid="{00000000-0005-0000-0000-000005180000}"/>
    <cellStyle name="Currency 2 6 2 2 3 4 3" xfId="6527" xr:uid="{00000000-0005-0000-0000-000006180000}"/>
    <cellStyle name="Currency 2 6 2 2 3 4 4" xfId="25506" xr:uid="{00000000-0005-0000-0000-000007180000}"/>
    <cellStyle name="Currency 2 6 2 2 3 5" xfId="6528" xr:uid="{00000000-0005-0000-0000-000008180000}"/>
    <cellStyle name="Currency 2 6 2 2 3 5 2" xfId="6529" xr:uid="{00000000-0005-0000-0000-000009180000}"/>
    <cellStyle name="Currency 2 6 2 2 3 5 2 2" xfId="6530" xr:uid="{00000000-0005-0000-0000-00000A180000}"/>
    <cellStyle name="Currency 2 6 2 2 3 5 3" xfId="6531" xr:uid="{00000000-0005-0000-0000-00000B180000}"/>
    <cellStyle name="Currency 2 6 2 2 3 6" xfId="6532" xr:uid="{00000000-0005-0000-0000-00000C180000}"/>
    <cellStyle name="Currency 2 6 2 2 3 6 2" xfId="6533" xr:uid="{00000000-0005-0000-0000-00000D180000}"/>
    <cellStyle name="Currency 2 6 2 2 3 6 2 2" xfId="6534" xr:uid="{00000000-0005-0000-0000-00000E180000}"/>
    <cellStyle name="Currency 2 6 2 2 3 6 3" xfId="6535" xr:uid="{00000000-0005-0000-0000-00000F180000}"/>
    <cellStyle name="Currency 2 6 2 2 3 7" xfId="6536" xr:uid="{00000000-0005-0000-0000-000010180000}"/>
    <cellStyle name="Currency 2 6 2 2 3 7 2" xfId="6537" xr:uid="{00000000-0005-0000-0000-000011180000}"/>
    <cellStyle name="Currency 2 6 2 2 3 7 2 2" xfId="6538" xr:uid="{00000000-0005-0000-0000-000012180000}"/>
    <cellStyle name="Currency 2 6 2 2 3 7 3" xfId="6539" xr:uid="{00000000-0005-0000-0000-000013180000}"/>
    <cellStyle name="Currency 2 6 2 2 3 8" xfId="6540" xr:uid="{00000000-0005-0000-0000-000014180000}"/>
    <cellStyle name="Currency 2 6 2 2 3 8 2" xfId="6541" xr:uid="{00000000-0005-0000-0000-000015180000}"/>
    <cellStyle name="Currency 2 6 2 2 3 9" xfId="6542" xr:uid="{00000000-0005-0000-0000-000016180000}"/>
    <cellStyle name="Currency 2 6 2 2 3 9 2" xfId="6543" xr:uid="{00000000-0005-0000-0000-000017180000}"/>
    <cellStyle name="Currency 2 6 2 2 4" xfId="289" xr:uid="{00000000-0005-0000-0000-000018180000}"/>
    <cellStyle name="Currency 2 6 2 2 4 2" xfId="290" xr:uid="{00000000-0005-0000-0000-000019180000}"/>
    <cellStyle name="Currency 2 6 2 2 4 2 10" xfId="6544" xr:uid="{00000000-0005-0000-0000-00001A180000}"/>
    <cellStyle name="Currency 2 6 2 2 4 2 11" xfId="6545" xr:uid="{00000000-0005-0000-0000-00001B180000}"/>
    <cellStyle name="Currency 2 6 2 2 4 2 2" xfId="6546" xr:uid="{00000000-0005-0000-0000-00001C180000}"/>
    <cellStyle name="Currency 2 6 2 2 4 2 2 2" xfId="6547" xr:uid="{00000000-0005-0000-0000-00001D180000}"/>
    <cellStyle name="Currency 2 6 2 2 4 2 2 3" xfId="6548" xr:uid="{00000000-0005-0000-0000-00001E180000}"/>
    <cellStyle name="Currency 2 6 2 2 4 2 3" xfId="6549" xr:uid="{00000000-0005-0000-0000-00001F180000}"/>
    <cellStyle name="Currency 2 6 2 2 4 2 3 2" xfId="25510" xr:uid="{00000000-0005-0000-0000-000020180000}"/>
    <cellStyle name="Currency 2 6 2 2 4 2 3 3" xfId="25624" xr:uid="{00000000-0005-0000-0000-000021180000}"/>
    <cellStyle name="Currency 2 6 2 2 4 2 4" xfId="6550" xr:uid="{00000000-0005-0000-0000-000022180000}"/>
    <cellStyle name="Currency 2 6 2 2 4 2 4 2" xfId="6551" xr:uid="{00000000-0005-0000-0000-000023180000}"/>
    <cellStyle name="Currency 2 6 2 2 4 2 4 2 2" xfId="6552" xr:uid="{00000000-0005-0000-0000-000024180000}"/>
    <cellStyle name="Currency 2 6 2 2 4 2 4 3" xfId="6553" xr:uid="{00000000-0005-0000-0000-000025180000}"/>
    <cellStyle name="Currency 2 6 2 2 4 2 5" xfId="6554" xr:uid="{00000000-0005-0000-0000-000026180000}"/>
    <cellStyle name="Currency 2 6 2 2 4 2 5 2" xfId="6555" xr:uid="{00000000-0005-0000-0000-000027180000}"/>
    <cellStyle name="Currency 2 6 2 2 4 2 5 2 2" xfId="6556" xr:uid="{00000000-0005-0000-0000-000028180000}"/>
    <cellStyle name="Currency 2 6 2 2 4 2 5 3" xfId="6557" xr:uid="{00000000-0005-0000-0000-000029180000}"/>
    <cellStyle name="Currency 2 6 2 2 4 2 6" xfId="6558" xr:uid="{00000000-0005-0000-0000-00002A180000}"/>
    <cellStyle name="Currency 2 6 2 2 4 2 6 2" xfId="6559" xr:uid="{00000000-0005-0000-0000-00002B180000}"/>
    <cellStyle name="Currency 2 6 2 2 4 2 6 2 2" xfId="6560" xr:uid="{00000000-0005-0000-0000-00002C180000}"/>
    <cellStyle name="Currency 2 6 2 2 4 2 6 3" xfId="6561" xr:uid="{00000000-0005-0000-0000-00002D180000}"/>
    <cellStyle name="Currency 2 6 2 2 4 2 7" xfId="6562" xr:uid="{00000000-0005-0000-0000-00002E180000}"/>
    <cellStyle name="Currency 2 6 2 2 4 2 7 2" xfId="6563" xr:uid="{00000000-0005-0000-0000-00002F180000}"/>
    <cellStyle name="Currency 2 6 2 2 4 2 8" xfId="6564" xr:uid="{00000000-0005-0000-0000-000030180000}"/>
    <cellStyle name="Currency 2 6 2 2 4 2 8 2" xfId="6565" xr:uid="{00000000-0005-0000-0000-000031180000}"/>
    <cellStyle name="Currency 2 6 2 2 4 2 9" xfId="6566" xr:uid="{00000000-0005-0000-0000-000032180000}"/>
    <cellStyle name="Currency 2 6 2 2 4 3" xfId="291" xr:uid="{00000000-0005-0000-0000-000033180000}"/>
    <cellStyle name="Currency 2 6 2 2 4 3 2" xfId="6567" xr:uid="{00000000-0005-0000-0000-000034180000}"/>
    <cellStyle name="Currency 2 6 2 2 4 3 2 2" xfId="25511" xr:uid="{00000000-0005-0000-0000-000035180000}"/>
    <cellStyle name="Currency 2 6 2 2 4 3 2 3" xfId="25625" xr:uid="{00000000-0005-0000-0000-000036180000}"/>
    <cellStyle name="Currency 2 6 2 2 4 3 3" xfId="6568" xr:uid="{00000000-0005-0000-0000-000037180000}"/>
    <cellStyle name="Currency 2 6 2 2 4 4" xfId="6569" xr:uid="{00000000-0005-0000-0000-000038180000}"/>
    <cellStyle name="Currency 2 6 2 2 4 4 2" xfId="6570" xr:uid="{00000000-0005-0000-0000-000039180000}"/>
    <cellStyle name="Currency 2 6 2 2 4 4 2 2" xfId="6571" xr:uid="{00000000-0005-0000-0000-00003A180000}"/>
    <cellStyle name="Currency 2 6 2 2 4 4 3" xfId="6572" xr:uid="{00000000-0005-0000-0000-00003B180000}"/>
    <cellStyle name="Currency 2 6 2 2 4 4 4" xfId="25509" xr:uid="{00000000-0005-0000-0000-00003C180000}"/>
    <cellStyle name="Currency 2 6 2 2 4 5" xfId="6573" xr:uid="{00000000-0005-0000-0000-00003D180000}"/>
    <cellStyle name="Currency 2 6 2 2 4 5 2" xfId="6574" xr:uid="{00000000-0005-0000-0000-00003E180000}"/>
    <cellStyle name="Currency 2 6 2 2 4 5 2 2" xfId="6575" xr:uid="{00000000-0005-0000-0000-00003F180000}"/>
    <cellStyle name="Currency 2 6 2 2 4 5 3" xfId="6576" xr:uid="{00000000-0005-0000-0000-000040180000}"/>
    <cellStyle name="Currency 2 6 2 2 4 6" xfId="6577" xr:uid="{00000000-0005-0000-0000-000041180000}"/>
    <cellStyle name="Currency 2 6 2 2 4 7" xfId="6578" xr:uid="{00000000-0005-0000-0000-000042180000}"/>
    <cellStyle name="Currency 2 6 2 2 5" xfId="6579" xr:uid="{00000000-0005-0000-0000-000043180000}"/>
    <cellStyle name="Currency 2 6 2 2 5 10" xfId="6580" xr:uid="{00000000-0005-0000-0000-000044180000}"/>
    <cellStyle name="Currency 2 6 2 2 5 2" xfId="6581" xr:uid="{00000000-0005-0000-0000-000045180000}"/>
    <cellStyle name="Currency 2 6 2 2 5 2 2" xfId="6582" xr:uid="{00000000-0005-0000-0000-000046180000}"/>
    <cellStyle name="Currency 2 6 2 2 5 2 3" xfId="6583" xr:uid="{00000000-0005-0000-0000-000047180000}"/>
    <cellStyle name="Currency 2 6 2 2 5 3" xfId="6584" xr:uid="{00000000-0005-0000-0000-000048180000}"/>
    <cellStyle name="Currency 2 6 2 2 5 3 2" xfId="6585" xr:uid="{00000000-0005-0000-0000-000049180000}"/>
    <cellStyle name="Currency 2 6 2 2 5 3 3" xfId="6586" xr:uid="{00000000-0005-0000-0000-00004A180000}"/>
    <cellStyle name="Currency 2 6 2 2 5 4" xfId="6587" xr:uid="{00000000-0005-0000-0000-00004B180000}"/>
    <cellStyle name="Currency 2 6 2 2 5 4 2" xfId="6588" xr:uid="{00000000-0005-0000-0000-00004C180000}"/>
    <cellStyle name="Currency 2 6 2 2 5 4 2 2" xfId="6589" xr:uid="{00000000-0005-0000-0000-00004D180000}"/>
    <cellStyle name="Currency 2 6 2 2 5 4 3" xfId="6590" xr:uid="{00000000-0005-0000-0000-00004E180000}"/>
    <cellStyle name="Currency 2 6 2 2 5 5" xfId="6591" xr:uid="{00000000-0005-0000-0000-00004F180000}"/>
    <cellStyle name="Currency 2 6 2 2 5 5 2" xfId="6592" xr:uid="{00000000-0005-0000-0000-000050180000}"/>
    <cellStyle name="Currency 2 6 2 2 5 5 2 2" xfId="6593" xr:uid="{00000000-0005-0000-0000-000051180000}"/>
    <cellStyle name="Currency 2 6 2 2 5 5 3" xfId="6594" xr:uid="{00000000-0005-0000-0000-000052180000}"/>
    <cellStyle name="Currency 2 6 2 2 5 6" xfId="6595" xr:uid="{00000000-0005-0000-0000-000053180000}"/>
    <cellStyle name="Currency 2 6 2 2 5 6 2" xfId="6596" xr:uid="{00000000-0005-0000-0000-000054180000}"/>
    <cellStyle name="Currency 2 6 2 2 5 6 2 2" xfId="6597" xr:uid="{00000000-0005-0000-0000-000055180000}"/>
    <cellStyle name="Currency 2 6 2 2 5 6 3" xfId="6598" xr:uid="{00000000-0005-0000-0000-000056180000}"/>
    <cellStyle name="Currency 2 6 2 2 5 7" xfId="6599" xr:uid="{00000000-0005-0000-0000-000057180000}"/>
    <cellStyle name="Currency 2 6 2 2 5 7 2" xfId="6600" xr:uid="{00000000-0005-0000-0000-000058180000}"/>
    <cellStyle name="Currency 2 6 2 2 5 8" xfId="6601" xr:uid="{00000000-0005-0000-0000-000059180000}"/>
    <cellStyle name="Currency 2 6 2 2 5 8 2" xfId="6602" xr:uid="{00000000-0005-0000-0000-00005A180000}"/>
    <cellStyle name="Currency 2 6 2 2 5 9" xfId="6603" xr:uid="{00000000-0005-0000-0000-00005B180000}"/>
    <cellStyle name="Currency 2 6 2 2 6" xfId="6604" xr:uid="{00000000-0005-0000-0000-00005C180000}"/>
    <cellStyle name="Currency 2 6 2 2 6 10" xfId="6605" xr:uid="{00000000-0005-0000-0000-00005D180000}"/>
    <cellStyle name="Currency 2 6 2 2 6 11" xfId="6606" xr:uid="{00000000-0005-0000-0000-00005E180000}"/>
    <cellStyle name="Currency 2 6 2 2 6 12" xfId="6607" xr:uid="{00000000-0005-0000-0000-00005F180000}"/>
    <cellStyle name="Currency 2 6 2 2 6 2" xfId="6608" xr:uid="{00000000-0005-0000-0000-000060180000}"/>
    <cellStyle name="Currency 2 6 2 2 6 2 2" xfId="6609" xr:uid="{00000000-0005-0000-0000-000061180000}"/>
    <cellStyle name="Currency 2 6 2 2 6 2 3" xfId="6610" xr:uid="{00000000-0005-0000-0000-000062180000}"/>
    <cellStyle name="Currency 2 6 2 2 6 3" xfId="6611" xr:uid="{00000000-0005-0000-0000-000063180000}"/>
    <cellStyle name="Currency 2 6 2 2 6 3 2" xfId="6612" xr:uid="{00000000-0005-0000-0000-000064180000}"/>
    <cellStyle name="Currency 2 6 2 2 6 3 3" xfId="6613" xr:uid="{00000000-0005-0000-0000-000065180000}"/>
    <cellStyle name="Currency 2 6 2 2 6 4" xfId="6614" xr:uid="{00000000-0005-0000-0000-000066180000}"/>
    <cellStyle name="Currency 2 6 2 2 6 5" xfId="6615" xr:uid="{00000000-0005-0000-0000-000067180000}"/>
    <cellStyle name="Currency 2 6 2 2 6 5 2" xfId="6616" xr:uid="{00000000-0005-0000-0000-000068180000}"/>
    <cellStyle name="Currency 2 6 2 2 6 5 2 2" xfId="6617" xr:uid="{00000000-0005-0000-0000-000069180000}"/>
    <cellStyle name="Currency 2 6 2 2 6 5 3" xfId="6618" xr:uid="{00000000-0005-0000-0000-00006A180000}"/>
    <cellStyle name="Currency 2 6 2 2 6 6" xfId="6619" xr:uid="{00000000-0005-0000-0000-00006B180000}"/>
    <cellStyle name="Currency 2 6 2 2 6 6 2" xfId="6620" xr:uid="{00000000-0005-0000-0000-00006C180000}"/>
    <cellStyle name="Currency 2 6 2 2 6 6 2 2" xfId="6621" xr:uid="{00000000-0005-0000-0000-00006D180000}"/>
    <cellStyle name="Currency 2 6 2 2 6 6 3" xfId="6622" xr:uid="{00000000-0005-0000-0000-00006E180000}"/>
    <cellStyle name="Currency 2 6 2 2 6 7" xfId="6623" xr:uid="{00000000-0005-0000-0000-00006F180000}"/>
    <cellStyle name="Currency 2 6 2 2 6 7 2" xfId="6624" xr:uid="{00000000-0005-0000-0000-000070180000}"/>
    <cellStyle name="Currency 2 6 2 2 6 7 2 2" xfId="6625" xr:uid="{00000000-0005-0000-0000-000071180000}"/>
    <cellStyle name="Currency 2 6 2 2 6 7 3" xfId="6626" xr:uid="{00000000-0005-0000-0000-000072180000}"/>
    <cellStyle name="Currency 2 6 2 2 6 8" xfId="6627" xr:uid="{00000000-0005-0000-0000-000073180000}"/>
    <cellStyle name="Currency 2 6 2 2 6 8 2" xfId="6628" xr:uid="{00000000-0005-0000-0000-000074180000}"/>
    <cellStyle name="Currency 2 6 2 2 6 9" xfId="6629" xr:uid="{00000000-0005-0000-0000-000075180000}"/>
    <cellStyle name="Currency 2 6 2 2 6 9 2" xfId="6630" xr:uid="{00000000-0005-0000-0000-000076180000}"/>
    <cellStyle name="Currency 2 6 2 2 7" xfId="6631" xr:uid="{00000000-0005-0000-0000-000077180000}"/>
    <cellStyle name="Currency 2 6 2 2 7 2" xfId="6632" xr:uid="{00000000-0005-0000-0000-000078180000}"/>
    <cellStyle name="Currency 2 6 2 2 7 3" xfId="6633" xr:uid="{00000000-0005-0000-0000-000079180000}"/>
    <cellStyle name="Currency 2 6 2 2 8" xfId="6634" xr:uid="{00000000-0005-0000-0000-00007A180000}"/>
    <cellStyle name="Currency 2 6 2 2 8 2" xfId="6635" xr:uid="{00000000-0005-0000-0000-00007B180000}"/>
    <cellStyle name="Currency 2 6 2 2 8 2 2" xfId="6636" xr:uid="{00000000-0005-0000-0000-00007C180000}"/>
    <cellStyle name="Currency 2 6 2 2 8 3" xfId="6637" xr:uid="{00000000-0005-0000-0000-00007D180000}"/>
    <cellStyle name="Currency 2 6 2 2 8 4" xfId="6638" xr:uid="{00000000-0005-0000-0000-00007E180000}"/>
    <cellStyle name="Currency 2 6 2 2 9" xfId="6639" xr:uid="{00000000-0005-0000-0000-00007F180000}"/>
    <cellStyle name="Currency 2 6 2 2 9 2" xfId="6640" xr:uid="{00000000-0005-0000-0000-000080180000}"/>
    <cellStyle name="Currency 2 6 2 2 9 2 2" xfId="6641" xr:uid="{00000000-0005-0000-0000-000081180000}"/>
    <cellStyle name="Currency 2 6 2 2 9 3" xfId="6642" xr:uid="{00000000-0005-0000-0000-000082180000}"/>
    <cellStyle name="Currency 2 6 2 3" xfId="292" xr:uid="{00000000-0005-0000-0000-000083180000}"/>
    <cellStyle name="Currency 2 6 2 3 10" xfId="6643" xr:uid="{00000000-0005-0000-0000-000084180000}"/>
    <cellStyle name="Currency 2 6 2 3 10 2" xfId="6644" xr:uid="{00000000-0005-0000-0000-000085180000}"/>
    <cellStyle name="Currency 2 6 2 3 10 2 2" xfId="6645" xr:uid="{00000000-0005-0000-0000-000086180000}"/>
    <cellStyle name="Currency 2 6 2 3 10 3" xfId="6646" xr:uid="{00000000-0005-0000-0000-000087180000}"/>
    <cellStyle name="Currency 2 6 2 3 11" xfId="6647" xr:uid="{00000000-0005-0000-0000-000088180000}"/>
    <cellStyle name="Currency 2 6 2 3 11 2" xfId="6648" xr:uid="{00000000-0005-0000-0000-000089180000}"/>
    <cellStyle name="Currency 2 6 2 3 12" xfId="6649" xr:uid="{00000000-0005-0000-0000-00008A180000}"/>
    <cellStyle name="Currency 2 6 2 3 12 2" xfId="6650" xr:uid="{00000000-0005-0000-0000-00008B180000}"/>
    <cellStyle name="Currency 2 6 2 3 13" xfId="6651" xr:uid="{00000000-0005-0000-0000-00008C180000}"/>
    <cellStyle name="Currency 2 6 2 3 14" xfId="6652" xr:uid="{00000000-0005-0000-0000-00008D180000}"/>
    <cellStyle name="Currency 2 6 2 3 15" xfId="6653" xr:uid="{00000000-0005-0000-0000-00008E180000}"/>
    <cellStyle name="Currency 2 6 2 3 16" xfId="6654" xr:uid="{00000000-0005-0000-0000-00008F180000}"/>
    <cellStyle name="Currency 2 6 2 3 2" xfId="293" xr:uid="{00000000-0005-0000-0000-000090180000}"/>
    <cellStyle name="Currency 2 6 2 3 2 2" xfId="6655" xr:uid="{00000000-0005-0000-0000-000091180000}"/>
    <cellStyle name="Currency 2 6 2 3 2 2 10" xfId="6656" xr:uid="{00000000-0005-0000-0000-000092180000}"/>
    <cellStyle name="Currency 2 6 2 3 2 2 2" xfId="6657" xr:uid="{00000000-0005-0000-0000-000093180000}"/>
    <cellStyle name="Currency 2 6 2 3 2 2 2 2" xfId="6658" xr:uid="{00000000-0005-0000-0000-000094180000}"/>
    <cellStyle name="Currency 2 6 2 3 2 2 2 3" xfId="6659" xr:uid="{00000000-0005-0000-0000-000095180000}"/>
    <cellStyle name="Currency 2 6 2 3 2 2 3" xfId="6660" xr:uid="{00000000-0005-0000-0000-000096180000}"/>
    <cellStyle name="Currency 2 6 2 3 2 2 3 2" xfId="6661" xr:uid="{00000000-0005-0000-0000-000097180000}"/>
    <cellStyle name="Currency 2 6 2 3 2 2 3 3" xfId="6662" xr:uid="{00000000-0005-0000-0000-000098180000}"/>
    <cellStyle name="Currency 2 6 2 3 2 2 4" xfId="6663" xr:uid="{00000000-0005-0000-0000-000099180000}"/>
    <cellStyle name="Currency 2 6 2 3 2 2 4 2" xfId="6664" xr:uid="{00000000-0005-0000-0000-00009A180000}"/>
    <cellStyle name="Currency 2 6 2 3 2 2 4 2 2" xfId="6665" xr:uid="{00000000-0005-0000-0000-00009B180000}"/>
    <cellStyle name="Currency 2 6 2 3 2 2 4 3" xfId="6666" xr:uid="{00000000-0005-0000-0000-00009C180000}"/>
    <cellStyle name="Currency 2 6 2 3 2 2 5" xfId="6667" xr:uid="{00000000-0005-0000-0000-00009D180000}"/>
    <cellStyle name="Currency 2 6 2 3 2 2 5 2" xfId="6668" xr:uid="{00000000-0005-0000-0000-00009E180000}"/>
    <cellStyle name="Currency 2 6 2 3 2 2 5 2 2" xfId="6669" xr:uid="{00000000-0005-0000-0000-00009F180000}"/>
    <cellStyle name="Currency 2 6 2 3 2 2 5 3" xfId="6670" xr:uid="{00000000-0005-0000-0000-0000A0180000}"/>
    <cellStyle name="Currency 2 6 2 3 2 2 6" xfId="6671" xr:uid="{00000000-0005-0000-0000-0000A1180000}"/>
    <cellStyle name="Currency 2 6 2 3 2 2 6 2" xfId="6672" xr:uid="{00000000-0005-0000-0000-0000A2180000}"/>
    <cellStyle name="Currency 2 6 2 3 2 2 6 2 2" xfId="6673" xr:uid="{00000000-0005-0000-0000-0000A3180000}"/>
    <cellStyle name="Currency 2 6 2 3 2 2 6 3" xfId="6674" xr:uid="{00000000-0005-0000-0000-0000A4180000}"/>
    <cellStyle name="Currency 2 6 2 3 2 2 7" xfId="6675" xr:uid="{00000000-0005-0000-0000-0000A5180000}"/>
    <cellStyle name="Currency 2 6 2 3 2 2 7 2" xfId="6676" xr:uid="{00000000-0005-0000-0000-0000A6180000}"/>
    <cellStyle name="Currency 2 6 2 3 2 2 8" xfId="6677" xr:uid="{00000000-0005-0000-0000-0000A7180000}"/>
    <cellStyle name="Currency 2 6 2 3 2 2 8 2" xfId="6678" xr:uid="{00000000-0005-0000-0000-0000A8180000}"/>
    <cellStyle name="Currency 2 6 2 3 2 2 9" xfId="6679" xr:uid="{00000000-0005-0000-0000-0000A9180000}"/>
    <cellStyle name="Currency 2 6 2 3 2 3" xfId="6680" xr:uid="{00000000-0005-0000-0000-0000AA180000}"/>
    <cellStyle name="Currency 2 6 2 3 2 3 10" xfId="6681" xr:uid="{00000000-0005-0000-0000-0000AB180000}"/>
    <cellStyle name="Currency 2 6 2 3 2 3 2" xfId="6682" xr:uid="{00000000-0005-0000-0000-0000AC180000}"/>
    <cellStyle name="Currency 2 6 2 3 2 3 2 2" xfId="6683" xr:uid="{00000000-0005-0000-0000-0000AD180000}"/>
    <cellStyle name="Currency 2 6 2 3 2 3 2 3" xfId="6684" xr:uid="{00000000-0005-0000-0000-0000AE180000}"/>
    <cellStyle name="Currency 2 6 2 3 2 3 3" xfId="6685" xr:uid="{00000000-0005-0000-0000-0000AF180000}"/>
    <cellStyle name="Currency 2 6 2 3 2 3 3 2" xfId="6686" xr:uid="{00000000-0005-0000-0000-0000B0180000}"/>
    <cellStyle name="Currency 2 6 2 3 2 3 3 3" xfId="6687" xr:uid="{00000000-0005-0000-0000-0000B1180000}"/>
    <cellStyle name="Currency 2 6 2 3 2 3 4" xfId="6688" xr:uid="{00000000-0005-0000-0000-0000B2180000}"/>
    <cellStyle name="Currency 2 6 2 3 2 3 4 2" xfId="6689" xr:uid="{00000000-0005-0000-0000-0000B3180000}"/>
    <cellStyle name="Currency 2 6 2 3 2 3 4 2 2" xfId="6690" xr:uid="{00000000-0005-0000-0000-0000B4180000}"/>
    <cellStyle name="Currency 2 6 2 3 2 3 4 3" xfId="6691" xr:uid="{00000000-0005-0000-0000-0000B5180000}"/>
    <cellStyle name="Currency 2 6 2 3 2 3 5" xfId="6692" xr:uid="{00000000-0005-0000-0000-0000B6180000}"/>
    <cellStyle name="Currency 2 6 2 3 2 3 5 2" xfId="6693" xr:uid="{00000000-0005-0000-0000-0000B7180000}"/>
    <cellStyle name="Currency 2 6 2 3 2 3 5 2 2" xfId="6694" xr:uid="{00000000-0005-0000-0000-0000B8180000}"/>
    <cellStyle name="Currency 2 6 2 3 2 3 5 3" xfId="6695" xr:uid="{00000000-0005-0000-0000-0000B9180000}"/>
    <cellStyle name="Currency 2 6 2 3 2 3 6" xfId="6696" xr:uid="{00000000-0005-0000-0000-0000BA180000}"/>
    <cellStyle name="Currency 2 6 2 3 2 3 6 2" xfId="6697" xr:uid="{00000000-0005-0000-0000-0000BB180000}"/>
    <cellStyle name="Currency 2 6 2 3 2 3 6 2 2" xfId="6698" xr:uid="{00000000-0005-0000-0000-0000BC180000}"/>
    <cellStyle name="Currency 2 6 2 3 2 3 6 3" xfId="6699" xr:uid="{00000000-0005-0000-0000-0000BD180000}"/>
    <cellStyle name="Currency 2 6 2 3 2 3 7" xfId="6700" xr:uid="{00000000-0005-0000-0000-0000BE180000}"/>
    <cellStyle name="Currency 2 6 2 3 2 3 7 2" xfId="6701" xr:uid="{00000000-0005-0000-0000-0000BF180000}"/>
    <cellStyle name="Currency 2 6 2 3 2 3 8" xfId="6702" xr:uid="{00000000-0005-0000-0000-0000C0180000}"/>
    <cellStyle name="Currency 2 6 2 3 2 3 8 2" xfId="6703" xr:uid="{00000000-0005-0000-0000-0000C1180000}"/>
    <cellStyle name="Currency 2 6 2 3 2 3 9" xfId="6704" xr:uid="{00000000-0005-0000-0000-0000C2180000}"/>
    <cellStyle name="Currency 2 6 2 3 2 4" xfId="6705" xr:uid="{00000000-0005-0000-0000-0000C3180000}"/>
    <cellStyle name="Currency 2 6 2 3 2 4 10" xfId="6706" xr:uid="{00000000-0005-0000-0000-0000C4180000}"/>
    <cellStyle name="Currency 2 6 2 3 2 4 2" xfId="6707" xr:uid="{00000000-0005-0000-0000-0000C5180000}"/>
    <cellStyle name="Currency 2 6 2 3 2 4 3" xfId="6708" xr:uid="{00000000-0005-0000-0000-0000C6180000}"/>
    <cellStyle name="Currency 2 6 2 3 2 4 3 2" xfId="6709" xr:uid="{00000000-0005-0000-0000-0000C7180000}"/>
    <cellStyle name="Currency 2 6 2 3 2 4 3 2 2" xfId="6710" xr:uid="{00000000-0005-0000-0000-0000C8180000}"/>
    <cellStyle name="Currency 2 6 2 3 2 4 3 3" xfId="6711" xr:uid="{00000000-0005-0000-0000-0000C9180000}"/>
    <cellStyle name="Currency 2 6 2 3 2 4 4" xfId="6712" xr:uid="{00000000-0005-0000-0000-0000CA180000}"/>
    <cellStyle name="Currency 2 6 2 3 2 4 4 2" xfId="6713" xr:uid="{00000000-0005-0000-0000-0000CB180000}"/>
    <cellStyle name="Currency 2 6 2 3 2 4 4 2 2" xfId="6714" xr:uid="{00000000-0005-0000-0000-0000CC180000}"/>
    <cellStyle name="Currency 2 6 2 3 2 4 4 3" xfId="6715" xr:uid="{00000000-0005-0000-0000-0000CD180000}"/>
    <cellStyle name="Currency 2 6 2 3 2 4 5" xfId="6716" xr:uid="{00000000-0005-0000-0000-0000CE180000}"/>
    <cellStyle name="Currency 2 6 2 3 2 4 5 2" xfId="6717" xr:uid="{00000000-0005-0000-0000-0000CF180000}"/>
    <cellStyle name="Currency 2 6 2 3 2 4 5 2 2" xfId="6718" xr:uid="{00000000-0005-0000-0000-0000D0180000}"/>
    <cellStyle name="Currency 2 6 2 3 2 4 5 3" xfId="6719" xr:uid="{00000000-0005-0000-0000-0000D1180000}"/>
    <cellStyle name="Currency 2 6 2 3 2 4 6" xfId="6720" xr:uid="{00000000-0005-0000-0000-0000D2180000}"/>
    <cellStyle name="Currency 2 6 2 3 2 4 6 2" xfId="6721" xr:uid="{00000000-0005-0000-0000-0000D3180000}"/>
    <cellStyle name="Currency 2 6 2 3 2 4 7" xfId="6722" xr:uid="{00000000-0005-0000-0000-0000D4180000}"/>
    <cellStyle name="Currency 2 6 2 3 2 4 7 2" xfId="6723" xr:uid="{00000000-0005-0000-0000-0000D5180000}"/>
    <cellStyle name="Currency 2 6 2 3 2 4 8" xfId="6724" xr:uid="{00000000-0005-0000-0000-0000D6180000}"/>
    <cellStyle name="Currency 2 6 2 3 2 4 9" xfId="6725" xr:uid="{00000000-0005-0000-0000-0000D7180000}"/>
    <cellStyle name="Currency 2 6 2 3 2 5" xfId="6726" xr:uid="{00000000-0005-0000-0000-0000D8180000}"/>
    <cellStyle name="Currency 2 6 2 3 2 5 2" xfId="6727" xr:uid="{00000000-0005-0000-0000-0000D9180000}"/>
    <cellStyle name="Currency 2 6 2 3 2 5 3" xfId="6728" xr:uid="{00000000-0005-0000-0000-0000DA180000}"/>
    <cellStyle name="Currency 2 6 2 3 2 5 4" xfId="25512" xr:uid="{00000000-0005-0000-0000-0000DB180000}"/>
    <cellStyle name="Currency 2 6 2 3 2 6" xfId="6729" xr:uid="{00000000-0005-0000-0000-0000DC180000}"/>
    <cellStyle name="Currency 2 6 2 3 2 6 2" xfId="6730" xr:uid="{00000000-0005-0000-0000-0000DD180000}"/>
    <cellStyle name="Currency 2 6 2 3 2 6 2 2" xfId="6731" xr:uid="{00000000-0005-0000-0000-0000DE180000}"/>
    <cellStyle name="Currency 2 6 2 3 2 6 2 2 2" xfId="6732" xr:uid="{00000000-0005-0000-0000-0000DF180000}"/>
    <cellStyle name="Currency 2 6 2 3 2 6 2 3" xfId="6733" xr:uid="{00000000-0005-0000-0000-0000E0180000}"/>
    <cellStyle name="Currency 2 6 2 3 2 6 3" xfId="6734" xr:uid="{00000000-0005-0000-0000-0000E1180000}"/>
    <cellStyle name="Currency 2 6 2 3 2 6 3 2" xfId="6735" xr:uid="{00000000-0005-0000-0000-0000E2180000}"/>
    <cellStyle name="Currency 2 6 2 3 2 6 3 2 2" xfId="6736" xr:uid="{00000000-0005-0000-0000-0000E3180000}"/>
    <cellStyle name="Currency 2 6 2 3 2 6 3 3" xfId="6737" xr:uid="{00000000-0005-0000-0000-0000E4180000}"/>
    <cellStyle name="Currency 2 6 2 3 2 6 4" xfId="6738" xr:uid="{00000000-0005-0000-0000-0000E5180000}"/>
    <cellStyle name="Currency 2 6 2 3 2 6 4 2" xfId="6739" xr:uid="{00000000-0005-0000-0000-0000E6180000}"/>
    <cellStyle name="Currency 2 6 2 3 2 6 4 2 2" xfId="6740" xr:uid="{00000000-0005-0000-0000-0000E7180000}"/>
    <cellStyle name="Currency 2 6 2 3 2 6 4 3" xfId="6741" xr:uid="{00000000-0005-0000-0000-0000E8180000}"/>
    <cellStyle name="Currency 2 6 2 3 2 6 5" xfId="6742" xr:uid="{00000000-0005-0000-0000-0000E9180000}"/>
    <cellStyle name="Currency 2 6 2 3 2 6 5 2" xfId="6743" xr:uid="{00000000-0005-0000-0000-0000EA180000}"/>
    <cellStyle name="Currency 2 6 2 3 2 6 6" xfId="6744" xr:uid="{00000000-0005-0000-0000-0000EB180000}"/>
    <cellStyle name="Currency 2 6 2 3 2 6 6 2" xfId="6745" xr:uid="{00000000-0005-0000-0000-0000EC180000}"/>
    <cellStyle name="Currency 2 6 2 3 2 6 7" xfId="6746" xr:uid="{00000000-0005-0000-0000-0000ED180000}"/>
    <cellStyle name="Currency 2 6 2 3 2 7" xfId="6747" xr:uid="{00000000-0005-0000-0000-0000EE180000}"/>
    <cellStyle name="Currency 2 6 2 3 2 7 2" xfId="6748" xr:uid="{00000000-0005-0000-0000-0000EF180000}"/>
    <cellStyle name="Currency 2 6 2 3 2 7 2 2" xfId="6749" xr:uid="{00000000-0005-0000-0000-0000F0180000}"/>
    <cellStyle name="Currency 2 6 2 3 2 7 3" xfId="6750" xr:uid="{00000000-0005-0000-0000-0000F1180000}"/>
    <cellStyle name="Currency 2 6 2 3 2 8" xfId="6751" xr:uid="{00000000-0005-0000-0000-0000F2180000}"/>
    <cellStyle name="Currency 2 6 2 3 2 8 2" xfId="6752" xr:uid="{00000000-0005-0000-0000-0000F3180000}"/>
    <cellStyle name="Currency 2 6 2 3 2 8 2 2" xfId="6753" xr:uid="{00000000-0005-0000-0000-0000F4180000}"/>
    <cellStyle name="Currency 2 6 2 3 2 8 3" xfId="6754" xr:uid="{00000000-0005-0000-0000-0000F5180000}"/>
    <cellStyle name="Currency 2 6 2 3 2 9" xfId="6755" xr:uid="{00000000-0005-0000-0000-0000F6180000}"/>
    <cellStyle name="Currency 2 6 2 3 3" xfId="294" xr:uid="{00000000-0005-0000-0000-0000F7180000}"/>
    <cellStyle name="Currency 2 6 2 3 3 10" xfId="6756" xr:uid="{00000000-0005-0000-0000-0000F8180000}"/>
    <cellStyle name="Currency 2 6 2 3 3 11" xfId="6757" xr:uid="{00000000-0005-0000-0000-0000F9180000}"/>
    <cellStyle name="Currency 2 6 2 3 3 12" xfId="6758" xr:uid="{00000000-0005-0000-0000-0000FA180000}"/>
    <cellStyle name="Currency 2 6 2 3 3 13" xfId="6759" xr:uid="{00000000-0005-0000-0000-0000FB180000}"/>
    <cellStyle name="Currency 2 6 2 3 3 2" xfId="295" xr:uid="{00000000-0005-0000-0000-0000FC180000}"/>
    <cellStyle name="Currency 2 6 2 3 3 2 10" xfId="6760" xr:uid="{00000000-0005-0000-0000-0000FD180000}"/>
    <cellStyle name="Currency 2 6 2 3 3 2 2" xfId="6761" xr:uid="{00000000-0005-0000-0000-0000FE180000}"/>
    <cellStyle name="Currency 2 6 2 3 3 2 2 2" xfId="6762" xr:uid="{00000000-0005-0000-0000-0000FF180000}"/>
    <cellStyle name="Currency 2 6 2 3 3 2 2 3" xfId="6763" xr:uid="{00000000-0005-0000-0000-000000190000}"/>
    <cellStyle name="Currency 2 6 2 3 3 2 3" xfId="6764" xr:uid="{00000000-0005-0000-0000-000001190000}"/>
    <cellStyle name="Currency 2 6 2 3 3 2 3 2" xfId="6765" xr:uid="{00000000-0005-0000-0000-000002190000}"/>
    <cellStyle name="Currency 2 6 2 3 3 2 3 3" xfId="6766" xr:uid="{00000000-0005-0000-0000-000003190000}"/>
    <cellStyle name="Currency 2 6 2 3 3 2 3 4" xfId="25514" xr:uid="{00000000-0005-0000-0000-000004190000}"/>
    <cellStyle name="Currency 2 6 2 3 3 2 4" xfId="6767" xr:uid="{00000000-0005-0000-0000-000005190000}"/>
    <cellStyle name="Currency 2 6 2 3 3 2 4 2" xfId="6768" xr:uid="{00000000-0005-0000-0000-000006190000}"/>
    <cellStyle name="Currency 2 6 2 3 3 2 4 2 2" xfId="6769" xr:uid="{00000000-0005-0000-0000-000007190000}"/>
    <cellStyle name="Currency 2 6 2 3 3 2 4 3" xfId="6770" xr:uid="{00000000-0005-0000-0000-000008190000}"/>
    <cellStyle name="Currency 2 6 2 3 3 2 5" xfId="6771" xr:uid="{00000000-0005-0000-0000-000009190000}"/>
    <cellStyle name="Currency 2 6 2 3 3 2 5 2" xfId="6772" xr:uid="{00000000-0005-0000-0000-00000A190000}"/>
    <cellStyle name="Currency 2 6 2 3 3 2 5 2 2" xfId="6773" xr:uid="{00000000-0005-0000-0000-00000B190000}"/>
    <cellStyle name="Currency 2 6 2 3 3 2 5 3" xfId="6774" xr:uid="{00000000-0005-0000-0000-00000C190000}"/>
    <cellStyle name="Currency 2 6 2 3 3 2 6" xfId="6775" xr:uid="{00000000-0005-0000-0000-00000D190000}"/>
    <cellStyle name="Currency 2 6 2 3 3 2 6 2" xfId="6776" xr:uid="{00000000-0005-0000-0000-00000E190000}"/>
    <cellStyle name="Currency 2 6 2 3 3 2 6 2 2" xfId="6777" xr:uid="{00000000-0005-0000-0000-00000F190000}"/>
    <cellStyle name="Currency 2 6 2 3 3 2 6 3" xfId="6778" xr:uid="{00000000-0005-0000-0000-000010190000}"/>
    <cellStyle name="Currency 2 6 2 3 3 2 7" xfId="6779" xr:uid="{00000000-0005-0000-0000-000011190000}"/>
    <cellStyle name="Currency 2 6 2 3 3 2 7 2" xfId="6780" xr:uid="{00000000-0005-0000-0000-000012190000}"/>
    <cellStyle name="Currency 2 6 2 3 3 2 8" xfId="6781" xr:uid="{00000000-0005-0000-0000-000013190000}"/>
    <cellStyle name="Currency 2 6 2 3 3 2 8 2" xfId="6782" xr:uid="{00000000-0005-0000-0000-000014190000}"/>
    <cellStyle name="Currency 2 6 2 3 3 2 9" xfId="6783" xr:uid="{00000000-0005-0000-0000-000015190000}"/>
    <cellStyle name="Currency 2 6 2 3 3 3" xfId="296" xr:uid="{00000000-0005-0000-0000-000016190000}"/>
    <cellStyle name="Currency 2 6 2 3 3 3 2" xfId="6784" xr:uid="{00000000-0005-0000-0000-000017190000}"/>
    <cellStyle name="Currency 2 6 2 3 3 3 2 2" xfId="25515" xr:uid="{00000000-0005-0000-0000-000018190000}"/>
    <cellStyle name="Currency 2 6 2 3 3 3 2 3" xfId="25626" xr:uid="{00000000-0005-0000-0000-000019190000}"/>
    <cellStyle name="Currency 2 6 2 3 3 3 3" xfId="6785" xr:uid="{00000000-0005-0000-0000-00001A190000}"/>
    <cellStyle name="Currency 2 6 2 3 3 4" xfId="6786" xr:uid="{00000000-0005-0000-0000-00001B190000}"/>
    <cellStyle name="Currency 2 6 2 3 3 4 2" xfId="6787" xr:uid="{00000000-0005-0000-0000-00001C190000}"/>
    <cellStyle name="Currency 2 6 2 3 3 4 3" xfId="6788" xr:uid="{00000000-0005-0000-0000-00001D190000}"/>
    <cellStyle name="Currency 2 6 2 3 3 4 4" xfId="25513" xr:uid="{00000000-0005-0000-0000-00001E190000}"/>
    <cellStyle name="Currency 2 6 2 3 3 5" xfId="6789" xr:uid="{00000000-0005-0000-0000-00001F190000}"/>
    <cellStyle name="Currency 2 6 2 3 3 5 2" xfId="6790" xr:uid="{00000000-0005-0000-0000-000020190000}"/>
    <cellStyle name="Currency 2 6 2 3 3 5 2 2" xfId="6791" xr:uid="{00000000-0005-0000-0000-000021190000}"/>
    <cellStyle name="Currency 2 6 2 3 3 5 3" xfId="6792" xr:uid="{00000000-0005-0000-0000-000022190000}"/>
    <cellStyle name="Currency 2 6 2 3 3 6" xfId="6793" xr:uid="{00000000-0005-0000-0000-000023190000}"/>
    <cellStyle name="Currency 2 6 2 3 3 6 2" xfId="6794" xr:uid="{00000000-0005-0000-0000-000024190000}"/>
    <cellStyle name="Currency 2 6 2 3 3 6 2 2" xfId="6795" xr:uid="{00000000-0005-0000-0000-000025190000}"/>
    <cellStyle name="Currency 2 6 2 3 3 6 3" xfId="6796" xr:uid="{00000000-0005-0000-0000-000026190000}"/>
    <cellStyle name="Currency 2 6 2 3 3 7" xfId="6797" xr:uid="{00000000-0005-0000-0000-000027190000}"/>
    <cellStyle name="Currency 2 6 2 3 3 7 2" xfId="6798" xr:uid="{00000000-0005-0000-0000-000028190000}"/>
    <cellStyle name="Currency 2 6 2 3 3 7 2 2" xfId="6799" xr:uid="{00000000-0005-0000-0000-000029190000}"/>
    <cellStyle name="Currency 2 6 2 3 3 7 3" xfId="6800" xr:uid="{00000000-0005-0000-0000-00002A190000}"/>
    <cellStyle name="Currency 2 6 2 3 3 8" xfId="6801" xr:uid="{00000000-0005-0000-0000-00002B190000}"/>
    <cellStyle name="Currency 2 6 2 3 3 8 2" xfId="6802" xr:uid="{00000000-0005-0000-0000-00002C190000}"/>
    <cellStyle name="Currency 2 6 2 3 3 9" xfId="6803" xr:uid="{00000000-0005-0000-0000-00002D190000}"/>
    <cellStyle name="Currency 2 6 2 3 3 9 2" xfId="6804" xr:uid="{00000000-0005-0000-0000-00002E190000}"/>
    <cellStyle name="Currency 2 6 2 3 4" xfId="297" xr:uid="{00000000-0005-0000-0000-00002F190000}"/>
    <cellStyle name="Currency 2 6 2 3 4 2" xfId="298" xr:uid="{00000000-0005-0000-0000-000030190000}"/>
    <cellStyle name="Currency 2 6 2 3 4 2 10" xfId="6805" xr:uid="{00000000-0005-0000-0000-000031190000}"/>
    <cellStyle name="Currency 2 6 2 3 4 2 11" xfId="6806" xr:uid="{00000000-0005-0000-0000-000032190000}"/>
    <cellStyle name="Currency 2 6 2 3 4 2 2" xfId="6807" xr:uid="{00000000-0005-0000-0000-000033190000}"/>
    <cellStyle name="Currency 2 6 2 3 4 2 2 2" xfId="6808" xr:uid="{00000000-0005-0000-0000-000034190000}"/>
    <cellStyle name="Currency 2 6 2 3 4 2 2 3" xfId="6809" xr:uid="{00000000-0005-0000-0000-000035190000}"/>
    <cellStyle name="Currency 2 6 2 3 4 2 3" xfId="6810" xr:uid="{00000000-0005-0000-0000-000036190000}"/>
    <cellStyle name="Currency 2 6 2 3 4 2 3 2" xfId="25517" xr:uid="{00000000-0005-0000-0000-000037190000}"/>
    <cellStyle name="Currency 2 6 2 3 4 2 3 3" xfId="25627" xr:uid="{00000000-0005-0000-0000-000038190000}"/>
    <cellStyle name="Currency 2 6 2 3 4 2 4" xfId="6811" xr:uid="{00000000-0005-0000-0000-000039190000}"/>
    <cellStyle name="Currency 2 6 2 3 4 2 4 2" xfId="6812" xr:uid="{00000000-0005-0000-0000-00003A190000}"/>
    <cellStyle name="Currency 2 6 2 3 4 2 4 2 2" xfId="6813" xr:uid="{00000000-0005-0000-0000-00003B190000}"/>
    <cellStyle name="Currency 2 6 2 3 4 2 4 3" xfId="6814" xr:uid="{00000000-0005-0000-0000-00003C190000}"/>
    <cellStyle name="Currency 2 6 2 3 4 2 5" xfId="6815" xr:uid="{00000000-0005-0000-0000-00003D190000}"/>
    <cellStyle name="Currency 2 6 2 3 4 2 5 2" xfId="6816" xr:uid="{00000000-0005-0000-0000-00003E190000}"/>
    <cellStyle name="Currency 2 6 2 3 4 2 5 2 2" xfId="6817" xr:uid="{00000000-0005-0000-0000-00003F190000}"/>
    <cellStyle name="Currency 2 6 2 3 4 2 5 3" xfId="6818" xr:uid="{00000000-0005-0000-0000-000040190000}"/>
    <cellStyle name="Currency 2 6 2 3 4 2 6" xfId="6819" xr:uid="{00000000-0005-0000-0000-000041190000}"/>
    <cellStyle name="Currency 2 6 2 3 4 2 6 2" xfId="6820" xr:uid="{00000000-0005-0000-0000-000042190000}"/>
    <cellStyle name="Currency 2 6 2 3 4 2 6 2 2" xfId="6821" xr:uid="{00000000-0005-0000-0000-000043190000}"/>
    <cellStyle name="Currency 2 6 2 3 4 2 6 3" xfId="6822" xr:uid="{00000000-0005-0000-0000-000044190000}"/>
    <cellStyle name="Currency 2 6 2 3 4 2 7" xfId="6823" xr:uid="{00000000-0005-0000-0000-000045190000}"/>
    <cellStyle name="Currency 2 6 2 3 4 2 7 2" xfId="6824" xr:uid="{00000000-0005-0000-0000-000046190000}"/>
    <cellStyle name="Currency 2 6 2 3 4 2 8" xfId="6825" xr:uid="{00000000-0005-0000-0000-000047190000}"/>
    <cellStyle name="Currency 2 6 2 3 4 2 8 2" xfId="6826" xr:uid="{00000000-0005-0000-0000-000048190000}"/>
    <cellStyle name="Currency 2 6 2 3 4 2 9" xfId="6827" xr:uid="{00000000-0005-0000-0000-000049190000}"/>
    <cellStyle name="Currency 2 6 2 3 4 3" xfId="299" xr:uid="{00000000-0005-0000-0000-00004A190000}"/>
    <cellStyle name="Currency 2 6 2 3 4 3 2" xfId="6828" xr:uid="{00000000-0005-0000-0000-00004B190000}"/>
    <cellStyle name="Currency 2 6 2 3 4 3 2 2" xfId="25518" xr:uid="{00000000-0005-0000-0000-00004C190000}"/>
    <cellStyle name="Currency 2 6 2 3 4 3 2 3" xfId="25628" xr:uid="{00000000-0005-0000-0000-00004D190000}"/>
    <cellStyle name="Currency 2 6 2 3 4 3 3" xfId="6829" xr:uid="{00000000-0005-0000-0000-00004E190000}"/>
    <cellStyle name="Currency 2 6 2 3 4 4" xfId="6830" xr:uid="{00000000-0005-0000-0000-00004F190000}"/>
    <cellStyle name="Currency 2 6 2 3 4 4 2" xfId="6831" xr:uid="{00000000-0005-0000-0000-000050190000}"/>
    <cellStyle name="Currency 2 6 2 3 4 4 2 2" xfId="6832" xr:uid="{00000000-0005-0000-0000-000051190000}"/>
    <cellStyle name="Currency 2 6 2 3 4 4 3" xfId="6833" xr:uid="{00000000-0005-0000-0000-000052190000}"/>
    <cellStyle name="Currency 2 6 2 3 4 4 4" xfId="25516" xr:uid="{00000000-0005-0000-0000-000053190000}"/>
    <cellStyle name="Currency 2 6 2 3 4 5" xfId="6834" xr:uid="{00000000-0005-0000-0000-000054190000}"/>
    <cellStyle name="Currency 2 6 2 3 4 5 2" xfId="6835" xr:uid="{00000000-0005-0000-0000-000055190000}"/>
    <cellStyle name="Currency 2 6 2 3 4 5 2 2" xfId="6836" xr:uid="{00000000-0005-0000-0000-000056190000}"/>
    <cellStyle name="Currency 2 6 2 3 4 5 3" xfId="6837" xr:uid="{00000000-0005-0000-0000-000057190000}"/>
    <cellStyle name="Currency 2 6 2 3 4 6" xfId="6838" xr:uid="{00000000-0005-0000-0000-000058190000}"/>
    <cellStyle name="Currency 2 6 2 3 4 7" xfId="6839" xr:uid="{00000000-0005-0000-0000-000059190000}"/>
    <cellStyle name="Currency 2 6 2 3 5" xfId="6840" xr:uid="{00000000-0005-0000-0000-00005A190000}"/>
    <cellStyle name="Currency 2 6 2 3 5 10" xfId="6841" xr:uid="{00000000-0005-0000-0000-00005B190000}"/>
    <cellStyle name="Currency 2 6 2 3 5 2" xfId="6842" xr:uid="{00000000-0005-0000-0000-00005C190000}"/>
    <cellStyle name="Currency 2 6 2 3 5 2 2" xfId="6843" xr:uid="{00000000-0005-0000-0000-00005D190000}"/>
    <cellStyle name="Currency 2 6 2 3 5 2 3" xfId="6844" xr:uid="{00000000-0005-0000-0000-00005E190000}"/>
    <cellStyle name="Currency 2 6 2 3 5 3" xfId="6845" xr:uid="{00000000-0005-0000-0000-00005F190000}"/>
    <cellStyle name="Currency 2 6 2 3 5 3 2" xfId="6846" xr:uid="{00000000-0005-0000-0000-000060190000}"/>
    <cellStyle name="Currency 2 6 2 3 5 3 3" xfId="6847" xr:uid="{00000000-0005-0000-0000-000061190000}"/>
    <cellStyle name="Currency 2 6 2 3 5 4" xfId="6848" xr:uid="{00000000-0005-0000-0000-000062190000}"/>
    <cellStyle name="Currency 2 6 2 3 5 4 2" xfId="6849" xr:uid="{00000000-0005-0000-0000-000063190000}"/>
    <cellStyle name="Currency 2 6 2 3 5 4 2 2" xfId="6850" xr:uid="{00000000-0005-0000-0000-000064190000}"/>
    <cellStyle name="Currency 2 6 2 3 5 4 3" xfId="6851" xr:uid="{00000000-0005-0000-0000-000065190000}"/>
    <cellStyle name="Currency 2 6 2 3 5 5" xfId="6852" xr:uid="{00000000-0005-0000-0000-000066190000}"/>
    <cellStyle name="Currency 2 6 2 3 5 5 2" xfId="6853" xr:uid="{00000000-0005-0000-0000-000067190000}"/>
    <cellStyle name="Currency 2 6 2 3 5 5 2 2" xfId="6854" xr:uid="{00000000-0005-0000-0000-000068190000}"/>
    <cellStyle name="Currency 2 6 2 3 5 5 3" xfId="6855" xr:uid="{00000000-0005-0000-0000-000069190000}"/>
    <cellStyle name="Currency 2 6 2 3 5 6" xfId="6856" xr:uid="{00000000-0005-0000-0000-00006A190000}"/>
    <cellStyle name="Currency 2 6 2 3 5 6 2" xfId="6857" xr:uid="{00000000-0005-0000-0000-00006B190000}"/>
    <cellStyle name="Currency 2 6 2 3 5 6 2 2" xfId="6858" xr:uid="{00000000-0005-0000-0000-00006C190000}"/>
    <cellStyle name="Currency 2 6 2 3 5 6 3" xfId="6859" xr:uid="{00000000-0005-0000-0000-00006D190000}"/>
    <cellStyle name="Currency 2 6 2 3 5 7" xfId="6860" xr:uid="{00000000-0005-0000-0000-00006E190000}"/>
    <cellStyle name="Currency 2 6 2 3 5 7 2" xfId="6861" xr:uid="{00000000-0005-0000-0000-00006F190000}"/>
    <cellStyle name="Currency 2 6 2 3 5 8" xfId="6862" xr:uid="{00000000-0005-0000-0000-000070190000}"/>
    <cellStyle name="Currency 2 6 2 3 5 8 2" xfId="6863" xr:uid="{00000000-0005-0000-0000-000071190000}"/>
    <cellStyle name="Currency 2 6 2 3 5 9" xfId="6864" xr:uid="{00000000-0005-0000-0000-000072190000}"/>
    <cellStyle name="Currency 2 6 2 3 6" xfId="6865" xr:uid="{00000000-0005-0000-0000-000073190000}"/>
    <cellStyle name="Currency 2 6 2 3 6 10" xfId="6866" xr:uid="{00000000-0005-0000-0000-000074190000}"/>
    <cellStyle name="Currency 2 6 2 3 6 11" xfId="6867" xr:uid="{00000000-0005-0000-0000-000075190000}"/>
    <cellStyle name="Currency 2 6 2 3 6 12" xfId="6868" xr:uid="{00000000-0005-0000-0000-000076190000}"/>
    <cellStyle name="Currency 2 6 2 3 6 2" xfId="6869" xr:uid="{00000000-0005-0000-0000-000077190000}"/>
    <cellStyle name="Currency 2 6 2 3 6 2 2" xfId="6870" xr:uid="{00000000-0005-0000-0000-000078190000}"/>
    <cellStyle name="Currency 2 6 2 3 6 2 3" xfId="6871" xr:uid="{00000000-0005-0000-0000-000079190000}"/>
    <cellStyle name="Currency 2 6 2 3 6 3" xfId="6872" xr:uid="{00000000-0005-0000-0000-00007A190000}"/>
    <cellStyle name="Currency 2 6 2 3 6 3 2" xfId="6873" xr:uid="{00000000-0005-0000-0000-00007B190000}"/>
    <cellStyle name="Currency 2 6 2 3 6 3 3" xfId="6874" xr:uid="{00000000-0005-0000-0000-00007C190000}"/>
    <cellStyle name="Currency 2 6 2 3 6 4" xfId="6875" xr:uid="{00000000-0005-0000-0000-00007D190000}"/>
    <cellStyle name="Currency 2 6 2 3 6 5" xfId="6876" xr:uid="{00000000-0005-0000-0000-00007E190000}"/>
    <cellStyle name="Currency 2 6 2 3 6 5 2" xfId="6877" xr:uid="{00000000-0005-0000-0000-00007F190000}"/>
    <cellStyle name="Currency 2 6 2 3 6 5 2 2" xfId="6878" xr:uid="{00000000-0005-0000-0000-000080190000}"/>
    <cellStyle name="Currency 2 6 2 3 6 5 3" xfId="6879" xr:uid="{00000000-0005-0000-0000-000081190000}"/>
    <cellStyle name="Currency 2 6 2 3 6 6" xfId="6880" xr:uid="{00000000-0005-0000-0000-000082190000}"/>
    <cellStyle name="Currency 2 6 2 3 6 6 2" xfId="6881" xr:uid="{00000000-0005-0000-0000-000083190000}"/>
    <cellStyle name="Currency 2 6 2 3 6 6 2 2" xfId="6882" xr:uid="{00000000-0005-0000-0000-000084190000}"/>
    <cellStyle name="Currency 2 6 2 3 6 6 3" xfId="6883" xr:uid="{00000000-0005-0000-0000-000085190000}"/>
    <cellStyle name="Currency 2 6 2 3 6 7" xfId="6884" xr:uid="{00000000-0005-0000-0000-000086190000}"/>
    <cellStyle name="Currency 2 6 2 3 6 7 2" xfId="6885" xr:uid="{00000000-0005-0000-0000-000087190000}"/>
    <cellStyle name="Currency 2 6 2 3 6 7 2 2" xfId="6886" xr:uid="{00000000-0005-0000-0000-000088190000}"/>
    <cellStyle name="Currency 2 6 2 3 6 7 3" xfId="6887" xr:uid="{00000000-0005-0000-0000-000089190000}"/>
    <cellStyle name="Currency 2 6 2 3 6 8" xfId="6888" xr:uid="{00000000-0005-0000-0000-00008A190000}"/>
    <cellStyle name="Currency 2 6 2 3 6 8 2" xfId="6889" xr:uid="{00000000-0005-0000-0000-00008B190000}"/>
    <cellStyle name="Currency 2 6 2 3 6 9" xfId="6890" xr:uid="{00000000-0005-0000-0000-00008C190000}"/>
    <cellStyle name="Currency 2 6 2 3 6 9 2" xfId="6891" xr:uid="{00000000-0005-0000-0000-00008D190000}"/>
    <cellStyle name="Currency 2 6 2 3 7" xfId="6892" xr:uid="{00000000-0005-0000-0000-00008E190000}"/>
    <cellStyle name="Currency 2 6 2 3 7 2" xfId="6893" xr:uid="{00000000-0005-0000-0000-00008F190000}"/>
    <cellStyle name="Currency 2 6 2 3 7 3" xfId="6894" xr:uid="{00000000-0005-0000-0000-000090190000}"/>
    <cellStyle name="Currency 2 6 2 3 8" xfId="6895" xr:uid="{00000000-0005-0000-0000-000091190000}"/>
    <cellStyle name="Currency 2 6 2 3 8 2" xfId="6896" xr:uid="{00000000-0005-0000-0000-000092190000}"/>
    <cellStyle name="Currency 2 6 2 3 8 2 2" xfId="6897" xr:uid="{00000000-0005-0000-0000-000093190000}"/>
    <cellStyle name="Currency 2 6 2 3 8 3" xfId="6898" xr:uid="{00000000-0005-0000-0000-000094190000}"/>
    <cellStyle name="Currency 2 6 2 3 8 4" xfId="6899" xr:uid="{00000000-0005-0000-0000-000095190000}"/>
    <cellStyle name="Currency 2 6 2 3 9" xfId="6900" xr:uid="{00000000-0005-0000-0000-000096190000}"/>
    <cellStyle name="Currency 2 6 2 3 9 2" xfId="6901" xr:uid="{00000000-0005-0000-0000-000097190000}"/>
    <cellStyle name="Currency 2 6 2 3 9 2 2" xfId="6902" xr:uid="{00000000-0005-0000-0000-000098190000}"/>
    <cellStyle name="Currency 2 6 2 3 9 3" xfId="6903" xr:uid="{00000000-0005-0000-0000-000099190000}"/>
    <cellStyle name="Currency 2 6 2 4" xfId="300" xr:uid="{00000000-0005-0000-0000-00009A190000}"/>
    <cellStyle name="Currency 2 6 2 4 2" xfId="6904" xr:uid="{00000000-0005-0000-0000-00009B190000}"/>
    <cellStyle name="Currency 2 6 2 4 2 10" xfId="6905" xr:uid="{00000000-0005-0000-0000-00009C190000}"/>
    <cellStyle name="Currency 2 6 2 4 2 2" xfId="6906" xr:uid="{00000000-0005-0000-0000-00009D190000}"/>
    <cellStyle name="Currency 2 6 2 4 2 2 2" xfId="6907" xr:uid="{00000000-0005-0000-0000-00009E190000}"/>
    <cellStyle name="Currency 2 6 2 4 2 2 3" xfId="6908" xr:uid="{00000000-0005-0000-0000-00009F190000}"/>
    <cellStyle name="Currency 2 6 2 4 2 3" xfId="6909" xr:uid="{00000000-0005-0000-0000-0000A0190000}"/>
    <cellStyle name="Currency 2 6 2 4 2 3 2" xfId="6910" xr:uid="{00000000-0005-0000-0000-0000A1190000}"/>
    <cellStyle name="Currency 2 6 2 4 2 3 3" xfId="6911" xr:uid="{00000000-0005-0000-0000-0000A2190000}"/>
    <cellStyle name="Currency 2 6 2 4 2 4" xfId="6912" xr:uid="{00000000-0005-0000-0000-0000A3190000}"/>
    <cellStyle name="Currency 2 6 2 4 2 4 2" xfId="6913" xr:uid="{00000000-0005-0000-0000-0000A4190000}"/>
    <cellStyle name="Currency 2 6 2 4 2 4 2 2" xfId="6914" xr:uid="{00000000-0005-0000-0000-0000A5190000}"/>
    <cellStyle name="Currency 2 6 2 4 2 4 3" xfId="6915" xr:uid="{00000000-0005-0000-0000-0000A6190000}"/>
    <cellStyle name="Currency 2 6 2 4 2 5" xfId="6916" xr:uid="{00000000-0005-0000-0000-0000A7190000}"/>
    <cellStyle name="Currency 2 6 2 4 2 5 2" xfId="6917" xr:uid="{00000000-0005-0000-0000-0000A8190000}"/>
    <cellStyle name="Currency 2 6 2 4 2 5 2 2" xfId="6918" xr:uid="{00000000-0005-0000-0000-0000A9190000}"/>
    <cellStyle name="Currency 2 6 2 4 2 5 3" xfId="6919" xr:uid="{00000000-0005-0000-0000-0000AA190000}"/>
    <cellStyle name="Currency 2 6 2 4 2 6" xfId="6920" xr:uid="{00000000-0005-0000-0000-0000AB190000}"/>
    <cellStyle name="Currency 2 6 2 4 2 6 2" xfId="6921" xr:uid="{00000000-0005-0000-0000-0000AC190000}"/>
    <cellStyle name="Currency 2 6 2 4 2 6 2 2" xfId="6922" xr:uid="{00000000-0005-0000-0000-0000AD190000}"/>
    <cellStyle name="Currency 2 6 2 4 2 6 3" xfId="6923" xr:uid="{00000000-0005-0000-0000-0000AE190000}"/>
    <cellStyle name="Currency 2 6 2 4 2 7" xfId="6924" xr:uid="{00000000-0005-0000-0000-0000AF190000}"/>
    <cellStyle name="Currency 2 6 2 4 2 7 2" xfId="6925" xr:uid="{00000000-0005-0000-0000-0000B0190000}"/>
    <cellStyle name="Currency 2 6 2 4 2 8" xfId="6926" xr:uid="{00000000-0005-0000-0000-0000B1190000}"/>
    <cellStyle name="Currency 2 6 2 4 2 8 2" xfId="6927" xr:uid="{00000000-0005-0000-0000-0000B2190000}"/>
    <cellStyle name="Currency 2 6 2 4 2 9" xfId="6928" xr:uid="{00000000-0005-0000-0000-0000B3190000}"/>
    <cellStyle name="Currency 2 6 2 4 3" xfId="6929" xr:uid="{00000000-0005-0000-0000-0000B4190000}"/>
    <cellStyle name="Currency 2 6 2 4 3 10" xfId="6930" xr:uid="{00000000-0005-0000-0000-0000B5190000}"/>
    <cellStyle name="Currency 2 6 2 4 3 2" xfId="6931" xr:uid="{00000000-0005-0000-0000-0000B6190000}"/>
    <cellStyle name="Currency 2 6 2 4 3 2 2" xfId="6932" xr:uid="{00000000-0005-0000-0000-0000B7190000}"/>
    <cellStyle name="Currency 2 6 2 4 3 2 3" xfId="6933" xr:uid="{00000000-0005-0000-0000-0000B8190000}"/>
    <cellStyle name="Currency 2 6 2 4 3 3" xfId="6934" xr:uid="{00000000-0005-0000-0000-0000B9190000}"/>
    <cellStyle name="Currency 2 6 2 4 3 3 2" xfId="6935" xr:uid="{00000000-0005-0000-0000-0000BA190000}"/>
    <cellStyle name="Currency 2 6 2 4 3 3 3" xfId="6936" xr:uid="{00000000-0005-0000-0000-0000BB190000}"/>
    <cellStyle name="Currency 2 6 2 4 3 4" xfId="6937" xr:uid="{00000000-0005-0000-0000-0000BC190000}"/>
    <cellStyle name="Currency 2 6 2 4 3 4 2" xfId="6938" xr:uid="{00000000-0005-0000-0000-0000BD190000}"/>
    <cellStyle name="Currency 2 6 2 4 3 4 2 2" xfId="6939" xr:uid="{00000000-0005-0000-0000-0000BE190000}"/>
    <cellStyle name="Currency 2 6 2 4 3 4 3" xfId="6940" xr:uid="{00000000-0005-0000-0000-0000BF190000}"/>
    <cellStyle name="Currency 2 6 2 4 3 5" xfId="6941" xr:uid="{00000000-0005-0000-0000-0000C0190000}"/>
    <cellStyle name="Currency 2 6 2 4 3 5 2" xfId="6942" xr:uid="{00000000-0005-0000-0000-0000C1190000}"/>
    <cellStyle name="Currency 2 6 2 4 3 5 2 2" xfId="6943" xr:uid="{00000000-0005-0000-0000-0000C2190000}"/>
    <cellStyle name="Currency 2 6 2 4 3 5 3" xfId="6944" xr:uid="{00000000-0005-0000-0000-0000C3190000}"/>
    <cellStyle name="Currency 2 6 2 4 3 6" xfId="6945" xr:uid="{00000000-0005-0000-0000-0000C4190000}"/>
    <cellStyle name="Currency 2 6 2 4 3 6 2" xfId="6946" xr:uid="{00000000-0005-0000-0000-0000C5190000}"/>
    <cellStyle name="Currency 2 6 2 4 3 6 2 2" xfId="6947" xr:uid="{00000000-0005-0000-0000-0000C6190000}"/>
    <cellStyle name="Currency 2 6 2 4 3 6 3" xfId="6948" xr:uid="{00000000-0005-0000-0000-0000C7190000}"/>
    <cellStyle name="Currency 2 6 2 4 3 7" xfId="6949" xr:uid="{00000000-0005-0000-0000-0000C8190000}"/>
    <cellStyle name="Currency 2 6 2 4 3 7 2" xfId="6950" xr:uid="{00000000-0005-0000-0000-0000C9190000}"/>
    <cellStyle name="Currency 2 6 2 4 3 8" xfId="6951" xr:uid="{00000000-0005-0000-0000-0000CA190000}"/>
    <cellStyle name="Currency 2 6 2 4 3 8 2" xfId="6952" xr:uid="{00000000-0005-0000-0000-0000CB190000}"/>
    <cellStyle name="Currency 2 6 2 4 3 9" xfId="6953" xr:uid="{00000000-0005-0000-0000-0000CC190000}"/>
    <cellStyle name="Currency 2 6 2 4 4" xfId="6954" xr:uid="{00000000-0005-0000-0000-0000CD190000}"/>
    <cellStyle name="Currency 2 6 2 4 4 10" xfId="6955" xr:uid="{00000000-0005-0000-0000-0000CE190000}"/>
    <cellStyle name="Currency 2 6 2 4 4 2" xfId="6956" xr:uid="{00000000-0005-0000-0000-0000CF190000}"/>
    <cellStyle name="Currency 2 6 2 4 4 3" xfId="6957" xr:uid="{00000000-0005-0000-0000-0000D0190000}"/>
    <cellStyle name="Currency 2 6 2 4 4 3 2" xfId="6958" xr:uid="{00000000-0005-0000-0000-0000D1190000}"/>
    <cellStyle name="Currency 2 6 2 4 4 3 2 2" xfId="6959" xr:uid="{00000000-0005-0000-0000-0000D2190000}"/>
    <cellStyle name="Currency 2 6 2 4 4 3 3" xfId="6960" xr:uid="{00000000-0005-0000-0000-0000D3190000}"/>
    <cellStyle name="Currency 2 6 2 4 4 4" xfId="6961" xr:uid="{00000000-0005-0000-0000-0000D4190000}"/>
    <cellStyle name="Currency 2 6 2 4 4 4 2" xfId="6962" xr:uid="{00000000-0005-0000-0000-0000D5190000}"/>
    <cellStyle name="Currency 2 6 2 4 4 4 2 2" xfId="6963" xr:uid="{00000000-0005-0000-0000-0000D6190000}"/>
    <cellStyle name="Currency 2 6 2 4 4 4 3" xfId="6964" xr:uid="{00000000-0005-0000-0000-0000D7190000}"/>
    <cellStyle name="Currency 2 6 2 4 4 5" xfId="6965" xr:uid="{00000000-0005-0000-0000-0000D8190000}"/>
    <cellStyle name="Currency 2 6 2 4 4 5 2" xfId="6966" xr:uid="{00000000-0005-0000-0000-0000D9190000}"/>
    <cellStyle name="Currency 2 6 2 4 4 5 2 2" xfId="6967" xr:uid="{00000000-0005-0000-0000-0000DA190000}"/>
    <cellStyle name="Currency 2 6 2 4 4 5 3" xfId="6968" xr:uid="{00000000-0005-0000-0000-0000DB190000}"/>
    <cellStyle name="Currency 2 6 2 4 4 6" xfId="6969" xr:uid="{00000000-0005-0000-0000-0000DC190000}"/>
    <cellStyle name="Currency 2 6 2 4 4 6 2" xfId="6970" xr:uid="{00000000-0005-0000-0000-0000DD190000}"/>
    <cellStyle name="Currency 2 6 2 4 4 7" xfId="6971" xr:uid="{00000000-0005-0000-0000-0000DE190000}"/>
    <cellStyle name="Currency 2 6 2 4 4 7 2" xfId="6972" xr:uid="{00000000-0005-0000-0000-0000DF190000}"/>
    <cellStyle name="Currency 2 6 2 4 4 8" xfId="6973" xr:uid="{00000000-0005-0000-0000-0000E0190000}"/>
    <cellStyle name="Currency 2 6 2 4 4 9" xfId="6974" xr:uid="{00000000-0005-0000-0000-0000E1190000}"/>
    <cellStyle name="Currency 2 6 2 4 5" xfId="6975" xr:uid="{00000000-0005-0000-0000-0000E2190000}"/>
    <cellStyle name="Currency 2 6 2 4 5 2" xfId="6976" xr:uid="{00000000-0005-0000-0000-0000E3190000}"/>
    <cellStyle name="Currency 2 6 2 4 5 3" xfId="6977" xr:uid="{00000000-0005-0000-0000-0000E4190000}"/>
    <cellStyle name="Currency 2 6 2 4 5 4" xfId="25519" xr:uid="{00000000-0005-0000-0000-0000E5190000}"/>
    <cellStyle name="Currency 2 6 2 4 6" xfId="6978" xr:uid="{00000000-0005-0000-0000-0000E6190000}"/>
    <cellStyle name="Currency 2 6 2 4 6 2" xfId="6979" xr:uid="{00000000-0005-0000-0000-0000E7190000}"/>
    <cellStyle name="Currency 2 6 2 4 6 2 2" xfId="6980" xr:uid="{00000000-0005-0000-0000-0000E8190000}"/>
    <cellStyle name="Currency 2 6 2 4 6 2 2 2" xfId="6981" xr:uid="{00000000-0005-0000-0000-0000E9190000}"/>
    <cellStyle name="Currency 2 6 2 4 6 2 3" xfId="6982" xr:uid="{00000000-0005-0000-0000-0000EA190000}"/>
    <cellStyle name="Currency 2 6 2 4 6 3" xfId="6983" xr:uid="{00000000-0005-0000-0000-0000EB190000}"/>
    <cellStyle name="Currency 2 6 2 4 6 3 2" xfId="6984" xr:uid="{00000000-0005-0000-0000-0000EC190000}"/>
    <cellStyle name="Currency 2 6 2 4 6 3 2 2" xfId="6985" xr:uid="{00000000-0005-0000-0000-0000ED190000}"/>
    <cellStyle name="Currency 2 6 2 4 6 3 3" xfId="6986" xr:uid="{00000000-0005-0000-0000-0000EE190000}"/>
    <cellStyle name="Currency 2 6 2 4 6 4" xfId="6987" xr:uid="{00000000-0005-0000-0000-0000EF190000}"/>
    <cellStyle name="Currency 2 6 2 4 6 4 2" xfId="6988" xr:uid="{00000000-0005-0000-0000-0000F0190000}"/>
    <cellStyle name="Currency 2 6 2 4 6 4 2 2" xfId="6989" xr:uid="{00000000-0005-0000-0000-0000F1190000}"/>
    <cellStyle name="Currency 2 6 2 4 6 4 3" xfId="6990" xr:uid="{00000000-0005-0000-0000-0000F2190000}"/>
    <cellStyle name="Currency 2 6 2 4 6 5" xfId="6991" xr:uid="{00000000-0005-0000-0000-0000F3190000}"/>
    <cellStyle name="Currency 2 6 2 4 6 5 2" xfId="6992" xr:uid="{00000000-0005-0000-0000-0000F4190000}"/>
    <cellStyle name="Currency 2 6 2 4 6 6" xfId="6993" xr:uid="{00000000-0005-0000-0000-0000F5190000}"/>
    <cellStyle name="Currency 2 6 2 4 6 6 2" xfId="6994" xr:uid="{00000000-0005-0000-0000-0000F6190000}"/>
    <cellStyle name="Currency 2 6 2 4 6 7" xfId="6995" xr:uid="{00000000-0005-0000-0000-0000F7190000}"/>
    <cellStyle name="Currency 2 6 2 4 7" xfId="6996" xr:uid="{00000000-0005-0000-0000-0000F8190000}"/>
    <cellStyle name="Currency 2 6 2 4 7 2" xfId="6997" xr:uid="{00000000-0005-0000-0000-0000F9190000}"/>
    <cellStyle name="Currency 2 6 2 4 7 2 2" xfId="6998" xr:uid="{00000000-0005-0000-0000-0000FA190000}"/>
    <cellStyle name="Currency 2 6 2 4 7 3" xfId="6999" xr:uid="{00000000-0005-0000-0000-0000FB190000}"/>
    <cellStyle name="Currency 2 6 2 4 8" xfId="7000" xr:uid="{00000000-0005-0000-0000-0000FC190000}"/>
    <cellStyle name="Currency 2 6 2 4 8 2" xfId="7001" xr:uid="{00000000-0005-0000-0000-0000FD190000}"/>
    <cellStyle name="Currency 2 6 2 4 8 2 2" xfId="7002" xr:uid="{00000000-0005-0000-0000-0000FE190000}"/>
    <cellStyle name="Currency 2 6 2 4 8 3" xfId="7003" xr:uid="{00000000-0005-0000-0000-0000FF190000}"/>
    <cellStyle name="Currency 2 6 2 4 9" xfId="7004" xr:uid="{00000000-0005-0000-0000-0000001A0000}"/>
    <cellStyle name="Currency 2 6 2 5" xfId="301" xr:uid="{00000000-0005-0000-0000-0000011A0000}"/>
    <cellStyle name="Currency 2 6 2 5 10" xfId="7005" xr:uid="{00000000-0005-0000-0000-0000021A0000}"/>
    <cellStyle name="Currency 2 6 2 5 11" xfId="7006" xr:uid="{00000000-0005-0000-0000-0000031A0000}"/>
    <cellStyle name="Currency 2 6 2 5 12" xfId="7007" xr:uid="{00000000-0005-0000-0000-0000041A0000}"/>
    <cellStyle name="Currency 2 6 2 5 13" xfId="7008" xr:uid="{00000000-0005-0000-0000-0000051A0000}"/>
    <cellStyle name="Currency 2 6 2 5 2" xfId="302" xr:uid="{00000000-0005-0000-0000-0000061A0000}"/>
    <cellStyle name="Currency 2 6 2 5 2 10" xfId="7009" xr:uid="{00000000-0005-0000-0000-0000071A0000}"/>
    <cellStyle name="Currency 2 6 2 5 2 2" xfId="7010" xr:uid="{00000000-0005-0000-0000-0000081A0000}"/>
    <cellStyle name="Currency 2 6 2 5 2 2 2" xfId="7011" xr:uid="{00000000-0005-0000-0000-0000091A0000}"/>
    <cellStyle name="Currency 2 6 2 5 2 2 3" xfId="7012" xr:uid="{00000000-0005-0000-0000-00000A1A0000}"/>
    <cellStyle name="Currency 2 6 2 5 2 3" xfId="7013" xr:uid="{00000000-0005-0000-0000-00000B1A0000}"/>
    <cellStyle name="Currency 2 6 2 5 2 3 2" xfId="7014" xr:uid="{00000000-0005-0000-0000-00000C1A0000}"/>
    <cellStyle name="Currency 2 6 2 5 2 3 3" xfId="7015" xr:uid="{00000000-0005-0000-0000-00000D1A0000}"/>
    <cellStyle name="Currency 2 6 2 5 2 3 4" xfId="25521" xr:uid="{00000000-0005-0000-0000-00000E1A0000}"/>
    <cellStyle name="Currency 2 6 2 5 2 4" xfId="7016" xr:uid="{00000000-0005-0000-0000-00000F1A0000}"/>
    <cellStyle name="Currency 2 6 2 5 2 4 2" xfId="7017" xr:uid="{00000000-0005-0000-0000-0000101A0000}"/>
    <cellStyle name="Currency 2 6 2 5 2 4 2 2" xfId="7018" xr:uid="{00000000-0005-0000-0000-0000111A0000}"/>
    <cellStyle name="Currency 2 6 2 5 2 4 3" xfId="7019" xr:uid="{00000000-0005-0000-0000-0000121A0000}"/>
    <cellStyle name="Currency 2 6 2 5 2 5" xfId="7020" xr:uid="{00000000-0005-0000-0000-0000131A0000}"/>
    <cellStyle name="Currency 2 6 2 5 2 5 2" xfId="7021" xr:uid="{00000000-0005-0000-0000-0000141A0000}"/>
    <cellStyle name="Currency 2 6 2 5 2 5 2 2" xfId="7022" xr:uid="{00000000-0005-0000-0000-0000151A0000}"/>
    <cellStyle name="Currency 2 6 2 5 2 5 3" xfId="7023" xr:uid="{00000000-0005-0000-0000-0000161A0000}"/>
    <cellStyle name="Currency 2 6 2 5 2 6" xfId="7024" xr:uid="{00000000-0005-0000-0000-0000171A0000}"/>
    <cellStyle name="Currency 2 6 2 5 2 6 2" xfId="7025" xr:uid="{00000000-0005-0000-0000-0000181A0000}"/>
    <cellStyle name="Currency 2 6 2 5 2 6 2 2" xfId="7026" xr:uid="{00000000-0005-0000-0000-0000191A0000}"/>
    <cellStyle name="Currency 2 6 2 5 2 6 3" xfId="7027" xr:uid="{00000000-0005-0000-0000-00001A1A0000}"/>
    <cellStyle name="Currency 2 6 2 5 2 7" xfId="7028" xr:uid="{00000000-0005-0000-0000-00001B1A0000}"/>
    <cellStyle name="Currency 2 6 2 5 2 7 2" xfId="7029" xr:uid="{00000000-0005-0000-0000-00001C1A0000}"/>
    <cellStyle name="Currency 2 6 2 5 2 8" xfId="7030" xr:uid="{00000000-0005-0000-0000-00001D1A0000}"/>
    <cellStyle name="Currency 2 6 2 5 2 8 2" xfId="7031" xr:uid="{00000000-0005-0000-0000-00001E1A0000}"/>
    <cellStyle name="Currency 2 6 2 5 2 9" xfId="7032" xr:uid="{00000000-0005-0000-0000-00001F1A0000}"/>
    <cellStyle name="Currency 2 6 2 5 3" xfId="303" xr:uid="{00000000-0005-0000-0000-0000201A0000}"/>
    <cellStyle name="Currency 2 6 2 5 3 2" xfId="7033" xr:uid="{00000000-0005-0000-0000-0000211A0000}"/>
    <cellStyle name="Currency 2 6 2 5 3 2 2" xfId="25522" xr:uid="{00000000-0005-0000-0000-0000221A0000}"/>
    <cellStyle name="Currency 2 6 2 5 3 2 3" xfId="25629" xr:uid="{00000000-0005-0000-0000-0000231A0000}"/>
    <cellStyle name="Currency 2 6 2 5 3 3" xfId="7034" xr:uid="{00000000-0005-0000-0000-0000241A0000}"/>
    <cellStyle name="Currency 2 6 2 5 4" xfId="7035" xr:uid="{00000000-0005-0000-0000-0000251A0000}"/>
    <cellStyle name="Currency 2 6 2 5 4 2" xfId="7036" xr:uid="{00000000-0005-0000-0000-0000261A0000}"/>
    <cellStyle name="Currency 2 6 2 5 4 3" xfId="7037" xr:uid="{00000000-0005-0000-0000-0000271A0000}"/>
    <cellStyle name="Currency 2 6 2 5 4 4" xfId="25520" xr:uid="{00000000-0005-0000-0000-0000281A0000}"/>
    <cellStyle name="Currency 2 6 2 5 5" xfId="7038" xr:uid="{00000000-0005-0000-0000-0000291A0000}"/>
    <cellStyle name="Currency 2 6 2 5 5 2" xfId="7039" xr:uid="{00000000-0005-0000-0000-00002A1A0000}"/>
    <cellStyle name="Currency 2 6 2 5 5 2 2" xfId="7040" xr:uid="{00000000-0005-0000-0000-00002B1A0000}"/>
    <cellStyle name="Currency 2 6 2 5 5 3" xfId="7041" xr:uid="{00000000-0005-0000-0000-00002C1A0000}"/>
    <cellStyle name="Currency 2 6 2 5 6" xfId="7042" xr:uid="{00000000-0005-0000-0000-00002D1A0000}"/>
    <cellStyle name="Currency 2 6 2 5 6 2" xfId="7043" xr:uid="{00000000-0005-0000-0000-00002E1A0000}"/>
    <cellStyle name="Currency 2 6 2 5 6 2 2" xfId="7044" xr:uid="{00000000-0005-0000-0000-00002F1A0000}"/>
    <cellStyle name="Currency 2 6 2 5 6 3" xfId="7045" xr:uid="{00000000-0005-0000-0000-0000301A0000}"/>
    <cellStyle name="Currency 2 6 2 5 7" xfId="7046" xr:uid="{00000000-0005-0000-0000-0000311A0000}"/>
    <cellStyle name="Currency 2 6 2 5 7 2" xfId="7047" xr:uid="{00000000-0005-0000-0000-0000321A0000}"/>
    <cellStyle name="Currency 2 6 2 5 7 2 2" xfId="7048" xr:uid="{00000000-0005-0000-0000-0000331A0000}"/>
    <cellStyle name="Currency 2 6 2 5 7 3" xfId="7049" xr:uid="{00000000-0005-0000-0000-0000341A0000}"/>
    <cellStyle name="Currency 2 6 2 5 8" xfId="7050" xr:uid="{00000000-0005-0000-0000-0000351A0000}"/>
    <cellStyle name="Currency 2 6 2 5 8 2" xfId="7051" xr:uid="{00000000-0005-0000-0000-0000361A0000}"/>
    <cellStyle name="Currency 2 6 2 5 9" xfId="7052" xr:uid="{00000000-0005-0000-0000-0000371A0000}"/>
    <cellStyle name="Currency 2 6 2 5 9 2" xfId="7053" xr:uid="{00000000-0005-0000-0000-0000381A0000}"/>
    <cellStyle name="Currency 2 6 2 6" xfId="304" xr:uid="{00000000-0005-0000-0000-0000391A0000}"/>
    <cellStyle name="Currency 2 6 2 6 2" xfId="305" xr:uid="{00000000-0005-0000-0000-00003A1A0000}"/>
    <cellStyle name="Currency 2 6 2 6 2 10" xfId="7054" xr:uid="{00000000-0005-0000-0000-00003B1A0000}"/>
    <cellStyle name="Currency 2 6 2 6 2 11" xfId="7055" xr:uid="{00000000-0005-0000-0000-00003C1A0000}"/>
    <cellStyle name="Currency 2 6 2 6 2 2" xfId="7056" xr:uid="{00000000-0005-0000-0000-00003D1A0000}"/>
    <cellStyle name="Currency 2 6 2 6 2 2 2" xfId="7057" xr:uid="{00000000-0005-0000-0000-00003E1A0000}"/>
    <cellStyle name="Currency 2 6 2 6 2 2 3" xfId="7058" xr:uid="{00000000-0005-0000-0000-00003F1A0000}"/>
    <cellStyle name="Currency 2 6 2 6 2 3" xfId="7059" xr:uid="{00000000-0005-0000-0000-0000401A0000}"/>
    <cellStyle name="Currency 2 6 2 6 2 3 2" xfId="25524" xr:uid="{00000000-0005-0000-0000-0000411A0000}"/>
    <cellStyle name="Currency 2 6 2 6 2 3 3" xfId="25630" xr:uid="{00000000-0005-0000-0000-0000421A0000}"/>
    <cellStyle name="Currency 2 6 2 6 2 4" xfId="7060" xr:uid="{00000000-0005-0000-0000-0000431A0000}"/>
    <cellStyle name="Currency 2 6 2 6 2 4 2" xfId="7061" xr:uid="{00000000-0005-0000-0000-0000441A0000}"/>
    <cellStyle name="Currency 2 6 2 6 2 4 2 2" xfId="7062" xr:uid="{00000000-0005-0000-0000-0000451A0000}"/>
    <cellStyle name="Currency 2 6 2 6 2 4 3" xfId="7063" xr:uid="{00000000-0005-0000-0000-0000461A0000}"/>
    <cellStyle name="Currency 2 6 2 6 2 5" xfId="7064" xr:uid="{00000000-0005-0000-0000-0000471A0000}"/>
    <cellStyle name="Currency 2 6 2 6 2 5 2" xfId="7065" xr:uid="{00000000-0005-0000-0000-0000481A0000}"/>
    <cellStyle name="Currency 2 6 2 6 2 5 2 2" xfId="7066" xr:uid="{00000000-0005-0000-0000-0000491A0000}"/>
    <cellStyle name="Currency 2 6 2 6 2 5 3" xfId="7067" xr:uid="{00000000-0005-0000-0000-00004A1A0000}"/>
    <cellStyle name="Currency 2 6 2 6 2 6" xfId="7068" xr:uid="{00000000-0005-0000-0000-00004B1A0000}"/>
    <cellStyle name="Currency 2 6 2 6 2 6 2" xfId="7069" xr:uid="{00000000-0005-0000-0000-00004C1A0000}"/>
    <cellStyle name="Currency 2 6 2 6 2 6 2 2" xfId="7070" xr:uid="{00000000-0005-0000-0000-00004D1A0000}"/>
    <cellStyle name="Currency 2 6 2 6 2 6 3" xfId="7071" xr:uid="{00000000-0005-0000-0000-00004E1A0000}"/>
    <cellStyle name="Currency 2 6 2 6 2 7" xfId="7072" xr:uid="{00000000-0005-0000-0000-00004F1A0000}"/>
    <cellStyle name="Currency 2 6 2 6 2 7 2" xfId="7073" xr:uid="{00000000-0005-0000-0000-0000501A0000}"/>
    <cellStyle name="Currency 2 6 2 6 2 8" xfId="7074" xr:uid="{00000000-0005-0000-0000-0000511A0000}"/>
    <cellStyle name="Currency 2 6 2 6 2 8 2" xfId="7075" xr:uid="{00000000-0005-0000-0000-0000521A0000}"/>
    <cellStyle name="Currency 2 6 2 6 2 9" xfId="7076" xr:uid="{00000000-0005-0000-0000-0000531A0000}"/>
    <cellStyle name="Currency 2 6 2 6 3" xfId="306" xr:uid="{00000000-0005-0000-0000-0000541A0000}"/>
    <cellStyle name="Currency 2 6 2 6 3 2" xfId="7077" xr:uid="{00000000-0005-0000-0000-0000551A0000}"/>
    <cellStyle name="Currency 2 6 2 6 3 2 2" xfId="25525" xr:uid="{00000000-0005-0000-0000-0000561A0000}"/>
    <cellStyle name="Currency 2 6 2 6 3 2 3" xfId="25631" xr:uid="{00000000-0005-0000-0000-0000571A0000}"/>
    <cellStyle name="Currency 2 6 2 6 3 3" xfId="7078" xr:uid="{00000000-0005-0000-0000-0000581A0000}"/>
    <cellStyle name="Currency 2 6 2 6 4" xfId="7079" xr:uid="{00000000-0005-0000-0000-0000591A0000}"/>
    <cellStyle name="Currency 2 6 2 6 4 2" xfId="7080" xr:uid="{00000000-0005-0000-0000-00005A1A0000}"/>
    <cellStyle name="Currency 2 6 2 6 4 2 2" xfId="7081" xr:uid="{00000000-0005-0000-0000-00005B1A0000}"/>
    <cellStyle name="Currency 2 6 2 6 4 3" xfId="7082" xr:uid="{00000000-0005-0000-0000-00005C1A0000}"/>
    <cellStyle name="Currency 2 6 2 6 4 4" xfId="25523" xr:uid="{00000000-0005-0000-0000-00005D1A0000}"/>
    <cellStyle name="Currency 2 6 2 6 5" xfId="7083" xr:uid="{00000000-0005-0000-0000-00005E1A0000}"/>
    <cellStyle name="Currency 2 6 2 6 5 2" xfId="7084" xr:uid="{00000000-0005-0000-0000-00005F1A0000}"/>
    <cellStyle name="Currency 2 6 2 6 5 2 2" xfId="7085" xr:uid="{00000000-0005-0000-0000-0000601A0000}"/>
    <cellStyle name="Currency 2 6 2 6 5 3" xfId="7086" xr:uid="{00000000-0005-0000-0000-0000611A0000}"/>
    <cellStyle name="Currency 2 6 2 6 6" xfId="7087" xr:uid="{00000000-0005-0000-0000-0000621A0000}"/>
    <cellStyle name="Currency 2 6 2 6 7" xfId="7088" xr:uid="{00000000-0005-0000-0000-0000631A0000}"/>
    <cellStyle name="Currency 2 6 2 7" xfId="7089" xr:uid="{00000000-0005-0000-0000-0000641A0000}"/>
    <cellStyle name="Currency 2 6 2 7 10" xfId="7090" xr:uid="{00000000-0005-0000-0000-0000651A0000}"/>
    <cellStyle name="Currency 2 6 2 7 2" xfId="7091" xr:uid="{00000000-0005-0000-0000-0000661A0000}"/>
    <cellStyle name="Currency 2 6 2 7 2 2" xfId="7092" xr:uid="{00000000-0005-0000-0000-0000671A0000}"/>
    <cellStyle name="Currency 2 6 2 7 2 3" xfId="7093" xr:uid="{00000000-0005-0000-0000-0000681A0000}"/>
    <cellStyle name="Currency 2 6 2 7 3" xfId="7094" xr:uid="{00000000-0005-0000-0000-0000691A0000}"/>
    <cellStyle name="Currency 2 6 2 7 3 2" xfId="7095" xr:uid="{00000000-0005-0000-0000-00006A1A0000}"/>
    <cellStyle name="Currency 2 6 2 7 3 3" xfId="7096" xr:uid="{00000000-0005-0000-0000-00006B1A0000}"/>
    <cellStyle name="Currency 2 6 2 7 4" xfId="7097" xr:uid="{00000000-0005-0000-0000-00006C1A0000}"/>
    <cellStyle name="Currency 2 6 2 7 4 2" xfId="7098" xr:uid="{00000000-0005-0000-0000-00006D1A0000}"/>
    <cellStyle name="Currency 2 6 2 7 4 2 2" xfId="7099" xr:uid="{00000000-0005-0000-0000-00006E1A0000}"/>
    <cellStyle name="Currency 2 6 2 7 4 3" xfId="7100" xr:uid="{00000000-0005-0000-0000-00006F1A0000}"/>
    <cellStyle name="Currency 2 6 2 7 5" xfId="7101" xr:uid="{00000000-0005-0000-0000-0000701A0000}"/>
    <cellStyle name="Currency 2 6 2 7 5 2" xfId="7102" xr:uid="{00000000-0005-0000-0000-0000711A0000}"/>
    <cellStyle name="Currency 2 6 2 7 5 2 2" xfId="7103" xr:uid="{00000000-0005-0000-0000-0000721A0000}"/>
    <cellStyle name="Currency 2 6 2 7 5 3" xfId="7104" xr:uid="{00000000-0005-0000-0000-0000731A0000}"/>
    <cellStyle name="Currency 2 6 2 7 6" xfId="7105" xr:uid="{00000000-0005-0000-0000-0000741A0000}"/>
    <cellStyle name="Currency 2 6 2 7 6 2" xfId="7106" xr:uid="{00000000-0005-0000-0000-0000751A0000}"/>
    <cellStyle name="Currency 2 6 2 7 6 2 2" xfId="7107" xr:uid="{00000000-0005-0000-0000-0000761A0000}"/>
    <cellStyle name="Currency 2 6 2 7 6 3" xfId="7108" xr:uid="{00000000-0005-0000-0000-0000771A0000}"/>
    <cellStyle name="Currency 2 6 2 7 7" xfId="7109" xr:uid="{00000000-0005-0000-0000-0000781A0000}"/>
    <cellStyle name="Currency 2 6 2 7 7 2" xfId="7110" xr:uid="{00000000-0005-0000-0000-0000791A0000}"/>
    <cellStyle name="Currency 2 6 2 7 8" xfId="7111" xr:uid="{00000000-0005-0000-0000-00007A1A0000}"/>
    <cellStyle name="Currency 2 6 2 7 8 2" xfId="7112" xr:uid="{00000000-0005-0000-0000-00007B1A0000}"/>
    <cellStyle name="Currency 2 6 2 7 9" xfId="7113" xr:uid="{00000000-0005-0000-0000-00007C1A0000}"/>
    <cellStyle name="Currency 2 6 2 8" xfId="7114" xr:uid="{00000000-0005-0000-0000-00007D1A0000}"/>
    <cellStyle name="Currency 2 6 2 8 10" xfId="7115" xr:uid="{00000000-0005-0000-0000-00007E1A0000}"/>
    <cellStyle name="Currency 2 6 2 8 11" xfId="7116" xr:uid="{00000000-0005-0000-0000-00007F1A0000}"/>
    <cellStyle name="Currency 2 6 2 8 12" xfId="7117" xr:uid="{00000000-0005-0000-0000-0000801A0000}"/>
    <cellStyle name="Currency 2 6 2 8 2" xfId="7118" xr:uid="{00000000-0005-0000-0000-0000811A0000}"/>
    <cellStyle name="Currency 2 6 2 8 2 2" xfId="7119" xr:uid="{00000000-0005-0000-0000-0000821A0000}"/>
    <cellStyle name="Currency 2 6 2 8 2 3" xfId="7120" xr:uid="{00000000-0005-0000-0000-0000831A0000}"/>
    <cellStyle name="Currency 2 6 2 8 3" xfId="7121" xr:uid="{00000000-0005-0000-0000-0000841A0000}"/>
    <cellStyle name="Currency 2 6 2 8 3 2" xfId="7122" xr:uid="{00000000-0005-0000-0000-0000851A0000}"/>
    <cellStyle name="Currency 2 6 2 8 3 3" xfId="7123" xr:uid="{00000000-0005-0000-0000-0000861A0000}"/>
    <cellStyle name="Currency 2 6 2 8 4" xfId="7124" xr:uid="{00000000-0005-0000-0000-0000871A0000}"/>
    <cellStyle name="Currency 2 6 2 8 5" xfId="7125" xr:uid="{00000000-0005-0000-0000-0000881A0000}"/>
    <cellStyle name="Currency 2 6 2 8 5 2" xfId="7126" xr:uid="{00000000-0005-0000-0000-0000891A0000}"/>
    <cellStyle name="Currency 2 6 2 8 5 2 2" xfId="7127" xr:uid="{00000000-0005-0000-0000-00008A1A0000}"/>
    <cellStyle name="Currency 2 6 2 8 5 3" xfId="7128" xr:uid="{00000000-0005-0000-0000-00008B1A0000}"/>
    <cellStyle name="Currency 2 6 2 8 6" xfId="7129" xr:uid="{00000000-0005-0000-0000-00008C1A0000}"/>
    <cellStyle name="Currency 2 6 2 8 6 2" xfId="7130" xr:uid="{00000000-0005-0000-0000-00008D1A0000}"/>
    <cellStyle name="Currency 2 6 2 8 6 2 2" xfId="7131" xr:uid="{00000000-0005-0000-0000-00008E1A0000}"/>
    <cellStyle name="Currency 2 6 2 8 6 3" xfId="7132" xr:uid="{00000000-0005-0000-0000-00008F1A0000}"/>
    <cellStyle name="Currency 2 6 2 8 7" xfId="7133" xr:uid="{00000000-0005-0000-0000-0000901A0000}"/>
    <cellStyle name="Currency 2 6 2 8 7 2" xfId="7134" xr:uid="{00000000-0005-0000-0000-0000911A0000}"/>
    <cellStyle name="Currency 2 6 2 8 7 2 2" xfId="7135" xr:uid="{00000000-0005-0000-0000-0000921A0000}"/>
    <cellStyle name="Currency 2 6 2 8 7 3" xfId="7136" xr:uid="{00000000-0005-0000-0000-0000931A0000}"/>
    <cellStyle name="Currency 2 6 2 8 8" xfId="7137" xr:uid="{00000000-0005-0000-0000-0000941A0000}"/>
    <cellStyle name="Currency 2 6 2 8 8 2" xfId="7138" xr:uid="{00000000-0005-0000-0000-0000951A0000}"/>
    <cellStyle name="Currency 2 6 2 8 9" xfId="7139" xr:uid="{00000000-0005-0000-0000-0000961A0000}"/>
    <cellStyle name="Currency 2 6 2 8 9 2" xfId="7140" xr:uid="{00000000-0005-0000-0000-0000971A0000}"/>
    <cellStyle name="Currency 2 6 2 9" xfId="7141" xr:uid="{00000000-0005-0000-0000-0000981A0000}"/>
    <cellStyle name="Currency 2 6 2 9 2" xfId="7142" xr:uid="{00000000-0005-0000-0000-0000991A0000}"/>
    <cellStyle name="Currency 2 6 2 9 3" xfId="7143" xr:uid="{00000000-0005-0000-0000-00009A1A0000}"/>
    <cellStyle name="Currency 2 6 20" xfId="7144" xr:uid="{00000000-0005-0000-0000-00009B1A0000}"/>
    <cellStyle name="Currency 2 6 3" xfId="307" xr:uid="{00000000-0005-0000-0000-00009C1A0000}"/>
    <cellStyle name="Currency 2 6 3 10" xfId="7145" xr:uid="{00000000-0005-0000-0000-00009D1A0000}"/>
    <cellStyle name="Currency 2 6 3 10 2" xfId="7146" xr:uid="{00000000-0005-0000-0000-00009E1A0000}"/>
    <cellStyle name="Currency 2 6 3 10 2 2" xfId="7147" xr:uid="{00000000-0005-0000-0000-00009F1A0000}"/>
    <cellStyle name="Currency 2 6 3 10 3" xfId="7148" xr:uid="{00000000-0005-0000-0000-0000A01A0000}"/>
    <cellStyle name="Currency 2 6 3 10 4" xfId="7149" xr:uid="{00000000-0005-0000-0000-0000A11A0000}"/>
    <cellStyle name="Currency 2 6 3 11" xfId="7150" xr:uid="{00000000-0005-0000-0000-0000A21A0000}"/>
    <cellStyle name="Currency 2 6 3 11 2" xfId="7151" xr:uid="{00000000-0005-0000-0000-0000A31A0000}"/>
    <cellStyle name="Currency 2 6 3 11 2 2" xfId="7152" xr:uid="{00000000-0005-0000-0000-0000A41A0000}"/>
    <cellStyle name="Currency 2 6 3 11 3" xfId="7153" xr:uid="{00000000-0005-0000-0000-0000A51A0000}"/>
    <cellStyle name="Currency 2 6 3 12" xfId="7154" xr:uid="{00000000-0005-0000-0000-0000A61A0000}"/>
    <cellStyle name="Currency 2 6 3 12 2" xfId="7155" xr:uid="{00000000-0005-0000-0000-0000A71A0000}"/>
    <cellStyle name="Currency 2 6 3 12 2 2" xfId="7156" xr:uid="{00000000-0005-0000-0000-0000A81A0000}"/>
    <cellStyle name="Currency 2 6 3 12 3" xfId="7157" xr:uid="{00000000-0005-0000-0000-0000A91A0000}"/>
    <cellStyle name="Currency 2 6 3 13" xfId="7158" xr:uid="{00000000-0005-0000-0000-0000AA1A0000}"/>
    <cellStyle name="Currency 2 6 3 13 2" xfId="7159" xr:uid="{00000000-0005-0000-0000-0000AB1A0000}"/>
    <cellStyle name="Currency 2 6 3 14" xfId="7160" xr:uid="{00000000-0005-0000-0000-0000AC1A0000}"/>
    <cellStyle name="Currency 2 6 3 14 2" xfId="7161" xr:uid="{00000000-0005-0000-0000-0000AD1A0000}"/>
    <cellStyle name="Currency 2 6 3 15" xfId="7162" xr:uid="{00000000-0005-0000-0000-0000AE1A0000}"/>
    <cellStyle name="Currency 2 6 3 16" xfId="7163" xr:uid="{00000000-0005-0000-0000-0000AF1A0000}"/>
    <cellStyle name="Currency 2 6 3 17" xfId="7164" xr:uid="{00000000-0005-0000-0000-0000B01A0000}"/>
    <cellStyle name="Currency 2 6 3 18" xfId="7165" xr:uid="{00000000-0005-0000-0000-0000B11A0000}"/>
    <cellStyle name="Currency 2 6 3 2" xfId="308" xr:uid="{00000000-0005-0000-0000-0000B21A0000}"/>
    <cellStyle name="Currency 2 6 3 2 10" xfId="7166" xr:uid="{00000000-0005-0000-0000-0000B31A0000}"/>
    <cellStyle name="Currency 2 6 3 2 10 2" xfId="7167" xr:uid="{00000000-0005-0000-0000-0000B41A0000}"/>
    <cellStyle name="Currency 2 6 3 2 10 2 2" xfId="7168" xr:uid="{00000000-0005-0000-0000-0000B51A0000}"/>
    <cellStyle name="Currency 2 6 3 2 10 3" xfId="7169" xr:uid="{00000000-0005-0000-0000-0000B61A0000}"/>
    <cellStyle name="Currency 2 6 3 2 11" xfId="7170" xr:uid="{00000000-0005-0000-0000-0000B71A0000}"/>
    <cellStyle name="Currency 2 6 3 2 11 2" xfId="7171" xr:uid="{00000000-0005-0000-0000-0000B81A0000}"/>
    <cellStyle name="Currency 2 6 3 2 12" xfId="7172" xr:uid="{00000000-0005-0000-0000-0000B91A0000}"/>
    <cellStyle name="Currency 2 6 3 2 12 2" xfId="7173" xr:uid="{00000000-0005-0000-0000-0000BA1A0000}"/>
    <cellStyle name="Currency 2 6 3 2 13" xfId="7174" xr:uid="{00000000-0005-0000-0000-0000BB1A0000}"/>
    <cellStyle name="Currency 2 6 3 2 14" xfId="7175" xr:uid="{00000000-0005-0000-0000-0000BC1A0000}"/>
    <cellStyle name="Currency 2 6 3 2 15" xfId="7176" xr:uid="{00000000-0005-0000-0000-0000BD1A0000}"/>
    <cellStyle name="Currency 2 6 3 2 16" xfId="7177" xr:uid="{00000000-0005-0000-0000-0000BE1A0000}"/>
    <cellStyle name="Currency 2 6 3 2 2" xfId="309" xr:uid="{00000000-0005-0000-0000-0000BF1A0000}"/>
    <cellStyle name="Currency 2 6 3 2 2 2" xfId="7178" xr:uid="{00000000-0005-0000-0000-0000C01A0000}"/>
    <cellStyle name="Currency 2 6 3 2 2 2 10" xfId="7179" xr:uid="{00000000-0005-0000-0000-0000C11A0000}"/>
    <cellStyle name="Currency 2 6 3 2 2 2 2" xfId="7180" xr:uid="{00000000-0005-0000-0000-0000C21A0000}"/>
    <cellStyle name="Currency 2 6 3 2 2 2 2 2" xfId="7181" xr:uid="{00000000-0005-0000-0000-0000C31A0000}"/>
    <cellStyle name="Currency 2 6 3 2 2 2 2 3" xfId="7182" xr:uid="{00000000-0005-0000-0000-0000C41A0000}"/>
    <cellStyle name="Currency 2 6 3 2 2 2 3" xfId="7183" xr:uid="{00000000-0005-0000-0000-0000C51A0000}"/>
    <cellStyle name="Currency 2 6 3 2 2 2 3 2" xfId="7184" xr:uid="{00000000-0005-0000-0000-0000C61A0000}"/>
    <cellStyle name="Currency 2 6 3 2 2 2 3 3" xfId="7185" xr:uid="{00000000-0005-0000-0000-0000C71A0000}"/>
    <cellStyle name="Currency 2 6 3 2 2 2 4" xfId="7186" xr:uid="{00000000-0005-0000-0000-0000C81A0000}"/>
    <cellStyle name="Currency 2 6 3 2 2 2 4 2" xfId="7187" xr:uid="{00000000-0005-0000-0000-0000C91A0000}"/>
    <cellStyle name="Currency 2 6 3 2 2 2 4 2 2" xfId="7188" xr:uid="{00000000-0005-0000-0000-0000CA1A0000}"/>
    <cellStyle name="Currency 2 6 3 2 2 2 4 3" xfId="7189" xr:uid="{00000000-0005-0000-0000-0000CB1A0000}"/>
    <cellStyle name="Currency 2 6 3 2 2 2 5" xfId="7190" xr:uid="{00000000-0005-0000-0000-0000CC1A0000}"/>
    <cellStyle name="Currency 2 6 3 2 2 2 5 2" xfId="7191" xr:uid="{00000000-0005-0000-0000-0000CD1A0000}"/>
    <cellStyle name="Currency 2 6 3 2 2 2 5 2 2" xfId="7192" xr:uid="{00000000-0005-0000-0000-0000CE1A0000}"/>
    <cellStyle name="Currency 2 6 3 2 2 2 5 3" xfId="7193" xr:uid="{00000000-0005-0000-0000-0000CF1A0000}"/>
    <cellStyle name="Currency 2 6 3 2 2 2 6" xfId="7194" xr:uid="{00000000-0005-0000-0000-0000D01A0000}"/>
    <cellStyle name="Currency 2 6 3 2 2 2 6 2" xfId="7195" xr:uid="{00000000-0005-0000-0000-0000D11A0000}"/>
    <cellStyle name="Currency 2 6 3 2 2 2 6 2 2" xfId="7196" xr:uid="{00000000-0005-0000-0000-0000D21A0000}"/>
    <cellStyle name="Currency 2 6 3 2 2 2 6 3" xfId="7197" xr:uid="{00000000-0005-0000-0000-0000D31A0000}"/>
    <cellStyle name="Currency 2 6 3 2 2 2 7" xfId="7198" xr:uid="{00000000-0005-0000-0000-0000D41A0000}"/>
    <cellStyle name="Currency 2 6 3 2 2 2 7 2" xfId="7199" xr:uid="{00000000-0005-0000-0000-0000D51A0000}"/>
    <cellStyle name="Currency 2 6 3 2 2 2 8" xfId="7200" xr:uid="{00000000-0005-0000-0000-0000D61A0000}"/>
    <cellStyle name="Currency 2 6 3 2 2 2 8 2" xfId="7201" xr:uid="{00000000-0005-0000-0000-0000D71A0000}"/>
    <cellStyle name="Currency 2 6 3 2 2 2 9" xfId="7202" xr:uid="{00000000-0005-0000-0000-0000D81A0000}"/>
    <cellStyle name="Currency 2 6 3 2 2 3" xfId="7203" xr:uid="{00000000-0005-0000-0000-0000D91A0000}"/>
    <cellStyle name="Currency 2 6 3 2 2 3 10" xfId="7204" xr:uid="{00000000-0005-0000-0000-0000DA1A0000}"/>
    <cellStyle name="Currency 2 6 3 2 2 3 2" xfId="7205" xr:uid="{00000000-0005-0000-0000-0000DB1A0000}"/>
    <cellStyle name="Currency 2 6 3 2 2 3 2 2" xfId="7206" xr:uid="{00000000-0005-0000-0000-0000DC1A0000}"/>
    <cellStyle name="Currency 2 6 3 2 2 3 2 3" xfId="7207" xr:uid="{00000000-0005-0000-0000-0000DD1A0000}"/>
    <cellStyle name="Currency 2 6 3 2 2 3 3" xfId="7208" xr:uid="{00000000-0005-0000-0000-0000DE1A0000}"/>
    <cellStyle name="Currency 2 6 3 2 2 3 3 2" xfId="7209" xr:uid="{00000000-0005-0000-0000-0000DF1A0000}"/>
    <cellStyle name="Currency 2 6 3 2 2 3 3 3" xfId="7210" xr:uid="{00000000-0005-0000-0000-0000E01A0000}"/>
    <cellStyle name="Currency 2 6 3 2 2 3 4" xfId="7211" xr:uid="{00000000-0005-0000-0000-0000E11A0000}"/>
    <cellStyle name="Currency 2 6 3 2 2 3 4 2" xfId="7212" xr:uid="{00000000-0005-0000-0000-0000E21A0000}"/>
    <cellStyle name="Currency 2 6 3 2 2 3 4 2 2" xfId="7213" xr:uid="{00000000-0005-0000-0000-0000E31A0000}"/>
    <cellStyle name="Currency 2 6 3 2 2 3 4 3" xfId="7214" xr:uid="{00000000-0005-0000-0000-0000E41A0000}"/>
    <cellStyle name="Currency 2 6 3 2 2 3 5" xfId="7215" xr:uid="{00000000-0005-0000-0000-0000E51A0000}"/>
    <cellStyle name="Currency 2 6 3 2 2 3 5 2" xfId="7216" xr:uid="{00000000-0005-0000-0000-0000E61A0000}"/>
    <cellStyle name="Currency 2 6 3 2 2 3 5 2 2" xfId="7217" xr:uid="{00000000-0005-0000-0000-0000E71A0000}"/>
    <cellStyle name="Currency 2 6 3 2 2 3 5 3" xfId="7218" xr:uid="{00000000-0005-0000-0000-0000E81A0000}"/>
    <cellStyle name="Currency 2 6 3 2 2 3 6" xfId="7219" xr:uid="{00000000-0005-0000-0000-0000E91A0000}"/>
    <cellStyle name="Currency 2 6 3 2 2 3 6 2" xfId="7220" xr:uid="{00000000-0005-0000-0000-0000EA1A0000}"/>
    <cellStyle name="Currency 2 6 3 2 2 3 6 2 2" xfId="7221" xr:uid="{00000000-0005-0000-0000-0000EB1A0000}"/>
    <cellStyle name="Currency 2 6 3 2 2 3 6 3" xfId="7222" xr:uid="{00000000-0005-0000-0000-0000EC1A0000}"/>
    <cellStyle name="Currency 2 6 3 2 2 3 7" xfId="7223" xr:uid="{00000000-0005-0000-0000-0000ED1A0000}"/>
    <cellStyle name="Currency 2 6 3 2 2 3 7 2" xfId="7224" xr:uid="{00000000-0005-0000-0000-0000EE1A0000}"/>
    <cellStyle name="Currency 2 6 3 2 2 3 8" xfId="7225" xr:uid="{00000000-0005-0000-0000-0000EF1A0000}"/>
    <cellStyle name="Currency 2 6 3 2 2 3 8 2" xfId="7226" xr:uid="{00000000-0005-0000-0000-0000F01A0000}"/>
    <cellStyle name="Currency 2 6 3 2 2 3 9" xfId="7227" xr:uid="{00000000-0005-0000-0000-0000F11A0000}"/>
    <cellStyle name="Currency 2 6 3 2 2 4" xfId="7228" xr:uid="{00000000-0005-0000-0000-0000F21A0000}"/>
    <cellStyle name="Currency 2 6 3 2 2 4 10" xfId="7229" xr:uid="{00000000-0005-0000-0000-0000F31A0000}"/>
    <cellStyle name="Currency 2 6 3 2 2 4 2" xfId="7230" xr:uid="{00000000-0005-0000-0000-0000F41A0000}"/>
    <cellStyle name="Currency 2 6 3 2 2 4 3" xfId="7231" xr:uid="{00000000-0005-0000-0000-0000F51A0000}"/>
    <cellStyle name="Currency 2 6 3 2 2 4 3 2" xfId="7232" xr:uid="{00000000-0005-0000-0000-0000F61A0000}"/>
    <cellStyle name="Currency 2 6 3 2 2 4 3 2 2" xfId="7233" xr:uid="{00000000-0005-0000-0000-0000F71A0000}"/>
    <cellStyle name="Currency 2 6 3 2 2 4 3 3" xfId="7234" xr:uid="{00000000-0005-0000-0000-0000F81A0000}"/>
    <cellStyle name="Currency 2 6 3 2 2 4 4" xfId="7235" xr:uid="{00000000-0005-0000-0000-0000F91A0000}"/>
    <cellStyle name="Currency 2 6 3 2 2 4 4 2" xfId="7236" xr:uid="{00000000-0005-0000-0000-0000FA1A0000}"/>
    <cellStyle name="Currency 2 6 3 2 2 4 4 2 2" xfId="7237" xr:uid="{00000000-0005-0000-0000-0000FB1A0000}"/>
    <cellStyle name="Currency 2 6 3 2 2 4 4 3" xfId="7238" xr:uid="{00000000-0005-0000-0000-0000FC1A0000}"/>
    <cellStyle name="Currency 2 6 3 2 2 4 5" xfId="7239" xr:uid="{00000000-0005-0000-0000-0000FD1A0000}"/>
    <cellStyle name="Currency 2 6 3 2 2 4 5 2" xfId="7240" xr:uid="{00000000-0005-0000-0000-0000FE1A0000}"/>
    <cellStyle name="Currency 2 6 3 2 2 4 5 2 2" xfId="7241" xr:uid="{00000000-0005-0000-0000-0000FF1A0000}"/>
    <cellStyle name="Currency 2 6 3 2 2 4 5 3" xfId="7242" xr:uid="{00000000-0005-0000-0000-0000001B0000}"/>
    <cellStyle name="Currency 2 6 3 2 2 4 6" xfId="7243" xr:uid="{00000000-0005-0000-0000-0000011B0000}"/>
    <cellStyle name="Currency 2 6 3 2 2 4 6 2" xfId="7244" xr:uid="{00000000-0005-0000-0000-0000021B0000}"/>
    <cellStyle name="Currency 2 6 3 2 2 4 7" xfId="7245" xr:uid="{00000000-0005-0000-0000-0000031B0000}"/>
    <cellStyle name="Currency 2 6 3 2 2 4 7 2" xfId="7246" xr:uid="{00000000-0005-0000-0000-0000041B0000}"/>
    <cellStyle name="Currency 2 6 3 2 2 4 8" xfId="7247" xr:uid="{00000000-0005-0000-0000-0000051B0000}"/>
    <cellStyle name="Currency 2 6 3 2 2 4 9" xfId="7248" xr:uid="{00000000-0005-0000-0000-0000061B0000}"/>
    <cellStyle name="Currency 2 6 3 2 2 5" xfId="7249" xr:uid="{00000000-0005-0000-0000-0000071B0000}"/>
    <cellStyle name="Currency 2 6 3 2 2 5 2" xfId="7250" xr:uid="{00000000-0005-0000-0000-0000081B0000}"/>
    <cellStyle name="Currency 2 6 3 2 2 5 3" xfId="7251" xr:uid="{00000000-0005-0000-0000-0000091B0000}"/>
    <cellStyle name="Currency 2 6 3 2 2 5 4" xfId="25526" xr:uid="{00000000-0005-0000-0000-00000A1B0000}"/>
    <cellStyle name="Currency 2 6 3 2 2 6" xfId="7252" xr:uid="{00000000-0005-0000-0000-00000B1B0000}"/>
    <cellStyle name="Currency 2 6 3 2 2 6 2" xfId="7253" xr:uid="{00000000-0005-0000-0000-00000C1B0000}"/>
    <cellStyle name="Currency 2 6 3 2 2 6 2 2" xfId="7254" xr:uid="{00000000-0005-0000-0000-00000D1B0000}"/>
    <cellStyle name="Currency 2 6 3 2 2 6 2 2 2" xfId="7255" xr:uid="{00000000-0005-0000-0000-00000E1B0000}"/>
    <cellStyle name="Currency 2 6 3 2 2 6 2 3" xfId="7256" xr:uid="{00000000-0005-0000-0000-00000F1B0000}"/>
    <cellStyle name="Currency 2 6 3 2 2 6 3" xfId="7257" xr:uid="{00000000-0005-0000-0000-0000101B0000}"/>
    <cellStyle name="Currency 2 6 3 2 2 6 3 2" xfId="7258" xr:uid="{00000000-0005-0000-0000-0000111B0000}"/>
    <cellStyle name="Currency 2 6 3 2 2 6 3 2 2" xfId="7259" xr:uid="{00000000-0005-0000-0000-0000121B0000}"/>
    <cellStyle name="Currency 2 6 3 2 2 6 3 3" xfId="7260" xr:uid="{00000000-0005-0000-0000-0000131B0000}"/>
    <cellStyle name="Currency 2 6 3 2 2 6 4" xfId="7261" xr:uid="{00000000-0005-0000-0000-0000141B0000}"/>
    <cellStyle name="Currency 2 6 3 2 2 6 4 2" xfId="7262" xr:uid="{00000000-0005-0000-0000-0000151B0000}"/>
    <cellStyle name="Currency 2 6 3 2 2 6 4 2 2" xfId="7263" xr:uid="{00000000-0005-0000-0000-0000161B0000}"/>
    <cellStyle name="Currency 2 6 3 2 2 6 4 3" xfId="7264" xr:uid="{00000000-0005-0000-0000-0000171B0000}"/>
    <cellStyle name="Currency 2 6 3 2 2 6 5" xfId="7265" xr:uid="{00000000-0005-0000-0000-0000181B0000}"/>
    <cellStyle name="Currency 2 6 3 2 2 6 5 2" xfId="7266" xr:uid="{00000000-0005-0000-0000-0000191B0000}"/>
    <cellStyle name="Currency 2 6 3 2 2 6 6" xfId="7267" xr:uid="{00000000-0005-0000-0000-00001A1B0000}"/>
    <cellStyle name="Currency 2 6 3 2 2 6 6 2" xfId="7268" xr:uid="{00000000-0005-0000-0000-00001B1B0000}"/>
    <cellStyle name="Currency 2 6 3 2 2 6 7" xfId="7269" xr:uid="{00000000-0005-0000-0000-00001C1B0000}"/>
    <cellStyle name="Currency 2 6 3 2 2 7" xfId="7270" xr:uid="{00000000-0005-0000-0000-00001D1B0000}"/>
    <cellStyle name="Currency 2 6 3 2 2 7 2" xfId="7271" xr:uid="{00000000-0005-0000-0000-00001E1B0000}"/>
    <cellStyle name="Currency 2 6 3 2 2 7 2 2" xfId="7272" xr:uid="{00000000-0005-0000-0000-00001F1B0000}"/>
    <cellStyle name="Currency 2 6 3 2 2 7 3" xfId="7273" xr:uid="{00000000-0005-0000-0000-0000201B0000}"/>
    <cellStyle name="Currency 2 6 3 2 2 8" xfId="7274" xr:uid="{00000000-0005-0000-0000-0000211B0000}"/>
    <cellStyle name="Currency 2 6 3 2 2 8 2" xfId="7275" xr:uid="{00000000-0005-0000-0000-0000221B0000}"/>
    <cellStyle name="Currency 2 6 3 2 2 8 2 2" xfId="7276" xr:uid="{00000000-0005-0000-0000-0000231B0000}"/>
    <cellStyle name="Currency 2 6 3 2 2 8 3" xfId="7277" xr:uid="{00000000-0005-0000-0000-0000241B0000}"/>
    <cellStyle name="Currency 2 6 3 2 2 9" xfId="7278" xr:uid="{00000000-0005-0000-0000-0000251B0000}"/>
    <cellStyle name="Currency 2 6 3 2 3" xfId="310" xr:uid="{00000000-0005-0000-0000-0000261B0000}"/>
    <cellStyle name="Currency 2 6 3 2 3 10" xfId="7279" xr:uid="{00000000-0005-0000-0000-0000271B0000}"/>
    <cellStyle name="Currency 2 6 3 2 3 11" xfId="7280" xr:uid="{00000000-0005-0000-0000-0000281B0000}"/>
    <cellStyle name="Currency 2 6 3 2 3 12" xfId="7281" xr:uid="{00000000-0005-0000-0000-0000291B0000}"/>
    <cellStyle name="Currency 2 6 3 2 3 13" xfId="7282" xr:uid="{00000000-0005-0000-0000-00002A1B0000}"/>
    <cellStyle name="Currency 2 6 3 2 3 2" xfId="311" xr:uid="{00000000-0005-0000-0000-00002B1B0000}"/>
    <cellStyle name="Currency 2 6 3 2 3 2 10" xfId="7283" xr:uid="{00000000-0005-0000-0000-00002C1B0000}"/>
    <cellStyle name="Currency 2 6 3 2 3 2 2" xfId="7284" xr:uid="{00000000-0005-0000-0000-00002D1B0000}"/>
    <cellStyle name="Currency 2 6 3 2 3 2 2 2" xfId="7285" xr:uid="{00000000-0005-0000-0000-00002E1B0000}"/>
    <cellStyle name="Currency 2 6 3 2 3 2 2 3" xfId="7286" xr:uid="{00000000-0005-0000-0000-00002F1B0000}"/>
    <cellStyle name="Currency 2 6 3 2 3 2 3" xfId="7287" xr:uid="{00000000-0005-0000-0000-0000301B0000}"/>
    <cellStyle name="Currency 2 6 3 2 3 2 3 2" xfId="7288" xr:uid="{00000000-0005-0000-0000-0000311B0000}"/>
    <cellStyle name="Currency 2 6 3 2 3 2 3 3" xfId="7289" xr:uid="{00000000-0005-0000-0000-0000321B0000}"/>
    <cellStyle name="Currency 2 6 3 2 3 2 3 4" xfId="25528" xr:uid="{00000000-0005-0000-0000-0000331B0000}"/>
    <cellStyle name="Currency 2 6 3 2 3 2 4" xfId="7290" xr:uid="{00000000-0005-0000-0000-0000341B0000}"/>
    <cellStyle name="Currency 2 6 3 2 3 2 4 2" xfId="7291" xr:uid="{00000000-0005-0000-0000-0000351B0000}"/>
    <cellStyle name="Currency 2 6 3 2 3 2 4 2 2" xfId="7292" xr:uid="{00000000-0005-0000-0000-0000361B0000}"/>
    <cellStyle name="Currency 2 6 3 2 3 2 4 3" xfId="7293" xr:uid="{00000000-0005-0000-0000-0000371B0000}"/>
    <cellStyle name="Currency 2 6 3 2 3 2 5" xfId="7294" xr:uid="{00000000-0005-0000-0000-0000381B0000}"/>
    <cellStyle name="Currency 2 6 3 2 3 2 5 2" xfId="7295" xr:uid="{00000000-0005-0000-0000-0000391B0000}"/>
    <cellStyle name="Currency 2 6 3 2 3 2 5 2 2" xfId="7296" xr:uid="{00000000-0005-0000-0000-00003A1B0000}"/>
    <cellStyle name="Currency 2 6 3 2 3 2 5 3" xfId="7297" xr:uid="{00000000-0005-0000-0000-00003B1B0000}"/>
    <cellStyle name="Currency 2 6 3 2 3 2 6" xfId="7298" xr:uid="{00000000-0005-0000-0000-00003C1B0000}"/>
    <cellStyle name="Currency 2 6 3 2 3 2 6 2" xfId="7299" xr:uid="{00000000-0005-0000-0000-00003D1B0000}"/>
    <cellStyle name="Currency 2 6 3 2 3 2 6 2 2" xfId="7300" xr:uid="{00000000-0005-0000-0000-00003E1B0000}"/>
    <cellStyle name="Currency 2 6 3 2 3 2 6 3" xfId="7301" xr:uid="{00000000-0005-0000-0000-00003F1B0000}"/>
    <cellStyle name="Currency 2 6 3 2 3 2 7" xfId="7302" xr:uid="{00000000-0005-0000-0000-0000401B0000}"/>
    <cellStyle name="Currency 2 6 3 2 3 2 7 2" xfId="7303" xr:uid="{00000000-0005-0000-0000-0000411B0000}"/>
    <cellStyle name="Currency 2 6 3 2 3 2 8" xfId="7304" xr:uid="{00000000-0005-0000-0000-0000421B0000}"/>
    <cellStyle name="Currency 2 6 3 2 3 2 8 2" xfId="7305" xr:uid="{00000000-0005-0000-0000-0000431B0000}"/>
    <cellStyle name="Currency 2 6 3 2 3 2 9" xfId="7306" xr:uid="{00000000-0005-0000-0000-0000441B0000}"/>
    <cellStyle name="Currency 2 6 3 2 3 3" xfId="312" xr:uid="{00000000-0005-0000-0000-0000451B0000}"/>
    <cellStyle name="Currency 2 6 3 2 3 3 2" xfId="7307" xr:uid="{00000000-0005-0000-0000-0000461B0000}"/>
    <cellStyle name="Currency 2 6 3 2 3 3 2 2" xfId="25529" xr:uid="{00000000-0005-0000-0000-0000471B0000}"/>
    <cellStyle name="Currency 2 6 3 2 3 3 2 3" xfId="25632" xr:uid="{00000000-0005-0000-0000-0000481B0000}"/>
    <cellStyle name="Currency 2 6 3 2 3 3 3" xfId="7308" xr:uid="{00000000-0005-0000-0000-0000491B0000}"/>
    <cellStyle name="Currency 2 6 3 2 3 4" xfId="7309" xr:uid="{00000000-0005-0000-0000-00004A1B0000}"/>
    <cellStyle name="Currency 2 6 3 2 3 4 2" xfId="7310" xr:uid="{00000000-0005-0000-0000-00004B1B0000}"/>
    <cellStyle name="Currency 2 6 3 2 3 4 3" xfId="7311" xr:uid="{00000000-0005-0000-0000-00004C1B0000}"/>
    <cellStyle name="Currency 2 6 3 2 3 4 4" xfId="25527" xr:uid="{00000000-0005-0000-0000-00004D1B0000}"/>
    <cellStyle name="Currency 2 6 3 2 3 5" xfId="7312" xr:uid="{00000000-0005-0000-0000-00004E1B0000}"/>
    <cellStyle name="Currency 2 6 3 2 3 5 2" xfId="7313" xr:uid="{00000000-0005-0000-0000-00004F1B0000}"/>
    <cellStyle name="Currency 2 6 3 2 3 5 2 2" xfId="7314" xr:uid="{00000000-0005-0000-0000-0000501B0000}"/>
    <cellStyle name="Currency 2 6 3 2 3 5 3" xfId="7315" xr:uid="{00000000-0005-0000-0000-0000511B0000}"/>
    <cellStyle name="Currency 2 6 3 2 3 6" xfId="7316" xr:uid="{00000000-0005-0000-0000-0000521B0000}"/>
    <cellStyle name="Currency 2 6 3 2 3 6 2" xfId="7317" xr:uid="{00000000-0005-0000-0000-0000531B0000}"/>
    <cellStyle name="Currency 2 6 3 2 3 6 2 2" xfId="7318" xr:uid="{00000000-0005-0000-0000-0000541B0000}"/>
    <cellStyle name="Currency 2 6 3 2 3 6 3" xfId="7319" xr:uid="{00000000-0005-0000-0000-0000551B0000}"/>
    <cellStyle name="Currency 2 6 3 2 3 7" xfId="7320" xr:uid="{00000000-0005-0000-0000-0000561B0000}"/>
    <cellStyle name="Currency 2 6 3 2 3 7 2" xfId="7321" xr:uid="{00000000-0005-0000-0000-0000571B0000}"/>
    <cellStyle name="Currency 2 6 3 2 3 7 2 2" xfId="7322" xr:uid="{00000000-0005-0000-0000-0000581B0000}"/>
    <cellStyle name="Currency 2 6 3 2 3 7 3" xfId="7323" xr:uid="{00000000-0005-0000-0000-0000591B0000}"/>
    <cellStyle name="Currency 2 6 3 2 3 8" xfId="7324" xr:uid="{00000000-0005-0000-0000-00005A1B0000}"/>
    <cellStyle name="Currency 2 6 3 2 3 8 2" xfId="7325" xr:uid="{00000000-0005-0000-0000-00005B1B0000}"/>
    <cellStyle name="Currency 2 6 3 2 3 9" xfId="7326" xr:uid="{00000000-0005-0000-0000-00005C1B0000}"/>
    <cellStyle name="Currency 2 6 3 2 3 9 2" xfId="7327" xr:uid="{00000000-0005-0000-0000-00005D1B0000}"/>
    <cellStyle name="Currency 2 6 3 2 4" xfId="313" xr:uid="{00000000-0005-0000-0000-00005E1B0000}"/>
    <cellStyle name="Currency 2 6 3 2 4 2" xfId="314" xr:uid="{00000000-0005-0000-0000-00005F1B0000}"/>
    <cellStyle name="Currency 2 6 3 2 4 2 10" xfId="7328" xr:uid="{00000000-0005-0000-0000-0000601B0000}"/>
    <cellStyle name="Currency 2 6 3 2 4 2 11" xfId="7329" xr:uid="{00000000-0005-0000-0000-0000611B0000}"/>
    <cellStyle name="Currency 2 6 3 2 4 2 2" xfId="7330" xr:uid="{00000000-0005-0000-0000-0000621B0000}"/>
    <cellStyle name="Currency 2 6 3 2 4 2 2 2" xfId="7331" xr:uid="{00000000-0005-0000-0000-0000631B0000}"/>
    <cellStyle name="Currency 2 6 3 2 4 2 2 3" xfId="7332" xr:uid="{00000000-0005-0000-0000-0000641B0000}"/>
    <cellStyle name="Currency 2 6 3 2 4 2 3" xfId="7333" xr:uid="{00000000-0005-0000-0000-0000651B0000}"/>
    <cellStyle name="Currency 2 6 3 2 4 2 3 2" xfId="25531" xr:uid="{00000000-0005-0000-0000-0000661B0000}"/>
    <cellStyle name="Currency 2 6 3 2 4 2 3 3" xfId="25633" xr:uid="{00000000-0005-0000-0000-0000671B0000}"/>
    <cellStyle name="Currency 2 6 3 2 4 2 4" xfId="7334" xr:uid="{00000000-0005-0000-0000-0000681B0000}"/>
    <cellStyle name="Currency 2 6 3 2 4 2 4 2" xfId="7335" xr:uid="{00000000-0005-0000-0000-0000691B0000}"/>
    <cellStyle name="Currency 2 6 3 2 4 2 4 2 2" xfId="7336" xr:uid="{00000000-0005-0000-0000-00006A1B0000}"/>
    <cellStyle name="Currency 2 6 3 2 4 2 4 3" xfId="7337" xr:uid="{00000000-0005-0000-0000-00006B1B0000}"/>
    <cellStyle name="Currency 2 6 3 2 4 2 5" xfId="7338" xr:uid="{00000000-0005-0000-0000-00006C1B0000}"/>
    <cellStyle name="Currency 2 6 3 2 4 2 5 2" xfId="7339" xr:uid="{00000000-0005-0000-0000-00006D1B0000}"/>
    <cellStyle name="Currency 2 6 3 2 4 2 5 2 2" xfId="7340" xr:uid="{00000000-0005-0000-0000-00006E1B0000}"/>
    <cellStyle name="Currency 2 6 3 2 4 2 5 3" xfId="7341" xr:uid="{00000000-0005-0000-0000-00006F1B0000}"/>
    <cellStyle name="Currency 2 6 3 2 4 2 6" xfId="7342" xr:uid="{00000000-0005-0000-0000-0000701B0000}"/>
    <cellStyle name="Currency 2 6 3 2 4 2 6 2" xfId="7343" xr:uid="{00000000-0005-0000-0000-0000711B0000}"/>
    <cellStyle name="Currency 2 6 3 2 4 2 6 2 2" xfId="7344" xr:uid="{00000000-0005-0000-0000-0000721B0000}"/>
    <cellStyle name="Currency 2 6 3 2 4 2 6 3" xfId="7345" xr:uid="{00000000-0005-0000-0000-0000731B0000}"/>
    <cellStyle name="Currency 2 6 3 2 4 2 7" xfId="7346" xr:uid="{00000000-0005-0000-0000-0000741B0000}"/>
    <cellStyle name="Currency 2 6 3 2 4 2 7 2" xfId="7347" xr:uid="{00000000-0005-0000-0000-0000751B0000}"/>
    <cellStyle name="Currency 2 6 3 2 4 2 8" xfId="7348" xr:uid="{00000000-0005-0000-0000-0000761B0000}"/>
    <cellStyle name="Currency 2 6 3 2 4 2 8 2" xfId="7349" xr:uid="{00000000-0005-0000-0000-0000771B0000}"/>
    <cellStyle name="Currency 2 6 3 2 4 2 9" xfId="7350" xr:uid="{00000000-0005-0000-0000-0000781B0000}"/>
    <cellStyle name="Currency 2 6 3 2 4 3" xfId="315" xr:uid="{00000000-0005-0000-0000-0000791B0000}"/>
    <cellStyle name="Currency 2 6 3 2 4 3 2" xfId="7351" xr:uid="{00000000-0005-0000-0000-00007A1B0000}"/>
    <cellStyle name="Currency 2 6 3 2 4 3 2 2" xfId="25532" xr:uid="{00000000-0005-0000-0000-00007B1B0000}"/>
    <cellStyle name="Currency 2 6 3 2 4 3 2 3" xfId="25634" xr:uid="{00000000-0005-0000-0000-00007C1B0000}"/>
    <cellStyle name="Currency 2 6 3 2 4 3 3" xfId="7352" xr:uid="{00000000-0005-0000-0000-00007D1B0000}"/>
    <cellStyle name="Currency 2 6 3 2 4 4" xfId="7353" xr:uid="{00000000-0005-0000-0000-00007E1B0000}"/>
    <cellStyle name="Currency 2 6 3 2 4 4 2" xfId="7354" xr:uid="{00000000-0005-0000-0000-00007F1B0000}"/>
    <cellStyle name="Currency 2 6 3 2 4 4 2 2" xfId="7355" xr:uid="{00000000-0005-0000-0000-0000801B0000}"/>
    <cellStyle name="Currency 2 6 3 2 4 4 3" xfId="7356" xr:uid="{00000000-0005-0000-0000-0000811B0000}"/>
    <cellStyle name="Currency 2 6 3 2 4 4 4" xfId="25530" xr:uid="{00000000-0005-0000-0000-0000821B0000}"/>
    <cellStyle name="Currency 2 6 3 2 4 5" xfId="7357" xr:uid="{00000000-0005-0000-0000-0000831B0000}"/>
    <cellStyle name="Currency 2 6 3 2 4 5 2" xfId="7358" xr:uid="{00000000-0005-0000-0000-0000841B0000}"/>
    <cellStyle name="Currency 2 6 3 2 4 5 2 2" xfId="7359" xr:uid="{00000000-0005-0000-0000-0000851B0000}"/>
    <cellStyle name="Currency 2 6 3 2 4 5 3" xfId="7360" xr:uid="{00000000-0005-0000-0000-0000861B0000}"/>
    <cellStyle name="Currency 2 6 3 2 4 6" xfId="7361" xr:uid="{00000000-0005-0000-0000-0000871B0000}"/>
    <cellStyle name="Currency 2 6 3 2 4 7" xfId="7362" xr:uid="{00000000-0005-0000-0000-0000881B0000}"/>
    <cellStyle name="Currency 2 6 3 2 5" xfId="7363" xr:uid="{00000000-0005-0000-0000-0000891B0000}"/>
    <cellStyle name="Currency 2 6 3 2 5 10" xfId="7364" xr:uid="{00000000-0005-0000-0000-00008A1B0000}"/>
    <cellStyle name="Currency 2 6 3 2 5 2" xfId="7365" xr:uid="{00000000-0005-0000-0000-00008B1B0000}"/>
    <cellStyle name="Currency 2 6 3 2 5 2 2" xfId="7366" xr:uid="{00000000-0005-0000-0000-00008C1B0000}"/>
    <cellStyle name="Currency 2 6 3 2 5 2 3" xfId="7367" xr:uid="{00000000-0005-0000-0000-00008D1B0000}"/>
    <cellStyle name="Currency 2 6 3 2 5 3" xfId="7368" xr:uid="{00000000-0005-0000-0000-00008E1B0000}"/>
    <cellStyle name="Currency 2 6 3 2 5 3 2" xfId="7369" xr:uid="{00000000-0005-0000-0000-00008F1B0000}"/>
    <cellStyle name="Currency 2 6 3 2 5 3 3" xfId="7370" xr:uid="{00000000-0005-0000-0000-0000901B0000}"/>
    <cellStyle name="Currency 2 6 3 2 5 4" xfId="7371" xr:uid="{00000000-0005-0000-0000-0000911B0000}"/>
    <cellStyle name="Currency 2 6 3 2 5 4 2" xfId="7372" xr:uid="{00000000-0005-0000-0000-0000921B0000}"/>
    <cellStyle name="Currency 2 6 3 2 5 4 2 2" xfId="7373" xr:uid="{00000000-0005-0000-0000-0000931B0000}"/>
    <cellStyle name="Currency 2 6 3 2 5 4 3" xfId="7374" xr:uid="{00000000-0005-0000-0000-0000941B0000}"/>
    <cellStyle name="Currency 2 6 3 2 5 5" xfId="7375" xr:uid="{00000000-0005-0000-0000-0000951B0000}"/>
    <cellStyle name="Currency 2 6 3 2 5 5 2" xfId="7376" xr:uid="{00000000-0005-0000-0000-0000961B0000}"/>
    <cellStyle name="Currency 2 6 3 2 5 5 2 2" xfId="7377" xr:uid="{00000000-0005-0000-0000-0000971B0000}"/>
    <cellStyle name="Currency 2 6 3 2 5 5 3" xfId="7378" xr:uid="{00000000-0005-0000-0000-0000981B0000}"/>
    <cellStyle name="Currency 2 6 3 2 5 6" xfId="7379" xr:uid="{00000000-0005-0000-0000-0000991B0000}"/>
    <cellStyle name="Currency 2 6 3 2 5 6 2" xfId="7380" xr:uid="{00000000-0005-0000-0000-00009A1B0000}"/>
    <cellStyle name="Currency 2 6 3 2 5 6 2 2" xfId="7381" xr:uid="{00000000-0005-0000-0000-00009B1B0000}"/>
    <cellStyle name="Currency 2 6 3 2 5 6 3" xfId="7382" xr:uid="{00000000-0005-0000-0000-00009C1B0000}"/>
    <cellStyle name="Currency 2 6 3 2 5 7" xfId="7383" xr:uid="{00000000-0005-0000-0000-00009D1B0000}"/>
    <cellStyle name="Currency 2 6 3 2 5 7 2" xfId="7384" xr:uid="{00000000-0005-0000-0000-00009E1B0000}"/>
    <cellStyle name="Currency 2 6 3 2 5 8" xfId="7385" xr:uid="{00000000-0005-0000-0000-00009F1B0000}"/>
    <cellStyle name="Currency 2 6 3 2 5 8 2" xfId="7386" xr:uid="{00000000-0005-0000-0000-0000A01B0000}"/>
    <cellStyle name="Currency 2 6 3 2 5 9" xfId="7387" xr:uid="{00000000-0005-0000-0000-0000A11B0000}"/>
    <cellStyle name="Currency 2 6 3 2 6" xfId="7388" xr:uid="{00000000-0005-0000-0000-0000A21B0000}"/>
    <cellStyle name="Currency 2 6 3 2 6 10" xfId="7389" xr:uid="{00000000-0005-0000-0000-0000A31B0000}"/>
    <cellStyle name="Currency 2 6 3 2 6 11" xfId="7390" xr:uid="{00000000-0005-0000-0000-0000A41B0000}"/>
    <cellStyle name="Currency 2 6 3 2 6 12" xfId="7391" xr:uid="{00000000-0005-0000-0000-0000A51B0000}"/>
    <cellStyle name="Currency 2 6 3 2 6 2" xfId="7392" xr:uid="{00000000-0005-0000-0000-0000A61B0000}"/>
    <cellStyle name="Currency 2 6 3 2 6 2 2" xfId="7393" xr:uid="{00000000-0005-0000-0000-0000A71B0000}"/>
    <cellStyle name="Currency 2 6 3 2 6 2 3" xfId="7394" xr:uid="{00000000-0005-0000-0000-0000A81B0000}"/>
    <cellStyle name="Currency 2 6 3 2 6 3" xfId="7395" xr:uid="{00000000-0005-0000-0000-0000A91B0000}"/>
    <cellStyle name="Currency 2 6 3 2 6 3 2" xfId="7396" xr:uid="{00000000-0005-0000-0000-0000AA1B0000}"/>
    <cellStyle name="Currency 2 6 3 2 6 3 3" xfId="7397" xr:uid="{00000000-0005-0000-0000-0000AB1B0000}"/>
    <cellStyle name="Currency 2 6 3 2 6 4" xfId="7398" xr:uid="{00000000-0005-0000-0000-0000AC1B0000}"/>
    <cellStyle name="Currency 2 6 3 2 6 5" xfId="7399" xr:uid="{00000000-0005-0000-0000-0000AD1B0000}"/>
    <cellStyle name="Currency 2 6 3 2 6 5 2" xfId="7400" xr:uid="{00000000-0005-0000-0000-0000AE1B0000}"/>
    <cellStyle name="Currency 2 6 3 2 6 5 2 2" xfId="7401" xr:uid="{00000000-0005-0000-0000-0000AF1B0000}"/>
    <cellStyle name="Currency 2 6 3 2 6 5 3" xfId="7402" xr:uid="{00000000-0005-0000-0000-0000B01B0000}"/>
    <cellStyle name="Currency 2 6 3 2 6 6" xfId="7403" xr:uid="{00000000-0005-0000-0000-0000B11B0000}"/>
    <cellStyle name="Currency 2 6 3 2 6 6 2" xfId="7404" xr:uid="{00000000-0005-0000-0000-0000B21B0000}"/>
    <cellStyle name="Currency 2 6 3 2 6 6 2 2" xfId="7405" xr:uid="{00000000-0005-0000-0000-0000B31B0000}"/>
    <cellStyle name="Currency 2 6 3 2 6 6 3" xfId="7406" xr:uid="{00000000-0005-0000-0000-0000B41B0000}"/>
    <cellStyle name="Currency 2 6 3 2 6 7" xfId="7407" xr:uid="{00000000-0005-0000-0000-0000B51B0000}"/>
    <cellStyle name="Currency 2 6 3 2 6 7 2" xfId="7408" xr:uid="{00000000-0005-0000-0000-0000B61B0000}"/>
    <cellStyle name="Currency 2 6 3 2 6 7 2 2" xfId="7409" xr:uid="{00000000-0005-0000-0000-0000B71B0000}"/>
    <cellStyle name="Currency 2 6 3 2 6 7 3" xfId="7410" xr:uid="{00000000-0005-0000-0000-0000B81B0000}"/>
    <cellStyle name="Currency 2 6 3 2 6 8" xfId="7411" xr:uid="{00000000-0005-0000-0000-0000B91B0000}"/>
    <cellStyle name="Currency 2 6 3 2 6 8 2" xfId="7412" xr:uid="{00000000-0005-0000-0000-0000BA1B0000}"/>
    <cellStyle name="Currency 2 6 3 2 6 9" xfId="7413" xr:uid="{00000000-0005-0000-0000-0000BB1B0000}"/>
    <cellStyle name="Currency 2 6 3 2 6 9 2" xfId="7414" xr:uid="{00000000-0005-0000-0000-0000BC1B0000}"/>
    <cellStyle name="Currency 2 6 3 2 7" xfId="7415" xr:uid="{00000000-0005-0000-0000-0000BD1B0000}"/>
    <cellStyle name="Currency 2 6 3 2 7 2" xfId="7416" xr:uid="{00000000-0005-0000-0000-0000BE1B0000}"/>
    <cellStyle name="Currency 2 6 3 2 7 3" xfId="7417" xr:uid="{00000000-0005-0000-0000-0000BF1B0000}"/>
    <cellStyle name="Currency 2 6 3 2 8" xfId="7418" xr:uid="{00000000-0005-0000-0000-0000C01B0000}"/>
    <cellStyle name="Currency 2 6 3 2 8 2" xfId="7419" xr:uid="{00000000-0005-0000-0000-0000C11B0000}"/>
    <cellStyle name="Currency 2 6 3 2 8 2 2" xfId="7420" xr:uid="{00000000-0005-0000-0000-0000C21B0000}"/>
    <cellStyle name="Currency 2 6 3 2 8 3" xfId="7421" xr:uid="{00000000-0005-0000-0000-0000C31B0000}"/>
    <cellStyle name="Currency 2 6 3 2 8 4" xfId="7422" xr:uid="{00000000-0005-0000-0000-0000C41B0000}"/>
    <cellStyle name="Currency 2 6 3 2 9" xfId="7423" xr:uid="{00000000-0005-0000-0000-0000C51B0000}"/>
    <cellStyle name="Currency 2 6 3 2 9 2" xfId="7424" xr:uid="{00000000-0005-0000-0000-0000C61B0000}"/>
    <cellStyle name="Currency 2 6 3 2 9 2 2" xfId="7425" xr:uid="{00000000-0005-0000-0000-0000C71B0000}"/>
    <cellStyle name="Currency 2 6 3 2 9 3" xfId="7426" xr:uid="{00000000-0005-0000-0000-0000C81B0000}"/>
    <cellStyle name="Currency 2 6 3 3" xfId="316" xr:uid="{00000000-0005-0000-0000-0000C91B0000}"/>
    <cellStyle name="Currency 2 6 3 3 10" xfId="7427" xr:uid="{00000000-0005-0000-0000-0000CA1B0000}"/>
    <cellStyle name="Currency 2 6 3 3 10 2" xfId="7428" xr:uid="{00000000-0005-0000-0000-0000CB1B0000}"/>
    <cellStyle name="Currency 2 6 3 3 10 2 2" xfId="7429" xr:uid="{00000000-0005-0000-0000-0000CC1B0000}"/>
    <cellStyle name="Currency 2 6 3 3 10 3" xfId="7430" xr:uid="{00000000-0005-0000-0000-0000CD1B0000}"/>
    <cellStyle name="Currency 2 6 3 3 11" xfId="7431" xr:uid="{00000000-0005-0000-0000-0000CE1B0000}"/>
    <cellStyle name="Currency 2 6 3 3 11 2" xfId="7432" xr:uid="{00000000-0005-0000-0000-0000CF1B0000}"/>
    <cellStyle name="Currency 2 6 3 3 12" xfId="7433" xr:uid="{00000000-0005-0000-0000-0000D01B0000}"/>
    <cellStyle name="Currency 2 6 3 3 12 2" xfId="7434" xr:uid="{00000000-0005-0000-0000-0000D11B0000}"/>
    <cellStyle name="Currency 2 6 3 3 13" xfId="7435" xr:uid="{00000000-0005-0000-0000-0000D21B0000}"/>
    <cellStyle name="Currency 2 6 3 3 14" xfId="7436" xr:uid="{00000000-0005-0000-0000-0000D31B0000}"/>
    <cellStyle name="Currency 2 6 3 3 15" xfId="7437" xr:uid="{00000000-0005-0000-0000-0000D41B0000}"/>
    <cellStyle name="Currency 2 6 3 3 16" xfId="7438" xr:uid="{00000000-0005-0000-0000-0000D51B0000}"/>
    <cellStyle name="Currency 2 6 3 3 2" xfId="317" xr:uid="{00000000-0005-0000-0000-0000D61B0000}"/>
    <cellStyle name="Currency 2 6 3 3 2 2" xfId="7439" xr:uid="{00000000-0005-0000-0000-0000D71B0000}"/>
    <cellStyle name="Currency 2 6 3 3 2 2 10" xfId="7440" xr:uid="{00000000-0005-0000-0000-0000D81B0000}"/>
    <cellStyle name="Currency 2 6 3 3 2 2 2" xfId="7441" xr:uid="{00000000-0005-0000-0000-0000D91B0000}"/>
    <cellStyle name="Currency 2 6 3 3 2 2 2 2" xfId="7442" xr:uid="{00000000-0005-0000-0000-0000DA1B0000}"/>
    <cellStyle name="Currency 2 6 3 3 2 2 2 3" xfId="7443" xr:uid="{00000000-0005-0000-0000-0000DB1B0000}"/>
    <cellStyle name="Currency 2 6 3 3 2 2 3" xfId="7444" xr:uid="{00000000-0005-0000-0000-0000DC1B0000}"/>
    <cellStyle name="Currency 2 6 3 3 2 2 3 2" xfId="7445" xr:uid="{00000000-0005-0000-0000-0000DD1B0000}"/>
    <cellStyle name="Currency 2 6 3 3 2 2 3 3" xfId="7446" xr:uid="{00000000-0005-0000-0000-0000DE1B0000}"/>
    <cellStyle name="Currency 2 6 3 3 2 2 4" xfId="7447" xr:uid="{00000000-0005-0000-0000-0000DF1B0000}"/>
    <cellStyle name="Currency 2 6 3 3 2 2 4 2" xfId="7448" xr:uid="{00000000-0005-0000-0000-0000E01B0000}"/>
    <cellStyle name="Currency 2 6 3 3 2 2 4 2 2" xfId="7449" xr:uid="{00000000-0005-0000-0000-0000E11B0000}"/>
    <cellStyle name="Currency 2 6 3 3 2 2 4 3" xfId="7450" xr:uid="{00000000-0005-0000-0000-0000E21B0000}"/>
    <cellStyle name="Currency 2 6 3 3 2 2 5" xfId="7451" xr:uid="{00000000-0005-0000-0000-0000E31B0000}"/>
    <cellStyle name="Currency 2 6 3 3 2 2 5 2" xfId="7452" xr:uid="{00000000-0005-0000-0000-0000E41B0000}"/>
    <cellStyle name="Currency 2 6 3 3 2 2 5 2 2" xfId="7453" xr:uid="{00000000-0005-0000-0000-0000E51B0000}"/>
    <cellStyle name="Currency 2 6 3 3 2 2 5 3" xfId="7454" xr:uid="{00000000-0005-0000-0000-0000E61B0000}"/>
    <cellStyle name="Currency 2 6 3 3 2 2 6" xfId="7455" xr:uid="{00000000-0005-0000-0000-0000E71B0000}"/>
    <cellStyle name="Currency 2 6 3 3 2 2 6 2" xfId="7456" xr:uid="{00000000-0005-0000-0000-0000E81B0000}"/>
    <cellStyle name="Currency 2 6 3 3 2 2 6 2 2" xfId="7457" xr:uid="{00000000-0005-0000-0000-0000E91B0000}"/>
    <cellStyle name="Currency 2 6 3 3 2 2 6 3" xfId="7458" xr:uid="{00000000-0005-0000-0000-0000EA1B0000}"/>
    <cellStyle name="Currency 2 6 3 3 2 2 7" xfId="7459" xr:uid="{00000000-0005-0000-0000-0000EB1B0000}"/>
    <cellStyle name="Currency 2 6 3 3 2 2 7 2" xfId="7460" xr:uid="{00000000-0005-0000-0000-0000EC1B0000}"/>
    <cellStyle name="Currency 2 6 3 3 2 2 8" xfId="7461" xr:uid="{00000000-0005-0000-0000-0000ED1B0000}"/>
    <cellStyle name="Currency 2 6 3 3 2 2 8 2" xfId="7462" xr:uid="{00000000-0005-0000-0000-0000EE1B0000}"/>
    <cellStyle name="Currency 2 6 3 3 2 2 9" xfId="7463" xr:uid="{00000000-0005-0000-0000-0000EF1B0000}"/>
    <cellStyle name="Currency 2 6 3 3 2 3" xfId="7464" xr:uid="{00000000-0005-0000-0000-0000F01B0000}"/>
    <cellStyle name="Currency 2 6 3 3 2 3 10" xfId="7465" xr:uid="{00000000-0005-0000-0000-0000F11B0000}"/>
    <cellStyle name="Currency 2 6 3 3 2 3 2" xfId="7466" xr:uid="{00000000-0005-0000-0000-0000F21B0000}"/>
    <cellStyle name="Currency 2 6 3 3 2 3 2 2" xfId="7467" xr:uid="{00000000-0005-0000-0000-0000F31B0000}"/>
    <cellStyle name="Currency 2 6 3 3 2 3 2 3" xfId="7468" xr:uid="{00000000-0005-0000-0000-0000F41B0000}"/>
    <cellStyle name="Currency 2 6 3 3 2 3 3" xfId="7469" xr:uid="{00000000-0005-0000-0000-0000F51B0000}"/>
    <cellStyle name="Currency 2 6 3 3 2 3 3 2" xfId="7470" xr:uid="{00000000-0005-0000-0000-0000F61B0000}"/>
    <cellStyle name="Currency 2 6 3 3 2 3 3 3" xfId="7471" xr:uid="{00000000-0005-0000-0000-0000F71B0000}"/>
    <cellStyle name="Currency 2 6 3 3 2 3 4" xfId="7472" xr:uid="{00000000-0005-0000-0000-0000F81B0000}"/>
    <cellStyle name="Currency 2 6 3 3 2 3 4 2" xfId="7473" xr:uid="{00000000-0005-0000-0000-0000F91B0000}"/>
    <cellStyle name="Currency 2 6 3 3 2 3 4 2 2" xfId="7474" xr:uid="{00000000-0005-0000-0000-0000FA1B0000}"/>
    <cellStyle name="Currency 2 6 3 3 2 3 4 3" xfId="7475" xr:uid="{00000000-0005-0000-0000-0000FB1B0000}"/>
    <cellStyle name="Currency 2 6 3 3 2 3 5" xfId="7476" xr:uid="{00000000-0005-0000-0000-0000FC1B0000}"/>
    <cellStyle name="Currency 2 6 3 3 2 3 5 2" xfId="7477" xr:uid="{00000000-0005-0000-0000-0000FD1B0000}"/>
    <cellStyle name="Currency 2 6 3 3 2 3 5 2 2" xfId="7478" xr:uid="{00000000-0005-0000-0000-0000FE1B0000}"/>
    <cellStyle name="Currency 2 6 3 3 2 3 5 3" xfId="7479" xr:uid="{00000000-0005-0000-0000-0000FF1B0000}"/>
    <cellStyle name="Currency 2 6 3 3 2 3 6" xfId="7480" xr:uid="{00000000-0005-0000-0000-0000001C0000}"/>
    <cellStyle name="Currency 2 6 3 3 2 3 6 2" xfId="7481" xr:uid="{00000000-0005-0000-0000-0000011C0000}"/>
    <cellStyle name="Currency 2 6 3 3 2 3 6 2 2" xfId="7482" xr:uid="{00000000-0005-0000-0000-0000021C0000}"/>
    <cellStyle name="Currency 2 6 3 3 2 3 6 3" xfId="7483" xr:uid="{00000000-0005-0000-0000-0000031C0000}"/>
    <cellStyle name="Currency 2 6 3 3 2 3 7" xfId="7484" xr:uid="{00000000-0005-0000-0000-0000041C0000}"/>
    <cellStyle name="Currency 2 6 3 3 2 3 7 2" xfId="7485" xr:uid="{00000000-0005-0000-0000-0000051C0000}"/>
    <cellStyle name="Currency 2 6 3 3 2 3 8" xfId="7486" xr:uid="{00000000-0005-0000-0000-0000061C0000}"/>
    <cellStyle name="Currency 2 6 3 3 2 3 8 2" xfId="7487" xr:uid="{00000000-0005-0000-0000-0000071C0000}"/>
    <cellStyle name="Currency 2 6 3 3 2 3 9" xfId="7488" xr:uid="{00000000-0005-0000-0000-0000081C0000}"/>
    <cellStyle name="Currency 2 6 3 3 2 4" xfId="7489" xr:uid="{00000000-0005-0000-0000-0000091C0000}"/>
    <cellStyle name="Currency 2 6 3 3 2 4 10" xfId="7490" xr:uid="{00000000-0005-0000-0000-00000A1C0000}"/>
    <cellStyle name="Currency 2 6 3 3 2 4 2" xfId="7491" xr:uid="{00000000-0005-0000-0000-00000B1C0000}"/>
    <cellStyle name="Currency 2 6 3 3 2 4 3" xfId="7492" xr:uid="{00000000-0005-0000-0000-00000C1C0000}"/>
    <cellStyle name="Currency 2 6 3 3 2 4 3 2" xfId="7493" xr:uid="{00000000-0005-0000-0000-00000D1C0000}"/>
    <cellStyle name="Currency 2 6 3 3 2 4 3 2 2" xfId="7494" xr:uid="{00000000-0005-0000-0000-00000E1C0000}"/>
    <cellStyle name="Currency 2 6 3 3 2 4 3 3" xfId="7495" xr:uid="{00000000-0005-0000-0000-00000F1C0000}"/>
    <cellStyle name="Currency 2 6 3 3 2 4 4" xfId="7496" xr:uid="{00000000-0005-0000-0000-0000101C0000}"/>
    <cellStyle name="Currency 2 6 3 3 2 4 4 2" xfId="7497" xr:uid="{00000000-0005-0000-0000-0000111C0000}"/>
    <cellStyle name="Currency 2 6 3 3 2 4 4 2 2" xfId="7498" xr:uid="{00000000-0005-0000-0000-0000121C0000}"/>
    <cellStyle name="Currency 2 6 3 3 2 4 4 3" xfId="7499" xr:uid="{00000000-0005-0000-0000-0000131C0000}"/>
    <cellStyle name="Currency 2 6 3 3 2 4 5" xfId="7500" xr:uid="{00000000-0005-0000-0000-0000141C0000}"/>
    <cellStyle name="Currency 2 6 3 3 2 4 5 2" xfId="7501" xr:uid="{00000000-0005-0000-0000-0000151C0000}"/>
    <cellStyle name="Currency 2 6 3 3 2 4 5 2 2" xfId="7502" xr:uid="{00000000-0005-0000-0000-0000161C0000}"/>
    <cellStyle name="Currency 2 6 3 3 2 4 5 3" xfId="7503" xr:uid="{00000000-0005-0000-0000-0000171C0000}"/>
    <cellStyle name="Currency 2 6 3 3 2 4 6" xfId="7504" xr:uid="{00000000-0005-0000-0000-0000181C0000}"/>
    <cellStyle name="Currency 2 6 3 3 2 4 6 2" xfId="7505" xr:uid="{00000000-0005-0000-0000-0000191C0000}"/>
    <cellStyle name="Currency 2 6 3 3 2 4 7" xfId="7506" xr:uid="{00000000-0005-0000-0000-00001A1C0000}"/>
    <cellStyle name="Currency 2 6 3 3 2 4 7 2" xfId="7507" xr:uid="{00000000-0005-0000-0000-00001B1C0000}"/>
    <cellStyle name="Currency 2 6 3 3 2 4 8" xfId="7508" xr:uid="{00000000-0005-0000-0000-00001C1C0000}"/>
    <cellStyle name="Currency 2 6 3 3 2 4 9" xfId="7509" xr:uid="{00000000-0005-0000-0000-00001D1C0000}"/>
    <cellStyle name="Currency 2 6 3 3 2 5" xfId="7510" xr:uid="{00000000-0005-0000-0000-00001E1C0000}"/>
    <cellStyle name="Currency 2 6 3 3 2 5 2" xfId="7511" xr:uid="{00000000-0005-0000-0000-00001F1C0000}"/>
    <cellStyle name="Currency 2 6 3 3 2 5 3" xfId="7512" xr:uid="{00000000-0005-0000-0000-0000201C0000}"/>
    <cellStyle name="Currency 2 6 3 3 2 5 4" xfId="25533" xr:uid="{00000000-0005-0000-0000-0000211C0000}"/>
    <cellStyle name="Currency 2 6 3 3 2 6" xfId="7513" xr:uid="{00000000-0005-0000-0000-0000221C0000}"/>
    <cellStyle name="Currency 2 6 3 3 2 6 2" xfId="7514" xr:uid="{00000000-0005-0000-0000-0000231C0000}"/>
    <cellStyle name="Currency 2 6 3 3 2 6 2 2" xfId="7515" xr:uid="{00000000-0005-0000-0000-0000241C0000}"/>
    <cellStyle name="Currency 2 6 3 3 2 6 2 2 2" xfId="7516" xr:uid="{00000000-0005-0000-0000-0000251C0000}"/>
    <cellStyle name="Currency 2 6 3 3 2 6 2 3" xfId="7517" xr:uid="{00000000-0005-0000-0000-0000261C0000}"/>
    <cellStyle name="Currency 2 6 3 3 2 6 3" xfId="7518" xr:uid="{00000000-0005-0000-0000-0000271C0000}"/>
    <cellStyle name="Currency 2 6 3 3 2 6 3 2" xfId="7519" xr:uid="{00000000-0005-0000-0000-0000281C0000}"/>
    <cellStyle name="Currency 2 6 3 3 2 6 3 2 2" xfId="7520" xr:uid="{00000000-0005-0000-0000-0000291C0000}"/>
    <cellStyle name="Currency 2 6 3 3 2 6 3 3" xfId="7521" xr:uid="{00000000-0005-0000-0000-00002A1C0000}"/>
    <cellStyle name="Currency 2 6 3 3 2 6 4" xfId="7522" xr:uid="{00000000-0005-0000-0000-00002B1C0000}"/>
    <cellStyle name="Currency 2 6 3 3 2 6 4 2" xfId="7523" xr:uid="{00000000-0005-0000-0000-00002C1C0000}"/>
    <cellStyle name="Currency 2 6 3 3 2 6 4 2 2" xfId="7524" xr:uid="{00000000-0005-0000-0000-00002D1C0000}"/>
    <cellStyle name="Currency 2 6 3 3 2 6 4 3" xfId="7525" xr:uid="{00000000-0005-0000-0000-00002E1C0000}"/>
    <cellStyle name="Currency 2 6 3 3 2 6 5" xfId="7526" xr:uid="{00000000-0005-0000-0000-00002F1C0000}"/>
    <cellStyle name="Currency 2 6 3 3 2 6 5 2" xfId="7527" xr:uid="{00000000-0005-0000-0000-0000301C0000}"/>
    <cellStyle name="Currency 2 6 3 3 2 6 6" xfId="7528" xr:uid="{00000000-0005-0000-0000-0000311C0000}"/>
    <cellStyle name="Currency 2 6 3 3 2 6 6 2" xfId="7529" xr:uid="{00000000-0005-0000-0000-0000321C0000}"/>
    <cellStyle name="Currency 2 6 3 3 2 6 7" xfId="7530" xr:uid="{00000000-0005-0000-0000-0000331C0000}"/>
    <cellStyle name="Currency 2 6 3 3 2 7" xfId="7531" xr:uid="{00000000-0005-0000-0000-0000341C0000}"/>
    <cellStyle name="Currency 2 6 3 3 2 7 2" xfId="7532" xr:uid="{00000000-0005-0000-0000-0000351C0000}"/>
    <cellStyle name="Currency 2 6 3 3 2 7 2 2" xfId="7533" xr:uid="{00000000-0005-0000-0000-0000361C0000}"/>
    <cellStyle name="Currency 2 6 3 3 2 7 3" xfId="7534" xr:uid="{00000000-0005-0000-0000-0000371C0000}"/>
    <cellStyle name="Currency 2 6 3 3 2 8" xfId="7535" xr:uid="{00000000-0005-0000-0000-0000381C0000}"/>
    <cellStyle name="Currency 2 6 3 3 2 8 2" xfId="7536" xr:uid="{00000000-0005-0000-0000-0000391C0000}"/>
    <cellStyle name="Currency 2 6 3 3 2 8 2 2" xfId="7537" xr:uid="{00000000-0005-0000-0000-00003A1C0000}"/>
    <cellStyle name="Currency 2 6 3 3 2 8 3" xfId="7538" xr:uid="{00000000-0005-0000-0000-00003B1C0000}"/>
    <cellStyle name="Currency 2 6 3 3 2 9" xfId="7539" xr:uid="{00000000-0005-0000-0000-00003C1C0000}"/>
    <cellStyle name="Currency 2 6 3 3 3" xfId="318" xr:uid="{00000000-0005-0000-0000-00003D1C0000}"/>
    <cellStyle name="Currency 2 6 3 3 3 10" xfId="7540" xr:uid="{00000000-0005-0000-0000-00003E1C0000}"/>
    <cellStyle name="Currency 2 6 3 3 3 11" xfId="7541" xr:uid="{00000000-0005-0000-0000-00003F1C0000}"/>
    <cellStyle name="Currency 2 6 3 3 3 12" xfId="7542" xr:uid="{00000000-0005-0000-0000-0000401C0000}"/>
    <cellStyle name="Currency 2 6 3 3 3 13" xfId="7543" xr:uid="{00000000-0005-0000-0000-0000411C0000}"/>
    <cellStyle name="Currency 2 6 3 3 3 2" xfId="319" xr:uid="{00000000-0005-0000-0000-0000421C0000}"/>
    <cellStyle name="Currency 2 6 3 3 3 2 10" xfId="7544" xr:uid="{00000000-0005-0000-0000-0000431C0000}"/>
    <cellStyle name="Currency 2 6 3 3 3 2 2" xfId="7545" xr:uid="{00000000-0005-0000-0000-0000441C0000}"/>
    <cellStyle name="Currency 2 6 3 3 3 2 2 2" xfId="7546" xr:uid="{00000000-0005-0000-0000-0000451C0000}"/>
    <cellStyle name="Currency 2 6 3 3 3 2 2 3" xfId="7547" xr:uid="{00000000-0005-0000-0000-0000461C0000}"/>
    <cellStyle name="Currency 2 6 3 3 3 2 3" xfId="7548" xr:uid="{00000000-0005-0000-0000-0000471C0000}"/>
    <cellStyle name="Currency 2 6 3 3 3 2 3 2" xfId="7549" xr:uid="{00000000-0005-0000-0000-0000481C0000}"/>
    <cellStyle name="Currency 2 6 3 3 3 2 3 3" xfId="7550" xr:uid="{00000000-0005-0000-0000-0000491C0000}"/>
    <cellStyle name="Currency 2 6 3 3 3 2 3 4" xfId="25535" xr:uid="{00000000-0005-0000-0000-00004A1C0000}"/>
    <cellStyle name="Currency 2 6 3 3 3 2 4" xfId="7551" xr:uid="{00000000-0005-0000-0000-00004B1C0000}"/>
    <cellStyle name="Currency 2 6 3 3 3 2 4 2" xfId="7552" xr:uid="{00000000-0005-0000-0000-00004C1C0000}"/>
    <cellStyle name="Currency 2 6 3 3 3 2 4 2 2" xfId="7553" xr:uid="{00000000-0005-0000-0000-00004D1C0000}"/>
    <cellStyle name="Currency 2 6 3 3 3 2 4 3" xfId="7554" xr:uid="{00000000-0005-0000-0000-00004E1C0000}"/>
    <cellStyle name="Currency 2 6 3 3 3 2 5" xfId="7555" xr:uid="{00000000-0005-0000-0000-00004F1C0000}"/>
    <cellStyle name="Currency 2 6 3 3 3 2 5 2" xfId="7556" xr:uid="{00000000-0005-0000-0000-0000501C0000}"/>
    <cellStyle name="Currency 2 6 3 3 3 2 5 2 2" xfId="7557" xr:uid="{00000000-0005-0000-0000-0000511C0000}"/>
    <cellStyle name="Currency 2 6 3 3 3 2 5 3" xfId="7558" xr:uid="{00000000-0005-0000-0000-0000521C0000}"/>
    <cellStyle name="Currency 2 6 3 3 3 2 6" xfId="7559" xr:uid="{00000000-0005-0000-0000-0000531C0000}"/>
    <cellStyle name="Currency 2 6 3 3 3 2 6 2" xfId="7560" xr:uid="{00000000-0005-0000-0000-0000541C0000}"/>
    <cellStyle name="Currency 2 6 3 3 3 2 6 2 2" xfId="7561" xr:uid="{00000000-0005-0000-0000-0000551C0000}"/>
    <cellStyle name="Currency 2 6 3 3 3 2 6 3" xfId="7562" xr:uid="{00000000-0005-0000-0000-0000561C0000}"/>
    <cellStyle name="Currency 2 6 3 3 3 2 7" xfId="7563" xr:uid="{00000000-0005-0000-0000-0000571C0000}"/>
    <cellStyle name="Currency 2 6 3 3 3 2 7 2" xfId="7564" xr:uid="{00000000-0005-0000-0000-0000581C0000}"/>
    <cellStyle name="Currency 2 6 3 3 3 2 8" xfId="7565" xr:uid="{00000000-0005-0000-0000-0000591C0000}"/>
    <cellStyle name="Currency 2 6 3 3 3 2 8 2" xfId="7566" xr:uid="{00000000-0005-0000-0000-00005A1C0000}"/>
    <cellStyle name="Currency 2 6 3 3 3 2 9" xfId="7567" xr:uid="{00000000-0005-0000-0000-00005B1C0000}"/>
    <cellStyle name="Currency 2 6 3 3 3 3" xfId="320" xr:uid="{00000000-0005-0000-0000-00005C1C0000}"/>
    <cellStyle name="Currency 2 6 3 3 3 3 2" xfId="7568" xr:uid="{00000000-0005-0000-0000-00005D1C0000}"/>
    <cellStyle name="Currency 2 6 3 3 3 3 2 2" xfId="25536" xr:uid="{00000000-0005-0000-0000-00005E1C0000}"/>
    <cellStyle name="Currency 2 6 3 3 3 3 2 3" xfId="25635" xr:uid="{00000000-0005-0000-0000-00005F1C0000}"/>
    <cellStyle name="Currency 2 6 3 3 3 3 3" xfId="7569" xr:uid="{00000000-0005-0000-0000-0000601C0000}"/>
    <cellStyle name="Currency 2 6 3 3 3 4" xfId="7570" xr:uid="{00000000-0005-0000-0000-0000611C0000}"/>
    <cellStyle name="Currency 2 6 3 3 3 4 2" xfId="7571" xr:uid="{00000000-0005-0000-0000-0000621C0000}"/>
    <cellStyle name="Currency 2 6 3 3 3 4 3" xfId="7572" xr:uid="{00000000-0005-0000-0000-0000631C0000}"/>
    <cellStyle name="Currency 2 6 3 3 3 4 4" xfId="25534" xr:uid="{00000000-0005-0000-0000-0000641C0000}"/>
    <cellStyle name="Currency 2 6 3 3 3 5" xfId="7573" xr:uid="{00000000-0005-0000-0000-0000651C0000}"/>
    <cellStyle name="Currency 2 6 3 3 3 5 2" xfId="7574" xr:uid="{00000000-0005-0000-0000-0000661C0000}"/>
    <cellStyle name="Currency 2 6 3 3 3 5 2 2" xfId="7575" xr:uid="{00000000-0005-0000-0000-0000671C0000}"/>
    <cellStyle name="Currency 2 6 3 3 3 5 3" xfId="7576" xr:uid="{00000000-0005-0000-0000-0000681C0000}"/>
    <cellStyle name="Currency 2 6 3 3 3 6" xfId="7577" xr:uid="{00000000-0005-0000-0000-0000691C0000}"/>
    <cellStyle name="Currency 2 6 3 3 3 6 2" xfId="7578" xr:uid="{00000000-0005-0000-0000-00006A1C0000}"/>
    <cellStyle name="Currency 2 6 3 3 3 6 2 2" xfId="7579" xr:uid="{00000000-0005-0000-0000-00006B1C0000}"/>
    <cellStyle name="Currency 2 6 3 3 3 6 3" xfId="7580" xr:uid="{00000000-0005-0000-0000-00006C1C0000}"/>
    <cellStyle name="Currency 2 6 3 3 3 7" xfId="7581" xr:uid="{00000000-0005-0000-0000-00006D1C0000}"/>
    <cellStyle name="Currency 2 6 3 3 3 7 2" xfId="7582" xr:uid="{00000000-0005-0000-0000-00006E1C0000}"/>
    <cellStyle name="Currency 2 6 3 3 3 7 2 2" xfId="7583" xr:uid="{00000000-0005-0000-0000-00006F1C0000}"/>
    <cellStyle name="Currency 2 6 3 3 3 7 3" xfId="7584" xr:uid="{00000000-0005-0000-0000-0000701C0000}"/>
    <cellStyle name="Currency 2 6 3 3 3 8" xfId="7585" xr:uid="{00000000-0005-0000-0000-0000711C0000}"/>
    <cellStyle name="Currency 2 6 3 3 3 8 2" xfId="7586" xr:uid="{00000000-0005-0000-0000-0000721C0000}"/>
    <cellStyle name="Currency 2 6 3 3 3 9" xfId="7587" xr:uid="{00000000-0005-0000-0000-0000731C0000}"/>
    <cellStyle name="Currency 2 6 3 3 3 9 2" xfId="7588" xr:uid="{00000000-0005-0000-0000-0000741C0000}"/>
    <cellStyle name="Currency 2 6 3 3 4" xfId="321" xr:uid="{00000000-0005-0000-0000-0000751C0000}"/>
    <cellStyle name="Currency 2 6 3 3 4 2" xfId="322" xr:uid="{00000000-0005-0000-0000-0000761C0000}"/>
    <cellStyle name="Currency 2 6 3 3 4 2 10" xfId="7589" xr:uid="{00000000-0005-0000-0000-0000771C0000}"/>
    <cellStyle name="Currency 2 6 3 3 4 2 11" xfId="7590" xr:uid="{00000000-0005-0000-0000-0000781C0000}"/>
    <cellStyle name="Currency 2 6 3 3 4 2 2" xfId="7591" xr:uid="{00000000-0005-0000-0000-0000791C0000}"/>
    <cellStyle name="Currency 2 6 3 3 4 2 2 2" xfId="7592" xr:uid="{00000000-0005-0000-0000-00007A1C0000}"/>
    <cellStyle name="Currency 2 6 3 3 4 2 2 3" xfId="7593" xr:uid="{00000000-0005-0000-0000-00007B1C0000}"/>
    <cellStyle name="Currency 2 6 3 3 4 2 3" xfId="7594" xr:uid="{00000000-0005-0000-0000-00007C1C0000}"/>
    <cellStyle name="Currency 2 6 3 3 4 2 3 2" xfId="25538" xr:uid="{00000000-0005-0000-0000-00007D1C0000}"/>
    <cellStyle name="Currency 2 6 3 3 4 2 3 3" xfId="25636" xr:uid="{00000000-0005-0000-0000-00007E1C0000}"/>
    <cellStyle name="Currency 2 6 3 3 4 2 4" xfId="7595" xr:uid="{00000000-0005-0000-0000-00007F1C0000}"/>
    <cellStyle name="Currency 2 6 3 3 4 2 4 2" xfId="7596" xr:uid="{00000000-0005-0000-0000-0000801C0000}"/>
    <cellStyle name="Currency 2 6 3 3 4 2 4 2 2" xfId="7597" xr:uid="{00000000-0005-0000-0000-0000811C0000}"/>
    <cellStyle name="Currency 2 6 3 3 4 2 4 3" xfId="7598" xr:uid="{00000000-0005-0000-0000-0000821C0000}"/>
    <cellStyle name="Currency 2 6 3 3 4 2 5" xfId="7599" xr:uid="{00000000-0005-0000-0000-0000831C0000}"/>
    <cellStyle name="Currency 2 6 3 3 4 2 5 2" xfId="7600" xr:uid="{00000000-0005-0000-0000-0000841C0000}"/>
    <cellStyle name="Currency 2 6 3 3 4 2 5 2 2" xfId="7601" xr:uid="{00000000-0005-0000-0000-0000851C0000}"/>
    <cellStyle name="Currency 2 6 3 3 4 2 5 3" xfId="7602" xr:uid="{00000000-0005-0000-0000-0000861C0000}"/>
    <cellStyle name="Currency 2 6 3 3 4 2 6" xfId="7603" xr:uid="{00000000-0005-0000-0000-0000871C0000}"/>
    <cellStyle name="Currency 2 6 3 3 4 2 6 2" xfId="7604" xr:uid="{00000000-0005-0000-0000-0000881C0000}"/>
    <cellStyle name="Currency 2 6 3 3 4 2 6 2 2" xfId="7605" xr:uid="{00000000-0005-0000-0000-0000891C0000}"/>
    <cellStyle name="Currency 2 6 3 3 4 2 6 3" xfId="7606" xr:uid="{00000000-0005-0000-0000-00008A1C0000}"/>
    <cellStyle name="Currency 2 6 3 3 4 2 7" xfId="7607" xr:uid="{00000000-0005-0000-0000-00008B1C0000}"/>
    <cellStyle name="Currency 2 6 3 3 4 2 7 2" xfId="7608" xr:uid="{00000000-0005-0000-0000-00008C1C0000}"/>
    <cellStyle name="Currency 2 6 3 3 4 2 8" xfId="7609" xr:uid="{00000000-0005-0000-0000-00008D1C0000}"/>
    <cellStyle name="Currency 2 6 3 3 4 2 8 2" xfId="7610" xr:uid="{00000000-0005-0000-0000-00008E1C0000}"/>
    <cellStyle name="Currency 2 6 3 3 4 2 9" xfId="7611" xr:uid="{00000000-0005-0000-0000-00008F1C0000}"/>
    <cellStyle name="Currency 2 6 3 3 4 3" xfId="323" xr:uid="{00000000-0005-0000-0000-0000901C0000}"/>
    <cellStyle name="Currency 2 6 3 3 4 3 2" xfId="7612" xr:uid="{00000000-0005-0000-0000-0000911C0000}"/>
    <cellStyle name="Currency 2 6 3 3 4 3 2 2" xfId="25539" xr:uid="{00000000-0005-0000-0000-0000921C0000}"/>
    <cellStyle name="Currency 2 6 3 3 4 3 2 3" xfId="25637" xr:uid="{00000000-0005-0000-0000-0000931C0000}"/>
    <cellStyle name="Currency 2 6 3 3 4 3 3" xfId="7613" xr:uid="{00000000-0005-0000-0000-0000941C0000}"/>
    <cellStyle name="Currency 2 6 3 3 4 4" xfId="7614" xr:uid="{00000000-0005-0000-0000-0000951C0000}"/>
    <cellStyle name="Currency 2 6 3 3 4 4 2" xfId="7615" xr:uid="{00000000-0005-0000-0000-0000961C0000}"/>
    <cellStyle name="Currency 2 6 3 3 4 4 2 2" xfId="7616" xr:uid="{00000000-0005-0000-0000-0000971C0000}"/>
    <cellStyle name="Currency 2 6 3 3 4 4 3" xfId="7617" xr:uid="{00000000-0005-0000-0000-0000981C0000}"/>
    <cellStyle name="Currency 2 6 3 3 4 4 4" xfId="25537" xr:uid="{00000000-0005-0000-0000-0000991C0000}"/>
    <cellStyle name="Currency 2 6 3 3 4 5" xfId="7618" xr:uid="{00000000-0005-0000-0000-00009A1C0000}"/>
    <cellStyle name="Currency 2 6 3 3 4 5 2" xfId="7619" xr:uid="{00000000-0005-0000-0000-00009B1C0000}"/>
    <cellStyle name="Currency 2 6 3 3 4 5 2 2" xfId="7620" xr:uid="{00000000-0005-0000-0000-00009C1C0000}"/>
    <cellStyle name="Currency 2 6 3 3 4 5 3" xfId="7621" xr:uid="{00000000-0005-0000-0000-00009D1C0000}"/>
    <cellStyle name="Currency 2 6 3 3 4 6" xfId="7622" xr:uid="{00000000-0005-0000-0000-00009E1C0000}"/>
    <cellStyle name="Currency 2 6 3 3 4 7" xfId="7623" xr:uid="{00000000-0005-0000-0000-00009F1C0000}"/>
    <cellStyle name="Currency 2 6 3 3 5" xfId="7624" xr:uid="{00000000-0005-0000-0000-0000A01C0000}"/>
    <cellStyle name="Currency 2 6 3 3 5 10" xfId="7625" xr:uid="{00000000-0005-0000-0000-0000A11C0000}"/>
    <cellStyle name="Currency 2 6 3 3 5 2" xfId="7626" xr:uid="{00000000-0005-0000-0000-0000A21C0000}"/>
    <cellStyle name="Currency 2 6 3 3 5 2 2" xfId="7627" xr:uid="{00000000-0005-0000-0000-0000A31C0000}"/>
    <cellStyle name="Currency 2 6 3 3 5 2 3" xfId="7628" xr:uid="{00000000-0005-0000-0000-0000A41C0000}"/>
    <cellStyle name="Currency 2 6 3 3 5 3" xfId="7629" xr:uid="{00000000-0005-0000-0000-0000A51C0000}"/>
    <cellStyle name="Currency 2 6 3 3 5 3 2" xfId="7630" xr:uid="{00000000-0005-0000-0000-0000A61C0000}"/>
    <cellStyle name="Currency 2 6 3 3 5 3 3" xfId="7631" xr:uid="{00000000-0005-0000-0000-0000A71C0000}"/>
    <cellStyle name="Currency 2 6 3 3 5 4" xfId="7632" xr:uid="{00000000-0005-0000-0000-0000A81C0000}"/>
    <cellStyle name="Currency 2 6 3 3 5 4 2" xfId="7633" xr:uid="{00000000-0005-0000-0000-0000A91C0000}"/>
    <cellStyle name="Currency 2 6 3 3 5 4 2 2" xfId="7634" xr:uid="{00000000-0005-0000-0000-0000AA1C0000}"/>
    <cellStyle name="Currency 2 6 3 3 5 4 3" xfId="7635" xr:uid="{00000000-0005-0000-0000-0000AB1C0000}"/>
    <cellStyle name="Currency 2 6 3 3 5 5" xfId="7636" xr:uid="{00000000-0005-0000-0000-0000AC1C0000}"/>
    <cellStyle name="Currency 2 6 3 3 5 5 2" xfId="7637" xr:uid="{00000000-0005-0000-0000-0000AD1C0000}"/>
    <cellStyle name="Currency 2 6 3 3 5 5 2 2" xfId="7638" xr:uid="{00000000-0005-0000-0000-0000AE1C0000}"/>
    <cellStyle name="Currency 2 6 3 3 5 5 3" xfId="7639" xr:uid="{00000000-0005-0000-0000-0000AF1C0000}"/>
    <cellStyle name="Currency 2 6 3 3 5 6" xfId="7640" xr:uid="{00000000-0005-0000-0000-0000B01C0000}"/>
    <cellStyle name="Currency 2 6 3 3 5 6 2" xfId="7641" xr:uid="{00000000-0005-0000-0000-0000B11C0000}"/>
    <cellStyle name="Currency 2 6 3 3 5 6 2 2" xfId="7642" xr:uid="{00000000-0005-0000-0000-0000B21C0000}"/>
    <cellStyle name="Currency 2 6 3 3 5 6 3" xfId="7643" xr:uid="{00000000-0005-0000-0000-0000B31C0000}"/>
    <cellStyle name="Currency 2 6 3 3 5 7" xfId="7644" xr:uid="{00000000-0005-0000-0000-0000B41C0000}"/>
    <cellStyle name="Currency 2 6 3 3 5 7 2" xfId="7645" xr:uid="{00000000-0005-0000-0000-0000B51C0000}"/>
    <cellStyle name="Currency 2 6 3 3 5 8" xfId="7646" xr:uid="{00000000-0005-0000-0000-0000B61C0000}"/>
    <cellStyle name="Currency 2 6 3 3 5 8 2" xfId="7647" xr:uid="{00000000-0005-0000-0000-0000B71C0000}"/>
    <cellStyle name="Currency 2 6 3 3 5 9" xfId="7648" xr:uid="{00000000-0005-0000-0000-0000B81C0000}"/>
    <cellStyle name="Currency 2 6 3 3 6" xfId="7649" xr:uid="{00000000-0005-0000-0000-0000B91C0000}"/>
    <cellStyle name="Currency 2 6 3 3 6 10" xfId="7650" xr:uid="{00000000-0005-0000-0000-0000BA1C0000}"/>
    <cellStyle name="Currency 2 6 3 3 6 11" xfId="7651" xr:uid="{00000000-0005-0000-0000-0000BB1C0000}"/>
    <cellStyle name="Currency 2 6 3 3 6 12" xfId="7652" xr:uid="{00000000-0005-0000-0000-0000BC1C0000}"/>
    <cellStyle name="Currency 2 6 3 3 6 2" xfId="7653" xr:uid="{00000000-0005-0000-0000-0000BD1C0000}"/>
    <cellStyle name="Currency 2 6 3 3 6 2 2" xfId="7654" xr:uid="{00000000-0005-0000-0000-0000BE1C0000}"/>
    <cellStyle name="Currency 2 6 3 3 6 2 3" xfId="7655" xr:uid="{00000000-0005-0000-0000-0000BF1C0000}"/>
    <cellStyle name="Currency 2 6 3 3 6 3" xfId="7656" xr:uid="{00000000-0005-0000-0000-0000C01C0000}"/>
    <cellStyle name="Currency 2 6 3 3 6 3 2" xfId="7657" xr:uid="{00000000-0005-0000-0000-0000C11C0000}"/>
    <cellStyle name="Currency 2 6 3 3 6 3 3" xfId="7658" xr:uid="{00000000-0005-0000-0000-0000C21C0000}"/>
    <cellStyle name="Currency 2 6 3 3 6 4" xfId="7659" xr:uid="{00000000-0005-0000-0000-0000C31C0000}"/>
    <cellStyle name="Currency 2 6 3 3 6 5" xfId="7660" xr:uid="{00000000-0005-0000-0000-0000C41C0000}"/>
    <cellStyle name="Currency 2 6 3 3 6 5 2" xfId="7661" xr:uid="{00000000-0005-0000-0000-0000C51C0000}"/>
    <cellStyle name="Currency 2 6 3 3 6 5 2 2" xfId="7662" xr:uid="{00000000-0005-0000-0000-0000C61C0000}"/>
    <cellStyle name="Currency 2 6 3 3 6 5 3" xfId="7663" xr:uid="{00000000-0005-0000-0000-0000C71C0000}"/>
    <cellStyle name="Currency 2 6 3 3 6 6" xfId="7664" xr:uid="{00000000-0005-0000-0000-0000C81C0000}"/>
    <cellStyle name="Currency 2 6 3 3 6 6 2" xfId="7665" xr:uid="{00000000-0005-0000-0000-0000C91C0000}"/>
    <cellStyle name="Currency 2 6 3 3 6 6 2 2" xfId="7666" xr:uid="{00000000-0005-0000-0000-0000CA1C0000}"/>
    <cellStyle name="Currency 2 6 3 3 6 6 3" xfId="7667" xr:uid="{00000000-0005-0000-0000-0000CB1C0000}"/>
    <cellStyle name="Currency 2 6 3 3 6 7" xfId="7668" xr:uid="{00000000-0005-0000-0000-0000CC1C0000}"/>
    <cellStyle name="Currency 2 6 3 3 6 7 2" xfId="7669" xr:uid="{00000000-0005-0000-0000-0000CD1C0000}"/>
    <cellStyle name="Currency 2 6 3 3 6 7 2 2" xfId="7670" xr:uid="{00000000-0005-0000-0000-0000CE1C0000}"/>
    <cellStyle name="Currency 2 6 3 3 6 7 3" xfId="7671" xr:uid="{00000000-0005-0000-0000-0000CF1C0000}"/>
    <cellStyle name="Currency 2 6 3 3 6 8" xfId="7672" xr:uid="{00000000-0005-0000-0000-0000D01C0000}"/>
    <cellStyle name="Currency 2 6 3 3 6 8 2" xfId="7673" xr:uid="{00000000-0005-0000-0000-0000D11C0000}"/>
    <cellStyle name="Currency 2 6 3 3 6 9" xfId="7674" xr:uid="{00000000-0005-0000-0000-0000D21C0000}"/>
    <cellStyle name="Currency 2 6 3 3 6 9 2" xfId="7675" xr:uid="{00000000-0005-0000-0000-0000D31C0000}"/>
    <cellStyle name="Currency 2 6 3 3 7" xfId="7676" xr:uid="{00000000-0005-0000-0000-0000D41C0000}"/>
    <cellStyle name="Currency 2 6 3 3 7 2" xfId="7677" xr:uid="{00000000-0005-0000-0000-0000D51C0000}"/>
    <cellStyle name="Currency 2 6 3 3 7 3" xfId="7678" xr:uid="{00000000-0005-0000-0000-0000D61C0000}"/>
    <cellStyle name="Currency 2 6 3 3 8" xfId="7679" xr:uid="{00000000-0005-0000-0000-0000D71C0000}"/>
    <cellStyle name="Currency 2 6 3 3 8 2" xfId="7680" xr:uid="{00000000-0005-0000-0000-0000D81C0000}"/>
    <cellStyle name="Currency 2 6 3 3 8 2 2" xfId="7681" xr:uid="{00000000-0005-0000-0000-0000D91C0000}"/>
    <cellStyle name="Currency 2 6 3 3 8 3" xfId="7682" xr:uid="{00000000-0005-0000-0000-0000DA1C0000}"/>
    <cellStyle name="Currency 2 6 3 3 8 4" xfId="7683" xr:uid="{00000000-0005-0000-0000-0000DB1C0000}"/>
    <cellStyle name="Currency 2 6 3 3 9" xfId="7684" xr:uid="{00000000-0005-0000-0000-0000DC1C0000}"/>
    <cellStyle name="Currency 2 6 3 3 9 2" xfId="7685" xr:uid="{00000000-0005-0000-0000-0000DD1C0000}"/>
    <cellStyle name="Currency 2 6 3 3 9 2 2" xfId="7686" xr:uid="{00000000-0005-0000-0000-0000DE1C0000}"/>
    <cellStyle name="Currency 2 6 3 3 9 3" xfId="7687" xr:uid="{00000000-0005-0000-0000-0000DF1C0000}"/>
    <cellStyle name="Currency 2 6 3 4" xfId="324" xr:uid="{00000000-0005-0000-0000-0000E01C0000}"/>
    <cellStyle name="Currency 2 6 3 4 2" xfId="7688" xr:uid="{00000000-0005-0000-0000-0000E11C0000}"/>
    <cellStyle name="Currency 2 6 3 4 2 10" xfId="7689" xr:uid="{00000000-0005-0000-0000-0000E21C0000}"/>
    <cellStyle name="Currency 2 6 3 4 2 2" xfId="7690" xr:uid="{00000000-0005-0000-0000-0000E31C0000}"/>
    <cellStyle name="Currency 2 6 3 4 2 2 2" xfId="7691" xr:uid="{00000000-0005-0000-0000-0000E41C0000}"/>
    <cellStyle name="Currency 2 6 3 4 2 2 3" xfId="7692" xr:uid="{00000000-0005-0000-0000-0000E51C0000}"/>
    <cellStyle name="Currency 2 6 3 4 2 3" xfId="7693" xr:uid="{00000000-0005-0000-0000-0000E61C0000}"/>
    <cellStyle name="Currency 2 6 3 4 2 3 2" xfId="7694" xr:uid="{00000000-0005-0000-0000-0000E71C0000}"/>
    <cellStyle name="Currency 2 6 3 4 2 3 3" xfId="7695" xr:uid="{00000000-0005-0000-0000-0000E81C0000}"/>
    <cellStyle name="Currency 2 6 3 4 2 4" xfId="7696" xr:uid="{00000000-0005-0000-0000-0000E91C0000}"/>
    <cellStyle name="Currency 2 6 3 4 2 4 2" xfId="7697" xr:uid="{00000000-0005-0000-0000-0000EA1C0000}"/>
    <cellStyle name="Currency 2 6 3 4 2 4 2 2" xfId="7698" xr:uid="{00000000-0005-0000-0000-0000EB1C0000}"/>
    <cellStyle name="Currency 2 6 3 4 2 4 3" xfId="7699" xr:uid="{00000000-0005-0000-0000-0000EC1C0000}"/>
    <cellStyle name="Currency 2 6 3 4 2 5" xfId="7700" xr:uid="{00000000-0005-0000-0000-0000ED1C0000}"/>
    <cellStyle name="Currency 2 6 3 4 2 5 2" xfId="7701" xr:uid="{00000000-0005-0000-0000-0000EE1C0000}"/>
    <cellStyle name="Currency 2 6 3 4 2 5 2 2" xfId="7702" xr:uid="{00000000-0005-0000-0000-0000EF1C0000}"/>
    <cellStyle name="Currency 2 6 3 4 2 5 3" xfId="7703" xr:uid="{00000000-0005-0000-0000-0000F01C0000}"/>
    <cellStyle name="Currency 2 6 3 4 2 6" xfId="7704" xr:uid="{00000000-0005-0000-0000-0000F11C0000}"/>
    <cellStyle name="Currency 2 6 3 4 2 6 2" xfId="7705" xr:uid="{00000000-0005-0000-0000-0000F21C0000}"/>
    <cellStyle name="Currency 2 6 3 4 2 6 2 2" xfId="7706" xr:uid="{00000000-0005-0000-0000-0000F31C0000}"/>
    <cellStyle name="Currency 2 6 3 4 2 6 3" xfId="7707" xr:uid="{00000000-0005-0000-0000-0000F41C0000}"/>
    <cellStyle name="Currency 2 6 3 4 2 7" xfId="7708" xr:uid="{00000000-0005-0000-0000-0000F51C0000}"/>
    <cellStyle name="Currency 2 6 3 4 2 7 2" xfId="7709" xr:uid="{00000000-0005-0000-0000-0000F61C0000}"/>
    <cellStyle name="Currency 2 6 3 4 2 8" xfId="7710" xr:uid="{00000000-0005-0000-0000-0000F71C0000}"/>
    <cellStyle name="Currency 2 6 3 4 2 8 2" xfId="7711" xr:uid="{00000000-0005-0000-0000-0000F81C0000}"/>
    <cellStyle name="Currency 2 6 3 4 2 9" xfId="7712" xr:uid="{00000000-0005-0000-0000-0000F91C0000}"/>
    <cellStyle name="Currency 2 6 3 4 3" xfId="7713" xr:uid="{00000000-0005-0000-0000-0000FA1C0000}"/>
    <cellStyle name="Currency 2 6 3 4 3 10" xfId="7714" xr:uid="{00000000-0005-0000-0000-0000FB1C0000}"/>
    <cellStyle name="Currency 2 6 3 4 3 2" xfId="7715" xr:uid="{00000000-0005-0000-0000-0000FC1C0000}"/>
    <cellStyle name="Currency 2 6 3 4 3 2 2" xfId="7716" xr:uid="{00000000-0005-0000-0000-0000FD1C0000}"/>
    <cellStyle name="Currency 2 6 3 4 3 2 3" xfId="7717" xr:uid="{00000000-0005-0000-0000-0000FE1C0000}"/>
    <cellStyle name="Currency 2 6 3 4 3 3" xfId="7718" xr:uid="{00000000-0005-0000-0000-0000FF1C0000}"/>
    <cellStyle name="Currency 2 6 3 4 3 3 2" xfId="7719" xr:uid="{00000000-0005-0000-0000-0000001D0000}"/>
    <cellStyle name="Currency 2 6 3 4 3 3 3" xfId="7720" xr:uid="{00000000-0005-0000-0000-0000011D0000}"/>
    <cellStyle name="Currency 2 6 3 4 3 4" xfId="7721" xr:uid="{00000000-0005-0000-0000-0000021D0000}"/>
    <cellStyle name="Currency 2 6 3 4 3 4 2" xfId="7722" xr:uid="{00000000-0005-0000-0000-0000031D0000}"/>
    <cellStyle name="Currency 2 6 3 4 3 4 2 2" xfId="7723" xr:uid="{00000000-0005-0000-0000-0000041D0000}"/>
    <cellStyle name="Currency 2 6 3 4 3 4 3" xfId="7724" xr:uid="{00000000-0005-0000-0000-0000051D0000}"/>
    <cellStyle name="Currency 2 6 3 4 3 5" xfId="7725" xr:uid="{00000000-0005-0000-0000-0000061D0000}"/>
    <cellStyle name="Currency 2 6 3 4 3 5 2" xfId="7726" xr:uid="{00000000-0005-0000-0000-0000071D0000}"/>
    <cellStyle name="Currency 2 6 3 4 3 5 2 2" xfId="7727" xr:uid="{00000000-0005-0000-0000-0000081D0000}"/>
    <cellStyle name="Currency 2 6 3 4 3 5 3" xfId="7728" xr:uid="{00000000-0005-0000-0000-0000091D0000}"/>
    <cellStyle name="Currency 2 6 3 4 3 6" xfId="7729" xr:uid="{00000000-0005-0000-0000-00000A1D0000}"/>
    <cellStyle name="Currency 2 6 3 4 3 6 2" xfId="7730" xr:uid="{00000000-0005-0000-0000-00000B1D0000}"/>
    <cellStyle name="Currency 2 6 3 4 3 6 2 2" xfId="7731" xr:uid="{00000000-0005-0000-0000-00000C1D0000}"/>
    <cellStyle name="Currency 2 6 3 4 3 6 3" xfId="7732" xr:uid="{00000000-0005-0000-0000-00000D1D0000}"/>
    <cellStyle name="Currency 2 6 3 4 3 7" xfId="7733" xr:uid="{00000000-0005-0000-0000-00000E1D0000}"/>
    <cellStyle name="Currency 2 6 3 4 3 7 2" xfId="7734" xr:uid="{00000000-0005-0000-0000-00000F1D0000}"/>
    <cellStyle name="Currency 2 6 3 4 3 8" xfId="7735" xr:uid="{00000000-0005-0000-0000-0000101D0000}"/>
    <cellStyle name="Currency 2 6 3 4 3 8 2" xfId="7736" xr:uid="{00000000-0005-0000-0000-0000111D0000}"/>
    <cellStyle name="Currency 2 6 3 4 3 9" xfId="7737" xr:uid="{00000000-0005-0000-0000-0000121D0000}"/>
    <cellStyle name="Currency 2 6 3 4 4" xfId="7738" xr:uid="{00000000-0005-0000-0000-0000131D0000}"/>
    <cellStyle name="Currency 2 6 3 4 4 10" xfId="7739" xr:uid="{00000000-0005-0000-0000-0000141D0000}"/>
    <cellStyle name="Currency 2 6 3 4 4 2" xfId="7740" xr:uid="{00000000-0005-0000-0000-0000151D0000}"/>
    <cellStyle name="Currency 2 6 3 4 4 3" xfId="7741" xr:uid="{00000000-0005-0000-0000-0000161D0000}"/>
    <cellStyle name="Currency 2 6 3 4 4 3 2" xfId="7742" xr:uid="{00000000-0005-0000-0000-0000171D0000}"/>
    <cellStyle name="Currency 2 6 3 4 4 3 2 2" xfId="7743" xr:uid="{00000000-0005-0000-0000-0000181D0000}"/>
    <cellStyle name="Currency 2 6 3 4 4 3 3" xfId="7744" xr:uid="{00000000-0005-0000-0000-0000191D0000}"/>
    <cellStyle name="Currency 2 6 3 4 4 4" xfId="7745" xr:uid="{00000000-0005-0000-0000-00001A1D0000}"/>
    <cellStyle name="Currency 2 6 3 4 4 4 2" xfId="7746" xr:uid="{00000000-0005-0000-0000-00001B1D0000}"/>
    <cellStyle name="Currency 2 6 3 4 4 4 2 2" xfId="7747" xr:uid="{00000000-0005-0000-0000-00001C1D0000}"/>
    <cellStyle name="Currency 2 6 3 4 4 4 3" xfId="7748" xr:uid="{00000000-0005-0000-0000-00001D1D0000}"/>
    <cellStyle name="Currency 2 6 3 4 4 5" xfId="7749" xr:uid="{00000000-0005-0000-0000-00001E1D0000}"/>
    <cellStyle name="Currency 2 6 3 4 4 5 2" xfId="7750" xr:uid="{00000000-0005-0000-0000-00001F1D0000}"/>
    <cellStyle name="Currency 2 6 3 4 4 5 2 2" xfId="7751" xr:uid="{00000000-0005-0000-0000-0000201D0000}"/>
    <cellStyle name="Currency 2 6 3 4 4 5 3" xfId="7752" xr:uid="{00000000-0005-0000-0000-0000211D0000}"/>
    <cellStyle name="Currency 2 6 3 4 4 6" xfId="7753" xr:uid="{00000000-0005-0000-0000-0000221D0000}"/>
    <cellStyle name="Currency 2 6 3 4 4 6 2" xfId="7754" xr:uid="{00000000-0005-0000-0000-0000231D0000}"/>
    <cellStyle name="Currency 2 6 3 4 4 7" xfId="7755" xr:uid="{00000000-0005-0000-0000-0000241D0000}"/>
    <cellStyle name="Currency 2 6 3 4 4 7 2" xfId="7756" xr:uid="{00000000-0005-0000-0000-0000251D0000}"/>
    <cellStyle name="Currency 2 6 3 4 4 8" xfId="7757" xr:uid="{00000000-0005-0000-0000-0000261D0000}"/>
    <cellStyle name="Currency 2 6 3 4 4 9" xfId="7758" xr:uid="{00000000-0005-0000-0000-0000271D0000}"/>
    <cellStyle name="Currency 2 6 3 4 5" xfId="7759" xr:uid="{00000000-0005-0000-0000-0000281D0000}"/>
    <cellStyle name="Currency 2 6 3 4 5 2" xfId="7760" xr:uid="{00000000-0005-0000-0000-0000291D0000}"/>
    <cellStyle name="Currency 2 6 3 4 5 3" xfId="7761" xr:uid="{00000000-0005-0000-0000-00002A1D0000}"/>
    <cellStyle name="Currency 2 6 3 4 5 4" xfId="25540" xr:uid="{00000000-0005-0000-0000-00002B1D0000}"/>
    <cellStyle name="Currency 2 6 3 4 6" xfId="7762" xr:uid="{00000000-0005-0000-0000-00002C1D0000}"/>
    <cellStyle name="Currency 2 6 3 4 6 2" xfId="7763" xr:uid="{00000000-0005-0000-0000-00002D1D0000}"/>
    <cellStyle name="Currency 2 6 3 4 6 2 2" xfId="7764" xr:uid="{00000000-0005-0000-0000-00002E1D0000}"/>
    <cellStyle name="Currency 2 6 3 4 6 2 2 2" xfId="7765" xr:uid="{00000000-0005-0000-0000-00002F1D0000}"/>
    <cellStyle name="Currency 2 6 3 4 6 2 3" xfId="7766" xr:uid="{00000000-0005-0000-0000-0000301D0000}"/>
    <cellStyle name="Currency 2 6 3 4 6 3" xfId="7767" xr:uid="{00000000-0005-0000-0000-0000311D0000}"/>
    <cellStyle name="Currency 2 6 3 4 6 3 2" xfId="7768" xr:uid="{00000000-0005-0000-0000-0000321D0000}"/>
    <cellStyle name="Currency 2 6 3 4 6 3 2 2" xfId="7769" xr:uid="{00000000-0005-0000-0000-0000331D0000}"/>
    <cellStyle name="Currency 2 6 3 4 6 3 3" xfId="7770" xr:uid="{00000000-0005-0000-0000-0000341D0000}"/>
    <cellStyle name="Currency 2 6 3 4 6 4" xfId="7771" xr:uid="{00000000-0005-0000-0000-0000351D0000}"/>
    <cellStyle name="Currency 2 6 3 4 6 4 2" xfId="7772" xr:uid="{00000000-0005-0000-0000-0000361D0000}"/>
    <cellStyle name="Currency 2 6 3 4 6 4 2 2" xfId="7773" xr:uid="{00000000-0005-0000-0000-0000371D0000}"/>
    <cellStyle name="Currency 2 6 3 4 6 4 3" xfId="7774" xr:uid="{00000000-0005-0000-0000-0000381D0000}"/>
    <cellStyle name="Currency 2 6 3 4 6 5" xfId="7775" xr:uid="{00000000-0005-0000-0000-0000391D0000}"/>
    <cellStyle name="Currency 2 6 3 4 6 5 2" xfId="7776" xr:uid="{00000000-0005-0000-0000-00003A1D0000}"/>
    <cellStyle name="Currency 2 6 3 4 6 6" xfId="7777" xr:uid="{00000000-0005-0000-0000-00003B1D0000}"/>
    <cellStyle name="Currency 2 6 3 4 6 6 2" xfId="7778" xr:uid="{00000000-0005-0000-0000-00003C1D0000}"/>
    <cellStyle name="Currency 2 6 3 4 6 7" xfId="7779" xr:uid="{00000000-0005-0000-0000-00003D1D0000}"/>
    <cellStyle name="Currency 2 6 3 4 7" xfId="7780" xr:uid="{00000000-0005-0000-0000-00003E1D0000}"/>
    <cellStyle name="Currency 2 6 3 4 7 2" xfId="7781" xr:uid="{00000000-0005-0000-0000-00003F1D0000}"/>
    <cellStyle name="Currency 2 6 3 4 7 2 2" xfId="7782" xr:uid="{00000000-0005-0000-0000-0000401D0000}"/>
    <cellStyle name="Currency 2 6 3 4 7 3" xfId="7783" xr:uid="{00000000-0005-0000-0000-0000411D0000}"/>
    <cellStyle name="Currency 2 6 3 4 8" xfId="7784" xr:uid="{00000000-0005-0000-0000-0000421D0000}"/>
    <cellStyle name="Currency 2 6 3 4 8 2" xfId="7785" xr:uid="{00000000-0005-0000-0000-0000431D0000}"/>
    <cellStyle name="Currency 2 6 3 4 8 2 2" xfId="7786" xr:uid="{00000000-0005-0000-0000-0000441D0000}"/>
    <cellStyle name="Currency 2 6 3 4 8 3" xfId="7787" xr:uid="{00000000-0005-0000-0000-0000451D0000}"/>
    <cellStyle name="Currency 2 6 3 4 9" xfId="7788" xr:uid="{00000000-0005-0000-0000-0000461D0000}"/>
    <cellStyle name="Currency 2 6 3 5" xfId="325" xr:uid="{00000000-0005-0000-0000-0000471D0000}"/>
    <cellStyle name="Currency 2 6 3 5 10" xfId="7789" xr:uid="{00000000-0005-0000-0000-0000481D0000}"/>
    <cellStyle name="Currency 2 6 3 5 11" xfId="7790" xr:uid="{00000000-0005-0000-0000-0000491D0000}"/>
    <cellStyle name="Currency 2 6 3 5 12" xfId="7791" xr:uid="{00000000-0005-0000-0000-00004A1D0000}"/>
    <cellStyle name="Currency 2 6 3 5 13" xfId="7792" xr:uid="{00000000-0005-0000-0000-00004B1D0000}"/>
    <cellStyle name="Currency 2 6 3 5 2" xfId="326" xr:uid="{00000000-0005-0000-0000-00004C1D0000}"/>
    <cellStyle name="Currency 2 6 3 5 2 10" xfId="7793" xr:uid="{00000000-0005-0000-0000-00004D1D0000}"/>
    <cellStyle name="Currency 2 6 3 5 2 2" xfId="7794" xr:uid="{00000000-0005-0000-0000-00004E1D0000}"/>
    <cellStyle name="Currency 2 6 3 5 2 2 2" xfId="7795" xr:uid="{00000000-0005-0000-0000-00004F1D0000}"/>
    <cellStyle name="Currency 2 6 3 5 2 2 3" xfId="7796" xr:uid="{00000000-0005-0000-0000-0000501D0000}"/>
    <cellStyle name="Currency 2 6 3 5 2 3" xfId="7797" xr:uid="{00000000-0005-0000-0000-0000511D0000}"/>
    <cellStyle name="Currency 2 6 3 5 2 3 2" xfId="7798" xr:uid="{00000000-0005-0000-0000-0000521D0000}"/>
    <cellStyle name="Currency 2 6 3 5 2 3 3" xfId="7799" xr:uid="{00000000-0005-0000-0000-0000531D0000}"/>
    <cellStyle name="Currency 2 6 3 5 2 3 4" xfId="25542" xr:uid="{00000000-0005-0000-0000-0000541D0000}"/>
    <cellStyle name="Currency 2 6 3 5 2 4" xfId="7800" xr:uid="{00000000-0005-0000-0000-0000551D0000}"/>
    <cellStyle name="Currency 2 6 3 5 2 4 2" xfId="7801" xr:uid="{00000000-0005-0000-0000-0000561D0000}"/>
    <cellStyle name="Currency 2 6 3 5 2 4 2 2" xfId="7802" xr:uid="{00000000-0005-0000-0000-0000571D0000}"/>
    <cellStyle name="Currency 2 6 3 5 2 4 3" xfId="7803" xr:uid="{00000000-0005-0000-0000-0000581D0000}"/>
    <cellStyle name="Currency 2 6 3 5 2 5" xfId="7804" xr:uid="{00000000-0005-0000-0000-0000591D0000}"/>
    <cellStyle name="Currency 2 6 3 5 2 5 2" xfId="7805" xr:uid="{00000000-0005-0000-0000-00005A1D0000}"/>
    <cellStyle name="Currency 2 6 3 5 2 5 2 2" xfId="7806" xr:uid="{00000000-0005-0000-0000-00005B1D0000}"/>
    <cellStyle name="Currency 2 6 3 5 2 5 3" xfId="7807" xr:uid="{00000000-0005-0000-0000-00005C1D0000}"/>
    <cellStyle name="Currency 2 6 3 5 2 6" xfId="7808" xr:uid="{00000000-0005-0000-0000-00005D1D0000}"/>
    <cellStyle name="Currency 2 6 3 5 2 6 2" xfId="7809" xr:uid="{00000000-0005-0000-0000-00005E1D0000}"/>
    <cellStyle name="Currency 2 6 3 5 2 6 2 2" xfId="7810" xr:uid="{00000000-0005-0000-0000-00005F1D0000}"/>
    <cellStyle name="Currency 2 6 3 5 2 6 3" xfId="7811" xr:uid="{00000000-0005-0000-0000-0000601D0000}"/>
    <cellStyle name="Currency 2 6 3 5 2 7" xfId="7812" xr:uid="{00000000-0005-0000-0000-0000611D0000}"/>
    <cellStyle name="Currency 2 6 3 5 2 7 2" xfId="7813" xr:uid="{00000000-0005-0000-0000-0000621D0000}"/>
    <cellStyle name="Currency 2 6 3 5 2 8" xfId="7814" xr:uid="{00000000-0005-0000-0000-0000631D0000}"/>
    <cellStyle name="Currency 2 6 3 5 2 8 2" xfId="7815" xr:uid="{00000000-0005-0000-0000-0000641D0000}"/>
    <cellStyle name="Currency 2 6 3 5 2 9" xfId="7816" xr:uid="{00000000-0005-0000-0000-0000651D0000}"/>
    <cellStyle name="Currency 2 6 3 5 3" xfId="327" xr:uid="{00000000-0005-0000-0000-0000661D0000}"/>
    <cellStyle name="Currency 2 6 3 5 3 2" xfId="7817" xr:uid="{00000000-0005-0000-0000-0000671D0000}"/>
    <cellStyle name="Currency 2 6 3 5 3 2 2" xfId="25543" xr:uid="{00000000-0005-0000-0000-0000681D0000}"/>
    <cellStyle name="Currency 2 6 3 5 3 2 3" xfId="25638" xr:uid="{00000000-0005-0000-0000-0000691D0000}"/>
    <cellStyle name="Currency 2 6 3 5 3 3" xfId="7818" xr:uid="{00000000-0005-0000-0000-00006A1D0000}"/>
    <cellStyle name="Currency 2 6 3 5 4" xfId="7819" xr:uid="{00000000-0005-0000-0000-00006B1D0000}"/>
    <cellStyle name="Currency 2 6 3 5 4 2" xfId="7820" xr:uid="{00000000-0005-0000-0000-00006C1D0000}"/>
    <cellStyle name="Currency 2 6 3 5 4 3" xfId="7821" xr:uid="{00000000-0005-0000-0000-00006D1D0000}"/>
    <cellStyle name="Currency 2 6 3 5 4 4" xfId="25541" xr:uid="{00000000-0005-0000-0000-00006E1D0000}"/>
    <cellStyle name="Currency 2 6 3 5 5" xfId="7822" xr:uid="{00000000-0005-0000-0000-00006F1D0000}"/>
    <cellStyle name="Currency 2 6 3 5 5 2" xfId="7823" xr:uid="{00000000-0005-0000-0000-0000701D0000}"/>
    <cellStyle name="Currency 2 6 3 5 5 2 2" xfId="7824" xr:uid="{00000000-0005-0000-0000-0000711D0000}"/>
    <cellStyle name="Currency 2 6 3 5 5 3" xfId="7825" xr:uid="{00000000-0005-0000-0000-0000721D0000}"/>
    <cellStyle name="Currency 2 6 3 5 6" xfId="7826" xr:uid="{00000000-0005-0000-0000-0000731D0000}"/>
    <cellStyle name="Currency 2 6 3 5 6 2" xfId="7827" xr:uid="{00000000-0005-0000-0000-0000741D0000}"/>
    <cellStyle name="Currency 2 6 3 5 6 2 2" xfId="7828" xr:uid="{00000000-0005-0000-0000-0000751D0000}"/>
    <cellStyle name="Currency 2 6 3 5 6 3" xfId="7829" xr:uid="{00000000-0005-0000-0000-0000761D0000}"/>
    <cellStyle name="Currency 2 6 3 5 7" xfId="7830" xr:uid="{00000000-0005-0000-0000-0000771D0000}"/>
    <cellStyle name="Currency 2 6 3 5 7 2" xfId="7831" xr:uid="{00000000-0005-0000-0000-0000781D0000}"/>
    <cellStyle name="Currency 2 6 3 5 7 2 2" xfId="7832" xr:uid="{00000000-0005-0000-0000-0000791D0000}"/>
    <cellStyle name="Currency 2 6 3 5 7 3" xfId="7833" xr:uid="{00000000-0005-0000-0000-00007A1D0000}"/>
    <cellStyle name="Currency 2 6 3 5 8" xfId="7834" xr:uid="{00000000-0005-0000-0000-00007B1D0000}"/>
    <cellStyle name="Currency 2 6 3 5 8 2" xfId="7835" xr:uid="{00000000-0005-0000-0000-00007C1D0000}"/>
    <cellStyle name="Currency 2 6 3 5 9" xfId="7836" xr:uid="{00000000-0005-0000-0000-00007D1D0000}"/>
    <cellStyle name="Currency 2 6 3 5 9 2" xfId="7837" xr:uid="{00000000-0005-0000-0000-00007E1D0000}"/>
    <cellStyle name="Currency 2 6 3 6" xfId="328" xr:uid="{00000000-0005-0000-0000-00007F1D0000}"/>
    <cellStyle name="Currency 2 6 3 6 2" xfId="329" xr:uid="{00000000-0005-0000-0000-0000801D0000}"/>
    <cellStyle name="Currency 2 6 3 6 2 10" xfId="7838" xr:uid="{00000000-0005-0000-0000-0000811D0000}"/>
    <cellStyle name="Currency 2 6 3 6 2 11" xfId="7839" xr:uid="{00000000-0005-0000-0000-0000821D0000}"/>
    <cellStyle name="Currency 2 6 3 6 2 2" xfId="7840" xr:uid="{00000000-0005-0000-0000-0000831D0000}"/>
    <cellStyle name="Currency 2 6 3 6 2 2 2" xfId="7841" xr:uid="{00000000-0005-0000-0000-0000841D0000}"/>
    <cellStyle name="Currency 2 6 3 6 2 2 3" xfId="7842" xr:uid="{00000000-0005-0000-0000-0000851D0000}"/>
    <cellStyle name="Currency 2 6 3 6 2 3" xfId="7843" xr:uid="{00000000-0005-0000-0000-0000861D0000}"/>
    <cellStyle name="Currency 2 6 3 6 2 3 2" xfId="25545" xr:uid="{00000000-0005-0000-0000-0000871D0000}"/>
    <cellStyle name="Currency 2 6 3 6 2 3 3" xfId="25639" xr:uid="{00000000-0005-0000-0000-0000881D0000}"/>
    <cellStyle name="Currency 2 6 3 6 2 4" xfId="7844" xr:uid="{00000000-0005-0000-0000-0000891D0000}"/>
    <cellStyle name="Currency 2 6 3 6 2 4 2" xfId="7845" xr:uid="{00000000-0005-0000-0000-00008A1D0000}"/>
    <cellStyle name="Currency 2 6 3 6 2 4 2 2" xfId="7846" xr:uid="{00000000-0005-0000-0000-00008B1D0000}"/>
    <cellStyle name="Currency 2 6 3 6 2 4 3" xfId="7847" xr:uid="{00000000-0005-0000-0000-00008C1D0000}"/>
    <cellStyle name="Currency 2 6 3 6 2 5" xfId="7848" xr:uid="{00000000-0005-0000-0000-00008D1D0000}"/>
    <cellStyle name="Currency 2 6 3 6 2 5 2" xfId="7849" xr:uid="{00000000-0005-0000-0000-00008E1D0000}"/>
    <cellStyle name="Currency 2 6 3 6 2 5 2 2" xfId="7850" xr:uid="{00000000-0005-0000-0000-00008F1D0000}"/>
    <cellStyle name="Currency 2 6 3 6 2 5 3" xfId="7851" xr:uid="{00000000-0005-0000-0000-0000901D0000}"/>
    <cellStyle name="Currency 2 6 3 6 2 6" xfId="7852" xr:uid="{00000000-0005-0000-0000-0000911D0000}"/>
    <cellStyle name="Currency 2 6 3 6 2 6 2" xfId="7853" xr:uid="{00000000-0005-0000-0000-0000921D0000}"/>
    <cellStyle name="Currency 2 6 3 6 2 6 2 2" xfId="7854" xr:uid="{00000000-0005-0000-0000-0000931D0000}"/>
    <cellStyle name="Currency 2 6 3 6 2 6 3" xfId="7855" xr:uid="{00000000-0005-0000-0000-0000941D0000}"/>
    <cellStyle name="Currency 2 6 3 6 2 7" xfId="7856" xr:uid="{00000000-0005-0000-0000-0000951D0000}"/>
    <cellStyle name="Currency 2 6 3 6 2 7 2" xfId="7857" xr:uid="{00000000-0005-0000-0000-0000961D0000}"/>
    <cellStyle name="Currency 2 6 3 6 2 8" xfId="7858" xr:uid="{00000000-0005-0000-0000-0000971D0000}"/>
    <cellStyle name="Currency 2 6 3 6 2 8 2" xfId="7859" xr:uid="{00000000-0005-0000-0000-0000981D0000}"/>
    <cellStyle name="Currency 2 6 3 6 2 9" xfId="7860" xr:uid="{00000000-0005-0000-0000-0000991D0000}"/>
    <cellStyle name="Currency 2 6 3 6 3" xfId="330" xr:uid="{00000000-0005-0000-0000-00009A1D0000}"/>
    <cellStyle name="Currency 2 6 3 6 3 2" xfId="7861" xr:uid="{00000000-0005-0000-0000-00009B1D0000}"/>
    <cellStyle name="Currency 2 6 3 6 3 2 2" xfId="25546" xr:uid="{00000000-0005-0000-0000-00009C1D0000}"/>
    <cellStyle name="Currency 2 6 3 6 3 2 3" xfId="25640" xr:uid="{00000000-0005-0000-0000-00009D1D0000}"/>
    <cellStyle name="Currency 2 6 3 6 3 3" xfId="7862" xr:uid="{00000000-0005-0000-0000-00009E1D0000}"/>
    <cellStyle name="Currency 2 6 3 6 4" xfId="7863" xr:uid="{00000000-0005-0000-0000-00009F1D0000}"/>
    <cellStyle name="Currency 2 6 3 6 4 2" xfId="7864" xr:uid="{00000000-0005-0000-0000-0000A01D0000}"/>
    <cellStyle name="Currency 2 6 3 6 4 2 2" xfId="7865" xr:uid="{00000000-0005-0000-0000-0000A11D0000}"/>
    <cellStyle name="Currency 2 6 3 6 4 3" xfId="7866" xr:uid="{00000000-0005-0000-0000-0000A21D0000}"/>
    <cellStyle name="Currency 2 6 3 6 4 4" xfId="25544" xr:uid="{00000000-0005-0000-0000-0000A31D0000}"/>
    <cellStyle name="Currency 2 6 3 6 5" xfId="7867" xr:uid="{00000000-0005-0000-0000-0000A41D0000}"/>
    <cellStyle name="Currency 2 6 3 6 5 2" xfId="7868" xr:uid="{00000000-0005-0000-0000-0000A51D0000}"/>
    <cellStyle name="Currency 2 6 3 6 5 2 2" xfId="7869" xr:uid="{00000000-0005-0000-0000-0000A61D0000}"/>
    <cellStyle name="Currency 2 6 3 6 5 3" xfId="7870" xr:uid="{00000000-0005-0000-0000-0000A71D0000}"/>
    <cellStyle name="Currency 2 6 3 6 6" xfId="7871" xr:uid="{00000000-0005-0000-0000-0000A81D0000}"/>
    <cellStyle name="Currency 2 6 3 6 7" xfId="7872" xr:uid="{00000000-0005-0000-0000-0000A91D0000}"/>
    <cellStyle name="Currency 2 6 3 7" xfId="7873" xr:uid="{00000000-0005-0000-0000-0000AA1D0000}"/>
    <cellStyle name="Currency 2 6 3 7 10" xfId="7874" xr:uid="{00000000-0005-0000-0000-0000AB1D0000}"/>
    <cellStyle name="Currency 2 6 3 7 2" xfId="7875" xr:uid="{00000000-0005-0000-0000-0000AC1D0000}"/>
    <cellStyle name="Currency 2 6 3 7 2 2" xfId="7876" xr:uid="{00000000-0005-0000-0000-0000AD1D0000}"/>
    <cellStyle name="Currency 2 6 3 7 2 3" xfId="7877" xr:uid="{00000000-0005-0000-0000-0000AE1D0000}"/>
    <cellStyle name="Currency 2 6 3 7 3" xfId="7878" xr:uid="{00000000-0005-0000-0000-0000AF1D0000}"/>
    <cellStyle name="Currency 2 6 3 7 3 2" xfId="7879" xr:uid="{00000000-0005-0000-0000-0000B01D0000}"/>
    <cellStyle name="Currency 2 6 3 7 3 3" xfId="7880" xr:uid="{00000000-0005-0000-0000-0000B11D0000}"/>
    <cellStyle name="Currency 2 6 3 7 4" xfId="7881" xr:uid="{00000000-0005-0000-0000-0000B21D0000}"/>
    <cellStyle name="Currency 2 6 3 7 4 2" xfId="7882" xr:uid="{00000000-0005-0000-0000-0000B31D0000}"/>
    <cellStyle name="Currency 2 6 3 7 4 2 2" xfId="7883" xr:uid="{00000000-0005-0000-0000-0000B41D0000}"/>
    <cellStyle name="Currency 2 6 3 7 4 3" xfId="7884" xr:uid="{00000000-0005-0000-0000-0000B51D0000}"/>
    <cellStyle name="Currency 2 6 3 7 5" xfId="7885" xr:uid="{00000000-0005-0000-0000-0000B61D0000}"/>
    <cellStyle name="Currency 2 6 3 7 5 2" xfId="7886" xr:uid="{00000000-0005-0000-0000-0000B71D0000}"/>
    <cellStyle name="Currency 2 6 3 7 5 2 2" xfId="7887" xr:uid="{00000000-0005-0000-0000-0000B81D0000}"/>
    <cellStyle name="Currency 2 6 3 7 5 3" xfId="7888" xr:uid="{00000000-0005-0000-0000-0000B91D0000}"/>
    <cellStyle name="Currency 2 6 3 7 6" xfId="7889" xr:uid="{00000000-0005-0000-0000-0000BA1D0000}"/>
    <cellStyle name="Currency 2 6 3 7 6 2" xfId="7890" xr:uid="{00000000-0005-0000-0000-0000BB1D0000}"/>
    <cellStyle name="Currency 2 6 3 7 6 2 2" xfId="7891" xr:uid="{00000000-0005-0000-0000-0000BC1D0000}"/>
    <cellStyle name="Currency 2 6 3 7 6 3" xfId="7892" xr:uid="{00000000-0005-0000-0000-0000BD1D0000}"/>
    <cellStyle name="Currency 2 6 3 7 7" xfId="7893" xr:uid="{00000000-0005-0000-0000-0000BE1D0000}"/>
    <cellStyle name="Currency 2 6 3 7 7 2" xfId="7894" xr:uid="{00000000-0005-0000-0000-0000BF1D0000}"/>
    <cellStyle name="Currency 2 6 3 7 8" xfId="7895" xr:uid="{00000000-0005-0000-0000-0000C01D0000}"/>
    <cellStyle name="Currency 2 6 3 7 8 2" xfId="7896" xr:uid="{00000000-0005-0000-0000-0000C11D0000}"/>
    <cellStyle name="Currency 2 6 3 7 9" xfId="7897" xr:uid="{00000000-0005-0000-0000-0000C21D0000}"/>
    <cellStyle name="Currency 2 6 3 8" xfId="7898" xr:uid="{00000000-0005-0000-0000-0000C31D0000}"/>
    <cellStyle name="Currency 2 6 3 8 10" xfId="7899" xr:uid="{00000000-0005-0000-0000-0000C41D0000}"/>
    <cellStyle name="Currency 2 6 3 8 11" xfId="7900" xr:uid="{00000000-0005-0000-0000-0000C51D0000}"/>
    <cellStyle name="Currency 2 6 3 8 12" xfId="7901" xr:uid="{00000000-0005-0000-0000-0000C61D0000}"/>
    <cellStyle name="Currency 2 6 3 8 2" xfId="7902" xr:uid="{00000000-0005-0000-0000-0000C71D0000}"/>
    <cellStyle name="Currency 2 6 3 8 2 2" xfId="7903" xr:uid="{00000000-0005-0000-0000-0000C81D0000}"/>
    <cellStyle name="Currency 2 6 3 8 2 3" xfId="7904" xr:uid="{00000000-0005-0000-0000-0000C91D0000}"/>
    <cellStyle name="Currency 2 6 3 8 3" xfId="7905" xr:uid="{00000000-0005-0000-0000-0000CA1D0000}"/>
    <cellStyle name="Currency 2 6 3 8 3 2" xfId="7906" xr:uid="{00000000-0005-0000-0000-0000CB1D0000}"/>
    <cellStyle name="Currency 2 6 3 8 3 3" xfId="7907" xr:uid="{00000000-0005-0000-0000-0000CC1D0000}"/>
    <cellStyle name="Currency 2 6 3 8 4" xfId="7908" xr:uid="{00000000-0005-0000-0000-0000CD1D0000}"/>
    <cellStyle name="Currency 2 6 3 8 5" xfId="7909" xr:uid="{00000000-0005-0000-0000-0000CE1D0000}"/>
    <cellStyle name="Currency 2 6 3 8 5 2" xfId="7910" xr:uid="{00000000-0005-0000-0000-0000CF1D0000}"/>
    <cellStyle name="Currency 2 6 3 8 5 2 2" xfId="7911" xr:uid="{00000000-0005-0000-0000-0000D01D0000}"/>
    <cellStyle name="Currency 2 6 3 8 5 3" xfId="7912" xr:uid="{00000000-0005-0000-0000-0000D11D0000}"/>
    <cellStyle name="Currency 2 6 3 8 6" xfId="7913" xr:uid="{00000000-0005-0000-0000-0000D21D0000}"/>
    <cellStyle name="Currency 2 6 3 8 6 2" xfId="7914" xr:uid="{00000000-0005-0000-0000-0000D31D0000}"/>
    <cellStyle name="Currency 2 6 3 8 6 2 2" xfId="7915" xr:uid="{00000000-0005-0000-0000-0000D41D0000}"/>
    <cellStyle name="Currency 2 6 3 8 6 3" xfId="7916" xr:uid="{00000000-0005-0000-0000-0000D51D0000}"/>
    <cellStyle name="Currency 2 6 3 8 7" xfId="7917" xr:uid="{00000000-0005-0000-0000-0000D61D0000}"/>
    <cellStyle name="Currency 2 6 3 8 7 2" xfId="7918" xr:uid="{00000000-0005-0000-0000-0000D71D0000}"/>
    <cellStyle name="Currency 2 6 3 8 7 2 2" xfId="7919" xr:uid="{00000000-0005-0000-0000-0000D81D0000}"/>
    <cellStyle name="Currency 2 6 3 8 7 3" xfId="7920" xr:uid="{00000000-0005-0000-0000-0000D91D0000}"/>
    <cellStyle name="Currency 2 6 3 8 8" xfId="7921" xr:uid="{00000000-0005-0000-0000-0000DA1D0000}"/>
    <cellStyle name="Currency 2 6 3 8 8 2" xfId="7922" xr:uid="{00000000-0005-0000-0000-0000DB1D0000}"/>
    <cellStyle name="Currency 2 6 3 8 9" xfId="7923" xr:uid="{00000000-0005-0000-0000-0000DC1D0000}"/>
    <cellStyle name="Currency 2 6 3 8 9 2" xfId="7924" xr:uid="{00000000-0005-0000-0000-0000DD1D0000}"/>
    <cellStyle name="Currency 2 6 3 9" xfId="7925" xr:uid="{00000000-0005-0000-0000-0000DE1D0000}"/>
    <cellStyle name="Currency 2 6 3 9 2" xfId="7926" xr:uid="{00000000-0005-0000-0000-0000DF1D0000}"/>
    <cellStyle name="Currency 2 6 3 9 3" xfId="7927" xr:uid="{00000000-0005-0000-0000-0000E01D0000}"/>
    <cellStyle name="Currency 2 6 4" xfId="331" xr:uid="{00000000-0005-0000-0000-0000E11D0000}"/>
    <cellStyle name="Currency 2 6 4 10" xfId="7928" xr:uid="{00000000-0005-0000-0000-0000E21D0000}"/>
    <cellStyle name="Currency 2 6 4 10 2" xfId="7929" xr:uid="{00000000-0005-0000-0000-0000E31D0000}"/>
    <cellStyle name="Currency 2 6 4 10 2 2" xfId="7930" xr:uid="{00000000-0005-0000-0000-0000E41D0000}"/>
    <cellStyle name="Currency 2 6 4 10 3" xfId="7931" xr:uid="{00000000-0005-0000-0000-0000E51D0000}"/>
    <cellStyle name="Currency 2 6 4 11" xfId="7932" xr:uid="{00000000-0005-0000-0000-0000E61D0000}"/>
    <cellStyle name="Currency 2 6 4 11 2" xfId="7933" xr:uid="{00000000-0005-0000-0000-0000E71D0000}"/>
    <cellStyle name="Currency 2 6 4 12" xfId="7934" xr:uid="{00000000-0005-0000-0000-0000E81D0000}"/>
    <cellStyle name="Currency 2 6 4 12 2" xfId="7935" xr:uid="{00000000-0005-0000-0000-0000E91D0000}"/>
    <cellStyle name="Currency 2 6 4 13" xfId="7936" xr:uid="{00000000-0005-0000-0000-0000EA1D0000}"/>
    <cellStyle name="Currency 2 6 4 14" xfId="7937" xr:uid="{00000000-0005-0000-0000-0000EB1D0000}"/>
    <cellStyle name="Currency 2 6 4 15" xfId="7938" xr:uid="{00000000-0005-0000-0000-0000EC1D0000}"/>
    <cellStyle name="Currency 2 6 4 16" xfId="7939" xr:uid="{00000000-0005-0000-0000-0000ED1D0000}"/>
    <cellStyle name="Currency 2 6 4 2" xfId="332" xr:uid="{00000000-0005-0000-0000-0000EE1D0000}"/>
    <cellStyle name="Currency 2 6 4 2 2" xfId="7940" xr:uid="{00000000-0005-0000-0000-0000EF1D0000}"/>
    <cellStyle name="Currency 2 6 4 2 2 10" xfId="7941" xr:uid="{00000000-0005-0000-0000-0000F01D0000}"/>
    <cellStyle name="Currency 2 6 4 2 2 2" xfId="7942" xr:uid="{00000000-0005-0000-0000-0000F11D0000}"/>
    <cellStyle name="Currency 2 6 4 2 2 2 2" xfId="7943" xr:uid="{00000000-0005-0000-0000-0000F21D0000}"/>
    <cellStyle name="Currency 2 6 4 2 2 2 3" xfId="7944" xr:uid="{00000000-0005-0000-0000-0000F31D0000}"/>
    <cellStyle name="Currency 2 6 4 2 2 3" xfId="7945" xr:uid="{00000000-0005-0000-0000-0000F41D0000}"/>
    <cellStyle name="Currency 2 6 4 2 2 3 2" xfId="7946" xr:uid="{00000000-0005-0000-0000-0000F51D0000}"/>
    <cellStyle name="Currency 2 6 4 2 2 3 3" xfId="7947" xr:uid="{00000000-0005-0000-0000-0000F61D0000}"/>
    <cellStyle name="Currency 2 6 4 2 2 4" xfId="7948" xr:uid="{00000000-0005-0000-0000-0000F71D0000}"/>
    <cellStyle name="Currency 2 6 4 2 2 4 2" xfId="7949" xr:uid="{00000000-0005-0000-0000-0000F81D0000}"/>
    <cellStyle name="Currency 2 6 4 2 2 4 2 2" xfId="7950" xr:uid="{00000000-0005-0000-0000-0000F91D0000}"/>
    <cellStyle name="Currency 2 6 4 2 2 4 3" xfId="7951" xr:uid="{00000000-0005-0000-0000-0000FA1D0000}"/>
    <cellStyle name="Currency 2 6 4 2 2 5" xfId="7952" xr:uid="{00000000-0005-0000-0000-0000FB1D0000}"/>
    <cellStyle name="Currency 2 6 4 2 2 5 2" xfId="7953" xr:uid="{00000000-0005-0000-0000-0000FC1D0000}"/>
    <cellStyle name="Currency 2 6 4 2 2 5 2 2" xfId="7954" xr:uid="{00000000-0005-0000-0000-0000FD1D0000}"/>
    <cellStyle name="Currency 2 6 4 2 2 5 3" xfId="7955" xr:uid="{00000000-0005-0000-0000-0000FE1D0000}"/>
    <cellStyle name="Currency 2 6 4 2 2 6" xfId="7956" xr:uid="{00000000-0005-0000-0000-0000FF1D0000}"/>
    <cellStyle name="Currency 2 6 4 2 2 6 2" xfId="7957" xr:uid="{00000000-0005-0000-0000-0000001E0000}"/>
    <cellStyle name="Currency 2 6 4 2 2 6 2 2" xfId="7958" xr:uid="{00000000-0005-0000-0000-0000011E0000}"/>
    <cellStyle name="Currency 2 6 4 2 2 6 3" xfId="7959" xr:uid="{00000000-0005-0000-0000-0000021E0000}"/>
    <cellStyle name="Currency 2 6 4 2 2 7" xfId="7960" xr:uid="{00000000-0005-0000-0000-0000031E0000}"/>
    <cellStyle name="Currency 2 6 4 2 2 7 2" xfId="7961" xr:uid="{00000000-0005-0000-0000-0000041E0000}"/>
    <cellStyle name="Currency 2 6 4 2 2 8" xfId="7962" xr:uid="{00000000-0005-0000-0000-0000051E0000}"/>
    <cellStyle name="Currency 2 6 4 2 2 8 2" xfId="7963" xr:uid="{00000000-0005-0000-0000-0000061E0000}"/>
    <cellStyle name="Currency 2 6 4 2 2 9" xfId="7964" xr:uid="{00000000-0005-0000-0000-0000071E0000}"/>
    <cellStyle name="Currency 2 6 4 2 3" xfId="7965" xr:uid="{00000000-0005-0000-0000-0000081E0000}"/>
    <cellStyle name="Currency 2 6 4 2 3 10" xfId="7966" xr:uid="{00000000-0005-0000-0000-0000091E0000}"/>
    <cellStyle name="Currency 2 6 4 2 3 2" xfId="7967" xr:uid="{00000000-0005-0000-0000-00000A1E0000}"/>
    <cellStyle name="Currency 2 6 4 2 3 2 2" xfId="7968" xr:uid="{00000000-0005-0000-0000-00000B1E0000}"/>
    <cellStyle name="Currency 2 6 4 2 3 2 3" xfId="7969" xr:uid="{00000000-0005-0000-0000-00000C1E0000}"/>
    <cellStyle name="Currency 2 6 4 2 3 3" xfId="7970" xr:uid="{00000000-0005-0000-0000-00000D1E0000}"/>
    <cellStyle name="Currency 2 6 4 2 3 3 2" xfId="7971" xr:uid="{00000000-0005-0000-0000-00000E1E0000}"/>
    <cellStyle name="Currency 2 6 4 2 3 3 3" xfId="7972" xr:uid="{00000000-0005-0000-0000-00000F1E0000}"/>
    <cellStyle name="Currency 2 6 4 2 3 4" xfId="7973" xr:uid="{00000000-0005-0000-0000-0000101E0000}"/>
    <cellStyle name="Currency 2 6 4 2 3 4 2" xfId="7974" xr:uid="{00000000-0005-0000-0000-0000111E0000}"/>
    <cellStyle name="Currency 2 6 4 2 3 4 2 2" xfId="7975" xr:uid="{00000000-0005-0000-0000-0000121E0000}"/>
    <cellStyle name="Currency 2 6 4 2 3 4 3" xfId="7976" xr:uid="{00000000-0005-0000-0000-0000131E0000}"/>
    <cellStyle name="Currency 2 6 4 2 3 5" xfId="7977" xr:uid="{00000000-0005-0000-0000-0000141E0000}"/>
    <cellStyle name="Currency 2 6 4 2 3 5 2" xfId="7978" xr:uid="{00000000-0005-0000-0000-0000151E0000}"/>
    <cellStyle name="Currency 2 6 4 2 3 5 2 2" xfId="7979" xr:uid="{00000000-0005-0000-0000-0000161E0000}"/>
    <cellStyle name="Currency 2 6 4 2 3 5 3" xfId="7980" xr:uid="{00000000-0005-0000-0000-0000171E0000}"/>
    <cellStyle name="Currency 2 6 4 2 3 6" xfId="7981" xr:uid="{00000000-0005-0000-0000-0000181E0000}"/>
    <cellStyle name="Currency 2 6 4 2 3 6 2" xfId="7982" xr:uid="{00000000-0005-0000-0000-0000191E0000}"/>
    <cellStyle name="Currency 2 6 4 2 3 6 2 2" xfId="7983" xr:uid="{00000000-0005-0000-0000-00001A1E0000}"/>
    <cellStyle name="Currency 2 6 4 2 3 6 3" xfId="7984" xr:uid="{00000000-0005-0000-0000-00001B1E0000}"/>
    <cellStyle name="Currency 2 6 4 2 3 7" xfId="7985" xr:uid="{00000000-0005-0000-0000-00001C1E0000}"/>
    <cellStyle name="Currency 2 6 4 2 3 7 2" xfId="7986" xr:uid="{00000000-0005-0000-0000-00001D1E0000}"/>
    <cellStyle name="Currency 2 6 4 2 3 8" xfId="7987" xr:uid="{00000000-0005-0000-0000-00001E1E0000}"/>
    <cellStyle name="Currency 2 6 4 2 3 8 2" xfId="7988" xr:uid="{00000000-0005-0000-0000-00001F1E0000}"/>
    <cellStyle name="Currency 2 6 4 2 3 9" xfId="7989" xr:uid="{00000000-0005-0000-0000-0000201E0000}"/>
    <cellStyle name="Currency 2 6 4 2 4" xfId="7990" xr:uid="{00000000-0005-0000-0000-0000211E0000}"/>
    <cellStyle name="Currency 2 6 4 2 4 10" xfId="7991" xr:uid="{00000000-0005-0000-0000-0000221E0000}"/>
    <cellStyle name="Currency 2 6 4 2 4 2" xfId="7992" xr:uid="{00000000-0005-0000-0000-0000231E0000}"/>
    <cellStyle name="Currency 2 6 4 2 4 3" xfId="7993" xr:uid="{00000000-0005-0000-0000-0000241E0000}"/>
    <cellStyle name="Currency 2 6 4 2 4 3 2" xfId="7994" xr:uid="{00000000-0005-0000-0000-0000251E0000}"/>
    <cellStyle name="Currency 2 6 4 2 4 3 2 2" xfId="7995" xr:uid="{00000000-0005-0000-0000-0000261E0000}"/>
    <cellStyle name="Currency 2 6 4 2 4 3 3" xfId="7996" xr:uid="{00000000-0005-0000-0000-0000271E0000}"/>
    <cellStyle name="Currency 2 6 4 2 4 4" xfId="7997" xr:uid="{00000000-0005-0000-0000-0000281E0000}"/>
    <cellStyle name="Currency 2 6 4 2 4 4 2" xfId="7998" xr:uid="{00000000-0005-0000-0000-0000291E0000}"/>
    <cellStyle name="Currency 2 6 4 2 4 4 2 2" xfId="7999" xr:uid="{00000000-0005-0000-0000-00002A1E0000}"/>
    <cellStyle name="Currency 2 6 4 2 4 4 3" xfId="8000" xr:uid="{00000000-0005-0000-0000-00002B1E0000}"/>
    <cellStyle name="Currency 2 6 4 2 4 5" xfId="8001" xr:uid="{00000000-0005-0000-0000-00002C1E0000}"/>
    <cellStyle name="Currency 2 6 4 2 4 5 2" xfId="8002" xr:uid="{00000000-0005-0000-0000-00002D1E0000}"/>
    <cellStyle name="Currency 2 6 4 2 4 5 2 2" xfId="8003" xr:uid="{00000000-0005-0000-0000-00002E1E0000}"/>
    <cellStyle name="Currency 2 6 4 2 4 5 3" xfId="8004" xr:uid="{00000000-0005-0000-0000-00002F1E0000}"/>
    <cellStyle name="Currency 2 6 4 2 4 6" xfId="8005" xr:uid="{00000000-0005-0000-0000-0000301E0000}"/>
    <cellStyle name="Currency 2 6 4 2 4 6 2" xfId="8006" xr:uid="{00000000-0005-0000-0000-0000311E0000}"/>
    <cellStyle name="Currency 2 6 4 2 4 7" xfId="8007" xr:uid="{00000000-0005-0000-0000-0000321E0000}"/>
    <cellStyle name="Currency 2 6 4 2 4 7 2" xfId="8008" xr:uid="{00000000-0005-0000-0000-0000331E0000}"/>
    <cellStyle name="Currency 2 6 4 2 4 8" xfId="8009" xr:uid="{00000000-0005-0000-0000-0000341E0000}"/>
    <cellStyle name="Currency 2 6 4 2 4 9" xfId="8010" xr:uid="{00000000-0005-0000-0000-0000351E0000}"/>
    <cellStyle name="Currency 2 6 4 2 5" xfId="8011" xr:uid="{00000000-0005-0000-0000-0000361E0000}"/>
    <cellStyle name="Currency 2 6 4 2 5 2" xfId="8012" xr:uid="{00000000-0005-0000-0000-0000371E0000}"/>
    <cellStyle name="Currency 2 6 4 2 5 3" xfId="8013" xr:uid="{00000000-0005-0000-0000-0000381E0000}"/>
    <cellStyle name="Currency 2 6 4 2 5 4" xfId="25547" xr:uid="{00000000-0005-0000-0000-0000391E0000}"/>
    <cellStyle name="Currency 2 6 4 2 6" xfId="8014" xr:uid="{00000000-0005-0000-0000-00003A1E0000}"/>
    <cellStyle name="Currency 2 6 4 2 6 2" xfId="8015" xr:uid="{00000000-0005-0000-0000-00003B1E0000}"/>
    <cellStyle name="Currency 2 6 4 2 6 2 2" xfId="8016" xr:uid="{00000000-0005-0000-0000-00003C1E0000}"/>
    <cellStyle name="Currency 2 6 4 2 6 2 2 2" xfId="8017" xr:uid="{00000000-0005-0000-0000-00003D1E0000}"/>
    <cellStyle name="Currency 2 6 4 2 6 2 3" xfId="8018" xr:uid="{00000000-0005-0000-0000-00003E1E0000}"/>
    <cellStyle name="Currency 2 6 4 2 6 3" xfId="8019" xr:uid="{00000000-0005-0000-0000-00003F1E0000}"/>
    <cellStyle name="Currency 2 6 4 2 6 3 2" xfId="8020" xr:uid="{00000000-0005-0000-0000-0000401E0000}"/>
    <cellStyle name="Currency 2 6 4 2 6 3 2 2" xfId="8021" xr:uid="{00000000-0005-0000-0000-0000411E0000}"/>
    <cellStyle name="Currency 2 6 4 2 6 3 3" xfId="8022" xr:uid="{00000000-0005-0000-0000-0000421E0000}"/>
    <cellStyle name="Currency 2 6 4 2 6 4" xfId="8023" xr:uid="{00000000-0005-0000-0000-0000431E0000}"/>
    <cellStyle name="Currency 2 6 4 2 6 4 2" xfId="8024" xr:uid="{00000000-0005-0000-0000-0000441E0000}"/>
    <cellStyle name="Currency 2 6 4 2 6 4 2 2" xfId="8025" xr:uid="{00000000-0005-0000-0000-0000451E0000}"/>
    <cellStyle name="Currency 2 6 4 2 6 4 3" xfId="8026" xr:uid="{00000000-0005-0000-0000-0000461E0000}"/>
    <cellStyle name="Currency 2 6 4 2 6 5" xfId="8027" xr:uid="{00000000-0005-0000-0000-0000471E0000}"/>
    <cellStyle name="Currency 2 6 4 2 6 5 2" xfId="8028" xr:uid="{00000000-0005-0000-0000-0000481E0000}"/>
    <cellStyle name="Currency 2 6 4 2 6 6" xfId="8029" xr:uid="{00000000-0005-0000-0000-0000491E0000}"/>
    <cellStyle name="Currency 2 6 4 2 6 6 2" xfId="8030" xr:uid="{00000000-0005-0000-0000-00004A1E0000}"/>
    <cellStyle name="Currency 2 6 4 2 6 7" xfId="8031" xr:uid="{00000000-0005-0000-0000-00004B1E0000}"/>
    <cellStyle name="Currency 2 6 4 2 7" xfId="8032" xr:uid="{00000000-0005-0000-0000-00004C1E0000}"/>
    <cellStyle name="Currency 2 6 4 2 7 2" xfId="8033" xr:uid="{00000000-0005-0000-0000-00004D1E0000}"/>
    <cellStyle name="Currency 2 6 4 2 7 2 2" xfId="8034" xr:uid="{00000000-0005-0000-0000-00004E1E0000}"/>
    <cellStyle name="Currency 2 6 4 2 7 3" xfId="8035" xr:uid="{00000000-0005-0000-0000-00004F1E0000}"/>
    <cellStyle name="Currency 2 6 4 2 8" xfId="8036" xr:uid="{00000000-0005-0000-0000-0000501E0000}"/>
    <cellStyle name="Currency 2 6 4 2 8 2" xfId="8037" xr:uid="{00000000-0005-0000-0000-0000511E0000}"/>
    <cellStyle name="Currency 2 6 4 2 8 2 2" xfId="8038" xr:uid="{00000000-0005-0000-0000-0000521E0000}"/>
    <cellStyle name="Currency 2 6 4 2 8 3" xfId="8039" xr:uid="{00000000-0005-0000-0000-0000531E0000}"/>
    <cellStyle name="Currency 2 6 4 2 9" xfId="8040" xr:uid="{00000000-0005-0000-0000-0000541E0000}"/>
    <cellStyle name="Currency 2 6 4 3" xfId="333" xr:uid="{00000000-0005-0000-0000-0000551E0000}"/>
    <cellStyle name="Currency 2 6 4 3 10" xfId="8041" xr:uid="{00000000-0005-0000-0000-0000561E0000}"/>
    <cellStyle name="Currency 2 6 4 3 11" xfId="8042" xr:uid="{00000000-0005-0000-0000-0000571E0000}"/>
    <cellStyle name="Currency 2 6 4 3 12" xfId="8043" xr:uid="{00000000-0005-0000-0000-0000581E0000}"/>
    <cellStyle name="Currency 2 6 4 3 13" xfId="8044" xr:uid="{00000000-0005-0000-0000-0000591E0000}"/>
    <cellStyle name="Currency 2 6 4 3 2" xfId="334" xr:uid="{00000000-0005-0000-0000-00005A1E0000}"/>
    <cellStyle name="Currency 2 6 4 3 2 10" xfId="8045" xr:uid="{00000000-0005-0000-0000-00005B1E0000}"/>
    <cellStyle name="Currency 2 6 4 3 2 2" xfId="8046" xr:uid="{00000000-0005-0000-0000-00005C1E0000}"/>
    <cellStyle name="Currency 2 6 4 3 2 2 2" xfId="8047" xr:uid="{00000000-0005-0000-0000-00005D1E0000}"/>
    <cellStyle name="Currency 2 6 4 3 2 2 3" xfId="8048" xr:uid="{00000000-0005-0000-0000-00005E1E0000}"/>
    <cellStyle name="Currency 2 6 4 3 2 3" xfId="8049" xr:uid="{00000000-0005-0000-0000-00005F1E0000}"/>
    <cellStyle name="Currency 2 6 4 3 2 3 2" xfId="8050" xr:uid="{00000000-0005-0000-0000-0000601E0000}"/>
    <cellStyle name="Currency 2 6 4 3 2 3 3" xfId="8051" xr:uid="{00000000-0005-0000-0000-0000611E0000}"/>
    <cellStyle name="Currency 2 6 4 3 2 3 4" xfId="25549" xr:uid="{00000000-0005-0000-0000-0000621E0000}"/>
    <cellStyle name="Currency 2 6 4 3 2 4" xfId="8052" xr:uid="{00000000-0005-0000-0000-0000631E0000}"/>
    <cellStyle name="Currency 2 6 4 3 2 4 2" xfId="8053" xr:uid="{00000000-0005-0000-0000-0000641E0000}"/>
    <cellStyle name="Currency 2 6 4 3 2 4 2 2" xfId="8054" xr:uid="{00000000-0005-0000-0000-0000651E0000}"/>
    <cellStyle name="Currency 2 6 4 3 2 4 3" xfId="8055" xr:uid="{00000000-0005-0000-0000-0000661E0000}"/>
    <cellStyle name="Currency 2 6 4 3 2 5" xfId="8056" xr:uid="{00000000-0005-0000-0000-0000671E0000}"/>
    <cellStyle name="Currency 2 6 4 3 2 5 2" xfId="8057" xr:uid="{00000000-0005-0000-0000-0000681E0000}"/>
    <cellStyle name="Currency 2 6 4 3 2 5 2 2" xfId="8058" xr:uid="{00000000-0005-0000-0000-0000691E0000}"/>
    <cellStyle name="Currency 2 6 4 3 2 5 3" xfId="8059" xr:uid="{00000000-0005-0000-0000-00006A1E0000}"/>
    <cellStyle name="Currency 2 6 4 3 2 6" xfId="8060" xr:uid="{00000000-0005-0000-0000-00006B1E0000}"/>
    <cellStyle name="Currency 2 6 4 3 2 6 2" xfId="8061" xr:uid="{00000000-0005-0000-0000-00006C1E0000}"/>
    <cellStyle name="Currency 2 6 4 3 2 6 2 2" xfId="8062" xr:uid="{00000000-0005-0000-0000-00006D1E0000}"/>
    <cellStyle name="Currency 2 6 4 3 2 6 3" xfId="8063" xr:uid="{00000000-0005-0000-0000-00006E1E0000}"/>
    <cellStyle name="Currency 2 6 4 3 2 7" xfId="8064" xr:uid="{00000000-0005-0000-0000-00006F1E0000}"/>
    <cellStyle name="Currency 2 6 4 3 2 7 2" xfId="8065" xr:uid="{00000000-0005-0000-0000-0000701E0000}"/>
    <cellStyle name="Currency 2 6 4 3 2 8" xfId="8066" xr:uid="{00000000-0005-0000-0000-0000711E0000}"/>
    <cellStyle name="Currency 2 6 4 3 2 8 2" xfId="8067" xr:uid="{00000000-0005-0000-0000-0000721E0000}"/>
    <cellStyle name="Currency 2 6 4 3 2 9" xfId="8068" xr:uid="{00000000-0005-0000-0000-0000731E0000}"/>
    <cellStyle name="Currency 2 6 4 3 3" xfId="335" xr:uid="{00000000-0005-0000-0000-0000741E0000}"/>
    <cellStyle name="Currency 2 6 4 3 3 2" xfId="8069" xr:uid="{00000000-0005-0000-0000-0000751E0000}"/>
    <cellStyle name="Currency 2 6 4 3 3 2 2" xfId="25550" xr:uid="{00000000-0005-0000-0000-0000761E0000}"/>
    <cellStyle name="Currency 2 6 4 3 3 2 3" xfId="25641" xr:uid="{00000000-0005-0000-0000-0000771E0000}"/>
    <cellStyle name="Currency 2 6 4 3 3 3" xfId="8070" xr:uid="{00000000-0005-0000-0000-0000781E0000}"/>
    <cellStyle name="Currency 2 6 4 3 4" xfId="8071" xr:uid="{00000000-0005-0000-0000-0000791E0000}"/>
    <cellStyle name="Currency 2 6 4 3 4 2" xfId="8072" xr:uid="{00000000-0005-0000-0000-00007A1E0000}"/>
    <cellStyle name="Currency 2 6 4 3 4 3" xfId="8073" xr:uid="{00000000-0005-0000-0000-00007B1E0000}"/>
    <cellStyle name="Currency 2 6 4 3 4 4" xfId="25548" xr:uid="{00000000-0005-0000-0000-00007C1E0000}"/>
    <cellStyle name="Currency 2 6 4 3 5" xfId="8074" xr:uid="{00000000-0005-0000-0000-00007D1E0000}"/>
    <cellStyle name="Currency 2 6 4 3 5 2" xfId="8075" xr:uid="{00000000-0005-0000-0000-00007E1E0000}"/>
    <cellStyle name="Currency 2 6 4 3 5 2 2" xfId="8076" xr:uid="{00000000-0005-0000-0000-00007F1E0000}"/>
    <cellStyle name="Currency 2 6 4 3 5 3" xfId="8077" xr:uid="{00000000-0005-0000-0000-0000801E0000}"/>
    <cellStyle name="Currency 2 6 4 3 6" xfId="8078" xr:uid="{00000000-0005-0000-0000-0000811E0000}"/>
    <cellStyle name="Currency 2 6 4 3 6 2" xfId="8079" xr:uid="{00000000-0005-0000-0000-0000821E0000}"/>
    <cellStyle name="Currency 2 6 4 3 6 2 2" xfId="8080" xr:uid="{00000000-0005-0000-0000-0000831E0000}"/>
    <cellStyle name="Currency 2 6 4 3 6 3" xfId="8081" xr:uid="{00000000-0005-0000-0000-0000841E0000}"/>
    <cellStyle name="Currency 2 6 4 3 7" xfId="8082" xr:uid="{00000000-0005-0000-0000-0000851E0000}"/>
    <cellStyle name="Currency 2 6 4 3 7 2" xfId="8083" xr:uid="{00000000-0005-0000-0000-0000861E0000}"/>
    <cellStyle name="Currency 2 6 4 3 7 2 2" xfId="8084" xr:uid="{00000000-0005-0000-0000-0000871E0000}"/>
    <cellStyle name="Currency 2 6 4 3 7 3" xfId="8085" xr:uid="{00000000-0005-0000-0000-0000881E0000}"/>
    <cellStyle name="Currency 2 6 4 3 8" xfId="8086" xr:uid="{00000000-0005-0000-0000-0000891E0000}"/>
    <cellStyle name="Currency 2 6 4 3 8 2" xfId="8087" xr:uid="{00000000-0005-0000-0000-00008A1E0000}"/>
    <cellStyle name="Currency 2 6 4 3 9" xfId="8088" xr:uid="{00000000-0005-0000-0000-00008B1E0000}"/>
    <cellStyle name="Currency 2 6 4 3 9 2" xfId="8089" xr:uid="{00000000-0005-0000-0000-00008C1E0000}"/>
    <cellStyle name="Currency 2 6 4 4" xfId="336" xr:uid="{00000000-0005-0000-0000-00008D1E0000}"/>
    <cellStyle name="Currency 2 6 4 4 2" xfId="337" xr:uid="{00000000-0005-0000-0000-00008E1E0000}"/>
    <cellStyle name="Currency 2 6 4 4 2 10" xfId="8090" xr:uid="{00000000-0005-0000-0000-00008F1E0000}"/>
    <cellStyle name="Currency 2 6 4 4 2 11" xfId="8091" xr:uid="{00000000-0005-0000-0000-0000901E0000}"/>
    <cellStyle name="Currency 2 6 4 4 2 2" xfId="8092" xr:uid="{00000000-0005-0000-0000-0000911E0000}"/>
    <cellStyle name="Currency 2 6 4 4 2 2 2" xfId="8093" xr:uid="{00000000-0005-0000-0000-0000921E0000}"/>
    <cellStyle name="Currency 2 6 4 4 2 2 3" xfId="8094" xr:uid="{00000000-0005-0000-0000-0000931E0000}"/>
    <cellStyle name="Currency 2 6 4 4 2 3" xfId="8095" xr:uid="{00000000-0005-0000-0000-0000941E0000}"/>
    <cellStyle name="Currency 2 6 4 4 2 3 2" xfId="25552" xr:uid="{00000000-0005-0000-0000-0000951E0000}"/>
    <cellStyle name="Currency 2 6 4 4 2 3 3" xfId="25642" xr:uid="{00000000-0005-0000-0000-0000961E0000}"/>
    <cellStyle name="Currency 2 6 4 4 2 4" xfId="8096" xr:uid="{00000000-0005-0000-0000-0000971E0000}"/>
    <cellStyle name="Currency 2 6 4 4 2 4 2" xfId="8097" xr:uid="{00000000-0005-0000-0000-0000981E0000}"/>
    <cellStyle name="Currency 2 6 4 4 2 4 2 2" xfId="8098" xr:uid="{00000000-0005-0000-0000-0000991E0000}"/>
    <cellStyle name="Currency 2 6 4 4 2 4 3" xfId="8099" xr:uid="{00000000-0005-0000-0000-00009A1E0000}"/>
    <cellStyle name="Currency 2 6 4 4 2 5" xfId="8100" xr:uid="{00000000-0005-0000-0000-00009B1E0000}"/>
    <cellStyle name="Currency 2 6 4 4 2 5 2" xfId="8101" xr:uid="{00000000-0005-0000-0000-00009C1E0000}"/>
    <cellStyle name="Currency 2 6 4 4 2 5 2 2" xfId="8102" xr:uid="{00000000-0005-0000-0000-00009D1E0000}"/>
    <cellStyle name="Currency 2 6 4 4 2 5 3" xfId="8103" xr:uid="{00000000-0005-0000-0000-00009E1E0000}"/>
    <cellStyle name="Currency 2 6 4 4 2 6" xfId="8104" xr:uid="{00000000-0005-0000-0000-00009F1E0000}"/>
    <cellStyle name="Currency 2 6 4 4 2 6 2" xfId="8105" xr:uid="{00000000-0005-0000-0000-0000A01E0000}"/>
    <cellStyle name="Currency 2 6 4 4 2 6 2 2" xfId="8106" xr:uid="{00000000-0005-0000-0000-0000A11E0000}"/>
    <cellStyle name="Currency 2 6 4 4 2 6 3" xfId="8107" xr:uid="{00000000-0005-0000-0000-0000A21E0000}"/>
    <cellStyle name="Currency 2 6 4 4 2 7" xfId="8108" xr:uid="{00000000-0005-0000-0000-0000A31E0000}"/>
    <cellStyle name="Currency 2 6 4 4 2 7 2" xfId="8109" xr:uid="{00000000-0005-0000-0000-0000A41E0000}"/>
    <cellStyle name="Currency 2 6 4 4 2 8" xfId="8110" xr:uid="{00000000-0005-0000-0000-0000A51E0000}"/>
    <cellStyle name="Currency 2 6 4 4 2 8 2" xfId="8111" xr:uid="{00000000-0005-0000-0000-0000A61E0000}"/>
    <cellStyle name="Currency 2 6 4 4 2 9" xfId="8112" xr:uid="{00000000-0005-0000-0000-0000A71E0000}"/>
    <cellStyle name="Currency 2 6 4 4 3" xfId="338" xr:uid="{00000000-0005-0000-0000-0000A81E0000}"/>
    <cellStyle name="Currency 2 6 4 4 3 2" xfId="8113" xr:uid="{00000000-0005-0000-0000-0000A91E0000}"/>
    <cellStyle name="Currency 2 6 4 4 3 2 2" xfId="25553" xr:uid="{00000000-0005-0000-0000-0000AA1E0000}"/>
    <cellStyle name="Currency 2 6 4 4 3 2 3" xfId="25643" xr:uid="{00000000-0005-0000-0000-0000AB1E0000}"/>
    <cellStyle name="Currency 2 6 4 4 3 3" xfId="8114" xr:uid="{00000000-0005-0000-0000-0000AC1E0000}"/>
    <cellStyle name="Currency 2 6 4 4 4" xfId="8115" xr:uid="{00000000-0005-0000-0000-0000AD1E0000}"/>
    <cellStyle name="Currency 2 6 4 4 4 2" xfId="8116" xr:uid="{00000000-0005-0000-0000-0000AE1E0000}"/>
    <cellStyle name="Currency 2 6 4 4 4 2 2" xfId="8117" xr:uid="{00000000-0005-0000-0000-0000AF1E0000}"/>
    <cellStyle name="Currency 2 6 4 4 4 3" xfId="8118" xr:uid="{00000000-0005-0000-0000-0000B01E0000}"/>
    <cellStyle name="Currency 2 6 4 4 4 4" xfId="25551" xr:uid="{00000000-0005-0000-0000-0000B11E0000}"/>
    <cellStyle name="Currency 2 6 4 4 5" xfId="8119" xr:uid="{00000000-0005-0000-0000-0000B21E0000}"/>
    <cellStyle name="Currency 2 6 4 4 5 2" xfId="8120" xr:uid="{00000000-0005-0000-0000-0000B31E0000}"/>
    <cellStyle name="Currency 2 6 4 4 5 2 2" xfId="8121" xr:uid="{00000000-0005-0000-0000-0000B41E0000}"/>
    <cellStyle name="Currency 2 6 4 4 5 3" xfId="8122" xr:uid="{00000000-0005-0000-0000-0000B51E0000}"/>
    <cellStyle name="Currency 2 6 4 4 6" xfId="8123" xr:uid="{00000000-0005-0000-0000-0000B61E0000}"/>
    <cellStyle name="Currency 2 6 4 4 7" xfId="8124" xr:uid="{00000000-0005-0000-0000-0000B71E0000}"/>
    <cellStyle name="Currency 2 6 4 5" xfId="8125" xr:uid="{00000000-0005-0000-0000-0000B81E0000}"/>
    <cellStyle name="Currency 2 6 4 5 10" xfId="8126" xr:uid="{00000000-0005-0000-0000-0000B91E0000}"/>
    <cellStyle name="Currency 2 6 4 5 2" xfId="8127" xr:uid="{00000000-0005-0000-0000-0000BA1E0000}"/>
    <cellStyle name="Currency 2 6 4 5 2 2" xfId="8128" xr:uid="{00000000-0005-0000-0000-0000BB1E0000}"/>
    <cellStyle name="Currency 2 6 4 5 2 3" xfId="8129" xr:uid="{00000000-0005-0000-0000-0000BC1E0000}"/>
    <cellStyle name="Currency 2 6 4 5 3" xfId="8130" xr:uid="{00000000-0005-0000-0000-0000BD1E0000}"/>
    <cellStyle name="Currency 2 6 4 5 3 2" xfId="8131" xr:uid="{00000000-0005-0000-0000-0000BE1E0000}"/>
    <cellStyle name="Currency 2 6 4 5 3 3" xfId="8132" xr:uid="{00000000-0005-0000-0000-0000BF1E0000}"/>
    <cellStyle name="Currency 2 6 4 5 4" xfId="8133" xr:uid="{00000000-0005-0000-0000-0000C01E0000}"/>
    <cellStyle name="Currency 2 6 4 5 4 2" xfId="8134" xr:uid="{00000000-0005-0000-0000-0000C11E0000}"/>
    <cellStyle name="Currency 2 6 4 5 4 2 2" xfId="8135" xr:uid="{00000000-0005-0000-0000-0000C21E0000}"/>
    <cellStyle name="Currency 2 6 4 5 4 3" xfId="8136" xr:uid="{00000000-0005-0000-0000-0000C31E0000}"/>
    <cellStyle name="Currency 2 6 4 5 5" xfId="8137" xr:uid="{00000000-0005-0000-0000-0000C41E0000}"/>
    <cellStyle name="Currency 2 6 4 5 5 2" xfId="8138" xr:uid="{00000000-0005-0000-0000-0000C51E0000}"/>
    <cellStyle name="Currency 2 6 4 5 5 2 2" xfId="8139" xr:uid="{00000000-0005-0000-0000-0000C61E0000}"/>
    <cellStyle name="Currency 2 6 4 5 5 3" xfId="8140" xr:uid="{00000000-0005-0000-0000-0000C71E0000}"/>
    <cellStyle name="Currency 2 6 4 5 6" xfId="8141" xr:uid="{00000000-0005-0000-0000-0000C81E0000}"/>
    <cellStyle name="Currency 2 6 4 5 6 2" xfId="8142" xr:uid="{00000000-0005-0000-0000-0000C91E0000}"/>
    <cellStyle name="Currency 2 6 4 5 6 2 2" xfId="8143" xr:uid="{00000000-0005-0000-0000-0000CA1E0000}"/>
    <cellStyle name="Currency 2 6 4 5 6 3" xfId="8144" xr:uid="{00000000-0005-0000-0000-0000CB1E0000}"/>
    <cellStyle name="Currency 2 6 4 5 7" xfId="8145" xr:uid="{00000000-0005-0000-0000-0000CC1E0000}"/>
    <cellStyle name="Currency 2 6 4 5 7 2" xfId="8146" xr:uid="{00000000-0005-0000-0000-0000CD1E0000}"/>
    <cellStyle name="Currency 2 6 4 5 8" xfId="8147" xr:uid="{00000000-0005-0000-0000-0000CE1E0000}"/>
    <cellStyle name="Currency 2 6 4 5 8 2" xfId="8148" xr:uid="{00000000-0005-0000-0000-0000CF1E0000}"/>
    <cellStyle name="Currency 2 6 4 5 9" xfId="8149" xr:uid="{00000000-0005-0000-0000-0000D01E0000}"/>
    <cellStyle name="Currency 2 6 4 6" xfId="8150" xr:uid="{00000000-0005-0000-0000-0000D11E0000}"/>
    <cellStyle name="Currency 2 6 4 6 10" xfId="8151" xr:uid="{00000000-0005-0000-0000-0000D21E0000}"/>
    <cellStyle name="Currency 2 6 4 6 11" xfId="8152" xr:uid="{00000000-0005-0000-0000-0000D31E0000}"/>
    <cellStyle name="Currency 2 6 4 6 12" xfId="8153" xr:uid="{00000000-0005-0000-0000-0000D41E0000}"/>
    <cellStyle name="Currency 2 6 4 6 2" xfId="8154" xr:uid="{00000000-0005-0000-0000-0000D51E0000}"/>
    <cellStyle name="Currency 2 6 4 6 2 2" xfId="8155" xr:uid="{00000000-0005-0000-0000-0000D61E0000}"/>
    <cellStyle name="Currency 2 6 4 6 2 3" xfId="8156" xr:uid="{00000000-0005-0000-0000-0000D71E0000}"/>
    <cellStyle name="Currency 2 6 4 6 3" xfId="8157" xr:uid="{00000000-0005-0000-0000-0000D81E0000}"/>
    <cellStyle name="Currency 2 6 4 6 3 2" xfId="8158" xr:uid="{00000000-0005-0000-0000-0000D91E0000}"/>
    <cellStyle name="Currency 2 6 4 6 3 3" xfId="8159" xr:uid="{00000000-0005-0000-0000-0000DA1E0000}"/>
    <cellStyle name="Currency 2 6 4 6 4" xfId="8160" xr:uid="{00000000-0005-0000-0000-0000DB1E0000}"/>
    <cellStyle name="Currency 2 6 4 6 5" xfId="8161" xr:uid="{00000000-0005-0000-0000-0000DC1E0000}"/>
    <cellStyle name="Currency 2 6 4 6 5 2" xfId="8162" xr:uid="{00000000-0005-0000-0000-0000DD1E0000}"/>
    <cellStyle name="Currency 2 6 4 6 5 2 2" xfId="8163" xr:uid="{00000000-0005-0000-0000-0000DE1E0000}"/>
    <cellStyle name="Currency 2 6 4 6 5 3" xfId="8164" xr:uid="{00000000-0005-0000-0000-0000DF1E0000}"/>
    <cellStyle name="Currency 2 6 4 6 6" xfId="8165" xr:uid="{00000000-0005-0000-0000-0000E01E0000}"/>
    <cellStyle name="Currency 2 6 4 6 6 2" xfId="8166" xr:uid="{00000000-0005-0000-0000-0000E11E0000}"/>
    <cellStyle name="Currency 2 6 4 6 6 2 2" xfId="8167" xr:uid="{00000000-0005-0000-0000-0000E21E0000}"/>
    <cellStyle name="Currency 2 6 4 6 6 3" xfId="8168" xr:uid="{00000000-0005-0000-0000-0000E31E0000}"/>
    <cellStyle name="Currency 2 6 4 6 7" xfId="8169" xr:uid="{00000000-0005-0000-0000-0000E41E0000}"/>
    <cellStyle name="Currency 2 6 4 6 7 2" xfId="8170" xr:uid="{00000000-0005-0000-0000-0000E51E0000}"/>
    <cellStyle name="Currency 2 6 4 6 7 2 2" xfId="8171" xr:uid="{00000000-0005-0000-0000-0000E61E0000}"/>
    <cellStyle name="Currency 2 6 4 6 7 3" xfId="8172" xr:uid="{00000000-0005-0000-0000-0000E71E0000}"/>
    <cellStyle name="Currency 2 6 4 6 8" xfId="8173" xr:uid="{00000000-0005-0000-0000-0000E81E0000}"/>
    <cellStyle name="Currency 2 6 4 6 8 2" xfId="8174" xr:uid="{00000000-0005-0000-0000-0000E91E0000}"/>
    <cellStyle name="Currency 2 6 4 6 9" xfId="8175" xr:uid="{00000000-0005-0000-0000-0000EA1E0000}"/>
    <cellStyle name="Currency 2 6 4 6 9 2" xfId="8176" xr:uid="{00000000-0005-0000-0000-0000EB1E0000}"/>
    <cellStyle name="Currency 2 6 4 7" xfId="8177" xr:uid="{00000000-0005-0000-0000-0000EC1E0000}"/>
    <cellStyle name="Currency 2 6 4 7 2" xfId="8178" xr:uid="{00000000-0005-0000-0000-0000ED1E0000}"/>
    <cellStyle name="Currency 2 6 4 7 3" xfId="8179" xr:uid="{00000000-0005-0000-0000-0000EE1E0000}"/>
    <cellStyle name="Currency 2 6 4 8" xfId="8180" xr:uid="{00000000-0005-0000-0000-0000EF1E0000}"/>
    <cellStyle name="Currency 2 6 4 8 2" xfId="8181" xr:uid="{00000000-0005-0000-0000-0000F01E0000}"/>
    <cellStyle name="Currency 2 6 4 8 2 2" xfId="8182" xr:uid="{00000000-0005-0000-0000-0000F11E0000}"/>
    <cellStyle name="Currency 2 6 4 8 3" xfId="8183" xr:uid="{00000000-0005-0000-0000-0000F21E0000}"/>
    <cellStyle name="Currency 2 6 4 8 4" xfId="8184" xr:uid="{00000000-0005-0000-0000-0000F31E0000}"/>
    <cellStyle name="Currency 2 6 4 9" xfId="8185" xr:uid="{00000000-0005-0000-0000-0000F41E0000}"/>
    <cellStyle name="Currency 2 6 4 9 2" xfId="8186" xr:uid="{00000000-0005-0000-0000-0000F51E0000}"/>
    <cellStyle name="Currency 2 6 4 9 2 2" xfId="8187" xr:uid="{00000000-0005-0000-0000-0000F61E0000}"/>
    <cellStyle name="Currency 2 6 4 9 3" xfId="8188" xr:uid="{00000000-0005-0000-0000-0000F71E0000}"/>
    <cellStyle name="Currency 2 6 5" xfId="339" xr:uid="{00000000-0005-0000-0000-0000F81E0000}"/>
    <cellStyle name="Currency 2 6 5 10" xfId="8189" xr:uid="{00000000-0005-0000-0000-0000F91E0000}"/>
    <cellStyle name="Currency 2 6 5 10 2" xfId="8190" xr:uid="{00000000-0005-0000-0000-0000FA1E0000}"/>
    <cellStyle name="Currency 2 6 5 10 2 2" xfId="8191" xr:uid="{00000000-0005-0000-0000-0000FB1E0000}"/>
    <cellStyle name="Currency 2 6 5 10 3" xfId="8192" xr:uid="{00000000-0005-0000-0000-0000FC1E0000}"/>
    <cellStyle name="Currency 2 6 5 11" xfId="8193" xr:uid="{00000000-0005-0000-0000-0000FD1E0000}"/>
    <cellStyle name="Currency 2 6 5 11 2" xfId="8194" xr:uid="{00000000-0005-0000-0000-0000FE1E0000}"/>
    <cellStyle name="Currency 2 6 5 12" xfId="8195" xr:uid="{00000000-0005-0000-0000-0000FF1E0000}"/>
    <cellStyle name="Currency 2 6 5 12 2" xfId="8196" xr:uid="{00000000-0005-0000-0000-0000001F0000}"/>
    <cellStyle name="Currency 2 6 5 13" xfId="8197" xr:uid="{00000000-0005-0000-0000-0000011F0000}"/>
    <cellStyle name="Currency 2 6 5 14" xfId="8198" xr:uid="{00000000-0005-0000-0000-0000021F0000}"/>
    <cellStyle name="Currency 2 6 5 15" xfId="8199" xr:uid="{00000000-0005-0000-0000-0000031F0000}"/>
    <cellStyle name="Currency 2 6 5 16" xfId="8200" xr:uid="{00000000-0005-0000-0000-0000041F0000}"/>
    <cellStyle name="Currency 2 6 5 2" xfId="340" xr:uid="{00000000-0005-0000-0000-0000051F0000}"/>
    <cellStyle name="Currency 2 6 5 2 2" xfId="8201" xr:uid="{00000000-0005-0000-0000-0000061F0000}"/>
    <cellStyle name="Currency 2 6 5 2 2 10" xfId="8202" xr:uid="{00000000-0005-0000-0000-0000071F0000}"/>
    <cellStyle name="Currency 2 6 5 2 2 2" xfId="8203" xr:uid="{00000000-0005-0000-0000-0000081F0000}"/>
    <cellStyle name="Currency 2 6 5 2 2 2 2" xfId="8204" xr:uid="{00000000-0005-0000-0000-0000091F0000}"/>
    <cellStyle name="Currency 2 6 5 2 2 2 3" xfId="8205" xr:uid="{00000000-0005-0000-0000-00000A1F0000}"/>
    <cellStyle name="Currency 2 6 5 2 2 3" xfId="8206" xr:uid="{00000000-0005-0000-0000-00000B1F0000}"/>
    <cellStyle name="Currency 2 6 5 2 2 3 2" xfId="8207" xr:uid="{00000000-0005-0000-0000-00000C1F0000}"/>
    <cellStyle name="Currency 2 6 5 2 2 3 3" xfId="8208" xr:uid="{00000000-0005-0000-0000-00000D1F0000}"/>
    <cellStyle name="Currency 2 6 5 2 2 4" xfId="8209" xr:uid="{00000000-0005-0000-0000-00000E1F0000}"/>
    <cellStyle name="Currency 2 6 5 2 2 4 2" xfId="8210" xr:uid="{00000000-0005-0000-0000-00000F1F0000}"/>
    <cellStyle name="Currency 2 6 5 2 2 4 2 2" xfId="8211" xr:uid="{00000000-0005-0000-0000-0000101F0000}"/>
    <cellStyle name="Currency 2 6 5 2 2 4 3" xfId="8212" xr:uid="{00000000-0005-0000-0000-0000111F0000}"/>
    <cellStyle name="Currency 2 6 5 2 2 5" xfId="8213" xr:uid="{00000000-0005-0000-0000-0000121F0000}"/>
    <cellStyle name="Currency 2 6 5 2 2 5 2" xfId="8214" xr:uid="{00000000-0005-0000-0000-0000131F0000}"/>
    <cellStyle name="Currency 2 6 5 2 2 5 2 2" xfId="8215" xr:uid="{00000000-0005-0000-0000-0000141F0000}"/>
    <cellStyle name="Currency 2 6 5 2 2 5 3" xfId="8216" xr:uid="{00000000-0005-0000-0000-0000151F0000}"/>
    <cellStyle name="Currency 2 6 5 2 2 6" xfId="8217" xr:uid="{00000000-0005-0000-0000-0000161F0000}"/>
    <cellStyle name="Currency 2 6 5 2 2 6 2" xfId="8218" xr:uid="{00000000-0005-0000-0000-0000171F0000}"/>
    <cellStyle name="Currency 2 6 5 2 2 6 2 2" xfId="8219" xr:uid="{00000000-0005-0000-0000-0000181F0000}"/>
    <cellStyle name="Currency 2 6 5 2 2 6 3" xfId="8220" xr:uid="{00000000-0005-0000-0000-0000191F0000}"/>
    <cellStyle name="Currency 2 6 5 2 2 7" xfId="8221" xr:uid="{00000000-0005-0000-0000-00001A1F0000}"/>
    <cellStyle name="Currency 2 6 5 2 2 7 2" xfId="8222" xr:uid="{00000000-0005-0000-0000-00001B1F0000}"/>
    <cellStyle name="Currency 2 6 5 2 2 8" xfId="8223" xr:uid="{00000000-0005-0000-0000-00001C1F0000}"/>
    <cellStyle name="Currency 2 6 5 2 2 8 2" xfId="8224" xr:uid="{00000000-0005-0000-0000-00001D1F0000}"/>
    <cellStyle name="Currency 2 6 5 2 2 9" xfId="8225" xr:uid="{00000000-0005-0000-0000-00001E1F0000}"/>
    <cellStyle name="Currency 2 6 5 2 3" xfId="8226" xr:uid="{00000000-0005-0000-0000-00001F1F0000}"/>
    <cellStyle name="Currency 2 6 5 2 3 10" xfId="8227" xr:uid="{00000000-0005-0000-0000-0000201F0000}"/>
    <cellStyle name="Currency 2 6 5 2 3 2" xfId="8228" xr:uid="{00000000-0005-0000-0000-0000211F0000}"/>
    <cellStyle name="Currency 2 6 5 2 3 2 2" xfId="8229" xr:uid="{00000000-0005-0000-0000-0000221F0000}"/>
    <cellStyle name="Currency 2 6 5 2 3 2 3" xfId="8230" xr:uid="{00000000-0005-0000-0000-0000231F0000}"/>
    <cellStyle name="Currency 2 6 5 2 3 3" xfId="8231" xr:uid="{00000000-0005-0000-0000-0000241F0000}"/>
    <cellStyle name="Currency 2 6 5 2 3 3 2" xfId="8232" xr:uid="{00000000-0005-0000-0000-0000251F0000}"/>
    <cellStyle name="Currency 2 6 5 2 3 3 3" xfId="8233" xr:uid="{00000000-0005-0000-0000-0000261F0000}"/>
    <cellStyle name="Currency 2 6 5 2 3 4" xfId="8234" xr:uid="{00000000-0005-0000-0000-0000271F0000}"/>
    <cellStyle name="Currency 2 6 5 2 3 4 2" xfId="8235" xr:uid="{00000000-0005-0000-0000-0000281F0000}"/>
    <cellStyle name="Currency 2 6 5 2 3 4 2 2" xfId="8236" xr:uid="{00000000-0005-0000-0000-0000291F0000}"/>
    <cellStyle name="Currency 2 6 5 2 3 4 3" xfId="8237" xr:uid="{00000000-0005-0000-0000-00002A1F0000}"/>
    <cellStyle name="Currency 2 6 5 2 3 5" xfId="8238" xr:uid="{00000000-0005-0000-0000-00002B1F0000}"/>
    <cellStyle name="Currency 2 6 5 2 3 5 2" xfId="8239" xr:uid="{00000000-0005-0000-0000-00002C1F0000}"/>
    <cellStyle name="Currency 2 6 5 2 3 5 2 2" xfId="8240" xr:uid="{00000000-0005-0000-0000-00002D1F0000}"/>
    <cellStyle name="Currency 2 6 5 2 3 5 3" xfId="8241" xr:uid="{00000000-0005-0000-0000-00002E1F0000}"/>
    <cellStyle name="Currency 2 6 5 2 3 6" xfId="8242" xr:uid="{00000000-0005-0000-0000-00002F1F0000}"/>
    <cellStyle name="Currency 2 6 5 2 3 6 2" xfId="8243" xr:uid="{00000000-0005-0000-0000-0000301F0000}"/>
    <cellStyle name="Currency 2 6 5 2 3 6 2 2" xfId="8244" xr:uid="{00000000-0005-0000-0000-0000311F0000}"/>
    <cellStyle name="Currency 2 6 5 2 3 6 3" xfId="8245" xr:uid="{00000000-0005-0000-0000-0000321F0000}"/>
    <cellStyle name="Currency 2 6 5 2 3 7" xfId="8246" xr:uid="{00000000-0005-0000-0000-0000331F0000}"/>
    <cellStyle name="Currency 2 6 5 2 3 7 2" xfId="8247" xr:uid="{00000000-0005-0000-0000-0000341F0000}"/>
    <cellStyle name="Currency 2 6 5 2 3 8" xfId="8248" xr:uid="{00000000-0005-0000-0000-0000351F0000}"/>
    <cellStyle name="Currency 2 6 5 2 3 8 2" xfId="8249" xr:uid="{00000000-0005-0000-0000-0000361F0000}"/>
    <cellStyle name="Currency 2 6 5 2 3 9" xfId="8250" xr:uid="{00000000-0005-0000-0000-0000371F0000}"/>
    <cellStyle name="Currency 2 6 5 2 4" xfId="8251" xr:uid="{00000000-0005-0000-0000-0000381F0000}"/>
    <cellStyle name="Currency 2 6 5 2 4 10" xfId="8252" xr:uid="{00000000-0005-0000-0000-0000391F0000}"/>
    <cellStyle name="Currency 2 6 5 2 4 2" xfId="8253" xr:uid="{00000000-0005-0000-0000-00003A1F0000}"/>
    <cellStyle name="Currency 2 6 5 2 4 3" xfId="8254" xr:uid="{00000000-0005-0000-0000-00003B1F0000}"/>
    <cellStyle name="Currency 2 6 5 2 4 3 2" xfId="8255" xr:uid="{00000000-0005-0000-0000-00003C1F0000}"/>
    <cellStyle name="Currency 2 6 5 2 4 3 2 2" xfId="8256" xr:uid="{00000000-0005-0000-0000-00003D1F0000}"/>
    <cellStyle name="Currency 2 6 5 2 4 3 3" xfId="8257" xr:uid="{00000000-0005-0000-0000-00003E1F0000}"/>
    <cellStyle name="Currency 2 6 5 2 4 4" xfId="8258" xr:uid="{00000000-0005-0000-0000-00003F1F0000}"/>
    <cellStyle name="Currency 2 6 5 2 4 4 2" xfId="8259" xr:uid="{00000000-0005-0000-0000-0000401F0000}"/>
    <cellStyle name="Currency 2 6 5 2 4 4 2 2" xfId="8260" xr:uid="{00000000-0005-0000-0000-0000411F0000}"/>
    <cellStyle name="Currency 2 6 5 2 4 4 3" xfId="8261" xr:uid="{00000000-0005-0000-0000-0000421F0000}"/>
    <cellStyle name="Currency 2 6 5 2 4 5" xfId="8262" xr:uid="{00000000-0005-0000-0000-0000431F0000}"/>
    <cellStyle name="Currency 2 6 5 2 4 5 2" xfId="8263" xr:uid="{00000000-0005-0000-0000-0000441F0000}"/>
    <cellStyle name="Currency 2 6 5 2 4 5 2 2" xfId="8264" xr:uid="{00000000-0005-0000-0000-0000451F0000}"/>
    <cellStyle name="Currency 2 6 5 2 4 5 3" xfId="8265" xr:uid="{00000000-0005-0000-0000-0000461F0000}"/>
    <cellStyle name="Currency 2 6 5 2 4 6" xfId="8266" xr:uid="{00000000-0005-0000-0000-0000471F0000}"/>
    <cellStyle name="Currency 2 6 5 2 4 6 2" xfId="8267" xr:uid="{00000000-0005-0000-0000-0000481F0000}"/>
    <cellStyle name="Currency 2 6 5 2 4 7" xfId="8268" xr:uid="{00000000-0005-0000-0000-0000491F0000}"/>
    <cellStyle name="Currency 2 6 5 2 4 7 2" xfId="8269" xr:uid="{00000000-0005-0000-0000-00004A1F0000}"/>
    <cellStyle name="Currency 2 6 5 2 4 8" xfId="8270" xr:uid="{00000000-0005-0000-0000-00004B1F0000}"/>
    <cellStyle name="Currency 2 6 5 2 4 9" xfId="8271" xr:uid="{00000000-0005-0000-0000-00004C1F0000}"/>
    <cellStyle name="Currency 2 6 5 2 5" xfId="8272" xr:uid="{00000000-0005-0000-0000-00004D1F0000}"/>
    <cellStyle name="Currency 2 6 5 2 5 2" xfId="8273" xr:uid="{00000000-0005-0000-0000-00004E1F0000}"/>
    <cellStyle name="Currency 2 6 5 2 5 3" xfId="8274" xr:uid="{00000000-0005-0000-0000-00004F1F0000}"/>
    <cellStyle name="Currency 2 6 5 2 5 4" xfId="25554" xr:uid="{00000000-0005-0000-0000-0000501F0000}"/>
    <cellStyle name="Currency 2 6 5 2 6" xfId="8275" xr:uid="{00000000-0005-0000-0000-0000511F0000}"/>
    <cellStyle name="Currency 2 6 5 2 6 2" xfId="8276" xr:uid="{00000000-0005-0000-0000-0000521F0000}"/>
    <cellStyle name="Currency 2 6 5 2 6 2 2" xfId="8277" xr:uid="{00000000-0005-0000-0000-0000531F0000}"/>
    <cellStyle name="Currency 2 6 5 2 6 2 2 2" xfId="8278" xr:uid="{00000000-0005-0000-0000-0000541F0000}"/>
    <cellStyle name="Currency 2 6 5 2 6 2 3" xfId="8279" xr:uid="{00000000-0005-0000-0000-0000551F0000}"/>
    <cellStyle name="Currency 2 6 5 2 6 3" xfId="8280" xr:uid="{00000000-0005-0000-0000-0000561F0000}"/>
    <cellStyle name="Currency 2 6 5 2 6 3 2" xfId="8281" xr:uid="{00000000-0005-0000-0000-0000571F0000}"/>
    <cellStyle name="Currency 2 6 5 2 6 3 2 2" xfId="8282" xr:uid="{00000000-0005-0000-0000-0000581F0000}"/>
    <cellStyle name="Currency 2 6 5 2 6 3 3" xfId="8283" xr:uid="{00000000-0005-0000-0000-0000591F0000}"/>
    <cellStyle name="Currency 2 6 5 2 6 4" xfId="8284" xr:uid="{00000000-0005-0000-0000-00005A1F0000}"/>
    <cellStyle name="Currency 2 6 5 2 6 4 2" xfId="8285" xr:uid="{00000000-0005-0000-0000-00005B1F0000}"/>
    <cellStyle name="Currency 2 6 5 2 6 4 2 2" xfId="8286" xr:uid="{00000000-0005-0000-0000-00005C1F0000}"/>
    <cellStyle name="Currency 2 6 5 2 6 4 3" xfId="8287" xr:uid="{00000000-0005-0000-0000-00005D1F0000}"/>
    <cellStyle name="Currency 2 6 5 2 6 5" xfId="8288" xr:uid="{00000000-0005-0000-0000-00005E1F0000}"/>
    <cellStyle name="Currency 2 6 5 2 6 5 2" xfId="8289" xr:uid="{00000000-0005-0000-0000-00005F1F0000}"/>
    <cellStyle name="Currency 2 6 5 2 6 6" xfId="8290" xr:uid="{00000000-0005-0000-0000-0000601F0000}"/>
    <cellStyle name="Currency 2 6 5 2 6 6 2" xfId="8291" xr:uid="{00000000-0005-0000-0000-0000611F0000}"/>
    <cellStyle name="Currency 2 6 5 2 6 7" xfId="8292" xr:uid="{00000000-0005-0000-0000-0000621F0000}"/>
    <cellStyle name="Currency 2 6 5 2 7" xfId="8293" xr:uid="{00000000-0005-0000-0000-0000631F0000}"/>
    <cellStyle name="Currency 2 6 5 2 7 2" xfId="8294" xr:uid="{00000000-0005-0000-0000-0000641F0000}"/>
    <cellStyle name="Currency 2 6 5 2 7 2 2" xfId="8295" xr:uid="{00000000-0005-0000-0000-0000651F0000}"/>
    <cellStyle name="Currency 2 6 5 2 7 3" xfId="8296" xr:uid="{00000000-0005-0000-0000-0000661F0000}"/>
    <cellStyle name="Currency 2 6 5 2 8" xfId="8297" xr:uid="{00000000-0005-0000-0000-0000671F0000}"/>
    <cellStyle name="Currency 2 6 5 2 8 2" xfId="8298" xr:uid="{00000000-0005-0000-0000-0000681F0000}"/>
    <cellStyle name="Currency 2 6 5 2 8 2 2" xfId="8299" xr:uid="{00000000-0005-0000-0000-0000691F0000}"/>
    <cellStyle name="Currency 2 6 5 2 8 3" xfId="8300" xr:uid="{00000000-0005-0000-0000-00006A1F0000}"/>
    <cellStyle name="Currency 2 6 5 2 9" xfId="8301" xr:uid="{00000000-0005-0000-0000-00006B1F0000}"/>
    <cellStyle name="Currency 2 6 5 3" xfId="341" xr:uid="{00000000-0005-0000-0000-00006C1F0000}"/>
    <cellStyle name="Currency 2 6 5 3 10" xfId="8302" xr:uid="{00000000-0005-0000-0000-00006D1F0000}"/>
    <cellStyle name="Currency 2 6 5 3 11" xfId="8303" xr:uid="{00000000-0005-0000-0000-00006E1F0000}"/>
    <cellStyle name="Currency 2 6 5 3 12" xfId="8304" xr:uid="{00000000-0005-0000-0000-00006F1F0000}"/>
    <cellStyle name="Currency 2 6 5 3 13" xfId="8305" xr:uid="{00000000-0005-0000-0000-0000701F0000}"/>
    <cellStyle name="Currency 2 6 5 3 2" xfId="342" xr:uid="{00000000-0005-0000-0000-0000711F0000}"/>
    <cellStyle name="Currency 2 6 5 3 2 10" xfId="8306" xr:uid="{00000000-0005-0000-0000-0000721F0000}"/>
    <cellStyle name="Currency 2 6 5 3 2 2" xfId="8307" xr:uid="{00000000-0005-0000-0000-0000731F0000}"/>
    <cellStyle name="Currency 2 6 5 3 2 2 2" xfId="8308" xr:uid="{00000000-0005-0000-0000-0000741F0000}"/>
    <cellStyle name="Currency 2 6 5 3 2 2 3" xfId="8309" xr:uid="{00000000-0005-0000-0000-0000751F0000}"/>
    <cellStyle name="Currency 2 6 5 3 2 3" xfId="8310" xr:uid="{00000000-0005-0000-0000-0000761F0000}"/>
    <cellStyle name="Currency 2 6 5 3 2 3 2" xfId="8311" xr:uid="{00000000-0005-0000-0000-0000771F0000}"/>
    <cellStyle name="Currency 2 6 5 3 2 3 3" xfId="8312" xr:uid="{00000000-0005-0000-0000-0000781F0000}"/>
    <cellStyle name="Currency 2 6 5 3 2 3 4" xfId="25556" xr:uid="{00000000-0005-0000-0000-0000791F0000}"/>
    <cellStyle name="Currency 2 6 5 3 2 4" xfId="8313" xr:uid="{00000000-0005-0000-0000-00007A1F0000}"/>
    <cellStyle name="Currency 2 6 5 3 2 4 2" xfId="8314" xr:uid="{00000000-0005-0000-0000-00007B1F0000}"/>
    <cellStyle name="Currency 2 6 5 3 2 4 2 2" xfId="8315" xr:uid="{00000000-0005-0000-0000-00007C1F0000}"/>
    <cellStyle name="Currency 2 6 5 3 2 4 3" xfId="8316" xr:uid="{00000000-0005-0000-0000-00007D1F0000}"/>
    <cellStyle name="Currency 2 6 5 3 2 5" xfId="8317" xr:uid="{00000000-0005-0000-0000-00007E1F0000}"/>
    <cellStyle name="Currency 2 6 5 3 2 5 2" xfId="8318" xr:uid="{00000000-0005-0000-0000-00007F1F0000}"/>
    <cellStyle name="Currency 2 6 5 3 2 5 2 2" xfId="8319" xr:uid="{00000000-0005-0000-0000-0000801F0000}"/>
    <cellStyle name="Currency 2 6 5 3 2 5 3" xfId="8320" xr:uid="{00000000-0005-0000-0000-0000811F0000}"/>
    <cellStyle name="Currency 2 6 5 3 2 6" xfId="8321" xr:uid="{00000000-0005-0000-0000-0000821F0000}"/>
    <cellStyle name="Currency 2 6 5 3 2 6 2" xfId="8322" xr:uid="{00000000-0005-0000-0000-0000831F0000}"/>
    <cellStyle name="Currency 2 6 5 3 2 6 2 2" xfId="8323" xr:uid="{00000000-0005-0000-0000-0000841F0000}"/>
    <cellStyle name="Currency 2 6 5 3 2 6 3" xfId="8324" xr:uid="{00000000-0005-0000-0000-0000851F0000}"/>
    <cellStyle name="Currency 2 6 5 3 2 7" xfId="8325" xr:uid="{00000000-0005-0000-0000-0000861F0000}"/>
    <cellStyle name="Currency 2 6 5 3 2 7 2" xfId="8326" xr:uid="{00000000-0005-0000-0000-0000871F0000}"/>
    <cellStyle name="Currency 2 6 5 3 2 8" xfId="8327" xr:uid="{00000000-0005-0000-0000-0000881F0000}"/>
    <cellStyle name="Currency 2 6 5 3 2 8 2" xfId="8328" xr:uid="{00000000-0005-0000-0000-0000891F0000}"/>
    <cellStyle name="Currency 2 6 5 3 2 9" xfId="8329" xr:uid="{00000000-0005-0000-0000-00008A1F0000}"/>
    <cellStyle name="Currency 2 6 5 3 3" xfId="343" xr:uid="{00000000-0005-0000-0000-00008B1F0000}"/>
    <cellStyle name="Currency 2 6 5 3 3 2" xfId="8330" xr:uid="{00000000-0005-0000-0000-00008C1F0000}"/>
    <cellStyle name="Currency 2 6 5 3 3 2 2" xfId="25557" xr:uid="{00000000-0005-0000-0000-00008D1F0000}"/>
    <cellStyle name="Currency 2 6 5 3 3 2 3" xfId="25644" xr:uid="{00000000-0005-0000-0000-00008E1F0000}"/>
    <cellStyle name="Currency 2 6 5 3 3 3" xfId="8331" xr:uid="{00000000-0005-0000-0000-00008F1F0000}"/>
    <cellStyle name="Currency 2 6 5 3 4" xfId="8332" xr:uid="{00000000-0005-0000-0000-0000901F0000}"/>
    <cellStyle name="Currency 2 6 5 3 4 2" xfId="8333" xr:uid="{00000000-0005-0000-0000-0000911F0000}"/>
    <cellStyle name="Currency 2 6 5 3 4 3" xfId="8334" xr:uid="{00000000-0005-0000-0000-0000921F0000}"/>
    <cellStyle name="Currency 2 6 5 3 4 4" xfId="25555" xr:uid="{00000000-0005-0000-0000-0000931F0000}"/>
    <cellStyle name="Currency 2 6 5 3 5" xfId="8335" xr:uid="{00000000-0005-0000-0000-0000941F0000}"/>
    <cellStyle name="Currency 2 6 5 3 5 2" xfId="8336" xr:uid="{00000000-0005-0000-0000-0000951F0000}"/>
    <cellStyle name="Currency 2 6 5 3 5 2 2" xfId="8337" xr:uid="{00000000-0005-0000-0000-0000961F0000}"/>
    <cellStyle name="Currency 2 6 5 3 5 3" xfId="8338" xr:uid="{00000000-0005-0000-0000-0000971F0000}"/>
    <cellStyle name="Currency 2 6 5 3 6" xfId="8339" xr:uid="{00000000-0005-0000-0000-0000981F0000}"/>
    <cellStyle name="Currency 2 6 5 3 6 2" xfId="8340" xr:uid="{00000000-0005-0000-0000-0000991F0000}"/>
    <cellStyle name="Currency 2 6 5 3 6 2 2" xfId="8341" xr:uid="{00000000-0005-0000-0000-00009A1F0000}"/>
    <cellStyle name="Currency 2 6 5 3 6 3" xfId="8342" xr:uid="{00000000-0005-0000-0000-00009B1F0000}"/>
    <cellStyle name="Currency 2 6 5 3 7" xfId="8343" xr:uid="{00000000-0005-0000-0000-00009C1F0000}"/>
    <cellStyle name="Currency 2 6 5 3 7 2" xfId="8344" xr:uid="{00000000-0005-0000-0000-00009D1F0000}"/>
    <cellStyle name="Currency 2 6 5 3 7 2 2" xfId="8345" xr:uid="{00000000-0005-0000-0000-00009E1F0000}"/>
    <cellStyle name="Currency 2 6 5 3 7 3" xfId="8346" xr:uid="{00000000-0005-0000-0000-00009F1F0000}"/>
    <cellStyle name="Currency 2 6 5 3 8" xfId="8347" xr:uid="{00000000-0005-0000-0000-0000A01F0000}"/>
    <cellStyle name="Currency 2 6 5 3 8 2" xfId="8348" xr:uid="{00000000-0005-0000-0000-0000A11F0000}"/>
    <cellStyle name="Currency 2 6 5 3 9" xfId="8349" xr:uid="{00000000-0005-0000-0000-0000A21F0000}"/>
    <cellStyle name="Currency 2 6 5 3 9 2" xfId="8350" xr:uid="{00000000-0005-0000-0000-0000A31F0000}"/>
    <cellStyle name="Currency 2 6 5 4" xfId="344" xr:uid="{00000000-0005-0000-0000-0000A41F0000}"/>
    <cellStyle name="Currency 2 6 5 4 2" xfId="345" xr:uid="{00000000-0005-0000-0000-0000A51F0000}"/>
    <cellStyle name="Currency 2 6 5 4 2 10" xfId="8351" xr:uid="{00000000-0005-0000-0000-0000A61F0000}"/>
    <cellStyle name="Currency 2 6 5 4 2 11" xfId="8352" xr:uid="{00000000-0005-0000-0000-0000A71F0000}"/>
    <cellStyle name="Currency 2 6 5 4 2 2" xfId="8353" xr:uid="{00000000-0005-0000-0000-0000A81F0000}"/>
    <cellStyle name="Currency 2 6 5 4 2 2 2" xfId="8354" xr:uid="{00000000-0005-0000-0000-0000A91F0000}"/>
    <cellStyle name="Currency 2 6 5 4 2 2 3" xfId="8355" xr:uid="{00000000-0005-0000-0000-0000AA1F0000}"/>
    <cellStyle name="Currency 2 6 5 4 2 3" xfId="8356" xr:uid="{00000000-0005-0000-0000-0000AB1F0000}"/>
    <cellStyle name="Currency 2 6 5 4 2 3 2" xfId="25559" xr:uid="{00000000-0005-0000-0000-0000AC1F0000}"/>
    <cellStyle name="Currency 2 6 5 4 2 3 3" xfId="25645" xr:uid="{00000000-0005-0000-0000-0000AD1F0000}"/>
    <cellStyle name="Currency 2 6 5 4 2 4" xfId="8357" xr:uid="{00000000-0005-0000-0000-0000AE1F0000}"/>
    <cellStyle name="Currency 2 6 5 4 2 4 2" xfId="8358" xr:uid="{00000000-0005-0000-0000-0000AF1F0000}"/>
    <cellStyle name="Currency 2 6 5 4 2 4 2 2" xfId="8359" xr:uid="{00000000-0005-0000-0000-0000B01F0000}"/>
    <cellStyle name="Currency 2 6 5 4 2 4 3" xfId="8360" xr:uid="{00000000-0005-0000-0000-0000B11F0000}"/>
    <cellStyle name="Currency 2 6 5 4 2 5" xfId="8361" xr:uid="{00000000-0005-0000-0000-0000B21F0000}"/>
    <cellStyle name="Currency 2 6 5 4 2 5 2" xfId="8362" xr:uid="{00000000-0005-0000-0000-0000B31F0000}"/>
    <cellStyle name="Currency 2 6 5 4 2 5 2 2" xfId="8363" xr:uid="{00000000-0005-0000-0000-0000B41F0000}"/>
    <cellStyle name="Currency 2 6 5 4 2 5 3" xfId="8364" xr:uid="{00000000-0005-0000-0000-0000B51F0000}"/>
    <cellStyle name="Currency 2 6 5 4 2 6" xfId="8365" xr:uid="{00000000-0005-0000-0000-0000B61F0000}"/>
    <cellStyle name="Currency 2 6 5 4 2 6 2" xfId="8366" xr:uid="{00000000-0005-0000-0000-0000B71F0000}"/>
    <cellStyle name="Currency 2 6 5 4 2 6 2 2" xfId="8367" xr:uid="{00000000-0005-0000-0000-0000B81F0000}"/>
    <cellStyle name="Currency 2 6 5 4 2 6 3" xfId="8368" xr:uid="{00000000-0005-0000-0000-0000B91F0000}"/>
    <cellStyle name="Currency 2 6 5 4 2 7" xfId="8369" xr:uid="{00000000-0005-0000-0000-0000BA1F0000}"/>
    <cellStyle name="Currency 2 6 5 4 2 7 2" xfId="8370" xr:uid="{00000000-0005-0000-0000-0000BB1F0000}"/>
    <cellStyle name="Currency 2 6 5 4 2 8" xfId="8371" xr:uid="{00000000-0005-0000-0000-0000BC1F0000}"/>
    <cellStyle name="Currency 2 6 5 4 2 8 2" xfId="8372" xr:uid="{00000000-0005-0000-0000-0000BD1F0000}"/>
    <cellStyle name="Currency 2 6 5 4 2 9" xfId="8373" xr:uid="{00000000-0005-0000-0000-0000BE1F0000}"/>
    <cellStyle name="Currency 2 6 5 4 3" xfId="346" xr:uid="{00000000-0005-0000-0000-0000BF1F0000}"/>
    <cellStyle name="Currency 2 6 5 4 3 2" xfId="8374" xr:uid="{00000000-0005-0000-0000-0000C01F0000}"/>
    <cellStyle name="Currency 2 6 5 4 3 2 2" xfId="25560" xr:uid="{00000000-0005-0000-0000-0000C11F0000}"/>
    <cellStyle name="Currency 2 6 5 4 3 2 3" xfId="25646" xr:uid="{00000000-0005-0000-0000-0000C21F0000}"/>
    <cellStyle name="Currency 2 6 5 4 3 3" xfId="8375" xr:uid="{00000000-0005-0000-0000-0000C31F0000}"/>
    <cellStyle name="Currency 2 6 5 4 4" xfId="8376" xr:uid="{00000000-0005-0000-0000-0000C41F0000}"/>
    <cellStyle name="Currency 2 6 5 4 4 2" xfId="8377" xr:uid="{00000000-0005-0000-0000-0000C51F0000}"/>
    <cellStyle name="Currency 2 6 5 4 4 2 2" xfId="8378" xr:uid="{00000000-0005-0000-0000-0000C61F0000}"/>
    <cellStyle name="Currency 2 6 5 4 4 3" xfId="8379" xr:uid="{00000000-0005-0000-0000-0000C71F0000}"/>
    <cellStyle name="Currency 2 6 5 4 4 4" xfId="25558" xr:uid="{00000000-0005-0000-0000-0000C81F0000}"/>
    <cellStyle name="Currency 2 6 5 4 5" xfId="8380" xr:uid="{00000000-0005-0000-0000-0000C91F0000}"/>
    <cellStyle name="Currency 2 6 5 4 5 2" xfId="8381" xr:uid="{00000000-0005-0000-0000-0000CA1F0000}"/>
    <cellStyle name="Currency 2 6 5 4 5 2 2" xfId="8382" xr:uid="{00000000-0005-0000-0000-0000CB1F0000}"/>
    <cellStyle name="Currency 2 6 5 4 5 3" xfId="8383" xr:uid="{00000000-0005-0000-0000-0000CC1F0000}"/>
    <cellStyle name="Currency 2 6 5 4 6" xfId="8384" xr:uid="{00000000-0005-0000-0000-0000CD1F0000}"/>
    <cellStyle name="Currency 2 6 5 4 7" xfId="8385" xr:uid="{00000000-0005-0000-0000-0000CE1F0000}"/>
    <cellStyle name="Currency 2 6 5 5" xfId="8386" xr:uid="{00000000-0005-0000-0000-0000CF1F0000}"/>
    <cellStyle name="Currency 2 6 5 5 10" xfId="8387" xr:uid="{00000000-0005-0000-0000-0000D01F0000}"/>
    <cellStyle name="Currency 2 6 5 5 2" xfId="8388" xr:uid="{00000000-0005-0000-0000-0000D11F0000}"/>
    <cellStyle name="Currency 2 6 5 5 2 2" xfId="8389" xr:uid="{00000000-0005-0000-0000-0000D21F0000}"/>
    <cellStyle name="Currency 2 6 5 5 2 3" xfId="8390" xr:uid="{00000000-0005-0000-0000-0000D31F0000}"/>
    <cellStyle name="Currency 2 6 5 5 3" xfId="8391" xr:uid="{00000000-0005-0000-0000-0000D41F0000}"/>
    <cellStyle name="Currency 2 6 5 5 3 2" xfId="8392" xr:uid="{00000000-0005-0000-0000-0000D51F0000}"/>
    <cellStyle name="Currency 2 6 5 5 3 3" xfId="8393" xr:uid="{00000000-0005-0000-0000-0000D61F0000}"/>
    <cellStyle name="Currency 2 6 5 5 4" xfId="8394" xr:uid="{00000000-0005-0000-0000-0000D71F0000}"/>
    <cellStyle name="Currency 2 6 5 5 4 2" xfId="8395" xr:uid="{00000000-0005-0000-0000-0000D81F0000}"/>
    <cellStyle name="Currency 2 6 5 5 4 2 2" xfId="8396" xr:uid="{00000000-0005-0000-0000-0000D91F0000}"/>
    <cellStyle name="Currency 2 6 5 5 4 3" xfId="8397" xr:uid="{00000000-0005-0000-0000-0000DA1F0000}"/>
    <cellStyle name="Currency 2 6 5 5 5" xfId="8398" xr:uid="{00000000-0005-0000-0000-0000DB1F0000}"/>
    <cellStyle name="Currency 2 6 5 5 5 2" xfId="8399" xr:uid="{00000000-0005-0000-0000-0000DC1F0000}"/>
    <cellStyle name="Currency 2 6 5 5 5 2 2" xfId="8400" xr:uid="{00000000-0005-0000-0000-0000DD1F0000}"/>
    <cellStyle name="Currency 2 6 5 5 5 3" xfId="8401" xr:uid="{00000000-0005-0000-0000-0000DE1F0000}"/>
    <cellStyle name="Currency 2 6 5 5 6" xfId="8402" xr:uid="{00000000-0005-0000-0000-0000DF1F0000}"/>
    <cellStyle name="Currency 2 6 5 5 6 2" xfId="8403" xr:uid="{00000000-0005-0000-0000-0000E01F0000}"/>
    <cellStyle name="Currency 2 6 5 5 6 2 2" xfId="8404" xr:uid="{00000000-0005-0000-0000-0000E11F0000}"/>
    <cellStyle name="Currency 2 6 5 5 6 3" xfId="8405" xr:uid="{00000000-0005-0000-0000-0000E21F0000}"/>
    <cellStyle name="Currency 2 6 5 5 7" xfId="8406" xr:uid="{00000000-0005-0000-0000-0000E31F0000}"/>
    <cellStyle name="Currency 2 6 5 5 7 2" xfId="8407" xr:uid="{00000000-0005-0000-0000-0000E41F0000}"/>
    <cellStyle name="Currency 2 6 5 5 8" xfId="8408" xr:uid="{00000000-0005-0000-0000-0000E51F0000}"/>
    <cellStyle name="Currency 2 6 5 5 8 2" xfId="8409" xr:uid="{00000000-0005-0000-0000-0000E61F0000}"/>
    <cellStyle name="Currency 2 6 5 5 9" xfId="8410" xr:uid="{00000000-0005-0000-0000-0000E71F0000}"/>
    <cellStyle name="Currency 2 6 5 6" xfId="8411" xr:uid="{00000000-0005-0000-0000-0000E81F0000}"/>
    <cellStyle name="Currency 2 6 5 6 10" xfId="8412" xr:uid="{00000000-0005-0000-0000-0000E91F0000}"/>
    <cellStyle name="Currency 2 6 5 6 11" xfId="8413" xr:uid="{00000000-0005-0000-0000-0000EA1F0000}"/>
    <cellStyle name="Currency 2 6 5 6 12" xfId="8414" xr:uid="{00000000-0005-0000-0000-0000EB1F0000}"/>
    <cellStyle name="Currency 2 6 5 6 2" xfId="8415" xr:uid="{00000000-0005-0000-0000-0000EC1F0000}"/>
    <cellStyle name="Currency 2 6 5 6 2 2" xfId="8416" xr:uid="{00000000-0005-0000-0000-0000ED1F0000}"/>
    <cellStyle name="Currency 2 6 5 6 2 3" xfId="8417" xr:uid="{00000000-0005-0000-0000-0000EE1F0000}"/>
    <cellStyle name="Currency 2 6 5 6 3" xfId="8418" xr:uid="{00000000-0005-0000-0000-0000EF1F0000}"/>
    <cellStyle name="Currency 2 6 5 6 3 2" xfId="8419" xr:uid="{00000000-0005-0000-0000-0000F01F0000}"/>
    <cellStyle name="Currency 2 6 5 6 3 3" xfId="8420" xr:uid="{00000000-0005-0000-0000-0000F11F0000}"/>
    <cellStyle name="Currency 2 6 5 6 4" xfId="8421" xr:uid="{00000000-0005-0000-0000-0000F21F0000}"/>
    <cellStyle name="Currency 2 6 5 6 5" xfId="8422" xr:uid="{00000000-0005-0000-0000-0000F31F0000}"/>
    <cellStyle name="Currency 2 6 5 6 5 2" xfId="8423" xr:uid="{00000000-0005-0000-0000-0000F41F0000}"/>
    <cellStyle name="Currency 2 6 5 6 5 2 2" xfId="8424" xr:uid="{00000000-0005-0000-0000-0000F51F0000}"/>
    <cellStyle name="Currency 2 6 5 6 5 3" xfId="8425" xr:uid="{00000000-0005-0000-0000-0000F61F0000}"/>
    <cellStyle name="Currency 2 6 5 6 6" xfId="8426" xr:uid="{00000000-0005-0000-0000-0000F71F0000}"/>
    <cellStyle name="Currency 2 6 5 6 6 2" xfId="8427" xr:uid="{00000000-0005-0000-0000-0000F81F0000}"/>
    <cellStyle name="Currency 2 6 5 6 6 2 2" xfId="8428" xr:uid="{00000000-0005-0000-0000-0000F91F0000}"/>
    <cellStyle name="Currency 2 6 5 6 6 3" xfId="8429" xr:uid="{00000000-0005-0000-0000-0000FA1F0000}"/>
    <cellStyle name="Currency 2 6 5 6 7" xfId="8430" xr:uid="{00000000-0005-0000-0000-0000FB1F0000}"/>
    <cellStyle name="Currency 2 6 5 6 7 2" xfId="8431" xr:uid="{00000000-0005-0000-0000-0000FC1F0000}"/>
    <cellStyle name="Currency 2 6 5 6 7 2 2" xfId="8432" xr:uid="{00000000-0005-0000-0000-0000FD1F0000}"/>
    <cellStyle name="Currency 2 6 5 6 7 3" xfId="8433" xr:uid="{00000000-0005-0000-0000-0000FE1F0000}"/>
    <cellStyle name="Currency 2 6 5 6 8" xfId="8434" xr:uid="{00000000-0005-0000-0000-0000FF1F0000}"/>
    <cellStyle name="Currency 2 6 5 6 8 2" xfId="8435" xr:uid="{00000000-0005-0000-0000-000000200000}"/>
    <cellStyle name="Currency 2 6 5 6 9" xfId="8436" xr:uid="{00000000-0005-0000-0000-000001200000}"/>
    <cellStyle name="Currency 2 6 5 6 9 2" xfId="8437" xr:uid="{00000000-0005-0000-0000-000002200000}"/>
    <cellStyle name="Currency 2 6 5 7" xfId="8438" xr:uid="{00000000-0005-0000-0000-000003200000}"/>
    <cellStyle name="Currency 2 6 5 7 2" xfId="8439" xr:uid="{00000000-0005-0000-0000-000004200000}"/>
    <cellStyle name="Currency 2 6 5 7 3" xfId="8440" xr:uid="{00000000-0005-0000-0000-000005200000}"/>
    <cellStyle name="Currency 2 6 5 8" xfId="8441" xr:uid="{00000000-0005-0000-0000-000006200000}"/>
    <cellStyle name="Currency 2 6 5 8 2" xfId="8442" xr:uid="{00000000-0005-0000-0000-000007200000}"/>
    <cellStyle name="Currency 2 6 5 8 2 2" xfId="8443" xr:uid="{00000000-0005-0000-0000-000008200000}"/>
    <cellStyle name="Currency 2 6 5 8 3" xfId="8444" xr:uid="{00000000-0005-0000-0000-000009200000}"/>
    <cellStyle name="Currency 2 6 5 8 4" xfId="8445" xr:uid="{00000000-0005-0000-0000-00000A200000}"/>
    <cellStyle name="Currency 2 6 5 9" xfId="8446" xr:uid="{00000000-0005-0000-0000-00000B200000}"/>
    <cellStyle name="Currency 2 6 5 9 2" xfId="8447" xr:uid="{00000000-0005-0000-0000-00000C200000}"/>
    <cellStyle name="Currency 2 6 5 9 2 2" xfId="8448" xr:uid="{00000000-0005-0000-0000-00000D200000}"/>
    <cellStyle name="Currency 2 6 5 9 3" xfId="8449" xr:uid="{00000000-0005-0000-0000-00000E200000}"/>
    <cellStyle name="Currency 2 6 6" xfId="347" xr:uid="{00000000-0005-0000-0000-00000F200000}"/>
    <cellStyle name="Currency 2 6 6 2" xfId="8450" xr:uid="{00000000-0005-0000-0000-000010200000}"/>
    <cellStyle name="Currency 2 6 6 2 10" xfId="8451" xr:uid="{00000000-0005-0000-0000-000011200000}"/>
    <cellStyle name="Currency 2 6 6 2 2" xfId="8452" xr:uid="{00000000-0005-0000-0000-000012200000}"/>
    <cellStyle name="Currency 2 6 6 2 2 2" xfId="8453" xr:uid="{00000000-0005-0000-0000-000013200000}"/>
    <cellStyle name="Currency 2 6 6 2 2 3" xfId="8454" xr:uid="{00000000-0005-0000-0000-000014200000}"/>
    <cellStyle name="Currency 2 6 6 2 3" xfId="8455" xr:uid="{00000000-0005-0000-0000-000015200000}"/>
    <cellStyle name="Currency 2 6 6 2 3 2" xfId="8456" xr:uid="{00000000-0005-0000-0000-000016200000}"/>
    <cellStyle name="Currency 2 6 6 2 3 3" xfId="8457" xr:uid="{00000000-0005-0000-0000-000017200000}"/>
    <cellStyle name="Currency 2 6 6 2 4" xfId="8458" xr:uid="{00000000-0005-0000-0000-000018200000}"/>
    <cellStyle name="Currency 2 6 6 2 4 2" xfId="8459" xr:uid="{00000000-0005-0000-0000-000019200000}"/>
    <cellStyle name="Currency 2 6 6 2 4 2 2" xfId="8460" xr:uid="{00000000-0005-0000-0000-00001A200000}"/>
    <cellStyle name="Currency 2 6 6 2 4 3" xfId="8461" xr:uid="{00000000-0005-0000-0000-00001B200000}"/>
    <cellStyle name="Currency 2 6 6 2 5" xfId="8462" xr:uid="{00000000-0005-0000-0000-00001C200000}"/>
    <cellStyle name="Currency 2 6 6 2 5 2" xfId="8463" xr:uid="{00000000-0005-0000-0000-00001D200000}"/>
    <cellStyle name="Currency 2 6 6 2 5 2 2" xfId="8464" xr:uid="{00000000-0005-0000-0000-00001E200000}"/>
    <cellStyle name="Currency 2 6 6 2 5 3" xfId="8465" xr:uid="{00000000-0005-0000-0000-00001F200000}"/>
    <cellStyle name="Currency 2 6 6 2 6" xfId="8466" xr:uid="{00000000-0005-0000-0000-000020200000}"/>
    <cellStyle name="Currency 2 6 6 2 6 2" xfId="8467" xr:uid="{00000000-0005-0000-0000-000021200000}"/>
    <cellStyle name="Currency 2 6 6 2 6 2 2" xfId="8468" xr:uid="{00000000-0005-0000-0000-000022200000}"/>
    <cellStyle name="Currency 2 6 6 2 6 3" xfId="8469" xr:uid="{00000000-0005-0000-0000-000023200000}"/>
    <cellStyle name="Currency 2 6 6 2 7" xfId="8470" xr:uid="{00000000-0005-0000-0000-000024200000}"/>
    <cellStyle name="Currency 2 6 6 2 7 2" xfId="8471" xr:uid="{00000000-0005-0000-0000-000025200000}"/>
    <cellStyle name="Currency 2 6 6 2 8" xfId="8472" xr:uid="{00000000-0005-0000-0000-000026200000}"/>
    <cellStyle name="Currency 2 6 6 2 8 2" xfId="8473" xr:uid="{00000000-0005-0000-0000-000027200000}"/>
    <cellStyle name="Currency 2 6 6 2 9" xfId="8474" xr:uid="{00000000-0005-0000-0000-000028200000}"/>
    <cellStyle name="Currency 2 6 6 3" xfId="8475" xr:uid="{00000000-0005-0000-0000-000029200000}"/>
    <cellStyle name="Currency 2 6 6 3 10" xfId="8476" xr:uid="{00000000-0005-0000-0000-00002A200000}"/>
    <cellStyle name="Currency 2 6 6 3 2" xfId="8477" xr:uid="{00000000-0005-0000-0000-00002B200000}"/>
    <cellStyle name="Currency 2 6 6 3 2 2" xfId="8478" xr:uid="{00000000-0005-0000-0000-00002C200000}"/>
    <cellStyle name="Currency 2 6 6 3 2 3" xfId="8479" xr:uid="{00000000-0005-0000-0000-00002D200000}"/>
    <cellStyle name="Currency 2 6 6 3 3" xfId="8480" xr:uid="{00000000-0005-0000-0000-00002E200000}"/>
    <cellStyle name="Currency 2 6 6 3 3 2" xfId="8481" xr:uid="{00000000-0005-0000-0000-00002F200000}"/>
    <cellStyle name="Currency 2 6 6 3 3 3" xfId="8482" xr:uid="{00000000-0005-0000-0000-000030200000}"/>
    <cellStyle name="Currency 2 6 6 3 4" xfId="8483" xr:uid="{00000000-0005-0000-0000-000031200000}"/>
    <cellStyle name="Currency 2 6 6 3 4 2" xfId="8484" xr:uid="{00000000-0005-0000-0000-000032200000}"/>
    <cellStyle name="Currency 2 6 6 3 4 2 2" xfId="8485" xr:uid="{00000000-0005-0000-0000-000033200000}"/>
    <cellStyle name="Currency 2 6 6 3 4 3" xfId="8486" xr:uid="{00000000-0005-0000-0000-000034200000}"/>
    <cellStyle name="Currency 2 6 6 3 5" xfId="8487" xr:uid="{00000000-0005-0000-0000-000035200000}"/>
    <cellStyle name="Currency 2 6 6 3 5 2" xfId="8488" xr:uid="{00000000-0005-0000-0000-000036200000}"/>
    <cellStyle name="Currency 2 6 6 3 5 2 2" xfId="8489" xr:uid="{00000000-0005-0000-0000-000037200000}"/>
    <cellStyle name="Currency 2 6 6 3 5 3" xfId="8490" xr:uid="{00000000-0005-0000-0000-000038200000}"/>
    <cellStyle name="Currency 2 6 6 3 6" xfId="8491" xr:uid="{00000000-0005-0000-0000-000039200000}"/>
    <cellStyle name="Currency 2 6 6 3 6 2" xfId="8492" xr:uid="{00000000-0005-0000-0000-00003A200000}"/>
    <cellStyle name="Currency 2 6 6 3 6 2 2" xfId="8493" xr:uid="{00000000-0005-0000-0000-00003B200000}"/>
    <cellStyle name="Currency 2 6 6 3 6 3" xfId="8494" xr:uid="{00000000-0005-0000-0000-00003C200000}"/>
    <cellStyle name="Currency 2 6 6 3 7" xfId="8495" xr:uid="{00000000-0005-0000-0000-00003D200000}"/>
    <cellStyle name="Currency 2 6 6 3 7 2" xfId="8496" xr:uid="{00000000-0005-0000-0000-00003E200000}"/>
    <cellStyle name="Currency 2 6 6 3 8" xfId="8497" xr:uid="{00000000-0005-0000-0000-00003F200000}"/>
    <cellStyle name="Currency 2 6 6 3 8 2" xfId="8498" xr:uid="{00000000-0005-0000-0000-000040200000}"/>
    <cellStyle name="Currency 2 6 6 3 9" xfId="8499" xr:uid="{00000000-0005-0000-0000-000041200000}"/>
    <cellStyle name="Currency 2 6 6 4" xfId="8500" xr:uid="{00000000-0005-0000-0000-000042200000}"/>
    <cellStyle name="Currency 2 6 6 4 10" xfId="8501" xr:uid="{00000000-0005-0000-0000-000043200000}"/>
    <cellStyle name="Currency 2 6 6 4 2" xfId="8502" xr:uid="{00000000-0005-0000-0000-000044200000}"/>
    <cellStyle name="Currency 2 6 6 4 3" xfId="8503" xr:uid="{00000000-0005-0000-0000-000045200000}"/>
    <cellStyle name="Currency 2 6 6 4 3 2" xfId="8504" xr:uid="{00000000-0005-0000-0000-000046200000}"/>
    <cellStyle name="Currency 2 6 6 4 3 2 2" xfId="8505" xr:uid="{00000000-0005-0000-0000-000047200000}"/>
    <cellStyle name="Currency 2 6 6 4 3 3" xfId="8506" xr:uid="{00000000-0005-0000-0000-000048200000}"/>
    <cellStyle name="Currency 2 6 6 4 4" xfId="8507" xr:uid="{00000000-0005-0000-0000-000049200000}"/>
    <cellStyle name="Currency 2 6 6 4 4 2" xfId="8508" xr:uid="{00000000-0005-0000-0000-00004A200000}"/>
    <cellStyle name="Currency 2 6 6 4 4 2 2" xfId="8509" xr:uid="{00000000-0005-0000-0000-00004B200000}"/>
    <cellStyle name="Currency 2 6 6 4 4 3" xfId="8510" xr:uid="{00000000-0005-0000-0000-00004C200000}"/>
    <cellStyle name="Currency 2 6 6 4 5" xfId="8511" xr:uid="{00000000-0005-0000-0000-00004D200000}"/>
    <cellStyle name="Currency 2 6 6 4 5 2" xfId="8512" xr:uid="{00000000-0005-0000-0000-00004E200000}"/>
    <cellStyle name="Currency 2 6 6 4 5 2 2" xfId="8513" xr:uid="{00000000-0005-0000-0000-00004F200000}"/>
    <cellStyle name="Currency 2 6 6 4 5 3" xfId="8514" xr:uid="{00000000-0005-0000-0000-000050200000}"/>
    <cellStyle name="Currency 2 6 6 4 6" xfId="8515" xr:uid="{00000000-0005-0000-0000-000051200000}"/>
    <cellStyle name="Currency 2 6 6 4 6 2" xfId="8516" xr:uid="{00000000-0005-0000-0000-000052200000}"/>
    <cellStyle name="Currency 2 6 6 4 7" xfId="8517" xr:uid="{00000000-0005-0000-0000-000053200000}"/>
    <cellStyle name="Currency 2 6 6 4 7 2" xfId="8518" xr:uid="{00000000-0005-0000-0000-000054200000}"/>
    <cellStyle name="Currency 2 6 6 4 8" xfId="8519" xr:uid="{00000000-0005-0000-0000-000055200000}"/>
    <cellStyle name="Currency 2 6 6 4 9" xfId="8520" xr:uid="{00000000-0005-0000-0000-000056200000}"/>
    <cellStyle name="Currency 2 6 6 5" xfId="8521" xr:uid="{00000000-0005-0000-0000-000057200000}"/>
    <cellStyle name="Currency 2 6 6 5 2" xfId="8522" xr:uid="{00000000-0005-0000-0000-000058200000}"/>
    <cellStyle name="Currency 2 6 6 5 3" xfId="8523" xr:uid="{00000000-0005-0000-0000-000059200000}"/>
    <cellStyle name="Currency 2 6 6 5 4" xfId="25561" xr:uid="{00000000-0005-0000-0000-00005A200000}"/>
    <cellStyle name="Currency 2 6 6 6" xfId="8524" xr:uid="{00000000-0005-0000-0000-00005B200000}"/>
    <cellStyle name="Currency 2 6 6 6 2" xfId="8525" xr:uid="{00000000-0005-0000-0000-00005C200000}"/>
    <cellStyle name="Currency 2 6 6 6 2 2" xfId="8526" xr:uid="{00000000-0005-0000-0000-00005D200000}"/>
    <cellStyle name="Currency 2 6 6 6 2 2 2" xfId="8527" xr:uid="{00000000-0005-0000-0000-00005E200000}"/>
    <cellStyle name="Currency 2 6 6 6 2 3" xfId="8528" xr:uid="{00000000-0005-0000-0000-00005F200000}"/>
    <cellStyle name="Currency 2 6 6 6 3" xfId="8529" xr:uid="{00000000-0005-0000-0000-000060200000}"/>
    <cellStyle name="Currency 2 6 6 6 3 2" xfId="8530" xr:uid="{00000000-0005-0000-0000-000061200000}"/>
    <cellStyle name="Currency 2 6 6 6 3 2 2" xfId="8531" xr:uid="{00000000-0005-0000-0000-000062200000}"/>
    <cellStyle name="Currency 2 6 6 6 3 3" xfId="8532" xr:uid="{00000000-0005-0000-0000-000063200000}"/>
    <cellStyle name="Currency 2 6 6 6 4" xfId="8533" xr:uid="{00000000-0005-0000-0000-000064200000}"/>
    <cellStyle name="Currency 2 6 6 6 4 2" xfId="8534" xr:uid="{00000000-0005-0000-0000-000065200000}"/>
    <cellStyle name="Currency 2 6 6 6 4 2 2" xfId="8535" xr:uid="{00000000-0005-0000-0000-000066200000}"/>
    <cellStyle name="Currency 2 6 6 6 4 3" xfId="8536" xr:uid="{00000000-0005-0000-0000-000067200000}"/>
    <cellStyle name="Currency 2 6 6 6 5" xfId="8537" xr:uid="{00000000-0005-0000-0000-000068200000}"/>
    <cellStyle name="Currency 2 6 6 6 5 2" xfId="8538" xr:uid="{00000000-0005-0000-0000-000069200000}"/>
    <cellStyle name="Currency 2 6 6 6 6" xfId="8539" xr:uid="{00000000-0005-0000-0000-00006A200000}"/>
    <cellStyle name="Currency 2 6 6 6 6 2" xfId="8540" xr:uid="{00000000-0005-0000-0000-00006B200000}"/>
    <cellStyle name="Currency 2 6 6 6 7" xfId="8541" xr:uid="{00000000-0005-0000-0000-00006C200000}"/>
    <cellStyle name="Currency 2 6 6 7" xfId="8542" xr:uid="{00000000-0005-0000-0000-00006D200000}"/>
    <cellStyle name="Currency 2 6 6 7 2" xfId="8543" xr:uid="{00000000-0005-0000-0000-00006E200000}"/>
    <cellStyle name="Currency 2 6 6 7 2 2" xfId="8544" xr:uid="{00000000-0005-0000-0000-00006F200000}"/>
    <cellStyle name="Currency 2 6 6 7 3" xfId="8545" xr:uid="{00000000-0005-0000-0000-000070200000}"/>
    <cellStyle name="Currency 2 6 6 8" xfId="8546" xr:uid="{00000000-0005-0000-0000-000071200000}"/>
    <cellStyle name="Currency 2 6 6 8 2" xfId="8547" xr:uid="{00000000-0005-0000-0000-000072200000}"/>
    <cellStyle name="Currency 2 6 6 8 2 2" xfId="8548" xr:uid="{00000000-0005-0000-0000-000073200000}"/>
    <cellStyle name="Currency 2 6 6 8 3" xfId="8549" xr:uid="{00000000-0005-0000-0000-000074200000}"/>
    <cellStyle name="Currency 2 6 6 9" xfId="8550" xr:uid="{00000000-0005-0000-0000-000075200000}"/>
    <cellStyle name="Currency 2 6 7" xfId="348" xr:uid="{00000000-0005-0000-0000-000076200000}"/>
    <cellStyle name="Currency 2 6 7 10" xfId="8551" xr:uid="{00000000-0005-0000-0000-000077200000}"/>
    <cellStyle name="Currency 2 6 7 11" xfId="8552" xr:uid="{00000000-0005-0000-0000-000078200000}"/>
    <cellStyle name="Currency 2 6 7 12" xfId="8553" xr:uid="{00000000-0005-0000-0000-000079200000}"/>
    <cellStyle name="Currency 2 6 7 13" xfId="8554" xr:uid="{00000000-0005-0000-0000-00007A200000}"/>
    <cellStyle name="Currency 2 6 7 2" xfId="349" xr:uid="{00000000-0005-0000-0000-00007B200000}"/>
    <cellStyle name="Currency 2 6 7 2 10" xfId="8555" xr:uid="{00000000-0005-0000-0000-00007C200000}"/>
    <cellStyle name="Currency 2 6 7 2 2" xfId="8556" xr:uid="{00000000-0005-0000-0000-00007D200000}"/>
    <cellStyle name="Currency 2 6 7 2 2 2" xfId="8557" xr:uid="{00000000-0005-0000-0000-00007E200000}"/>
    <cellStyle name="Currency 2 6 7 2 2 3" xfId="8558" xr:uid="{00000000-0005-0000-0000-00007F200000}"/>
    <cellStyle name="Currency 2 6 7 2 3" xfId="8559" xr:uid="{00000000-0005-0000-0000-000080200000}"/>
    <cellStyle name="Currency 2 6 7 2 3 2" xfId="8560" xr:uid="{00000000-0005-0000-0000-000081200000}"/>
    <cellStyle name="Currency 2 6 7 2 3 3" xfId="8561" xr:uid="{00000000-0005-0000-0000-000082200000}"/>
    <cellStyle name="Currency 2 6 7 2 3 4" xfId="25563" xr:uid="{00000000-0005-0000-0000-000083200000}"/>
    <cellStyle name="Currency 2 6 7 2 4" xfId="8562" xr:uid="{00000000-0005-0000-0000-000084200000}"/>
    <cellStyle name="Currency 2 6 7 2 4 2" xfId="8563" xr:uid="{00000000-0005-0000-0000-000085200000}"/>
    <cellStyle name="Currency 2 6 7 2 4 2 2" xfId="8564" xr:uid="{00000000-0005-0000-0000-000086200000}"/>
    <cellStyle name="Currency 2 6 7 2 4 3" xfId="8565" xr:uid="{00000000-0005-0000-0000-000087200000}"/>
    <cellStyle name="Currency 2 6 7 2 5" xfId="8566" xr:uid="{00000000-0005-0000-0000-000088200000}"/>
    <cellStyle name="Currency 2 6 7 2 5 2" xfId="8567" xr:uid="{00000000-0005-0000-0000-000089200000}"/>
    <cellStyle name="Currency 2 6 7 2 5 2 2" xfId="8568" xr:uid="{00000000-0005-0000-0000-00008A200000}"/>
    <cellStyle name="Currency 2 6 7 2 5 3" xfId="8569" xr:uid="{00000000-0005-0000-0000-00008B200000}"/>
    <cellStyle name="Currency 2 6 7 2 6" xfId="8570" xr:uid="{00000000-0005-0000-0000-00008C200000}"/>
    <cellStyle name="Currency 2 6 7 2 6 2" xfId="8571" xr:uid="{00000000-0005-0000-0000-00008D200000}"/>
    <cellStyle name="Currency 2 6 7 2 6 2 2" xfId="8572" xr:uid="{00000000-0005-0000-0000-00008E200000}"/>
    <cellStyle name="Currency 2 6 7 2 6 3" xfId="8573" xr:uid="{00000000-0005-0000-0000-00008F200000}"/>
    <cellStyle name="Currency 2 6 7 2 7" xfId="8574" xr:uid="{00000000-0005-0000-0000-000090200000}"/>
    <cellStyle name="Currency 2 6 7 2 7 2" xfId="8575" xr:uid="{00000000-0005-0000-0000-000091200000}"/>
    <cellStyle name="Currency 2 6 7 2 8" xfId="8576" xr:uid="{00000000-0005-0000-0000-000092200000}"/>
    <cellStyle name="Currency 2 6 7 2 8 2" xfId="8577" xr:uid="{00000000-0005-0000-0000-000093200000}"/>
    <cellStyle name="Currency 2 6 7 2 9" xfId="8578" xr:uid="{00000000-0005-0000-0000-000094200000}"/>
    <cellStyle name="Currency 2 6 7 3" xfId="350" xr:uid="{00000000-0005-0000-0000-000095200000}"/>
    <cellStyle name="Currency 2 6 7 3 2" xfId="8579" xr:uid="{00000000-0005-0000-0000-000096200000}"/>
    <cellStyle name="Currency 2 6 7 3 2 2" xfId="25564" xr:uid="{00000000-0005-0000-0000-000097200000}"/>
    <cellStyle name="Currency 2 6 7 3 2 3" xfId="25647" xr:uid="{00000000-0005-0000-0000-000098200000}"/>
    <cellStyle name="Currency 2 6 7 3 3" xfId="8580" xr:uid="{00000000-0005-0000-0000-000099200000}"/>
    <cellStyle name="Currency 2 6 7 4" xfId="8581" xr:uid="{00000000-0005-0000-0000-00009A200000}"/>
    <cellStyle name="Currency 2 6 7 4 2" xfId="8582" xr:uid="{00000000-0005-0000-0000-00009B200000}"/>
    <cellStyle name="Currency 2 6 7 4 3" xfId="8583" xr:uid="{00000000-0005-0000-0000-00009C200000}"/>
    <cellStyle name="Currency 2 6 7 4 4" xfId="25562" xr:uid="{00000000-0005-0000-0000-00009D200000}"/>
    <cellStyle name="Currency 2 6 7 5" xfId="8584" xr:uid="{00000000-0005-0000-0000-00009E200000}"/>
    <cellStyle name="Currency 2 6 7 5 2" xfId="8585" xr:uid="{00000000-0005-0000-0000-00009F200000}"/>
    <cellStyle name="Currency 2 6 7 5 2 2" xfId="8586" xr:uid="{00000000-0005-0000-0000-0000A0200000}"/>
    <cellStyle name="Currency 2 6 7 5 3" xfId="8587" xr:uid="{00000000-0005-0000-0000-0000A1200000}"/>
    <cellStyle name="Currency 2 6 7 6" xfId="8588" xr:uid="{00000000-0005-0000-0000-0000A2200000}"/>
    <cellStyle name="Currency 2 6 7 6 2" xfId="8589" xr:uid="{00000000-0005-0000-0000-0000A3200000}"/>
    <cellStyle name="Currency 2 6 7 6 2 2" xfId="8590" xr:uid="{00000000-0005-0000-0000-0000A4200000}"/>
    <cellStyle name="Currency 2 6 7 6 3" xfId="8591" xr:uid="{00000000-0005-0000-0000-0000A5200000}"/>
    <cellStyle name="Currency 2 6 7 7" xfId="8592" xr:uid="{00000000-0005-0000-0000-0000A6200000}"/>
    <cellStyle name="Currency 2 6 7 7 2" xfId="8593" xr:uid="{00000000-0005-0000-0000-0000A7200000}"/>
    <cellStyle name="Currency 2 6 7 7 2 2" xfId="8594" xr:uid="{00000000-0005-0000-0000-0000A8200000}"/>
    <cellStyle name="Currency 2 6 7 7 3" xfId="8595" xr:uid="{00000000-0005-0000-0000-0000A9200000}"/>
    <cellStyle name="Currency 2 6 7 8" xfId="8596" xr:uid="{00000000-0005-0000-0000-0000AA200000}"/>
    <cellStyle name="Currency 2 6 7 8 2" xfId="8597" xr:uid="{00000000-0005-0000-0000-0000AB200000}"/>
    <cellStyle name="Currency 2 6 7 9" xfId="8598" xr:uid="{00000000-0005-0000-0000-0000AC200000}"/>
    <cellStyle name="Currency 2 6 7 9 2" xfId="8599" xr:uid="{00000000-0005-0000-0000-0000AD200000}"/>
    <cellStyle name="Currency 2 6 8" xfId="351" xr:uid="{00000000-0005-0000-0000-0000AE200000}"/>
    <cellStyle name="Currency 2 6 8 2" xfId="352" xr:uid="{00000000-0005-0000-0000-0000AF200000}"/>
    <cellStyle name="Currency 2 6 8 2 10" xfId="8600" xr:uid="{00000000-0005-0000-0000-0000B0200000}"/>
    <cellStyle name="Currency 2 6 8 2 11" xfId="8601" xr:uid="{00000000-0005-0000-0000-0000B1200000}"/>
    <cellStyle name="Currency 2 6 8 2 2" xfId="8602" xr:uid="{00000000-0005-0000-0000-0000B2200000}"/>
    <cellStyle name="Currency 2 6 8 2 2 2" xfId="8603" xr:uid="{00000000-0005-0000-0000-0000B3200000}"/>
    <cellStyle name="Currency 2 6 8 2 2 3" xfId="8604" xr:uid="{00000000-0005-0000-0000-0000B4200000}"/>
    <cellStyle name="Currency 2 6 8 2 3" xfId="8605" xr:uid="{00000000-0005-0000-0000-0000B5200000}"/>
    <cellStyle name="Currency 2 6 8 2 3 2" xfId="25566" xr:uid="{00000000-0005-0000-0000-0000B6200000}"/>
    <cellStyle name="Currency 2 6 8 2 3 3" xfId="25648" xr:uid="{00000000-0005-0000-0000-0000B7200000}"/>
    <cellStyle name="Currency 2 6 8 2 4" xfId="8606" xr:uid="{00000000-0005-0000-0000-0000B8200000}"/>
    <cellStyle name="Currency 2 6 8 2 4 2" xfId="8607" xr:uid="{00000000-0005-0000-0000-0000B9200000}"/>
    <cellStyle name="Currency 2 6 8 2 4 2 2" xfId="8608" xr:uid="{00000000-0005-0000-0000-0000BA200000}"/>
    <cellStyle name="Currency 2 6 8 2 4 3" xfId="8609" xr:uid="{00000000-0005-0000-0000-0000BB200000}"/>
    <cellStyle name="Currency 2 6 8 2 5" xfId="8610" xr:uid="{00000000-0005-0000-0000-0000BC200000}"/>
    <cellStyle name="Currency 2 6 8 2 5 2" xfId="8611" xr:uid="{00000000-0005-0000-0000-0000BD200000}"/>
    <cellStyle name="Currency 2 6 8 2 5 2 2" xfId="8612" xr:uid="{00000000-0005-0000-0000-0000BE200000}"/>
    <cellStyle name="Currency 2 6 8 2 5 3" xfId="8613" xr:uid="{00000000-0005-0000-0000-0000BF200000}"/>
    <cellStyle name="Currency 2 6 8 2 6" xfId="8614" xr:uid="{00000000-0005-0000-0000-0000C0200000}"/>
    <cellStyle name="Currency 2 6 8 2 6 2" xfId="8615" xr:uid="{00000000-0005-0000-0000-0000C1200000}"/>
    <cellStyle name="Currency 2 6 8 2 6 2 2" xfId="8616" xr:uid="{00000000-0005-0000-0000-0000C2200000}"/>
    <cellStyle name="Currency 2 6 8 2 6 3" xfId="8617" xr:uid="{00000000-0005-0000-0000-0000C3200000}"/>
    <cellStyle name="Currency 2 6 8 2 7" xfId="8618" xr:uid="{00000000-0005-0000-0000-0000C4200000}"/>
    <cellStyle name="Currency 2 6 8 2 7 2" xfId="8619" xr:uid="{00000000-0005-0000-0000-0000C5200000}"/>
    <cellStyle name="Currency 2 6 8 2 8" xfId="8620" xr:uid="{00000000-0005-0000-0000-0000C6200000}"/>
    <cellStyle name="Currency 2 6 8 2 8 2" xfId="8621" xr:uid="{00000000-0005-0000-0000-0000C7200000}"/>
    <cellStyle name="Currency 2 6 8 2 9" xfId="8622" xr:uid="{00000000-0005-0000-0000-0000C8200000}"/>
    <cellStyle name="Currency 2 6 8 3" xfId="353" xr:uid="{00000000-0005-0000-0000-0000C9200000}"/>
    <cellStyle name="Currency 2 6 8 3 2" xfId="8623" xr:uid="{00000000-0005-0000-0000-0000CA200000}"/>
    <cellStyle name="Currency 2 6 8 3 2 2" xfId="25567" xr:uid="{00000000-0005-0000-0000-0000CB200000}"/>
    <cellStyle name="Currency 2 6 8 3 2 3" xfId="25649" xr:uid="{00000000-0005-0000-0000-0000CC200000}"/>
    <cellStyle name="Currency 2 6 8 3 3" xfId="8624" xr:uid="{00000000-0005-0000-0000-0000CD200000}"/>
    <cellStyle name="Currency 2 6 8 4" xfId="8625" xr:uid="{00000000-0005-0000-0000-0000CE200000}"/>
    <cellStyle name="Currency 2 6 8 4 2" xfId="8626" xr:uid="{00000000-0005-0000-0000-0000CF200000}"/>
    <cellStyle name="Currency 2 6 8 4 2 2" xfId="8627" xr:uid="{00000000-0005-0000-0000-0000D0200000}"/>
    <cellStyle name="Currency 2 6 8 4 3" xfId="8628" xr:uid="{00000000-0005-0000-0000-0000D1200000}"/>
    <cellStyle name="Currency 2 6 8 4 4" xfId="25565" xr:uid="{00000000-0005-0000-0000-0000D2200000}"/>
    <cellStyle name="Currency 2 6 8 5" xfId="8629" xr:uid="{00000000-0005-0000-0000-0000D3200000}"/>
    <cellStyle name="Currency 2 6 8 5 2" xfId="8630" xr:uid="{00000000-0005-0000-0000-0000D4200000}"/>
    <cellStyle name="Currency 2 6 8 5 2 2" xfId="8631" xr:uid="{00000000-0005-0000-0000-0000D5200000}"/>
    <cellStyle name="Currency 2 6 8 5 3" xfId="8632" xr:uid="{00000000-0005-0000-0000-0000D6200000}"/>
    <cellStyle name="Currency 2 6 8 6" xfId="8633" xr:uid="{00000000-0005-0000-0000-0000D7200000}"/>
    <cellStyle name="Currency 2 6 8 7" xfId="8634" xr:uid="{00000000-0005-0000-0000-0000D8200000}"/>
    <cellStyle name="Currency 2 6 9" xfId="8635" xr:uid="{00000000-0005-0000-0000-0000D9200000}"/>
    <cellStyle name="Currency 2 6 9 10" xfId="8636" xr:uid="{00000000-0005-0000-0000-0000DA200000}"/>
    <cellStyle name="Currency 2 6 9 2" xfId="8637" xr:uid="{00000000-0005-0000-0000-0000DB200000}"/>
    <cellStyle name="Currency 2 6 9 2 2" xfId="8638" xr:uid="{00000000-0005-0000-0000-0000DC200000}"/>
    <cellStyle name="Currency 2 6 9 2 3" xfId="8639" xr:uid="{00000000-0005-0000-0000-0000DD200000}"/>
    <cellStyle name="Currency 2 6 9 3" xfId="8640" xr:uid="{00000000-0005-0000-0000-0000DE200000}"/>
    <cellStyle name="Currency 2 6 9 3 2" xfId="8641" xr:uid="{00000000-0005-0000-0000-0000DF200000}"/>
    <cellStyle name="Currency 2 6 9 3 3" xfId="8642" xr:uid="{00000000-0005-0000-0000-0000E0200000}"/>
    <cellStyle name="Currency 2 6 9 4" xfId="8643" xr:uid="{00000000-0005-0000-0000-0000E1200000}"/>
    <cellStyle name="Currency 2 6 9 4 2" xfId="8644" xr:uid="{00000000-0005-0000-0000-0000E2200000}"/>
    <cellStyle name="Currency 2 6 9 4 2 2" xfId="8645" xr:uid="{00000000-0005-0000-0000-0000E3200000}"/>
    <cellStyle name="Currency 2 6 9 4 3" xfId="8646" xr:uid="{00000000-0005-0000-0000-0000E4200000}"/>
    <cellStyle name="Currency 2 6 9 5" xfId="8647" xr:uid="{00000000-0005-0000-0000-0000E5200000}"/>
    <cellStyle name="Currency 2 6 9 5 2" xfId="8648" xr:uid="{00000000-0005-0000-0000-0000E6200000}"/>
    <cellStyle name="Currency 2 6 9 5 2 2" xfId="8649" xr:uid="{00000000-0005-0000-0000-0000E7200000}"/>
    <cellStyle name="Currency 2 6 9 5 3" xfId="8650" xr:uid="{00000000-0005-0000-0000-0000E8200000}"/>
    <cellStyle name="Currency 2 6 9 6" xfId="8651" xr:uid="{00000000-0005-0000-0000-0000E9200000}"/>
    <cellStyle name="Currency 2 6 9 6 2" xfId="8652" xr:uid="{00000000-0005-0000-0000-0000EA200000}"/>
    <cellStyle name="Currency 2 6 9 6 2 2" xfId="8653" xr:uid="{00000000-0005-0000-0000-0000EB200000}"/>
    <cellStyle name="Currency 2 6 9 6 3" xfId="8654" xr:uid="{00000000-0005-0000-0000-0000EC200000}"/>
    <cellStyle name="Currency 2 6 9 7" xfId="8655" xr:uid="{00000000-0005-0000-0000-0000ED200000}"/>
    <cellStyle name="Currency 2 6 9 7 2" xfId="8656" xr:uid="{00000000-0005-0000-0000-0000EE200000}"/>
    <cellStyle name="Currency 2 6 9 8" xfId="8657" xr:uid="{00000000-0005-0000-0000-0000EF200000}"/>
    <cellStyle name="Currency 2 6 9 8 2" xfId="8658" xr:uid="{00000000-0005-0000-0000-0000F0200000}"/>
    <cellStyle name="Currency 2 6 9 9" xfId="8659" xr:uid="{00000000-0005-0000-0000-0000F1200000}"/>
    <cellStyle name="Currency 2 7" xfId="354" xr:uid="{00000000-0005-0000-0000-0000F2200000}"/>
    <cellStyle name="Currency 2 7 10" xfId="8660" xr:uid="{00000000-0005-0000-0000-0000F3200000}"/>
    <cellStyle name="Currency 2 7 10 2" xfId="8661" xr:uid="{00000000-0005-0000-0000-0000F4200000}"/>
    <cellStyle name="Currency 2 7 10 2 2" xfId="8662" xr:uid="{00000000-0005-0000-0000-0000F5200000}"/>
    <cellStyle name="Currency 2 7 10 3" xfId="8663" xr:uid="{00000000-0005-0000-0000-0000F6200000}"/>
    <cellStyle name="Currency 2 7 10 4" xfId="8664" xr:uid="{00000000-0005-0000-0000-0000F7200000}"/>
    <cellStyle name="Currency 2 7 11" xfId="8665" xr:uid="{00000000-0005-0000-0000-0000F8200000}"/>
    <cellStyle name="Currency 2 7 11 2" xfId="8666" xr:uid="{00000000-0005-0000-0000-0000F9200000}"/>
    <cellStyle name="Currency 2 7 11 2 2" xfId="8667" xr:uid="{00000000-0005-0000-0000-0000FA200000}"/>
    <cellStyle name="Currency 2 7 11 3" xfId="8668" xr:uid="{00000000-0005-0000-0000-0000FB200000}"/>
    <cellStyle name="Currency 2 7 12" xfId="8669" xr:uid="{00000000-0005-0000-0000-0000FC200000}"/>
    <cellStyle name="Currency 2 7 12 2" xfId="8670" xr:uid="{00000000-0005-0000-0000-0000FD200000}"/>
    <cellStyle name="Currency 2 7 12 2 2" xfId="8671" xr:uid="{00000000-0005-0000-0000-0000FE200000}"/>
    <cellStyle name="Currency 2 7 12 3" xfId="8672" xr:uid="{00000000-0005-0000-0000-0000FF200000}"/>
    <cellStyle name="Currency 2 7 13" xfId="8673" xr:uid="{00000000-0005-0000-0000-000000210000}"/>
    <cellStyle name="Currency 2 7 13 2" xfId="8674" xr:uid="{00000000-0005-0000-0000-000001210000}"/>
    <cellStyle name="Currency 2 7 14" xfId="8675" xr:uid="{00000000-0005-0000-0000-000002210000}"/>
    <cellStyle name="Currency 2 7 14 2" xfId="8676" xr:uid="{00000000-0005-0000-0000-000003210000}"/>
    <cellStyle name="Currency 2 7 15" xfId="8677" xr:uid="{00000000-0005-0000-0000-000004210000}"/>
    <cellStyle name="Currency 2 7 16" xfId="8678" xr:uid="{00000000-0005-0000-0000-000005210000}"/>
    <cellStyle name="Currency 2 7 17" xfId="8679" xr:uid="{00000000-0005-0000-0000-000006210000}"/>
    <cellStyle name="Currency 2 7 2" xfId="355" xr:uid="{00000000-0005-0000-0000-000007210000}"/>
    <cellStyle name="Currency 2 7 2 10" xfId="8680" xr:uid="{00000000-0005-0000-0000-000008210000}"/>
    <cellStyle name="Currency 2 7 2 10 2" xfId="8681" xr:uid="{00000000-0005-0000-0000-000009210000}"/>
    <cellStyle name="Currency 2 7 2 10 2 2" xfId="8682" xr:uid="{00000000-0005-0000-0000-00000A210000}"/>
    <cellStyle name="Currency 2 7 2 10 3" xfId="8683" xr:uid="{00000000-0005-0000-0000-00000B210000}"/>
    <cellStyle name="Currency 2 7 2 11" xfId="8684" xr:uid="{00000000-0005-0000-0000-00000C210000}"/>
    <cellStyle name="Currency 2 7 2 11 2" xfId="8685" xr:uid="{00000000-0005-0000-0000-00000D210000}"/>
    <cellStyle name="Currency 2 7 2 12" xfId="8686" xr:uid="{00000000-0005-0000-0000-00000E210000}"/>
    <cellStyle name="Currency 2 7 2 12 2" xfId="8687" xr:uid="{00000000-0005-0000-0000-00000F210000}"/>
    <cellStyle name="Currency 2 7 2 13" xfId="8688" xr:uid="{00000000-0005-0000-0000-000010210000}"/>
    <cellStyle name="Currency 2 7 2 14" xfId="8689" xr:uid="{00000000-0005-0000-0000-000011210000}"/>
    <cellStyle name="Currency 2 7 2 15" xfId="8690" xr:uid="{00000000-0005-0000-0000-000012210000}"/>
    <cellStyle name="Currency 2 7 2 2" xfId="356" xr:uid="{00000000-0005-0000-0000-000013210000}"/>
    <cellStyle name="Currency 2 7 2 2 2" xfId="8691" xr:uid="{00000000-0005-0000-0000-000014210000}"/>
    <cellStyle name="Currency 2 7 2 2 2 2" xfId="8692" xr:uid="{00000000-0005-0000-0000-000015210000}"/>
    <cellStyle name="Currency 2 7 2 2 2 3" xfId="8693" xr:uid="{00000000-0005-0000-0000-000016210000}"/>
    <cellStyle name="Currency 2 7 2 2 2 3 2" xfId="8694" xr:uid="{00000000-0005-0000-0000-000017210000}"/>
    <cellStyle name="Currency 2 7 2 2 2 3 3" xfId="8695" xr:uid="{00000000-0005-0000-0000-000018210000}"/>
    <cellStyle name="Currency 2 7 2 2 2 4" xfId="8696" xr:uid="{00000000-0005-0000-0000-000019210000}"/>
    <cellStyle name="Currency 2 7 2 2 2 4 2" xfId="8697" xr:uid="{00000000-0005-0000-0000-00001A210000}"/>
    <cellStyle name="Currency 2 7 2 2 2 4 2 2" xfId="8698" xr:uid="{00000000-0005-0000-0000-00001B210000}"/>
    <cellStyle name="Currency 2 7 2 2 2 4 3" xfId="8699" xr:uid="{00000000-0005-0000-0000-00001C210000}"/>
    <cellStyle name="Currency 2 7 2 2 2 5" xfId="8700" xr:uid="{00000000-0005-0000-0000-00001D210000}"/>
    <cellStyle name="Currency 2 7 2 2 2 5 2" xfId="8701" xr:uid="{00000000-0005-0000-0000-00001E210000}"/>
    <cellStyle name="Currency 2 7 2 2 2 5 2 2" xfId="8702" xr:uid="{00000000-0005-0000-0000-00001F210000}"/>
    <cellStyle name="Currency 2 7 2 2 2 5 3" xfId="8703" xr:uid="{00000000-0005-0000-0000-000020210000}"/>
    <cellStyle name="Currency 2 7 2 2 2 6" xfId="8704" xr:uid="{00000000-0005-0000-0000-000021210000}"/>
    <cellStyle name="Currency 2 7 2 2 2 6 2" xfId="8705" xr:uid="{00000000-0005-0000-0000-000022210000}"/>
    <cellStyle name="Currency 2 7 2 2 2 6 2 2" xfId="8706" xr:uid="{00000000-0005-0000-0000-000023210000}"/>
    <cellStyle name="Currency 2 7 2 2 2 6 3" xfId="8707" xr:uid="{00000000-0005-0000-0000-000024210000}"/>
    <cellStyle name="Currency 2 7 2 2 2 7" xfId="8708" xr:uid="{00000000-0005-0000-0000-000025210000}"/>
    <cellStyle name="Currency 2 7 2 2 2 7 2" xfId="8709" xr:uid="{00000000-0005-0000-0000-000026210000}"/>
    <cellStyle name="Currency 2 7 2 2 2 8" xfId="8710" xr:uid="{00000000-0005-0000-0000-000027210000}"/>
    <cellStyle name="Currency 2 7 2 2 2 8 2" xfId="8711" xr:uid="{00000000-0005-0000-0000-000028210000}"/>
    <cellStyle name="Currency 2 7 2 2 2 9" xfId="8712" xr:uid="{00000000-0005-0000-0000-000029210000}"/>
    <cellStyle name="Currency 2 7 2 2 3" xfId="8713" xr:uid="{00000000-0005-0000-0000-00002A210000}"/>
    <cellStyle name="Currency 2 7 2 2 3 2" xfId="8714" xr:uid="{00000000-0005-0000-0000-00002B210000}"/>
    <cellStyle name="Currency 2 7 2 2 3 3" xfId="8715" xr:uid="{00000000-0005-0000-0000-00002C210000}"/>
    <cellStyle name="Currency 2 7 2 2 3 3 2" xfId="8716" xr:uid="{00000000-0005-0000-0000-00002D210000}"/>
    <cellStyle name="Currency 2 7 2 2 3 3 3" xfId="8717" xr:uid="{00000000-0005-0000-0000-00002E210000}"/>
    <cellStyle name="Currency 2 7 2 2 3 4" xfId="8718" xr:uid="{00000000-0005-0000-0000-00002F210000}"/>
    <cellStyle name="Currency 2 7 2 2 3 4 2" xfId="8719" xr:uid="{00000000-0005-0000-0000-000030210000}"/>
    <cellStyle name="Currency 2 7 2 2 3 4 2 2" xfId="8720" xr:uid="{00000000-0005-0000-0000-000031210000}"/>
    <cellStyle name="Currency 2 7 2 2 3 4 3" xfId="8721" xr:uid="{00000000-0005-0000-0000-000032210000}"/>
    <cellStyle name="Currency 2 7 2 2 3 5" xfId="8722" xr:uid="{00000000-0005-0000-0000-000033210000}"/>
    <cellStyle name="Currency 2 7 2 2 3 5 2" xfId="8723" xr:uid="{00000000-0005-0000-0000-000034210000}"/>
    <cellStyle name="Currency 2 7 2 2 3 5 2 2" xfId="8724" xr:uid="{00000000-0005-0000-0000-000035210000}"/>
    <cellStyle name="Currency 2 7 2 2 3 5 3" xfId="8725" xr:uid="{00000000-0005-0000-0000-000036210000}"/>
    <cellStyle name="Currency 2 7 2 2 3 6" xfId="8726" xr:uid="{00000000-0005-0000-0000-000037210000}"/>
    <cellStyle name="Currency 2 7 2 2 3 6 2" xfId="8727" xr:uid="{00000000-0005-0000-0000-000038210000}"/>
    <cellStyle name="Currency 2 7 2 2 3 6 2 2" xfId="8728" xr:uid="{00000000-0005-0000-0000-000039210000}"/>
    <cellStyle name="Currency 2 7 2 2 3 6 3" xfId="8729" xr:uid="{00000000-0005-0000-0000-00003A210000}"/>
    <cellStyle name="Currency 2 7 2 2 3 7" xfId="8730" xr:uid="{00000000-0005-0000-0000-00003B210000}"/>
    <cellStyle name="Currency 2 7 2 2 3 7 2" xfId="8731" xr:uid="{00000000-0005-0000-0000-00003C210000}"/>
    <cellStyle name="Currency 2 7 2 2 3 8" xfId="8732" xr:uid="{00000000-0005-0000-0000-00003D210000}"/>
    <cellStyle name="Currency 2 7 2 2 3 8 2" xfId="8733" xr:uid="{00000000-0005-0000-0000-00003E210000}"/>
    <cellStyle name="Currency 2 7 2 2 3 9" xfId="8734" xr:uid="{00000000-0005-0000-0000-00003F210000}"/>
    <cellStyle name="Currency 2 7 2 2 4" xfId="8735" xr:uid="{00000000-0005-0000-0000-000040210000}"/>
    <cellStyle name="Currency 2 7 2 2 4 2" xfId="8736" xr:uid="{00000000-0005-0000-0000-000041210000}"/>
    <cellStyle name="Currency 2 7 2 2 4 3" xfId="8737" xr:uid="{00000000-0005-0000-0000-000042210000}"/>
    <cellStyle name="Currency 2 7 2 2 4 3 2" xfId="8738" xr:uid="{00000000-0005-0000-0000-000043210000}"/>
    <cellStyle name="Currency 2 7 2 2 4 3 2 2" xfId="8739" xr:uid="{00000000-0005-0000-0000-000044210000}"/>
    <cellStyle name="Currency 2 7 2 2 4 3 3" xfId="8740" xr:uid="{00000000-0005-0000-0000-000045210000}"/>
    <cellStyle name="Currency 2 7 2 2 4 4" xfId="8741" xr:uid="{00000000-0005-0000-0000-000046210000}"/>
    <cellStyle name="Currency 2 7 2 2 4 4 2" xfId="8742" xr:uid="{00000000-0005-0000-0000-000047210000}"/>
    <cellStyle name="Currency 2 7 2 2 4 4 2 2" xfId="8743" xr:uid="{00000000-0005-0000-0000-000048210000}"/>
    <cellStyle name="Currency 2 7 2 2 4 4 3" xfId="8744" xr:uid="{00000000-0005-0000-0000-000049210000}"/>
    <cellStyle name="Currency 2 7 2 2 4 5" xfId="8745" xr:uid="{00000000-0005-0000-0000-00004A210000}"/>
    <cellStyle name="Currency 2 7 2 2 4 5 2" xfId="8746" xr:uid="{00000000-0005-0000-0000-00004B210000}"/>
    <cellStyle name="Currency 2 7 2 2 4 5 2 2" xfId="8747" xr:uid="{00000000-0005-0000-0000-00004C210000}"/>
    <cellStyle name="Currency 2 7 2 2 4 5 3" xfId="8748" xr:uid="{00000000-0005-0000-0000-00004D210000}"/>
    <cellStyle name="Currency 2 7 2 2 4 6" xfId="8749" xr:uid="{00000000-0005-0000-0000-00004E210000}"/>
    <cellStyle name="Currency 2 7 2 2 4 6 2" xfId="8750" xr:uid="{00000000-0005-0000-0000-00004F210000}"/>
    <cellStyle name="Currency 2 7 2 2 4 7" xfId="8751" xr:uid="{00000000-0005-0000-0000-000050210000}"/>
    <cellStyle name="Currency 2 7 2 2 4 7 2" xfId="8752" xr:uid="{00000000-0005-0000-0000-000051210000}"/>
    <cellStyle name="Currency 2 7 2 2 4 8" xfId="8753" xr:uid="{00000000-0005-0000-0000-000052210000}"/>
    <cellStyle name="Currency 2 7 2 2 4 9" xfId="8754" xr:uid="{00000000-0005-0000-0000-000053210000}"/>
    <cellStyle name="Currency 2 7 2 2 5" xfId="8755" xr:uid="{00000000-0005-0000-0000-000054210000}"/>
    <cellStyle name="Currency 2 7 2 2 5 2" xfId="8756" xr:uid="{00000000-0005-0000-0000-000055210000}"/>
    <cellStyle name="Currency 2 7 2 2 5 3" xfId="8757" xr:uid="{00000000-0005-0000-0000-000056210000}"/>
    <cellStyle name="Currency 2 7 2 2 6" xfId="8758" xr:uid="{00000000-0005-0000-0000-000057210000}"/>
    <cellStyle name="Currency 2 7 2 2 6 2" xfId="8759" xr:uid="{00000000-0005-0000-0000-000058210000}"/>
    <cellStyle name="Currency 2 7 2 2 6 2 2" xfId="8760" xr:uid="{00000000-0005-0000-0000-000059210000}"/>
    <cellStyle name="Currency 2 7 2 2 6 2 2 2" xfId="8761" xr:uid="{00000000-0005-0000-0000-00005A210000}"/>
    <cellStyle name="Currency 2 7 2 2 6 2 3" xfId="8762" xr:uid="{00000000-0005-0000-0000-00005B210000}"/>
    <cellStyle name="Currency 2 7 2 2 6 3" xfId="8763" xr:uid="{00000000-0005-0000-0000-00005C210000}"/>
    <cellStyle name="Currency 2 7 2 2 6 3 2" xfId="8764" xr:uid="{00000000-0005-0000-0000-00005D210000}"/>
    <cellStyle name="Currency 2 7 2 2 6 3 2 2" xfId="8765" xr:uid="{00000000-0005-0000-0000-00005E210000}"/>
    <cellStyle name="Currency 2 7 2 2 6 3 3" xfId="8766" xr:uid="{00000000-0005-0000-0000-00005F210000}"/>
    <cellStyle name="Currency 2 7 2 2 6 4" xfId="8767" xr:uid="{00000000-0005-0000-0000-000060210000}"/>
    <cellStyle name="Currency 2 7 2 2 6 4 2" xfId="8768" xr:uid="{00000000-0005-0000-0000-000061210000}"/>
    <cellStyle name="Currency 2 7 2 2 6 4 2 2" xfId="8769" xr:uid="{00000000-0005-0000-0000-000062210000}"/>
    <cellStyle name="Currency 2 7 2 2 6 4 3" xfId="8770" xr:uid="{00000000-0005-0000-0000-000063210000}"/>
    <cellStyle name="Currency 2 7 2 2 6 5" xfId="8771" xr:uid="{00000000-0005-0000-0000-000064210000}"/>
    <cellStyle name="Currency 2 7 2 2 6 5 2" xfId="8772" xr:uid="{00000000-0005-0000-0000-000065210000}"/>
    <cellStyle name="Currency 2 7 2 2 6 6" xfId="8773" xr:uid="{00000000-0005-0000-0000-000066210000}"/>
    <cellStyle name="Currency 2 7 2 2 6 6 2" xfId="8774" xr:uid="{00000000-0005-0000-0000-000067210000}"/>
    <cellStyle name="Currency 2 7 2 2 6 7" xfId="8775" xr:uid="{00000000-0005-0000-0000-000068210000}"/>
    <cellStyle name="Currency 2 7 2 2 7" xfId="8776" xr:uid="{00000000-0005-0000-0000-000069210000}"/>
    <cellStyle name="Currency 2 7 2 2 7 2" xfId="8777" xr:uid="{00000000-0005-0000-0000-00006A210000}"/>
    <cellStyle name="Currency 2 7 2 2 7 2 2" xfId="8778" xr:uid="{00000000-0005-0000-0000-00006B210000}"/>
    <cellStyle name="Currency 2 7 2 2 7 3" xfId="8779" xr:uid="{00000000-0005-0000-0000-00006C210000}"/>
    <cellStyle name="Currency 2 7 2 2 8" xfId="8780" xr:uid="{00000000-0005-0000-0000-00006D210000}"/>
    <cellStyle name="Currency 2 7 2 2 8 2" xfId="8781" xr:uid="{00000000-0005-0000-0000-00006E210000}"/>
    <cellStyle name="Currency 2 7 2 2 8 2 2" xfId="8782" xr:uid="{00000000-0005-0000-0000-00006F210000}"/>
    <cellStyle name="Currency 2 7 2 2 8 3" xfId="8783" xr:uid="{00000000-0005-0000-0000-000070210000}"/>
    <cellStyle name="Currency 2 7 2 3" xfId="357" xr:uid="{00000000-0005-0000-0000-000071210000}"/>
    <cellStyle name="Currency 2 7 2 3 10" xfId="8784" xr:uid="{00000000-0005-0000-0000-000072210000}"/>
    <cellStyle name="Currency 2 7 2 3 2" xfId="358" xr:uid="{00000000-0005-0000-0000-000073210000}"/>
    <cellStyle name="Currency 2 7 2 3 2 2" xfId="8785" xr:uid="{00000000-0005-0000-0000-000074210000}"/>
    <cellStyle name="Currency 2 7 2 3 2 3" xfId="8786" xr:uid="{00000000-0005-0000-0000-000075210000}"/>
    <cellStyle name="Currency 2 7 2 3 2 3 2" xfId="8787" xr:uid="{00000000-0005-0000-0000-000076210000}"/>
    <cellStyle name="Currency 2 7 2 3 2 3 3" xfId="8788" xr:uid="{00000000-0005-0000-0000-000077210000}"/>
    <cellStyle name="Currency 2 7 2 3 2 4" xfId="8789" xr:uid="{00000000-0005-0000-0000-000078210000}"/>
    <cellStyle name="Currency 2 7 2 3 2 4 2" xfId="8790" xr:uid="{00000000-0005-0000-0000-000079210000}"/>
    <cellStyle name="Currency 2 7 2 3 2 4 2 2" xfId="8791" xr:uid="{00000000-0005-0000-0000-00007A210000}"/>
    <cellStyle name="Currency 2 7 2 3 2 4 3" xfId="8792" xr:uid="{00000000-0005-0000-0000-00007B210000}"/>
    <cellStyle name="Currency 2 7 2 3 2 5" xfId="8793" xr:uid="{00000000-0005-0000-0000-00007C210000}"/>
    <cellStyle name="Currency 2 7 2 3 2 5 2" xfId="8794" xr:uid="{00000000-0005-0000-0000-00007D210000}"/>
    <cellStyle name="Currency 2 7 2 3 2 5 2 2" xfId="8795" xr:uid="{00000000-0005-0000-0000-00007E210000}"/>
    <cellStyle name="Currency 2 7 2 3 2 5 3" xfId="8796" xr:uid="{00000000-0005-0000-0000-00007F210000}"/>
    <cellStyle name="Currency 2 7 2 3 2 6" xfId="8797" xr:uid="{00000000-0005-0000-0000-000080210000}"/>
    <cellStyle name="Currency 2 7 2 3 2 6 2" xfId="8798" xr:uid="{00000000-0005-0000-0000-000081210000}"/>
    <cellStyle name="Currency 2 7 2 3 2 6 2 2" xfId="8799" xr:uid="{00000000-0005-0000-0000-000082210000}"/>
    <cellStyle name="Currency 2 7 2 3 2 6 3" xfId="8800" xr:uid="{00000000-0005-0000-0000-000083210000}"/>
    <cellStyle name="Currency 2 7 2 3 2 7" xfId="8801" xr:uid="{00000000-0005-0000-0000-000084210000}"/>
    <cellStyle name="Currency 2 7 2 3 2 7 2" xfId="8802" xr:uid="{00000000-0005-0000-0000-000085210000}"/>
    <cellStyle name="Currency 2 7 2 3 2 8" xfId="8803" xr:uid="{00000000-0005-0000-0000-000086210000}"/>
    <cellStyle name="Currency 2 7 2 3 2 8 2" xfId="8804" xr:uid="{00000000-0005-0000-0000-000087210000}"/>
    <cellStyle name="Currency 2 7 2 3 2 9" xfId="8805" xr:uid="{00000000-0005-0000-0000-000088210000}"/>
    <cellStyle name="Currency 2 7 2 3 3" xfId="359" xr:uid="{00000000-0005-0000-0000-000089210000}"/>
    <cellStyle name="Currency 2 7 2 3 4" xfId="8806" xr:uid="{00000000-0005-0000-0000-00008A210000}"/>
    <cellStyle name="Currency 2 7 2 3 4 2" xfId="8807" xr:uid="{00000000-0005-0000-0000-00008B210000}"/>
    <cellStyle name="Currency 2 7 2 3 4 3" xfId="8808" xr:uid="{00000000-0005-0000-0000-00008C210000}"/>
    <cellStyle name="Currency 2 7 2 3 5" xfId="8809" xr:uid="{00000000-0005-0000-0000-00008D210000}"/>
    <cellStyle name="Currency 2 7 2 3 5 2" xfId="8810" xr:uid="{00000000-0005-0000-0000-00008E210000}"/>
    <cellStyle name="Currency 2 7 2 3 5 2 2" xfId="8811" xr:uid="{00000000-0005-0000-0000-00008F210000}"/>
    <cellStyle name="Currency 2 7 2 3 5 3" xfId="8812" xr:uid="{00000000-0005-0000-0000-000090210000}"/>
    <cellStyle name="Currency 2 7 2 3 6" xfId="8813" xr:uid="{00000000-0005-0000-0000-000091210000}"/>
    <cellStyle name="Currency 2 7 2 3 6 2" xfId="8814" xr:uid="{00000000-0005-0000-0000-000092210000}"/>
    <cellStyle name="Currency 2 7 2 3 6 2 2" xfId="8815" xr:uid="{00000000-0005-0000-0000-000093210000}"/>
    <cellStyle name="Currency 2 7 2 3 6 3" xfId="8816" xr:uid="{00000000-0005-0000-0000-000094210000}"/>
    <cellStyle name="Currency 2 7 2 3 7" xfId="8817" xr:uid="{00000000-0005-0000-0000-000095210000}"/>
    <cellStyle name="Currency 2 7 2 3 7 2" xfId="8818" xr:uid="{00000000-0005-0000-0000-000096210000}"/>
    <cellStyle name="Currency 2 7 2 3 7 2 2" xfId="8819" xr:uid="{00000000-0005-0000-0000-000097210000}"/>
    <cellStyle name="Currency 2 7 2 3 7 3" xfId="8820" xr:uid="{00000000-0005-0000-0000-000098210000}"/>
    <cellStyle name="Currency 2 7 2 3 8" xfId="8821" xr:uid="{00000000-0005-0000-0000-000099210000}"/>
    <cellStyle name="Currency 2 7 2 3 8 2" xfId="8822" xr:uid="{00000000-0005-0000-0000-00009A210000}"/>
    <cellStyle name="Currency 2 7 2 3 9" xfId="8823" xr:uid="{00000000-0005-0000-0000-00009B210000}"/>
    <cellStyle name="Currency 2 7 2 3 9 2" xfId="8824" xr:uid="{00000000-0005-0000-0000-00009C210000}"/>
    <cellStyle name="Currency 2 7 2 4" xfId="360" xr:uid="{00000000-0005-0000-0000-00009D210000}"/>
    <cellStyle name="Currency 2 7 2 4 2" xfId="361" xr:uid="{00000000-0005-0000-0000-00009E210000}"/>
    <cellStyle name="Currency 2 7 2 4 2 10" xfId="8825" xr:uid="{00000000-0005-0000-0000-00009F210000}"/>
    <cellStyle name="Currency 2 7 2 4 2 2" xfId="8826" xr:uid="{00000000-0005-0000-0000-0000A0210000}"/>
    <cellStyle name="Currency 2 7 2 4 2 3" xfId="8827" xr:uid="{00000000-0005-0000-0000-0000A1210000}"/>
    <cellStyle name="Currency 2 7 2 4 2 4" xfId="8828" xr:uid="{00000000-0005-0000-0000-0000A2210000}"/>
    <cellStyle name="Currency 2 7 2 4 2 4 2" xfId="8829" xr:uid="{00000000-0005-0000-0000-0000A3210000}"/>
    <cellStyle name="Currency 2 7 2 4 2 4 2 2" xfId="8830" xr:uid="{00000000-0005-0000-0000-0000A4210000}"/>
    <cellStyle name="Currency 2 7 2 4 2 4 3" xfId="8831" xr:uid="{00000000-0005-0000-0000-0000A5210000}"/>
    <cellStyle name="Currency 2 7 2 4 2 5" xfId="8832" xr:uid="{00000000-0005-0000-0000-0000A6210000}"/>
    <cellStyle name="Currency 2 7 2 4 2 5 2" xfId="8833" xr:uid="{00000000-0005-0000-0000-0000A7210000}"/>
    <cellStyle name="Currency 2 7 2 4 2 5 2 2" xfId="8834" xr:uid="{00000000-0005-0000-0000-0000A8210000}"/>
    <cellStyle name="Currency 2 7 2 4 2 5 3" xfId="8835" xr:uid="{00000000-0005-0000-0000-0000A9210000}"/>
    <cellStyle name="Currency 2 7 2 4 2 6" xfId="8836" xr:uid="{00000000-0005-0000-0000-0000AA210000}"/>
    <cellStyle name="Currency 2 7 2 4 2 6 2" xfId="8837" xr:uid="{00000000-0005-0000-0000-0000AB210000}"/>
    <cellStyle name="Currency 2 7 2 4 2 6 2 2" xfId="8838" xr:uid="{00000000-0005-0000-0000-0000AC210000}"/>
    <cellStyle name="Currency 2 7 2 4 2 6 3" xfId="8839" xr:uid="{00000000-0005-0000-0000-0000AD210000}"/>
    <cellStyle name="Currency 2 7 2 4 2 7" xfId="8840" xr:uid="{00000000-0005-0000-0000-0000AE210000}"/>
    <cellStyle name="Currency 2 7 2 4 2 7 2" xfId="8841" xr:uid="{00000000-0005-0000-0000-0000AF210000}"/>
    <cellStyle name="Currency 2 7 2 4 2 8" xfId="8842" xr:uid="{00000000-0005-0000-0000-0000B0210000}"/>
    <cellStyle name="Currency 2 7 2 4 2 8 2" xfId="8843" xr:uid="{00000000-0005-0000-0000-0000B1210000}"/>
    <cellStyle name="Currency 2 7 2 4 2 9" xfId="8844" xr:uid="{00000000-0005-0000-0000-0000B2210000}"/>
    <cellStyle name="Currency 2 7 2 4 3" xfId="362" xr:uid="{00000000-0005-0000-0000-0000B3210000}"/>
    <cellStyle name="Currency 2 7 2 4 4" xfId="8845" xr:uid="{00000000-0005-0000-0000-0000B4210000}"/>
    <cellStyle name="Currency 2 7 2 4 4 2" xfId="8846" xr:uid="{00000000-0005-0000-0000-0000B5210000}"/>
    <cellStyle name="Currency 2 7 2 4 4 2 2" xfId="8847" xr:uid="{00000000-0005-0000-0000-0000B6210000}"/>
    <cellStyle name="Currency 2 7 2 4 4 3" xfId="8848" xr:uid="{00000000-0005-0000-0000-0000B7210000}"/>
    <cellStyle name="Currency 2 7 2 4 5" xfId="8849" xr:uid="{00000000-0005-0000-0000-0000B8210000}"/>
    <cellStyle name="Currency 2 7 2 4 5 2" xfId="8850" xr:uid="{00000000-0005-0000-0000-0000B9210000}"/>
    <cellStyle name="Currency 2 7 2 4 5 2 2" xfId="8851" xr:uid="{00000000-0005-0000-0000-0000BA210000}"/>
    <cellStyle name="Currency 2 7 2 4 5 3" xfId="8852" xr:uid="{00000000-0005-0000-0000-0000BB210000}"/>
    <cellStyle name="Currency 2 7 2 5" xfId="8853" xr:uid="{00000000-0005-0000-0000-0000BC210000}"/>
    <cellStyle name="Currency 2 7 2 5 2" xfId="8854" xr:uid="{00000000-0005-0000-0000-0000BD210000}"/>
    <cellStyle name="Currency 2 7 2 5 3" xfId="8855" xr:uid="{00000000-0005-0000-0000-0000BE210000}"/>
    <cellStyle name="Currency 2 7 2 5 3 2" xfId="8856" xr:uid="{00000000-0005-0000-0000-0000BF210000}"/>
    <cellStyle name="Currency 2 7 2 5 3 3" xfId="8857" xr:uid="{00000000-0005-0000-0000-0000C0210000}"/>
    <cellStyle name="Currency 2 7 2 5 4" xfId="8858" xr:uid="{00000000-0005-0000-0000-0000C1210000}"/>
    <cellStyle name="Currency 2 7 2 5 4 2" xfId="8859" xr:uid="{00000000-0005-0000-0000-0000C2210000}"/>
    <cellStyle name="Currency 2 7 2 5 4 2 2" xfId="8860" xr:uid="{00000000-0005-0000-0000-0000C3210000}"/>
    <cellStyle name="Currency 2 7 2 5 4 3" xfId="8861" xr:uid="{00000000-0005-0000-0000-0000C4210000}"/>
    <cellStyle name="Currency 2 7 2 5 5" xfId="8862" xr:uid="{00000000-0005-0000-0000-0000C5210000}"/>
    <cellStyle name="Currency 2 7 2 5 5 2" xfId="8863" xr:uid="{00000000-0005-0000-0000-0000C6210000}"/>
    <cellStyle name="Currency 2 7 2 5 5 2 2" xfId="8864" xr:uid="{00000000-0005-0000-0000-0000C7210000}"/>
    <cellStyle name="Currency 2 7 2 5 5 3" xfId="8865" xr:uid="{00000000-0005-0000-0000-0000C8210000}"/>
    <cellStyle name="Currency 2 7 2 5 6" xfId="8866" xr:uid="{00000000-0005-0000-0000-0000C9210000}"/>
    <cellStyle name="Currency 2 7 2 5 6 2" xfId="8867" xr:uid="{00000000-0005-0000-0000-0000CA210000}"/>
    <cellStyle name="Currency 2 7 2 5 6 2 2" xfId="8868" xr:uid="{00000000-0005-0000-0000-0000CB210000}"/>
    <cellStyle name="Currency 2 7 2 5 6 3" xfId="8869" xr:uid="{00000000-0005-0000-0000-0000CC210000}"/>
    <cellStyle name="Currency 2 7 2 5 7" xfId="8870" xr:uid="{00000000-0005-0000-0000-0000CD210000}"/>
    <cellStyle name="Currency 2 7 2 5 7 2" xfId="8871" xr:uid="{00000000-0005-0000-0000-0000CE210000}"/>
    <cellStyle name="Currency 2 7 2 5 8" xfId="8872" xr:uid="{00000000-0005-0000-0000-0000CF210000}"/>
    <cellStyle name="Currency 2 7 2 5 8 2" xfId="8873" xr:uid="{00000000-0005-0000-0000-0000D0210000}"/>
    <cellStyle name="Currency 2 7 2 5 9" xfId="8874" xr:uid="{00000000-0005-0000-0000-0000D1210000}"/>
    <cellStyle name="Currency 2 7 2 6" xfId="8875" xr:uid="{00000000-0005-0000-0000-0000D2210000}"/>
    <cellStyle name="Currency 2 7 2 6 2" xfId="8876" xr:uid="{00000000-0005-0000-0000-0000D3210000}"/>
    <cellStyle name="Currency 2 7 2 6 3" xfId="8877" xr:uid="{00000000-0005-0000-0000-0000D4210000}"/>
    <cellStyle name="Currency 2 7 2 7" xfId="8878" xr:uid="{00000000-0005-0000-0000-0000D5210000}"/>
    <cellStyle name="Currency 2 7 2 8" xfId="8879" xr:uid="{00000000-0005-0000-0000-0000D6210000}"/>
    <cellStyle name="Currency 2 7 2 8 2" xfId="8880" xr:uid="{00000000-0005-0000-0000-0000D7210000}"/>
    <cellStyle name="Currency 2 7 2 8 2 2" xfId="8881" xr:uid="{00000000-0005-0000-0000-0000D8210000}"/>
    <cellStyle name="Currency 2 7 2 8 3" xfId="8882" xr:uid="{00000000-0005-0000-0000-0000D9210000}"/>
    <cellStyle name="Currency 2 7 2 8 4" xfId="8883" xr:uid="{00000000-0005-0000-0000-0000DA210000}"/>
    <cellStyle name="Currency 2 7 2 9" xfId="8884" xr:uid="{00000000-0005-0000-0000-0000DB210000}"/>
    <cellStyle name="Currency 2 7 2 9 2" xfId="8885" xr:uid="{00000000-0005-0000-0000-0000DC210000}"/>
    <cellStyle name="Currency 2 7 2 9 2 2" xfId="8886" xr:uid="{00000000-0005-0000-0000-0000DD210000}"/>
    <cellStyle name="Currency 2 7 2 9 3" xfId="8887" xr:uid="{00000000-0005-0000-0000-0000DE210000}"/>
    <cellStyle name="Currency 2 7 3" xfId="363" xr:uid="{00000000-0005-0000-0000-0000DF210000}"/>
    <cellStyle name="Currency 2 7 3 10" xfId="8888" xr:uid="{00000000-0005-0000-0000-0000E0210000}"/>
    <cellStyle name="Currency 2 7 3 10 2" xfId="8889" xr:uid="{00000000-0005-0000-0000-0000E1210000}"/>
    <cellStyle name="Currency 2 7 3 10 2 2" xfId="8890" xr:uid="{00000000-0005-0000-0000-0000E2210000}"/>
    <cellStyle name="Currency 2 7 3 10 3" xfId="8891" xr:uid="{00000000-0005-0000-0000-0000E3210000}"/>
    <cellStyle name="Currency 2 7 3 11" xfId="8892" xr:uid="{00000000-0005-0000-0000-0000E4210000}"/>
    <cellStyle name="Currency 2 7 3 11 2" xfId="8893" xr:uid="{00000000-0005-0000-0000-0000E5210000}"/>
    <cellStyle name="Currency 2 7 3 12" xfId="8894" xr:uid="{00000000-0005-0000-0000-0000E6210000}"/>
    <cellStyle name="Currency 2 7 3 12 2" xfId="8895" xr:uid="{00000000-0005-0000-0000-0000E7210000}"/>
    <cellStyle name="Currency 2 7 3 13" xfId="8896" xr:uid="{00000000-0005-0000-0000-0000E8210000}"/>
    <cellStyle name="Currency 2 7 3 14" xfId="8897" xr:uid="{00000000-0005-0000-0000-0000E9210000}"/>
    <cellStyle name="Currency 2 7 3 15" xfId="8898" xr:uid="{00000000-0005-0000-0000-0000EA210000}"/>
    <cellStyle name="Currency 2 7 3 2" xfId="364" xr:uid="{00000000-0005-0000-0000-0000EB210000}"/>
    <cellStyle name="Currency 2 7 3 2 2" xfId="8899" xr:uid="{00000000-0005-0000-0000-0000EC210000}"/>
    <cellStyle name="Currency 2 7 3 2 2 2" xfId="8900" xr:uid="{00000000-0005-0000-0000-0000ED210000}"/>
    <cellStyle name="Currency 2 7 3 2 2 3" xfId="8901" xr:uid="{00000000-0005-0000-0000-0000EE210000}"/>
    <cellStyle name="Currency 2 7 3 2 2 3 2" xfId="8902" xr:uid="{00000000-0005-0000-0000-0000EF210000}"/>
    <cellStyle name="Currency 2 7 3 2 2 3 3" xfId="8903" xr:uid="{00000000-0005-0000-0000-0000F0210000}"/>
    <cellStyle name="Currency 2 7 3 2 2 4" xfId="8904" xr:uid="{00000000-0005-0000-0000-0000F1210000}"/>
    <cellStyle name="Currency 2 7 3 2 2 4 2" xfId="8905" xr:uid="{00000000-0005-0000-0000-0000F2210000}"/>
    <cellStyle name="Currency 2 7 3 2 2 4 2 2" xfId="8906" xr:uid="{00000000-0005-0000-0000-0000F3210000}"/>
    <cellStyle name="Currency 2 7 3 2 2 4 3" xfId="8907" xr:uid="{00000000-0005-0000-0000-0000F4210000}"/>
    <cellStyle name="Currency 2 7 3 2 2 5" xfId="8908" xr:uid="{00000000-0005-0000-0000-0000F5210000}"/>
    <cellStyle name="Currency 2 7 3 2 2 5 2" xfId="8909" xr:uid="{00000000-0005-0000-0000-0000F6210000}"/>
    <cellStyle name="Currency 2 7 3 2 2 5 2 2" xfId="8910" xr:uid="{00000000-0005-0000-0000-0000F7210000}"/>
    <cellStyle name="Currency 2 7 3 2 2 5 3" xfId="8911" xr:uid="{00000000-0005-0000-0000-0000F8210000}"/>
    <cellStyle name="Currency 2 7 3 2 2 6" xfId="8912" xr:uid="{00000000-0005-0000-0000-0000F9210000}"/>
    <cellStyle name="Currency 2 7 3 2 2 6 2" xfId="8913" xr:uid="{00000000-0005-0000-0000-0000FA210000}"/>
    <cellStyle name="Currency 2 7 3 2 2 6 2 2" xfId="8914" xr:uid="{00000000-0005-0000-0000-0000FB210000}"/>
    <cellStyle name="Currency 2 7 3 2 2 6 3" xfId="8915" xr:uid="{00000000-0005-0000-0000-0000FC210000}"/>
    <cellStyle name="Currency 2 7 3 2 2 7" xfId="8916" xr:uid="{00000000-0005-0000-0000-0000FD210000}"/>
    <cellStyle name="Currency 2 7 3 2 2 7 2" xfId="8917" xr:uid="{00000000-0005-0000-0000-0000FE210000}"/>
    <cellStyle name="Currency 2 7 3 2 2 8" xfId="8918" xr:uid="{00000000-0005-0000-0000-0000FF210000}"/>
    <cellStyle name="Currency 2 7 3 2 2 8 2" xfId="8919" xr:uid="{00000000-0005-0000-0000-000000220000}"/>
    <cellStyle name="Currency 2 7 3 2 2 9" xfId="8920" xr:uid="{00000000-0005-0000-0000-000001220000}"/>
    <cellStyle name="Currency 2 7 3 2 3" xfId="8921" xr:uid="{00000000-0005-0000-0000-000002220000}"/>
    <cellStyle name="Currency 2 7 3 2 3 2" xfId="8922" xr:uid="{00000000-0005-0000-0000-000003220000}"/>
    <cellStyle name="Currency 2 7 3 2 3 3" xfId="8923" xr:uid="{00000000-0005-0000-0000-000004220000}"/>
    <cellStyle name="Currency 2 7 3 2 3 3 2" xfId="8924" xr:uid="{00000000-0005-0000-0000-000005220000}"/>
    <cellStyle name="Currency 2 7 3 2 3 3 3" xfId="8925" xr:uid="{00000000-0005-0000-0000-000006220000}"/>
    <cellStyle name="Currency 2 7 3 2 3 4" xfId="8926" xr:uid="{00000000-0005-0000-0000-000007220000}"/>
    <cellStyle name="Currency 2 7 3 2 3 4 2" xfId="8927" xr:uid="{00000000-0005-0000-0000-000008220000}"/>
    <cellStyle name="Currency 2 7 3 2 3 4 2 2" xfId="8928" xr:uid="{00000000-0005-0000-0000-000009220000}"/>
    <cellStyle name="Currency 2 7 3 2 3 4 3" xfId="8929" xr:uid="{00000000-0005-0000-0000-00000A220000}"/>
    <cellStyle name="Currency 2 7 3 2 3 5" xfId="8930" xr:uid="{00000000-0005-0000-0000-00000B220000}"/>
    <cellStyle name="Currency 2 7 3 2 3 5 2" xfId="8931" xr:uid="{00000000-0005-0000-0000-00000C220000}"/>
    <cellStyle name="Currency 2 7 3 2 3 5 2 2" xfId="8932" xr:uid="{00000000-0005-0000-0000-00000D220000}"/>
    <cellStyle name="Currency 2 7 3 2 3 5 3" xfId="8933" xr:uid="{00000000-0005-0000-0000-00000E220000}"/>
    <cellStyle name="Currency 2 7 3 2 3 6" xfId="8934" xr:uid="{00000000-0005-0000-0000-00000F220000}"/>
    <cellStyle name="Currency 2 7 3 2 3 6 2" xfId="8935" xr:uid="{00000000-0005-0000-0000-000010220000}"/>
    <cellStyle name="Currency 2 7 3 2 3 6 2 2" xfId="8936" xr:uid="{00000000-0005-0000-0000-000011220000}"/>
    <cellStyle name="Currency 2 7 3 2 3 6 3" xfId="8937" xr:uid="{00000000-0005-0000-0000-000012220000}"/>
    <cellStyle name="Currency 2 7 3 2 3 7" xfId="8938" xr:uid="{00000000-0005-0000-0000-000013220000}"/>
    <cellStyle name="Currency 2 7 3 2 3 7 2" xfId="8939" xr:uid="{00000000-0005-0000-0000-000014220000}"/>
    <cellStyle name="Currency 2 7 3 2 3 8" xfId="8940" xr:uid="{00000000-0005-0000-0000-000015220000}"/>
    <cellStyle name="Currency 2 7 3 2 3 8 2" xfId="8941" xr:uid="{00000000-0005-0000-0000-000016220000}"/>
    <cellStyle name="Currency 2 7 3 2 3 9" xfId="8942" xr:uid="{00000000-0005-0000-0000-000017220000}"/>
    <cellStyle name="Currency 2 7 3 2 4" xfId="8943" xr:uid="{00000000-0005-0000-0000-000018220000}"/>
    <cellStyle name="Currency 2 7 3 2 4 2" xfId="8944" xr:uid="{00000000-0005-0000-0000-000019220000}"/>
    <cellStyle name="Currency 2 7 3 2 4 3" xfId="8945" xr:uid="{00000000-0005-0000-0000-00001A220000}"/>
    <cellStyle name="Currency 2 7 3 2 4 3 2" xfId="8946" xr:uid="{00000000-0005-0000-0000-00001B220000}"/>
    <cellStyle name="Currency 2 7 3 2 4 3 2 2" xfId="8947" xr:uid="{00000000-0005-0000-0000-00001C220000}"/>
    <cellStyle name="Currency 2 7 3 2 4 3 3" xfId="8948" xr:uid="{00000000-0005-0000-0000-00001D220000}"/>
    <cellStyle name="Currency 2 7 3 2 4 4" xfId="8949" xr:uid="{00000000-0005-0000-0000-00001E220000}"/>
    <cellStyle name="Currency 2 7 3 2 4 4 2" xfId="8950" xr:uid="{00000000-0005-0000-0000-00001F220000}"/>
    <cellStyle name="Currency 2 7 3 2 4 4 2 2" xfId="8951" xr:uid="{00000000-0005-0000-0000-000020220000}"/>
    <cellStyle name="Currency 2 7 3 2 4 4 3" xfId="8952" xr:uid="{00000000-0005-0000-0000-000021220000}"/>
    <cellStyle name="Currency 2 7 3 2 4 5" xfId="8953" xr:uid="{00000000-0005-0000-0000-000022220000}"/>
    <cellStyle name="Currency 2 7 3 2 4 5 2" xfId="8954" xr:uid="{00000000-0005-0000-0000-000023220000}"/>
    <cellStyle name="Currency 2 7 3 2 4 5 2 2" xfId="8955" xr:uid="{00000000-0005-0000-0000-000024220000}"/>
    <cellStyle name="Currency 2 7 3 2 4 5 3" xfId="8956" xr:uid="{00000000-0005-0000-0000-000025220000}"/>
    <cellStyle name="Currency 2 7 3 2 4 6" xfId="8957" xr:uid="{00000000-0005-0000-0000-000026220000}"/>
    <cellStyle name="Currency 2 7 3 2 4 6 2" xfId="8958" xr:uid="{00000000-0005-0000-0000-000027220000}"/>
    <cellStyle name="Currency 2 7 3 2 4 7" xfId="8959" xr:uid="{00000000-0005-0000-0000-000028220000}"/>
    <cellStyle name="Currency 2 7 3 2 4 7 2" xfId="8960" xr:uid="{00000000-0005-0000-0000-000029220000}"/>
    <cellStyle name="Currency 2 7 3 2 4 8" xfId="8961" xr:uid="{00000000-0005-0000-0000-00002A220000}"/>
    <cellStyle name="Currency 2 7 3 2 4 9" xfId="8962" xr:uid="{00000000-0005-0000-0000-00002B220000}"/>
    <cellStyle name="Currency 2 7 3 2 5" xfId="8963" xr:uid="{00000000-0005-0000-0000-00002C220000}"/>
    <cellStyle name="Currency 2 7 3 2 5 2" xfId="8964" xr:uid="{00000000-0005-0000-0000-00002D220000}"/>
    <cellStyle name="Currency 2 7 3 2 5 3" xfId="8965" xr:uid="{00000000-0005-0000-0000-00002E220000}"/>
    <cellStyle name="Currency 2 7 3 2 6" xfId="8966" xr:uid="{00000000-0005-0000-0000-00002F220000}"/>
    <cellStyle name="Currency 2 7 3 2 6 2" xfId="8967" xr:uid="{00000000-0005-0000-0000-000030220000}"/>
    <cellStyle name="Currency 2 7 3 2 6 2 2" xfId="8968" xr:uid="{00000000-0005-0000-0000-000031220000}"/>
    <cellStyle name="Currency 2 7 3 2 6 2 2 2" xfId="8969" xr:uid="{00000000-0005-0000-0000-000032220000}"/>
    <cellStyle name="Currency 2 7 3 2 6 2 3" xfId="8970" xr:uid="{00000000-0005-0000-0000-000033220000}"/>
    <cellStyle name="Currency 2 7 3 2 6 3" xfId="8971" xr:uid="{00000000-0005-0000-0000-000034220000}"/>
    <cellStyle name="Currency 2 7 3 2 6 3 2" xfId="8972" xr:uid="{00000000-0005-0000-0000-000035220000}"/>
    <cellStyle name="Currency 2 7 3 2 6 3 2 2" xfId="8973" xr:uid="{00000000-0005-0000-0000-000036220000}"/>
    <cellStyle name="Currency 2 7 3 2 6 3 3" xfId="8974" xr:uid="{00000000-0005-0000-0000-000037220000}"/>
    <cellStyle name="Currency 2 7 3 2 6 4" xfId="8975" xr:uid="{00000000-0005-0000-0000-000038220000}"/>
    <cellStyle name="Currency 2 7 3 2 6 4 2" xfId="8976" xr:uid="{00000000-0005-0000-0000-000039220000}"/>
    <cellStyle name="Currency 2 7 3 2 6 4 2 2" xfId="8977" xr:uid="{00000000-0005-0000-0000-00003A220000}"/>
    <cellStyle name="Currency 2 7 3 2 6 4 3" xfId="8978" xr:uid="{00000000-0005-0000-0000-00003B220000}"/>
    <cellStyle name="Currency 2 7 3 2 6 5" xfId="8979" xr:uid="{00000000-0005-0000-0000-00003C220000}"/>
    <cellStyle name="Currency 2 7 3 2 6 5 2" xfId="8980" xr:uid="{00000000-0005-0000-0000-00003D220000}"/>
    <cellStyle name="Currency 2 7 3 2 6 6" xfId="8981" xr:uid="{00000000-0005-0000-0000-00003E220000}"/>
    <cellStyle name="Currency 2 7 3 2 6 6 2" xfId="8982" xr:uid="{00000000-0005-0000-0000-00003F220000}"/>
    <cellStyle name="Currency 2 7 3 2 6 7" xfId="8983" xr:uid="{00000000-0005-0000-0000-000040220000}"/>
    <cellStyle name="Currency 2 7 3 2 7" xfId="8984" xr:uid="{00000000-0005-0000-0000-000041220000}"/>
    <cellStyle name="Currency 2 7 3 2 7 2" xfId="8985" xr:uid="{00000000-0005-0000-0000-000042220000}"/>
    <cellStyle name="Currency 2 7 3 2 7 2 2" xfId="8986" xr:uid="{00000000-0005-0000-0000-000043220000}"/>
    <cellStyle name="Currency 2 7 3 2 7 3" xfId="8987" xr:uid="{00000000-0005-0000-0000-000044220000}"/>
    <cellStyle name="Currency 2 7 3 2 8" xfId="8988" xr:uid="{00000000-0005-0000-0000-000045220000}"/>
    <cellStyle name="Currency 2 7 3 2 8 2" xfId="8989" xr:uid="{00000000-0005-0000-0000-000046220000}"/>
    <cellStyle name="Currency 2 7 3 2 8 2 2" xfId="8990" xr:uid="{00000000-0005-0000-0000-000047220000}"/>
    <cellStyle name="Currency 2 7 3 2 8 3" xfId="8991" xr:uid="{00000000-0005-0000-0000-000048220000}"/>
    <cellStyle name="Currency 2 7 3 3" xfId="365" xr:uid="{00000000-0005-0000-0000-000049220000}"/>
    <cellStyle name="Currency 2 7 3 3 10" xfId="8992" xr:uid="{00000000-0005-0000-0000-00004A220000}"/>
    <cellStyle name="Currency 2 7 3 3 2" xfId="366" xr:uid="{00000000-0005-0000-0000-00004B220000}"/>
    <cellStyle name="Currency 2 7 3 3 2 2" xfId="8993" xr:uid="{00000000-0005-0000-0000-00004C220000}"/>
    <cellStyle name="Currency 2 7 3 3 2 3" xfId="8994" xr:uid="{00000000-0005-0000-0000-00004D220000}"/>
    <cellStyle name="Currency 2 7 3 3 2 3 2" xfId="8995" xr:uid="{00000000-0005-0000-0000-00004E220000}"/>
    <cellStyle name="Currency 2 7 3 3 2 3 3" xfId="8996" xr:uid="{00000000-0005-0000-0000-00004F220000}"/>
    <cellStyle name="Currency 2 7 3 3 2 4" xfId="8997" xr:uid="{00000000-0005-0000-0000-000050220000}"/>
    <cellStyle name="Currency 2 7 3 3 2 4 2" xfId="8998" xr:uid="{00000000-0005-0000-0000-000051220000}"/>
    <cellStyle name="Currency 2 7 3 3 2 4 2 2" xfId="8999" xr:uid="{00000000-0005-0000-0000-000052220000}"/>
    <cellStyle name="Currency 2 7 3 3 2 4 3" xfId="9000" xr:uid="{00000000-0005-0000-0000-000053220000}"/>
    <cellStyle name="Currency 2 7 3 3 2 5" xfId="9001" xr:uid="{00000000-0005-0000-0000-000054220000}"/>
    <cellStyle name="Currency 2 7 3 3 2 5 2" xfId="9002" xr:uid="{00000000-0005-0000-0000-000055220000}"/>
    <cellStyle name="Currency 2 7 3 3 2 5 2 2" xfId="9003" xr:uid="{00000000-0005-0000-0000-000056220000}"/>
    <cellStyle name="Currency 2 7 3 3 2 5 3" xfId="9004" xr:uid="{00000000-0005-0000-0000-000057220000}"/>
    <cellStyle name="Currency 2 7 3 3 2 6" xfId="9005" xr:uid="{00000000-0005-0000-0000-000058220000}"/>
    <cellStyle name="Currency 2 7 3 3 2 6 2" xfId="9006" xr:uid="{00000000-0005-0000-0000-000059220000}"/>
    <cellStyle name="Currency 2 7 3 3 2 6 2 2" xfId="9007" xr:uid="{00000000-0005-0000-0000-00005A220000}"/>
    <cellStyle name="Currency 2 7 3 3 2 6 3" xfId="9008" xr:uid="{00000000-0005-0000-0000-00005B220000}"/>
    <cellStyle name="Currency 2 7 3 3 2 7" xfId="9009" xr:uid="{00000000-0005-0000-0000-00005C220000}"/>
    <cellStyle name="Currency 2 7 3 3 2 7 2" xfId="9010" xr:uid="{00000000-0005-0000-0000-00005D220000}"/>
    <cellStyle name="Currency 2 7 3 3 2 8" xfId="9011" xr:uid="{00000000-0005-0000-0000-00005E220000}"/>
    <cellStyle name="Currency 2 7 3 3 2 8 2" xfId="9012" xr:uid="{00000000-0005-0000-0000-00005F220000}"/>
    <cellStyle name="Currency 2 7 3 3 2 9" xfId="9013" xr:uid="{00000000-0005-0000-0000-000060220000}"/>
    <cellStyle name="Currency 2 7 3 3 3" xfId="367" xr:uid="{00000000-0005-0000-0000-000061220000}"/>
    <cellStyle name="Currency 2 7 3 3 4" xfId="9014" xr:uid="{00000000-0005-0000-0000-000062220000}"/>
    <cellStyle name="Currency 2 7 3 3 4 2" xfId="9015" xr:uid="{00000000-0005-0000-0000-000063220000}"/>
    <cellStyle name="Currency 2 7 3 3 4 3" xfId="9016" xr:uid="{00000000-0005-0000-0000-000064220000}"/>
    <cellStyle name="Currency 2 7 3 3 5" xfId="9017" xr:uid="{00000000-0005-0000-0000-000065220000}"/>
    <cellStyle name="Currency 2 7 3 3 5 2" xfId="9018" xr:uid="{00000000-0005-0000-0000-000066220000}"/>
    <cellStyle name="Currency 2 7 3 3 5 2 2" xfId="9019" xr:uid="{00000000-0005-0000-0000-000067220000}"/>
    <cellStyle name="Currency 2 7 3 3 5 3" xfId="9020" xr:uid="{00000000-0005-0000-0000-000068220000}"/>
    <cellStyle name="Currency 2 7 3 3 6" xfId="9021" xr:uid="{00000000-0005-0000-0000-000069220000}"/>
    <cellStyle name="Currency 2 7 3 3 6 2" xfId="9022" xr:uid="{00000000-0005-0000-0000-00006A220000}"/>
    <cellStyle name="Currency 2 7 3 3 6 2 2" xfId="9023" xr:uid="{00000000-0005-0000-0000-00006B220000}"/>
    <cellStyle name="Currency 2 7 3 3 6 3" xfId="9024" xr:uid="{00000000-0005-0000-0000-00006C220000}"/>
    <cellStyle name="Currency 2 7 3 3 7" xfId="9025" xr:uid="{00000000-0005-0000-0000-00006D220000}"/>
    <cellStyle name="Currency 2 7 3 3 7 2" xfId="9026" xr:uid="{00000000-0005-0000-0000-00006E220000}"/>
    <cellStyle name="Currency 2 7 3 3 7 2 2" xfId="9027" xr:uid="{00000000-0005-0000-0000-00006F220000}"/>
    <cellStyle name="Currency 2 7 3 3 7 3" xfId="9028" xr:uid="{00000000-0005-0000-0000-000070220000}"/>
    <cellStyle name="Currency 2 7 3 3 8" xfId="9029" xr:uid="{00000000-0005-0000-0000-000071220000}"/>
    <cellStyle name="Currency 2 7 3 3 8 2" xfId="9030" xr:uid="{00000000-0005-0000-0000-000072220000}"/>
    <cellStyle name="Currency 2 7 3 3 9" xfId="9031" xr:uid="{00000000-0005-0000-0000-000073220000}"/>
    <cellStyle name="Currency 2 7 3 3 9 2" xfId="9032" xr:uid="{00000000-0005-0000-0000-000074220000}"/>
    <cellStyle name="Currency 2 7 3 4" xfId="368" xr:uid="{00000000-0005-0000-0000-000075220000}"/>
    <cellStyle name="Currency 2 7 3 4 2" xfId="369" xr:uid="{00000000-0005-0000-0000-000076220000}"/>
    <cellStyle name="Currency 2 7 3 4 2 10" xfId="9033" xr:uid="{00000000-0005-0000-0000-000077220000}"/>
    <cellStyle name="Currency 2 7 3 4 2 2" xfId="9034" xr:uid="{00000000-0005-0000-0000-000078220000}"/>
    <cellStyle name="Currency 2 7 3 4 2 3" xfId="9035" xr:uid="{00000000-0005-0000-0000-000079220000}"/>
    <cellStyle name="Currency 2 7 3 4 2 4" xfId="9036" xr:uid="{00000000-0005-0000-0000-00007A220000}"/>
    <cellStyle name="Currency 2 7 3 4 2 4 2" xfId="9037" xr:uid="{00000000-0005-0000-0000-00007B220000}"/>
    <cellStyle name="Currency 2 7 3 4 2 4 2 2" xfId="9038" xr:uid="{00000000-0005-0000-0000-00007C220000}"/>
    <cellStyle name="Currency 2 7 3 4 2 4 3" xfId="9039" xr:uid="{00000000-0005-0000-0000-00007D220000}"/>
    <cellStyle name="Currency 2 7 3 4 2 5" xfId="9040" xr:uid="{00000000-0005-0000-0000-00007E220000}"/>
    <cellStyle name="Currency 2 7 3 4 2 5 2" xfId="9041" xr:uid="{00000000-0005-0000-0000-00007F220000}"/>
    <cellStyle name="Currency 2 7 3 4 2 5 2 2" xfId="9042" xr:uid="{00000000-0005-0000-0000-000080220000}"/>
    <cellStyle name="Currency 2 7 3 4 2 5 3" xfId="9043" xr:uid="{00000000-0005-0000-0000-000081220000}"/>
    <cellStyle name="Currency 2 7 3 4 2 6" xfId="9044" xr:uid="{00000000-0005-0000-0000-000082220000}"/>
    <cellStyle name="Currency 2 7 3 4 2 6 2" xfId="9045" xr:uid="{00000000-0005-0000-0000-000083220000}"/>
    <cellStyle name="Currency 2 7 3 4 2 6 2 2" xfId="9046" xr:uid="{00000000-0005-0000-0000-000084220000}"/>
    <cellStyle name="Currency 2 7 3 4 2 6 3" xfId="9047" xr:uid="{00000000-0005-0000-0000-000085220000}"/>
    <cellStyle name="Currency 2 7 3 4 2 7" xfId="9048" xr:uid="{00000000-0005-0000-0000-000086220000}"/>
    <cellStyle name="Currency 2 7 3 4 2 7 2" xfId="9049" xr:uid="{00000000-0005-0000-0000-000087220000}"/>
    <cellStyle name="Currency 2 7 3 4 2 8" xfId="9050" xr:uid="{00000000-0005-0000-0000-000088220000}"/>
    <cellStyle name="Currency 2 7 3 4 2 8 2" xfId="9051" xr:uid="{00000000-0005-0000-0000-000089220000}"/>
    <cellStyle name="Currency 2 7 3 4 2 9" xfId="9052" xr:uid="{00000000-0005-0000-0000-00008A220000}"/>
    <cellStyle name="Currency 2 7 3 4 3" xfId="370" xr:uid="{00000000-0005-0000-0000-00008B220000}"/>
    <cellStyle name="Currency 2 7 3 4 4" xfId="9053" xr:uid="{00000000-0005-0000-0000-00008C220000}"/>
    <cellStyle name="Currency 2 7 3 4 4 2" xfId="9054" xr:uid="{00000000-0005-0000-0000-00008D220000}"/>
    <cellStyle name="Currency 2 7 3 4 4 2 2" xfId="9055" xr:uid="{00000000-0005-0000-0000-00008E220000}"/>
    <cellStyle name="Currency 2 7 3 4 4 3" xfId="9056" xr:uid="{00000000-0005-0000-0000-00008F220000}"/>
    <cellStyle name="Currency 2 7 3 4 5" xfId="9057" xr:uid="{00000000-0005-0000-0000-000090220000}"/>
    <cellStyle name="Currency 2 7 3 4 5 2" xfId="9058" xr:uid="{00000000-0005-0000-0000-000091220000}"/>
    <cellStyle name="Currency 2 7 3 4 5 2 2" xfId="9059" xr:uid="{00000000-0005-0000-0000-000092220000}"/>
    <cellStyle name="Currency 2 7 3 4 5 3" xfId="9060" xr:uid="{00000000-0005-0000-0000-000093220000}"/>
    <cellStyle name="Currency 2 7 3 5" xfId="9061" xr:uid="{00000000-0005-0000-0000-000094220000}"/>
    <cellStyle name="Currency 2 7 3 5 2" xfId="9062" xr:uid="{00000000-0005-0000-0000-000095220000}"/>
    <cellStyle name="Currency 2 7 3 5 3" xfId="9063" xr:uid="{00000000-0005-0000-0000-000096220000}"/>
    <cellStyle name="Currency 2 7 3 5 3 2" xfId="9064" xr:uid="{00000000-0005-0000-0000-000097220000}"/>
    <cellStyle name="Currency 2 7 3 5 3 3" xfId="9065" xr:uid="{00000000-0005-0000-0000-000098220000}"/>
    <cellStyle name="Currency 2 7 3 5 4" xfId="9066" xr:uid="{00000000-0005-0000-0000-000099220000}"/>
    <cellStyle name="Currency 2 7 3 5 4 2" xfId="9067" xr:uid="{00000000-0005-0000-0000-00009A220000}"/>
    <cellStyle name="Currency 2 7 3 5 4 2 2" xfId="9068" xr:uid="{00000000-0005-0000-0000-00009B220000}"/>
    <cellStyle name="Currency 2 7 3 5 4 3" xfId="9069" xr:uid="{00000000-0005-0000-0000-00009C220000}"/>
    <cellStyle name="Currency 2 7 3 5 5" xfId="9070" xr:uid="{00000000-0005-0000-0000-00009D220000}"/>
    <cellStyle name="Currency 2 7 3 5 5 2" xfId="9071" xr:uid="{00000000-0005-0000-0000-00009E220000}"/>
    <cellStyle name="Currency 2 7 3 5 5 2 2" xfId="9072" xr:uid="{00000000-0005-0000-0000-00009F220000}"/>
    <cellStyle name="Currency 2 7 3 5 5 3" xfId="9073" xr:uid="{00000000-0005-0000-0000-0000A0220000}"/>
    <cellStyle name="Currency 2 7 3 5 6" xfId="9074" xr:uid="{00000000-0005-0000-0000-0000A1220000}"/>
    <cellStyle name="Currency 2 7 3 5 6 2" xfId="9075" xr:uid="{00000000-0005-0000-0000-0000A2220000}"/>
    <cellStyle name="Currency 2 7 3 5 6 2 2" xfId="9076" xr:uid="{00000000-0005-0000-0000-0000A3220000}"/>
    <cellStyle name="Currency 2 7 3 5 6 3" xfId="9077" xr:uid="{00000000-0005-0000-0000-0000A4220000}"/>
    <cellStyle name="Currency 2 7 3 5 7" xfId="9078" xr:uid="{00000000-0005-0000-0000-0000A5220000}"/>
    <cellStyle name="Currency 2 7 3 5 7 2" xfId="9079" xr:uid="{00000000-0005-0000-0000-0000A6220000}"/>
    <cellStyle name="Currency 2 7 3 5 8" xfId="9080" xr:uid="{00000000-0005-0000-0000-0000A7220000}"/>
    <cellStyle name="Currency 2 7 3 5 8 2" xfId="9081" xr:uid="{00000000-0005-0000-0000-0000A8220000}"/>
    <cellStyle name="Currency 2 7 3 5 9" xfId="9082" xr:uid="{00000000-0005-0000-0000-0000A9220000}"/>
    <cellStyle name="Currency 2 7 3 6" xfId="9083" xr:uid="{00000000-0005-0000-0000-0000AA220000}"/>
    <cellStyle name="Currency 2 7 3 6 2" xfId="9084" xr:uid="{00000000-0005-0000-0000-0000AB220000}"/>
    <cellStyle name="Currency 2 7 3 6 3" xfId="9085" xr:uid="{00000000-0005-0000-0000-0000AC220000}"/>
    <cellStyle name="Currency 2 7 3 7" xfId="9086" xr:uid="{00000000-0005-0000-0000-0000AD220000}"/>
    <cellStyle name="Currency 2 7 3 8" xfId="9087" xr:uid="{00000000-0005-0000-0000-0000AE220000}"/>
    <cellStyle name="Currency 2 7 3 8 2" xfId="9088" xr:uid="{00000000-0005-0000-0000-0000AF220000}"/>
    <cellStyle name="Currency 2 7 3 8 2 2" xfId="9089" xr:uid="{00000000-0005-0000-0000-0000B0220000}"/>
    <cellStyle name="Currency 2 7 3 8 3" xfId="9090" xr:uid="{00000000-0005-0000-0000-0000B1220000}"/>
    <cellStyle name="Currency 2 7 3 8 4" xfId="9091" xr:uid="{00000000-0005-0000-0000-0000B2220000}"/>
    <cellStyle name="Currency 2 7 3 9" xfId="9092" xr:uid="{00000000-0005-0000-0000-0000B3220000}"/>
    <cellStyle name="Currency 2 7 3 9 2" xfId="9093" xr:uid="{00000000-0005-0000-0000-0000B4220000}"/>
    <cellStyle name="Currency 2 7 3 9 2 2" xfId="9094" xr:uid="{00000000-0005-0000-0000-0000B5220000}"/>
    <cellStyle name="Currency 2 7 3 9 3" xfId="9095" xr:uid="{00000000-0005-0000-0000-0000B6220000}"/>
    <cellStyle name="Currency 2 7 4" xfId="371" xr:uid="{00000000-0005-0000-0000-0000B7220000}"/>
    <cellStyle name="Currency 2 7 4 2" xfId="9096" xr:uid="{00000000-0005-0000-0000-0000B8220000}"/>
    <cellStyle name="Currency 2 7 4 2 2" xfId="9097" xr:uid="{00000000-0005-0000-0000-0000B9220000}"/>
    <cellStyle name="Currency 2 7 4 2 3" xfId="9098" xr:uid="{00000000-0005-0000-0000-0000BA220000}"/>
    <cellStyle name="Currency 2 7 4 2 3 2" xfId="9099" xr:uid="{00000000-0005-0000-0000-0000BB220000}"/>
    <cellStyle name="Currency 2 7 4 2 3 3" xfId="9100" xr:uid="{00000000-0005-0000-0000-0000BC220000}"/>
    <cellStyle name="Currency 2 7 4 2 4" xfId="9101" xr:uid="{00000000-0005-0000-0000-0000BD220000}"/>
    <cellStyle name="Currency 2 7 4 2 4 2" xfId="9102" xr:uid="{00000000-0005-0000-0000-0000BE220000}"/>
    <cellStyle name="Currency 2 7 4 2 4 2 2" xfId="9103" xr:uid="{00000000-0005-0000-0000-0000BF220000}"/>
    <cellStyle name="Currency 2 7 4 2 4 3" xfId="9104" xr:uid="{00000000-0005-0000-0000-0000C0220000}"/>
    <cellStyle name="Currency 2 7 4 2 5" xfId="9105" xr:uid="{00000000-0005-0000-0000-0000C1220000}"/>
    <cellStyle name="Currency 2 7 4 2 5 2" xfId="9106" xr:uid="{00000000-0005-0000-0000-0000C2220000}"/>
    <cellStyle name="Currency 2 7 4 2 5 2 2" xfId="9107" xr:uid="{00000000-0005-0000-0000-0000C3220000}"/>
    <cellStyle name="Currency 2 7 4 2 5 3" xfId="9108" xr:uid="{00000000-0005-0000-0000-0000C4220000}"/>
    <cellStyle name="Currency 2 7 4 2 6" xfId="9109" xr:uid="{00000000-0005-0000-0000-0000C5220000}"/>
    <cellStyle name="Currency 2 7 4 2 6 2" xfId="9110" xr:uid="{00000000-0005-0000-0000-0000C6220000}"/>
    <cellStyle name="Currency 2 7 4 2 6 2 2" xfId="9111" xr:uid="{00000000-0005-0000-0000-0000C7220000}"/>
    <cellStyle name="Currency 2 7 4 2 6 3" xfId="9112" xr:uid="{00000000-0005-0000-0000-0000C8220000}"/>
    <cellStyle name="Currency 2 7 4 2 7" xfId="9113" xr:uid="{00000000-0005-0000-0000-0000C9220000}"/>
    <cellStyle name="Currency 2 7 4 2 7 2" xfId="9114" xr:uid="{00000000-0005-0000-0000-0000CA220000}"/>
    <cellStyle name="Currency 2 7 4 2 8" xfId="9115" xr:uid="{00000000-0005-0000-0000-0000CB220000}"/>
    <cellStyle name="Currency 2 7 4 2 8 2" xfId="9116" xr:uid="{00000000-0005-0000-0000-0000CC220000}"/>
    <cellStyle name="Currency 2 7 4 2 9" xfId="9117" xr:uid="{00000000-0005-0000-0000-0000CD220000}"/>
    <cellStyle name="Currency 2 7 4 3" xfId="9118" xr:uid="{00000000-0005-0000-0000-0000CE220000}"/>
    <cellStyle name="Currency 2 7 4 3 2" xfId="9119" xr:uid="{00000000-0005-0000-0000-0000CF220000}"/>
    <cellStyle name="Currency 2 7 4 3 3" xfId="9120" xr:uid="{00000000-0005-0000-0000-0000D0220000}"/>
    <cellStyle name="Currency 2 7 4 3 3 2" xfId="9121" xr:uid="{00000000-0005-0000-0000-0000D1220000}"/>
    <cellStyle name="Currency 2 7 4 3 3 3" xfId="9122" xr:uid="{00000000-0005-0000-0000-0000D2220000}"/>
    <cellStyle name="Currency 2 7 4 3 4" xfId="9123" xr:uid="{00000000-0005-0000-0000-0000D3220000}"/>
    <cellStyle name="Currency 2 7 4 3 4 2" xfId="9124" xr:uid="{00000000-0005-0000-0000-0000D4220000}"/>
    <cellStyle name="Currency 2 7 4 3 4 2 2" xfId="9125" xr:uid="{00000000-0005-0000-0000-0000D5220000}"/>
    <cellStyle name="Currency 2 7 4 3 4 3" xfId="9126" xr:uid="{00000000-0005-0000-0000-0000D6220000}"/>
    <cellStyle name="Currency 2 7 4 3 5" xfId="9127" xr:uid="{00000000-0005-0000-0000-0000D7220000}"/>
    <cellStyle name="Currency 2 7 4 3 5 2" xfId="9128" xr:uid="{00000000-0005-0000-0000-0000D8220000}"/>
    <cellStyle name="Currency 2 7 4 3 5 2 2" xfId="9129" xr:uid="{00000000-0005-0000-0000-0000D9220000}"/>
    <cellStyle name="Currency 2 7 4 3 5 3" xfId="9130" xr:uid="{00000000-0005-0000-0000-0000DA220000}"/>
    <cellStyle name="Currency 2 7 4 3 6" xfId="9131" xr:uid="{00000000-0005-0000-0000-0000DB220000}"/>
    <cellStyle name="Currency 2 7 4 3 6 2" xfId="9132" xr:uid="{00000000-0005-0000-0000-0000DC220000}"/>
    <cellStyle name="Currency 2 7 4 3 6 2 2" xfId="9133" xr:uid="{00000000-0005-0000-0000-0000DD220000}"/>
    <cellStyle name="Currency 2 7 4 3 6 3" xfId="9134" xr:uid="{00000000-0005-0000-0000-0000DE220000}"/>
    <cellStyle name="Currency 2 7 4 3 7" xfId="9135" xr:uid="{00000000-0005-0000-0000-0000DF220000}"/>
    <cellStyle name="Currency 2 7 4 3 7 2" xfId="9136" xr:uid="{00000000-0005-0000-0000-0000E0220000}"/>
    <cellStyle name="Currency 2 7 4 3 8" xfId="9137" xr:uid="{00000000-0005-0000-0000-0000E1220000}"/>
    <cellStyle name="Currency 2 7 4 3 8 2" xfId="9138" xr:uid="{00000000-0005-0000-0000-0000E2220000}"/>
    <cellStyle name="Currency 2 7 4 3 9" xfId="9139" xr:uid="{00000000-0005-0000-0000-0000E3220000}"/>
    <cellStyle name="Currency 2 7 4 4" xfId="9140" xr:uid="{00000000-0005-0000-0000-0000E4220000}"/>
    <cellStyle name="Currency 2 7 4 4 2" xfId="9141" xr:uid="{00000000-0005-0000-0000-0000E5220000}"/>
    <cellStyle name="Currency 2 7 4 4 3" xfId="9142" xr:uid="{00000000-0005-0000-0000-0000E6220000}"/>
    <cellStyle name="Currency 2 7 4 4 3 2" xfId="9143" xr:uid="{00000000-0005-0000-0000-0000E7220000}"/>
    <cellStyle name="Currency 2 7 4 4 3 2 2" xfId="9144" xr:uid="{00000000-0005-0000-0000-0000E8220000}"/>
    <cellStyle name="Currency 2 7 4 4 3 3" xfId="9145" xr:uid="{00000000-0005-0000-0000-0000E9220000}"/>
    <cellStyle name="Currency 2 7 4 4 4" xfId="9146" xr:uid="{00000000-0005-0000-0000-0000EA220000}"/>
    <cellStyle name="Currency 2 7 4 4 4 2" xfId="9147" xr:uid="{00000000-0005-0000-0000-0000EB220000}"/>
    <cellStyle name="Currency 2 7 4 4 4 2 2" xfId="9148" xr:uid="{00000000-0005-0000-0000-0000EC220000}"/>
    <cellStyle name="Currency 2 7 4 4 4 3" xfId="9149" xr:uid="{00000000-0005-0000-0000-0000ED220000}"/>
    <cellStyle name="Currency 2 7 4 4 5" xfId="9150" xr:uid="{00000000-0005-0000-0000-0000EE220000}"/>
    <cellStyle name="Currency 2 7 4 4 5 2" xfId="9151" xr:uid="{00000000-0005-0000-0000-0000EF220000}"/>
    <cellStyle name="Currency 2 7 4 4 5 2 2" xfId="9152" xr:uid="{00000000-0005-0000-0000-0000F0220000}"/>
    <cellStyle name="Currency 2 7 4 4 5 3" xfId="9153" xr:uid="{00000000-0005-0000-0000-0000F1220000}"/>
    <cellStyle name="Currency 2 7 4 4 6" xfId="9154" xr:uid="{00000000-0005-0000-0000-0000F2220000}"/>
    <cellStyle name="Currency 2 7 4 4 6 2" xfId="9155" xr:uid="{00000000-0005-0000-0000-0000F3220000}"/>
    <cellStyle name="Currency 2 7 4 4 7" xfId="9156" xr:uid="{00000000-0005-0000-0000-0000F4220000}"/>
    <cellStyle name="Currency 2 7 4 4 7 2" xfId="9157" xr:uid="{00000000-0005-0000-0000-0000F5220000}"/>
    <cellStyle name="Currency 2 7 4 4 8" xfId="9158" xr:uid="{00000000-0005-0000-0000-0000F6220000}"/>
    <cellStyle name="Currency 2 7 4 4 9" xfId="9159" xr:uid="{00000000-0005-0000-0000-0000F7220000}"/>
    <cellStyle name="Currency 2 7 4 5" xfId="9160" xr:uid="{00000000-0005-0000-0000-0000F8220000}"/>
    <cellStyle name="Currency 2 7 4 5 2" xfId="9161" xr:uid="{00000000-0005-0000-0000-0000F9220000}"/>
    <cellStyle name="Currency 2 7 4 5 3" xfId="9162" xr:uid="{00000000-0005-0000-0000-0000FA220000}"/>
    <cellStyle name="Currency 2 7 4 6" xfId="9163" xr:uid="{00000000-0005-0000-0000-0000FB220000}"/>
    <cellStyle name="Currency 2 7 4 6 2" xfId="9164" xr:uid="{00000000-0005-0000-0000-0000FC220000}"/>
    <cellStyle name="Currency 2 7 4 6 2 2" xfId="9165" xr:uid="{00000000-0005-0000-0000-0000FD220000}"/>
    <cellStyle name="Currency 2 7 4 6 2 2 2" xfId="9166" xr:uid="{00000000-0005-0000-0000-0000FE220000}"/>
    <cellStyle name="Currency 2 7 4 6 2 3" xfId="9167" xr:uid="{00000000-0005-0000-0000-0000FF220000}"/>
    <cellStyle name="Currency 2 7 4 6 3" xfId="9168" xr:uid="{00000000-0005-0000-0000-000000230000}"/>
    <cellStyle name="Currency 2 7 4 6 3 2" xfId="9169" xr:uid="{00000000-0005-0000-0000-000001230000}"/>
    <cellStyle name="Currency 2 7 4 6 3 2 2" xfId="9170" xr:uid="{00000000-0005-0000-0000-000002230000}"/>
    <cellStyle name="Currency 2 7 4 6 3 3" xfId="9171" xr:uid="{00000000-0005-0000-0000-000003230000}"/>
    <cellStyle name="Currency 2 7 4 6 4" xfId="9172" xr:uid="{00000000-0005-0000-0000-000004230000}"/>
    <cellStyle name="Currency 2 7 4 6 4 2" xfId="9173" xr:uid="{00000000-0005-0000-0000-000005230000}"/>
    <cellStyle name="Currency 2 7 4 6 4 2 2" xfId="9174" xr:uid="{00000000-0005-0000-0000-000006230000}"/>
    <cellStyle name="Currency 2 7 4 6 4 3" xfId="9175" xr:uid="{00000000-0005-0000-0000-000007230000}"/>
    <cellStyle name="Currency 2 7 4 6 5" xfId="9176" xr:uid="{00000000-0005-0000-0000-000008230000}"/>
    <cellStyle name="Currency 2 7 4 6 5 2" xfId="9177" xr:uid="{00000000-0005-0000-0000-000009230000}"/>
    <cellStyle name="Currency 2 7 4 6 6" xfId="9178" xr:uid="{00000000-0005-0000-0000-00000A230000}"/>
    <cellStyle name="Currency 2 7 4 6 6 2" xfId="9179" xr:uid="{00000000-0005-0000-0000-00000B230000}"/>
    <cellStyle name="Currency 2 7 4 6 7" xfId="9180" xr:uid="{00000000-0005-0000-0000-00000C230000}"/>
    <cellStyle name="Currency 2 7 4 7" xfId="9181" xr:uid="{00000000-0005-0000-0000-00000D230000}"/>
    <cellStyle name="Currency 2 7 4 7 2" xfId="9182" xr:uid="{00000000-0005-0000-0000-00000E230000}"/>
    <cellStyle name="Currency 2 7 4 7 2 2" xfId="9183" xr:uid="{00000000-0005-0000-0000-00000F230000}"/>
    <cellStyle name="Currency 2 7 4 7 3" xfId="9184" xr:uid="{00000000-0005-0000-0000-000010230000}"/>
    <cellStyle name="Currency 2 7 4 8" xfId="9185" xr:uid="{00000000-0005-0000-0000-000011230000}"/>
    <cellStyle name="Currency 2 7 4 8 2" xfId="9186" xr:uid="{00000000-0005-0000-0000-000012230000}"/>
    <cellStyle name="Currency 2 7 4 8 2 2" xfId="9187" xr:uid="{00000000-0005-0000-0000-000013230000}"/>
    <cellStyle name="Currency 2 7 4 8 3" xfId="9188" xr:uid="{00000000-0005-0000-0000-000014230000}"/>
    <cellStyle name="Currency 2 7 5" xfId="372" xr:uid="{00000000-0005-0000-0000-000015230000}"/>
    <cellStyle name="Currency 2 7 5 10" xfId="9189" xr:uid="{00000000-0005-0000-0000-000016230000}"/>
    <cellStyle name="Currency 2 7 5 2" xfId="373" xr:uid="{00000000-0005-0000-0000-000017230000}"/>
    <cellStyle name="Currency 2 7 5 2 2" xfId="9190" xr:uid="{00000000-0005-0000-0000-000018230000}"/>
    <cellStyle name="Currency 2 7 5 2 3" xfId="9191" xr:uid="{00000000-0005-0000-0000-000019230000}"/>
    <cellStyle name="Currency 2 7 5 2 3 2" xfId="9192" xr:uid="{00000000-0005-0000-0000-00001A230000}"/>
    <cellStyle name="Currency 2 7 5 2 3 3" xfId="9193" xr:uid="{00000000-0005-0000-0000-00001B230000}"/>
    <cellStyle name="Currency 2 7 5 2 4" xfId="9194" xr:uid="{00000000-0005-0000-0000-00001C230000}"/>
    <cellStyle name="Currency 2 7 5 2 4 2" xfId="9195" xr:uid="{00000000-0005-0000-0000-00001D230000}"/>
    <cellStyle name="Currency 2 7 5 2 4 2 2" xfId="9196" xr:uid="{00000000-0005-0000-0000-00001E230000}"/>
    <cellStyle name="Currency 2 7 5 2 4 3" xfId="9197" xr:uid="{00000000-0005-0000-0000-00001F230000}"/>
    <cellStyle name="Currency 2 7 5 2 5" xfId="9198" xr:uid="{00000000-0005-0000-0000-000020230000}"/>
    <cellStyle name="Currency 2 7 5 2 5 2" xfId="9199" xr:uid="{00000000-0005-0000-0000-000021230000}"/>
    <cellStyle name="Currency 2 7 5 2 5 2 2" xfId="9200" xr:uid="{00000000-0005-0000-0000-000022230000}"/>
    <cellStyle name="Currency 2 7 5 2 5 3" xfId="9201" xr:uid="{00000000-0005-0000-0000-000023230000}"/>
    <cellStyle name="Currency 2 7 5 2 6" xfId="9202" xr:uid="{00000000-0005-0000-0000-000024230000}"/>
    <cellStyle name="Currency 2 7 5 2 6 2" xfId="9203" xr:uid="{00000000-0005-0000-0000-000025230000}"/>
    <cellStyle name="Currency 2 7 5 2 6 2 2" xfId="9204" xr:uid="{00000000-0005-0000-0000-000026230000}"/>
    <cellStyle name="Currency 2 7 5 2 6 3" xfId="9205" xr:uid="{00000000-0005-0000-0000-000027230000}"/>
    <cellStyle name="Currency 2 7 5 2 7" xfId="9206" xr:uid="{00000000-0005-0000-0000-000028230000}"/>
    <cellStyle name="Currency 2 7 5 2 7 2" xfId="9207" xr:uid="{00000000-0005-0000-0000-000029230000}"/>
    <cellStyle name="Currency 2 7 5 2 8" xfId="9208" xr:uid="{00000000-0005-0000-0000-00002A230000}"/>
    <cellStyle name="Currency 2 7 5 2 8 2" xfId="9209" xr:uid="{00000000-0005-0000-0000-00002B230000}"/>
    <cellStyle name="Currency 2 7 5 2 9" xfId="9210" xr:uid="{00000000-0005-0000-0000-00002C230000}"/>
    <cellStyle name="Currency 2 7 5 3" xfId="374" xr:uid="{00000000-0005-0000-0000-00002D230000}"/>
    <cellStyle name="Currency 2 7 5 4" xfId="9211" xr:uid="{00000000-0005-0000-0000-00002E230000}"/>
    <cellStyle name="Currency 2 7 5 4 2" xfId="9212" xr:uid="{00000000-0005-0000-0000-00002F230000}"/>
    <cellStyle name="Currency 2 7 5 4 3" xfId="9213" xr:uid="{00000000-0005-0000-0000-000030230000}"/>
    <cellStyle name="Currency 2 7 5 5" xfId="9214" xr:uid="{00000000-0005-0000-0000-000031230000}"/>
    <cellStyle name="Currency 2 7 5 5 2" xfId="9215" xr:uid="{00000000-0005-0000-0000-000032230000}"/>
    <cellStyle name="Currency 2 7 5 5 2 2" xfId="9216" xr:uid="{00000000-0005-0000-0000-000033230000}"/>
    <cellStyle name="Currency 2 7 5 5 3" xfId="9217" xr:uid="{00000000-0005-0000-0000-000034230000}"/>
    <cellStyle name="Currency 2 7 5 6" xfId="9218" xr:uid="{00000000-0005-0000-0000-000035230000}"/>
    <cellStyle name="Currency 2 7 5 6 2" xfId="9219" xr:uid="{00000000-0005-0000-0000-000036230000}"/>
    <cellStyle name="Currency 2 7 5 6 2 2" xfId="9220" xr:uid="{00000000-0005-0000-0000-000037230000}"/>
    <cellStyle name="Currency 2 7 5 6 3" xfId="9221" xr:uid="{00000000-0005-0000-0000-000038230000}"/>
    <cellStyle name="Currency 2 7 5 7" xfId="9222" xr:uid="{00000000-0005-0000-0000-000039230000}"/>
    <cellStyle name="Currency 2 7 5 7 2" xfId="9223" xr:uid="{00000000-0005-0000-0000-00003A230000}"/>
    <cellStyle name="Currency 2 7 5 7 2 2" xfId="9224" xr:uid="{00000000-0005-0000-0000-00003B230000}"/>
    <cellStyle name="Currency 2 7 5 7 3" xfId="9225" xr:uid="{00000000-0005-0000-0000-00003C230000}"/>
    <cellStyle name="Currency 2 7 5 8" xfId="9226" xr:uid="{00000000-0005-0000-0000-00003D230000}"/>
    <cellStyle name="Currency 2 7 5 8 2" xfId="9227" xr:uid="{00000000-0005-0000-0000-00003E230000}"/>
    <cellStyle name="Currency 2 7 5 9" xfId="9228" xr:uid="{00000000-0005-0000-0000-00003F230000}"/>
    <cellStyle name="Currency 2 7 5 9 2" xfId="9229" xr:uid="{00000000-0005-0000-0000-000040230000}"/>
    <cellStyle name="Currency 2 7 6" xfId="375" xr:uid="{00000000-0005-0000-0000-000041230000}"/>
    <cellStyle name="Currency 2 7 6 2" xfId="376" xr:uid="{00000000-0005-0000-0000-000042230000}"/>
    <cellStyle name="Currency 2 7 6 2 10" xfId="9230" xr:uid="{00000000-0005-0000-0000-000043230000}"/>
    <cellStyle name="Currency 2 7 6 2 2" xfId="9231" xr:uid="{00000000-0005-0000-0000-000044230000}"/>
    <cellStyle name="Currency 2 7 6 2 3" xfId="9232" xr:uid="{00000000-0005-0000-0000-000045230000}"/>
    <cellStyle name="Currency 2 7 6 2 4" xfId="9233" xr:uid="{00000000-0005-0000-0000-000046230000}"/>
    <cellStyle name="Currency 2 7 6 2 4 2" xfId="9234" xr:uid="{00000000-0005-0000-0000-000047230000}"/>
    <cellStyle name="Currency 2 7 6 2 4 2 2" xfId="9235" xr:uid="{00000000-0005-0000-0000-000048230000}"/>
    <cellStyle name="Currency 2 7 6 2 4 3" xfId="9236" xr:uid="{00000000-0005-0000-0000-000049230000}"/>
    <cellStyle name="Currency 2 7 6 2 5" xfId="9237" xr:uid="{00000000-0005-0000-0000-00004A230000}"/>
    <cellStyle name="Currency 2 7 6 2 5 2" xfId="9238" xr:uid="{00000000-0005-0000-0000-00004B230000}"/>
    <cellStyle name="Currency 2 7 6 2 5 2 2" xfId="9239" xr:uid="{00000000-0005-0000-0000-00004C230000}"/>
    <cellStyle name="Currency 2 7 6 2 5 3" xfId="9240" xr:uid="{00000000-0005-0000-0000-00004D230000}"/>
    <cellStyle name="Currency 2 7 6 2 6" xfId="9241" xr:uid="{00000000-0005-0000-0000-00004E230000}"/>
    <cellStyle name="Currency 2 7 6 2 6 2" xfId="9242" xr:uid="{00000000-0005-0000-0000-00004F230000}"/>
    <cellStyle name="Currency 2 7 6 2 6 2 2" xfId="9243" xr:uid="{00000000-0005-0000-0000-000050230000}"/>
    <cellStyle name="Currency 2 7 6 2 6 3" xfId="9244" xr:uid="{00000000-0005-0000-0000-000051230000}"/>
    <cellStyle name="Currency 2 7 6 2 7" xfId="9245" xr:uid="{00000000-0005-0000-0000-000052230000}"/>
    <cellStyle name="Currency 2 7 6 2 7 2" xfId="9246" xr:uid="{00000000-0005-0000-0000-000053230000}"/>
    <cellStyle name="Currency 2 7 6 2 8" xfId="9247" xr:uid="{00000000-0005-0000-0000-000054230000}"/>
    <cellStyle name="Currency 2 7 6 2 8 2" xfId="9248" xr:uid="{00000000-0005-0000-0000-000055230000}"/>
    <cellStyle name="Currency 2 7 6 2 9" xfId="9249" xr:uid="{00000000-0005-0000-0000-000056230000}"/>
    <cellStyle name="Currency 2 7 6 3" xfId="377" xr:uid="{00000000-0005-0000-0000-000057230000}"/>
    <cellStyle name="Currency 2 7 6 4" xfId="9250" xr:uid="{00000000-0005-0000-0000-000058230000}"/>
    <cellStyle name="Currency 2 7 6 4 2" xfId="9251" xr:uid="{00000000-0005-0000-0000-000059230000}"/>
    <cellStyle name="Currency 2 7 6 4 2 2" xfId="9252" xr:uid="{00000000-0005-0000-0000-00005A230000}"/>
    <cellStyle name="Currency 2 7 6 4 3" xfId="9253" xr:uid="{00000000-0005-0000-0000-00005B230000}"/>
    <cellStyle name="Currency 2 7 6 5" xfId="9254" xr:uid="{00000000-0005-0000-0000-00005C230000}"/>
    <cellStyle name="Currency 2 7 6 5 2" xfId="9255" xr:uid="{00000000-0005-0000-0000-00005D230000}"/>
    <cellStyle name="Currency 2 7 6 5 2 2" xfId="9256" xr:uid="{00000000-0005-0000-0000-00005E230000}"/>
    <cellStyle name="Currency 2 7 6 5 3" xfId="9257" xr:uid="{00000000-0005-0000-0000-00005F230000}"/>
    <cellStyle name="Currency 2 7 7" xfId="9258" xr:uid="{00000000-0005-0000-0000-000060230000}"/>
    <cellStyle name="Currency 2 7 7 2" xfId="9259" xr:uid="{00000000-0005-0000-0000-000061230000}"/>
    <cellStyle name="Currency 2 7 7 3" xfId="9260" xr:uid="{00000000-0005-0000-0000-000062230000}"/>
    <cellStyle name="Currency 2 7 7 3 2" xfId="9261" xr:uid="{00000000-0005-0000-0000-000063230000}"/>
    <cellStyle name="Currency 2 7 7 3 3" xfId="9262" xr:uid="{00000000-0005-0000-0000-000064230000}"/>
    <cellStyle name="Currency 2 7 7 4" xfId="9263" xr:uid="{00000000-0005-0000-0000-000065230000}"/>
    <cellStyle name="Currency 2 7 7 4 2" xfId="9264" xr:uid="{00000000-0005-0000-0000-000066230000}"/>
    <cellStyle name="Currency 2 7 7 4 2 2" xfId="9265" xr:uid="{00000000-0005-0000-0000-000067230000}"/>
    <cellStyle name="Currency 2 7 7 4 3" xfId="9266" xr:uid="{00000000-0005-0000-0000-000068230000}"/>
    <cellStyle name="Currency 2 7 7 5" xfId="9267" xr:uid="{00000000-0005-0000-0000-000069230000}"/>
    <cellStyle name="Currency 2 7 7 5 2" xfId="9268" xr:uid="{00000000-0005-0000-0000-00006A230000}"/>
    <cellStyle name="Currency 2 7 7 5 2 2" xfId="9269" xr:uid="{00000000-0005-0000-0000-00006B230000}"/>
    <cellStyle name="Currency 2 7 7 5 3" xfId="9270" xr:uid="{00000000-0005-0000-0000-00006C230000}"/>
    <cellStyle name="Currency 2 7 7 6" xfId="9271" xr:uid="{00000000-0005-0000-0000-00006D230000}"/>
    <cellStyle name="Currency 2 7 7 6 2" xfId="9272" xr:uid="{00000000-0005-0000-0000-00006E230000}"/>
    <cellStyle name="Currency 2 7 7 6 2 2" xfId="9273" xr:uid="{00000000-0005-0000-0000-00006F230000}"/>
    <cellStyle name="Currency 2 7 7 6 3" xfId="9274" xr:uid="{00000000-0005-0000-0000-000070230000}"/>
    <cellStyle name="Currency 2 7 7 7" xfId="9275" xr:uid="{00000000-0005-0000-0000-000071230000}"/>
    <cellStyle name="Currency 2 7 7 7 2" xfId="9276" xr:uid="{00000000-0005-0000-0000-000072230000}"/>
    <cellStyle name="Currency 2 7 7 8" xfId="9277" xr:uid="{00000000-0005-0000-0000-000073230000}"/>
    <cellStyle name="Currency 2 7 7 8 2" xfId="9278" xr:uid="{00000000-0005-0000-0000-000074230000}"/>
    <cellStyle name="Currency 2 7 7 9" xfId="9279" xr:uid="{00000000-0005-0000-0000-000075230000}"/>
    <cellStyle name="Currency 2 7 8" xfId="9280" xr:uid="{00000000-0005-0000-0000-000076230000}"/>
    <cellStyle name="Currency 2 7 8 2" xfId="9281" xr:uid="{00000000-0005-0000-0000-000077230000}"/>
    <cellStyle name="Currency 2 7 8 3" xfId="9282" xr:uid="{00000000-0005-0000-0000-000078230000}"/>
    <cellStyle name="Currency 2 7 9" xfId="9283" xr:uid="{00000000-0005-0000-0000-000079230000}"/>
    <cellStyle name="Currency 2 8" xfId="378" xr:uid="{00000000-0005-0000-0000-00007A230000}"/>
    <cellStyle name="Currency 2 8 2" xfId="379" xr:uid="{00000000-0005-0000-0000-00007B230000}"/>
    <cellStyle name="Currency 2 8 2 2" xfId="9284" xr:uid="{00000000-0005-0000-0000-00007C230000}"/>
    <cellStyle name="Currency 2 8 2 2 2" xfId="9285" xr:uid="{00000000-0005-0000-0000-00007D230000}"/>
    <cellStyle name="Currency 2 8 2 3" xfId="9286" xr:uid="{00000000-0005-0000-0000-00007E230000}"/>
    <cellStyle name="Currency 2 8 2 4" xfId="9287" xr:uid="{00000000-0005-0000-0000-00007F230000}"/>
    <cellStyle name="Currency 2 8 3" xfId="380" xr:uid="{00000000-0005-0000-0000-000080230000}"/>
    <cellStyle name="Currency 2 8 3 2" xfId="381" xr:uid="{00000000-0005-0000-0000-000081230000}"/>
    <cellStyle name="Currency 2 8 3 2 2" xfId="25568" xr:uid="{00000000-0005-0000-0000-000082230000}"/>
    <cellStyle name="Currency 2 8 3 3" xfId="382" xr:uid="{00000000-0005-0000-0000-000083230000}"/>
    <cellStyle name="Currency 2 8 3 3 2" xfId="9288" xr:uid="{00000000-0005-0000-0000-000084230000}"/>
    <cellStyle name="Currency 2 8 3 4" xfId="9289" xr:uid="{00000000-0005-0000-0000-000085230000}"/>
    <cellStyle name="Currency 2 8 3 5" xfId="9290" xr:uid="{00000000-0005-0000-0000-000086230000}"/>
    <cellStyle name="Currency 2 8 4" xfId="383" xr:uid="{00000000-0005-0000-0000-000087230000}"/>
    <cellStyle name="Currency 2 8 4 2" xfId="384" xr:uid="{00000000-0005-0000-0000-000088230000}"/>
    <cellStyle name="Currency 2 8 4 3" xfId="385" xr:uid="{00000000-0005-0000-0000-000089230000}"/>
    <cellStyle name="Currency 2 8 5" xfId="9291" xr:uid="{00000000-0005-0000-0000-00008A230000}"/>
    <cellStyle name="Currency 2 8 5 2" xfId="9292" xr:uid="{00000000-0005-0000-0000-00008B230000}"/>
    <cellStyle name="Currency 2 8 6" xfId="9293" xr:uid="{00000000-0005-0000-0000-00008C230000}"/>
    <cellStyle name="Currency 2 8 6 2" xfId="9294" xr:uid="{00000000-0005-0000-0000-00008D230000}"/>
    <cellStyle name="Currency 2 9" xfId="386" xr:uid="{00000000-0005-0000-0000-00008E230000}"/>
    <cellStyle name="Currency 2 9 10" xfId="9295" xr:uid="{00000000-0005-0000-0000-00008F230000}"/>
    <cellStyle name="Currency 2 9 10 2" xfId="9296" xr:uid="{00000000-0005-0000-0000-000090230000}"/>
    <cellStyle name="Currency 2 9 10 2 2" xfId="9297" xr:uid="{00000000-0005-0000-0000-000091230000}"/>
    <cellStyle name="Currency 2 9 10 3" xfId="9298" xr:uid="{00000000-0005-0000-0000-000092230000}"/>
    <cellStyle name="Currency 2 9 11" xfId="9299" xr:uid="{00000000-0005-0000-0000-000093230000}"/>
    <cellStyle name="Currency 2 9 11 2" xfId="9300" xr:uid="{00000000-0005-0000-0000-000094230000}"/>
    <cellStyle name="Currency 2 9 12" xfId="9301" xr:uid="{00000000-0005-0000-0000-000095230000}"/>
    <cellStyle name="Currency 2 9 12 2" xfId="9302" xr:uid="{00000000-0005-0000-0000-000096230000}"/>
    <cellStyle name="Currency 2 9 13" xfId="9303" xr:uid="{00000000-0005-0000-0000-000097230000}"/>
    <cellStyle name="Currency 2 9 14" xfId="9304" xr:uid="{00000000-0005-0000-0000-000098230000}"/>
    <cellStyle name="Currency 2 9 15" xfId="9305" xr:uid="{00000000-0005-0000-0000-000099230000}"/>
    <cellStyle name="Currency 2 9 2" xfId="387" xr:uid="{00000000-0005-0000-0000-00009A230000}"/>
    <cellStyle name="Currency 2 9 2 2" xfId="9306" xr:uid="{00000000-0005-0000-0000-00009B230000}"/>
    <cellStyle name="Currency 2 9 2 2 2" xfId="9307" xr:uid="{00000000-0005-0000-0000-00009C230000}"/>
    <cellStyle name="Currency 2 9 2 2 3" xfId="9308" xr:uid="{00000000-0005-0000-0000-00009D230000}"/>
    <cellStyle name="Currency 2 9 2 2 3 2" xfId="9309" xr:uid="{00000000-0005-0000-0000-00009E230000}"/>
    <cellStyle name="Currency 2 9 2 2 3 3" xfId="9310" xr:uid="{00000000-0005-0000-0000-00009F230000}"/>
    <cellStyle name="Currency 2 9 2 2 4" xfId="9311" xr:uid="{00000000-0005-0000-0000-0000A0230000}"/>
    <cellStyle name="Currency 2 9 2 2 4 2" xfId="9312" xr:uid="{00000000-0005-0000-0000-0000A1230000}"/>
    <cellStyle name="Currency 2 9 2 2 4 2 2" xfId="9313" xr:uid="{00000000-0005-0000-0000-0000A2230000}"/>
    <cellStyle name="Currency 2 9 2 2 4 3" xfId="9314" xr:uid="{00000000-0005-0000-0000-0000A3230000}"/>
    <cellStyle name="Currency 2 9 2 2 5" xfId="9315" xr:uid="{00000000-0005-0000-0000-0000A4230000}"/>
    <cellStyle name="Currency 2 9 2 2 5 2" xfId="9316" xr:uid="{00000000-0005-0000-0000-0000A5230000}"/>
    <cellStyle name="Currency 2 9 2 2 5 2 2" xfId="9317" xr:uid="{00000000-0005-0000-0000-0000A6230000}"/>
    <cellStyle name="Currency 2 9 2 2 5 3" xfId="9318" xr:uid="{00000000-0005-0000-0000-0000A7230000}"/>
    <cellStyle name="Currency 2 9 2 2 6" xfId="9319" xr:uid="{00000000-0005-0000-0000-0000A8230000}"/>
    <cellStyle name="Currency 2 9 2 2 6 2" xfId="9320" xr:uid="{00000000-0005-0000-0000-0000A9230000}"/>
    <cellStyle name="Currency 2 9 2 2 6 2 2" xfId="9321" xr:uid="{00000000-0005-0000-0000-0000AA230000}"/>
    <cellStyle name="Currency 2 9 2 2 6 3" xfId="9322" xr:uid="{00000000-0005-0000-0000-0000AB230000}"/>
    <cellStyle name="Currency 2 9 2 2 7" xfId="9323" xr:uid="{00000000-0005-0000-0000-0000AC230000}"/>
    <cellStyle name="Currency 2 9 2 2 7 2" xfId="9324" xr:uid="{00000000-0005-0000-0000-0000AD230000}"/>
    <cellStyle name="Currency 2 9 2 2 8" xfId="9325" xr:uid="{00000000-0005-0000-0000-0000AE230000}"/>
    <cellStyle name="Currency 2 9 2 2 8 2" xfId="9326" xr:uid="{00000000-0005-0000-0000-0000AF230000}"/>
    <cellStyle name="Currency 2 9 2 2 9" xfId="9327" xr:uid="{00000000-0005-0000-0000-0000B0230000}"/>
    <cellStyle name="Currency 2 9 2 3" xfId="9328" xr:uid="{00000000-0005-0000-0000-0000B1230000}"/>
    <cellStyle name="Currency 2 9 2 3 2" xfId="9329" xr:uid="{00000000-0005-0000-0000-0000B2230000}"/>
    <cellStyle name="Currency 2 9 2 3 3" xfId="9330" xr:uid="{00000000-0005-0000-0000-0000B3230000}"/>
    <cellStyle name="Currency 2 9 2 3 3 2" xfId="9331" xr:uid="{00000000-0005-0000-0000-0000B4230000}"/>
    <cellStyle name="Currency 2 9 2 3 3 3" xfId="9332" xr:uid="{00000000-0005-0000-0000-0000B5230000}"/>
    <cellStyle name="Currency 2 9 2 3 4" xfId="9333" xr:uid="{00000000-0005-0000-0000-0000B6230000}"/>
    <cellStyle name="Currency 2 9 2 3 4 2" xfId="9334" xr:uid="{00000000-0005-0000-0000-0000B7230000}"/>
    <cellStyle name="Currency 2 9 2 3 4 2 2" xfId="9335" xr:uid="{00000000-0005-0000-0000-0000B8230000}"/>
    <cellStyle name="Currency 2 9 2 3 4 3" xfId="9336" xr:uid="{00000000-0005-0000-0000-0000B9230000}"/>
    <cellStyle name="Currency 2 9 2 3 5" xfId="9337" xr:uid="{00000000-0005-0000-0000-0000BA230000}"/>
    <cellStyle name="Currency 2 9 2 3 5 2" xfId="9338" xr:uid="{00000000-0005-0000-0000-0000BB230000}"/>
    <cellStyle name="Currency 2 9 2 3 5 2 2" xfId="9339" xr:uid="{00000000-0005-0000-0000-0000BC230000}"/>
    <cellStyle name="Currency 2 9 2 3 5 3" xfId="9340" xr:uid="{00000000-0005-0000-0000-0000BD230000}"/>
    <cellStyle name="Currency 2 9 2 3 6" xfId="9341" xr:uid="{00000000-0005-0000-0000-0000BE230000}"/>
    <cellStyle name="Currency 2 9 2 3 6 2" xfId="9342" xr:uid="{00000000-0005-0000-0000-0000BF230000}"/>
    <cellStyle name="Currency 2 9 2 3 6 2 2" xfId="9343" xr:uid="{00000000-0005-0000-0000-0000C0230000}"/>
    <cellStyle name="Currency 2 9 2 3 6 3" xfId="9344" xr:uid="{00000000-0005-0000-0000-0000C1230000}"/>
    <cellStyle name="Currency 2 9 2 3 7" xfId="9345" xr:uid="{00000000-0005-0000-0000-0000C2230000}"/>
    <cellStyle name="Currency 2 9 2 3 7 2" xfId="9346" xr:uid="{00000000-0005-0000-0000-0000C3230000}"/>
    <cellStyle name="Currency 2 9 2 3 8" xfId="9347" xr:uid="{00000000-0005-0000-0000-0000C4230000}"/>
    <cellStyle name="Currency 2 9 2 3 8 2" xfId="9348" xr:uid="{00000000-0005-0000-0000-0000C5230000}"/>
    <cellStyle name="Currency 2 9 2 3 9" xfId="9349" xr:uid="{00000000-0005-0000-0000-0000C6230000}"/>
    <cellStyle name="Currency 2 9 2 4" xfId="9350" xr:uid="{00000000-0005-0000-0000-0000C7230000}"/>
    <cellStyle name="Currency 2 9 2 4 2" xfId="9351" xr:uid="{00000000-0005-0000-0000-0000C8230000}"/>
    <cellStyle name="Currency 2 9 2 4 3" xfId="9352" xr:uid="{00000000-0005-0000-0000-0000C9230000}"/>
    <cellStyle name="Currency 2 9 2 4 3 2" xfId="9353" xr:uid="{00000000-0005-0000-0000-0000CA230000}"/>
    <cellStyle name="Currency 2 9 2 4 3 2 2" xfId="9354" xr:uid="{00000000-0005-0000-0000-0000CB230000}"/>
    <cellStyle name="Currency 2 9 2 4 3 3" xfId="9355" xr:uid="{00000000-0005-0000-0000-0000CC230000}"/>
    <cellStyle name="Currency 2 9 2 4 4" xfId="9356" xr:uid="{00000000-0005-0000-0000-0000CD230000}"/>
    <cellStyle name="Currency 2 9 2 4 4 2" xfId="9357" xr:uid="{00000000-0005-0000-0000-0000CE230000}"/>
    <cellStyle name="Currency 2 9 2 4 4 2 2" xfId="9358" xr:uid="{00000000-0005-0000-0000-0000CF230000}"/>
    <cellStyle name="Currency 2 9 2 4 4 3" xfId="9359" xr:uid="{00000000-0005-0000-0000-0000D0230000}"/>
    <cellStyle name="Currency 2 9 2 4 5" xfId="9360" xr:uid="{00000000-0005-0000-0000-0000D1230000}"/>
    <cellStyle name="Currency 2 9 2 4 5 2" xfId="9361" xr:uid="{00000000-0005-0000-0000-0000D2230000}"/>
    <cellStyle name="Currency 2 9 2 4 5 2 2" xfId="9362" xr:uid="{00000000-0005-0000-0000-0000D3230000}"/>
    <cellStyle name="Currency 2 9 2 4 5 3" xfId="9363" xr:uid="{00000000-0005-0000-0000-0000D4230000}"/>
    <cellStyle name="Currency 2 9 2 4 6" xfId="9364" xr:uid="{00000000-0005-0000-0000-0000D5230000}"/>
    <cellStyle name="Currency 2 9 2 4 6 2" xfId="9365" xr:uid="{00000000-0005-0000-0000-0000D6230000}"/>
    <cellStyle name="Currency 2 9 2 4 7" xfId="9366" xr:uid="{00000000-0005-0000-0000-0000D7230000}"/>
    <cellStyle name="Currency 2 9 2 4 7 2" xfId="9367" xr:uid="{00000000-0005-0000-0000-0000D8230000}"/>
    <cellStyle name="Currency 2 9 2 4 8" xfId="9368" xr:uid="{00000000-0005-0000-0000-0000D9230000}"/>
    <cellStyle name="Currency 2 9 2 4 9" xfId="9369" xr:uid="{00000000-0005-0000-0000-0000DA230000}"/>
    <cellStyle name="Currency 2 9 2 5" xfId="9370" xr:uid="{00000000-0005-0000-0000-0000DB230000}"/>
    <cellStyle name="Currency 2 9 2 5 2" xfId="9371" xr:uid="{00000000-0005-0000-0000-0000DC230000}"/>
    <cellStyle name="Currency 2 9 2 5 3" xfId="9372" xr:uid="{00000000-0005-0000-0000-0000DD230000}"/>
    <cellStyle name="Currency 2 9 2 6" xfId="9373" xr:uid="{00000000-0005-0000-0000-0000DE230000}"/>
    <cellStyle name="Currency 2 9 2 6 2" xfId="9374" xr:uid="{00000000-0005-0000-0000-0000DF230000}"/>
    <cellStyle name="Currency 2 9 2 6 2 2" xfId="9375" xr:uid="{00000000-0005-0000-0000-0000E0230000}"/>
    <cellStyle name="Currency 2 9 2 6 2 2 2" xfId="9376" xr:uid="{00000000-0005-0000-0000-0000E1230000}"/>
    <cellStyle name="Currency 2 9 2 6 2 3" xfId="9377" xr:uid="{00000000-0005-0000-0000-0000E2230000}"/>
    <cellStyle name="Currency 2 9 2 6 3" xfId="9378" xr:uid="{00000000-0005-0000-0000-0000E3230000}"/>
    <cellStyle name="Currency 2 9 2 6 3 2" xfId="9379" xr:uid="{00000000-0005-0000-0000-0000E4230000}"/>
    <cellStyle name="Currency 2 9 2 6 3 2 2" xfId="9380" xr:uid="{00000000-0005-0000-0000-0000E5230000}"/>
    <cellStyle name="Currency 2 9 2 6 3 3" xfId="9381" xr:uid="{00000000-0005-0000-0000-0000E6230000}"/>
    <cellStyle name="Currency 2 9 2 6 4" xfId="9382" xr:uid="{00000000-0005-0000-0000-0000E7230000}"/>
    <cellStyle name="Currency 2 9 2 6 4 2" xfId="9383" xr:uid="{00000000-0005-0000-0000-0000E8230000}"/>
    <cellStyle name="Currency 2 9 2 6 4 2 2" xfId="9384" xr:uid="{00000000-0005-0000-0000-0000E9230000}"/>
    <cellStyle name="Currency 2 9 2 6 4 3" xfId="9385" xr:uid="{00000000-0005-0000-0000-0000EA230000}"/>
    <cellStyle name="Currency 2 9 2 6 5" xfId="9386" xr:uid="{00000000-0005-0000-0000-0000EB230000}"/>
    <cellStyle name="Currency 2 9 2 6 5 2" xfId="9387" xr:uid="{00000000-0005-0000-0000-0000EC230000}"/>
    <cellStyle name="Currency 2 9 2 6 6" xfId="9388" xr:uid="{00000000-0005-0000-0000-0000ED230000}"/>
    <cellStyle name="Currency 2 9 2 6 6 2" xfId="9389" xr:uid="{00000000-0005-0000-0000-0000EE230000}"/>
    <cellStyle name="Currency 2 9 2 6 7" xfId="9390" xr:uid="{00000000-0005-0000-0000-0000EF230000}"/>
    <cellStyle name="Currency 2 9 2 7" xfId="9391" xr:uid="{00000000-0005-0000-0000-0000F0230000}"/>
    <cellStyle name="Currency 2 9 2 7 2" xfId="9392" xr:uid="{00000000-0005-0000-0000-0000F1230000}"/>
    <cellStyle name="Currency 2 9 2 7 2 2" xfId="9393" xr:uid="{00000000-0005-0000-0000-0000F2230000}"/>
    <cellStyle name="Currency 2 9 2 7 3" xfId="9394" xr:uid="{00000000-0005-0000-0000-0000F3230000}"/>
    <cellStyle name="Currency 2 9 2 8" xfId="9395" xr:uid="{00000000-0005-0000-0000-0000F4230000}"/>
    <cellStyle name="Currency 2 9 2 8 2" xfId="9396" xr:uid="{00000000-0005-0000-0000-0000F5230000}"/>
    <cellStyle name="Currency 2 9 2 8 2 2" xfId="9397" xr:uid="{00000000-0005-0000-0000-0000F6230000}"/>
    <cellStyle name="Currency 2 9 2 8 3" xfId="9398" xr:uid="{00000000-0005-0000-0000-0000F7230000}"/>
    <cellStyle name="Currency 2 9 3" xfId="388" xr:uid="{00000000-0005-0000-0000-0000F8230000}"/>
    <cellStyle name="Currency 2 9 3 10" xfId="9399" xr:uid="{00000000-0005-0000-0000-0000F9230000}"/>
    <cellStyle name="Currency 2 9 3 2" xfId="389" xr:uid="{00000000-0005-0000-0000-0000FA230000}"/>
    <cellStyle name="Currency 2 9 3 2 2" xfId="9400" xr:uid="{00000000-0005-0000-0000-0000FB230000}"/>
    <cellStyle name="Currency 2 9 3 2 3" xfId="9401" xr:uid="{00000000-0005-0000-0000-0000FC230000}"/>
    <cellStyle name="Currency 2 9 3 2 3 2" xfId="9402" xr:uid="{00000000-0005-0000-0000-0000FD230000}"/>
    <cellStyle name="Currency 2 9 3 2 3 3" xfId="9403" xr:uid="{00000000-0005-0000-0000-0000FE230000}"/>
    <cellStyle name="Currency 2 9 3 2 4" xfId="9404" xr:uid="{00000000-0005-0000-0000-0000FF230000}"/>
    <cellStyle name="Currency 2 9 3 2 4 2" xfId="9405" xr:uid="{00000000-0005-0000-0000-000000240000}"/>
    <cellStyle name="Currency 2 9 3 2 4 2 2" xfId="9406" xr:uid="{00000000-0005-0000-0000-000001240000}"/>
    <cellStyle name="Currency 2 9 3 2 4 3" xfId="9407" xr:uid="{00000000-0005-0000-0000-000002240000}"/>
    <cellStyle name="Currency 2 9 3 2 5" xfId="9408" xr:uid="{00000000-0005-0000-0000-000003240000}"/>
    <cellStyle name="Currency 2 9 3 2 5 2" xfId="9409" xr:uid="{00000000-0005-0000-0000-000004240000}"/>
    <cellStyle name="Currency 2 9 3 2 5 2 2" xfId="9410" xr:uid="{00000000-0005-0000-0000-000005240000}"/>
    <cellStyle name="Currency 2 9 3 2 5 3" xfId="9411" xr:uid="{00000000-0005-0000-0000-000006240000}"/>
    <cellStyle name="Currency 2 9 3 2 6" xfId="9412" xr:uid="{00000000-0005-0000-0000-000007240000}"/>
    <cellStyle name="Currency 2 9 3 2 6 2" xfId="9413" xr:uid="{00000000-0005-0000-0000-000008240000}"/>
    <cellStyle name="Currency 2 9 3 2 6 2 2" xfId="9414" xr:uid="{00000000-0005-0000-0000-000009240000}"/>
    <cellStyle name="Currency 2 9 3 2 6 3" xfId="9415" xr:uid="{00000000-0005-0000-0000-00000A240000}"/>
    <cellStyle name="Currency 2 9 3 2 7" xfId="9416" xr:uid="{00000000-0005-0000-0000-00000B240000}"/>
    <cellStyle name="Currency 2 9 3 2 7 2" xfId="9417" xr:uid="{00000000-0005-0000-0000-00000C240000}"/>
    <cellStyle name="Currency 2 9 3 2 8" xfId="9418" xr:uid="{00000000-0005-0000-0000-00000D240000}"/>
    <cellStyle name="Currency 2 9 3 2 8 2" xfId="9419" xr:uid="{00000000-0005-0000-0000-00000E240000}"/>
    <cellStyle name="Currency 2 9 3 2 9" xfId="9420" xr:uid="{00000000-0005-0000-0000-00000F240000}"/>
    <cellStyle name="Currency 2 9 3 3" xfId="390" xr:uid="{00000000-0005-0000-0000-000010240000}"/>
    <cellStyle name="Currency 2 9 3 4" xfId="9421" xr:uid="{00000000-0005-0000-0000-000011240000}"/>
    <cellStyle name="Currency 2 9 3 4 2" xfId="9422" xr:uid="{00000000-0005-0000-0000-000012240000}"/>
    <cellStyle name="Currency 2 9 3 4 3" xfId="9423" xr:uid="{00000000-0005-0000-0000-000013240000}"/>
    <cellStyle name="Currency 2 9 3 5" xfId="9424" xr:uid="{00000000-0005-0000-0000-000014240000}"/>
    <cellStyle name="Currency 2 9 3 5 2" xfId="9425" xr:uid="{00000000-0005-0000-0000-000015240000}"/>
    <cellStyle name="Currency 2 9 3 5 2 2" xfId="9426" xr:uid="{00000000-0005-0000-0000-000016240000}"/>
    <cellStyle name="Currency 2 9 3 5 3" xfId="9427" xr:uid="{00000000-0005-0000-0000-000017240000}"/>
    <cellStyle name="Currency 2 9 3 6" xfId="9428" xr:uid="{00000000-0005-0000-0000-000018240000}"/>
    <cellStyle name="Currency 2 9 3 6 2" xfId="9429" xr:uid="{00000000-0005-0000-0000-000019240000}"/>
    <cellStyle name="Currency 2 9 3 6 2 2" xfId="9430" xr:uid="{00000000-0005-0000-0000-00001A240000}"/>
    <cellStyle name="Currency 2 9 3 6 3" xfId="9431" xr:uid="{00000000-0005-0000-0000-00001B240000}"/>
    <cellStyle name="Currency 2 9 3 7" xfId="9432" xr:uid="{00000000-0005-0000-0000-00001C240000}"/>
    <cellStyle name="Currency 2 9 3 7 2" xfId="9433" xr:uid="{00000000-0005-0000-0000-00001D240000}"/>
    <cellStyle name="Currency 2 9 3 7 2 2" xfId="9434" xr:uid="{00000000-0005-0000-0000-00001E240000}"/>
    <cellStyle name="Currency 2 9 3 7 3" xfId="9435" xr:uid="{00000000-0005-0000-0000-00001F240000}"/>
    <cellStyle name="Currency 2 9 3 8" xfId="9436" xr:uid="{00000000-0005-0000-0000-000020240000}"/>
    <cellStyle name="Currency 2 9 3 8 2" xfId="9437" xr:uid="{00000000-0005-0000-0000-000021240000}"/>
    <cellStyle name="Currency 2 9 3 9" xfId="9438" xr:uid="{00000000-0005-0000-0000-000022240000}"/>
    <cellStyle name="Currency 2 9 3 9 2" xfId="9439" xr:uid="{00000000-0005-0000-0000-000023240000}"/>
    <cellStyle name="Currency 2 9 4" xfId="391" xr:uid="{00000000-0005-0000-0000-000024240000}"/>
    <cellStyle name="Currency 2 9 4 2" xfId="392" xr:uid="{00000000-0005-0000-0000-000025240000}"/>
    <cellStyle name="Currency 2 9 4 2 10" xfId="9440" xr:uid="{00000000-0005-0000-0000-000026240000}"/>
    <cellStyle name="Currency 2 9 4 2 2" xfId="9441" xr:uid="{00000000-0005-0000-0000-000027240000}"/>
    <cellStyle name="Currency 2 9 4 2 3" xfId="9442" xr:uid="{00000000-0005-0000-0000-000028240000}"/>
    <cellStyle name="Currency 2 9 4 2 4" xfId="9443" xr:uid="{00000000-0005-0000-0000-000029240000}"/>
    <cellStyle name="Currency 2 9 4 2 4 2" xfId="9444" xr:uid="{00000000-0005-0000-0000-00002A240000}"/>
    <cellStyle name="Currency 2 9 4 2 4 2 2" xfId="9445" xr:uid="{00000000-0005-0000-0000-00002B240000}"/>
    <cellStyle name="Currency 2 9 4 2 4 3" xfId="9446" xr:uid="{00000000-0005-0000-0000-00002C240000}"/>
    <cellStyle name="Currency 2 9 4 2 5" xfId="9447" xr:uid="{00000000-0005-0000-0000-00002D240000}"/>
    <cellStyle name="Currency 2 9 4 2 5 2" xfId="9448" xr:uid="{00000000-0005-0000-0000-00002E240000}"/>
    <cellStyle name="Currency 2 9 4 2 5 2 2" xfId="9449" xr:uid="{00000000-0005-0000-0000-00002F240000}"/>
    <cellStyle name="Currency 2 9 4 2 5 3" xfId="9450" xr:uid="{00000000-0005-0000-0000-000030240000}"/>
    <cellStyle name="Currency 2 9 4 2 6" xfId="9451" xr:uid="{00000000-0005-0000-0000-000031240000}"/>
    <cellStyle name="Currency 2 9 4 2 6 2" xfId="9452" xr:uid="{00000000-0005-0000-0000-000032240000}"/>
    <cellStyle name="Currency 2 9 4 2 6 2 2" xfId="9453" xr:uid="{00000000-0005-0000-0000-000033240000}"/>
    <cellStyle name="Currency 2 9 4 2 6 3" xfId="9454" xr:uid="{00000000-0005-0000-0000-000034240000}"/>
    <cellStyle name="Currency 2 9 4 2 7" xfId="9455" xr:uid="{00000000-0005-0000-0000-000035240000}"/>
    <cellStyle name="Currency 2 9 4 2 7 2" xfId="9456" xr:uid="{00000000-0005-0000-0000-000036240000}"/>
    <cellStyle name="Currency 2 9 4 2 8" xfId="9457" xr:uid="{00000000-0005-0000-0000-000037240000}"/>
    <cellStyle name="Currency 2 9 4 2 8 2" xfId="9458" xr:uid="{00000000-0005-0000-0000-000038240000}"/>
    <cellStyle name="Currency 2 9 4 2 9" xfId="9459" xr:uid="{00000000-0005-0000-0000-000039240000}"/>
    <cellStyle name="Currency 2 9 4 3" xfId="393" xr:uid="{00000000-0005-0000-0000-00003A240000}"/>
    <cellStyle name="Currency 2 9 4 4" xfId="9460" xr:uid="{00000000-0005-0000-0000-00003B240000}"/>
    <cellStyle name="Currency 2 9 4 4 2" xfId="9461" xr:uid="{00000000-0005-0000-0000-00003C240000}"/>
    <cellStyle name="Currency 2 9 4 4 2 2" xfId="9462" xr:uid="{00000000-0005-0000-0000-00003D240000}"/>
    <cellStyle name="Currency 2 9 4 4 3" xfId="9463" xr:uid="{00000000-0005-0000-0000-00003E240000}"/>
    <cellStyle name="Currency 2 9 4 5" xfId="9464" xr:uid="{00000000-0005-0000-0000-00003F240000}"/>
    <cellStyle name="Currency 2 9 4 5 2" xfId="9465" xr:uid="{00000000-0005-0000-0000-000040240000}"/>
    <cellStyle name="Currency 2 9 4 5 2 2" xfId="9466" xr:uid="{00000000-0005-0000-0000-000041240000}"/>
    <cellStyle name="Currency 2 9 4 5 3" xfId="9467" xr:uid="{00000000-0005-0000-0000-000042240000}"/>
    <cellStyle name="Currency 2 9 5" xfId="9468" xr:uid="{00000000-0005-0000-0000-000043240000}"/>
    <cellStyle name="Currency 2 9 5 2" xfId="9469" xr:uid="{00000000-0005-0000-0000-000044240000}"/>
    <cellStyle name="Currency 2 9 5 3" xfId="9470" xr:uid="{00000000-0005-0000-0000-000045240000}"/>
    <cellStyle name="Currency 2 9 5 3 2" xfId="9471" xr:uid="{00000000-0005-0000-0000-000046240000}"/>
    <cellStyle name="Currency 2 9 5 3 3" xfId="9472" xr:uid="{00000000-0005-0000-0000-000047240000}"/>
    <cellStyle name="Currency 2 9 5 4" xfId="9473" xr:uid="{00000000-0005-0000-0000-000048240000}"/>
    <cellStyle name="Currency 2 9 5 4 2" xfId="9474" xr:uid="{00000000-0005-0000-0000-000049240000}"/>
    <cellStyle name="Currency 2 9 5 4 2 2" xfId="9475" xr:uid="{00000000-0005-0000-0000-00004A240000}"/>
    <cellStyle name="Currency 2 9 5 4 3" xfId="9476" xr:uid="{00000000-0005-0000-0000-00004B240000}"/>
    <cellStyle name="Currency 2 9 5 5" xfId="9477" xr:uid="{00000000-0005-0000-0000-00004C240000}"/>
    <cellStyle name="Currency 2 9 5 5 2" xfId="9478" xr:uid="{00000000-0005-0000-0000-00004D240000}"/>
    <cellStyle name="Currency 2 9 5 5 2 2" xfId="9479" xr:uid="{00000000-0005-0000-0000-00004E240000}"/>
    <cellStyle name="Currency 2 9 5 5 3" xfId="9480" xr:uid="{00000000-0005-0000-0000-00004F240000}"/>
    <cellStyle name="Currency 2 9 5 6" xfId="9481" xr:uid="{00000000-0005-0000-0000-000050240000}"/>
    <cellStyle name="Currency 2 9 5 6 2" xfId="9482" xr:uid="{00000000-0005-0000-0000-000051240000}"/>
    <cellStyle name="Currency 2 9 5 6 2 2" xfId="9483" xr:uid="{00000000-0005-0000-0000-000052240000}"/>
    <cellStyle name="Currency 2 9 5 6 3" xfId="9484" xr:uid="{00000000-0005-0000-0000-000053240000}"/>
    <cellStyle name="Currency 2 9 5 7" xfId="9485" xr:uid="{00000000-0005-0000-0000-000054240000}"/>
    <cellStyle name="Currency 2 9 5 7 2" xfId="9486" xr:uid="{00000000-0005-0000-0000-000055240000}"/>
    <cellStyle name="Currency 2 9 5 8" xfId="9487" xr:uid="{00000000-0005-0000-0000-000056240000}"/>
    <cellStyle name="Currency 2 9 5 8 2" xfId="9488" xr:uid="{00000000-0005-0000-0000-000057240000}"/>
    <cellStyle name="Currency 2 9 5 9" xfId="9489" xr:uid="{00000000-0005-0000-0000-000058240000}"/>
    <cellStyle name="Currency 2 9 6" xfId="9490" xr:uid="{00000000-0005-0000-0000-000059240000}"/>
    <cellStyle name="Currency 2 9 6 2" xfId="9491" xr:uid="{00000000-0005-0000-0000-00005A240000}"/>
    <cellStyle name="Currency 2 9 6 3" xfId="9492" xr:uid="{00000000-0005-0000-0000-00005B240000}"/>
    <cellStyle name="Currency 2 9 7" xfId="9493" xr:uid="{00000000-0005-0000-0000-00005C240000}"/>
    <cellStyle name="Currency 2 9 8" xfId="9494" xr:uid="{00000000-0005-0000-0000-00005D240000}"/>
    <cellStyle name="Currency 2 9 8 2" xfId="9495" xr:uid="{00000000-0005-0000-0000-00005E240000}"/>
    <cellStyle name="Currency 2 9 8 2 2" xfId="9496" xr:uid="{00000000-0005-0000-0000-00005F240000}"/>
    <cellStyle name="Currency 2 9 8 3" xfId="9497" xr:uid="{00000000-0005-0000-0000-000060240000}"/>
    <cellStyle name="Currency 2 9 8 4" xfId="9498" xr:uid="{00000000-0005-0000-0000-000061240000}"/>
    <cellStyle name="Currency 2 9 9" xfId="9499" xr:uid="{00000000-0005-0000-0000-000062240000}"/>
    <cellStyle name="Currency 2 9 9 2" xfId="9500" xr:uid="{00000000-0005-0000-0000-000063240000}"/>
    <cellStyle name="Currency 2 9 9 2 2" xfId="9501" xr:uid="{00000000-0005-0000-0000-000064240000}"/>
    <cellStyle name="Currency 2 9 9 3" xfId="9502" xr:uid="{00000000-0005-0000-0000-000065240000}"/>
    <cellStyle name="Currency 3" xfId="394" xr:uid="{00000000-0005-0000-0000-000066240000}"/>
    <cellStyle name="Currency 3 2" xfId="395" xr:uid="{00000000-0005-0000-0000-000067240000}"/>
    <cellStyle name="Currency 3 2 2" xfId="396" xr:uid="{00000000-0005-0000-0000-000068240000}"/>
    <cellStyle name="Currency 3 2 2 2" xfId="9503" xr:uid="{00000000-0005-0000-0000-000069240000}"/>
    <cellStyle name="Currency 3 2 2 2 2" xfId="9504" xr:uid="{00000000-0005-0000-0000-00006A240000}"/>
    <cellStyle name="Currency 3 2 2 2 2 2" xfId="9505" xr:uid="{00000000-0005-0000-0000-00006B240000}"/>
    <cellStyle name="Currency 3 2 2 2 2 3" xfId="9506" xr:uid="{00000000-0005-0000-0000-00006C240000}"/>
    <cellStyle name="Currency 3 2 2 2 3" xfId="9507" xr:uid="{00000000-0005-0000-0000-00006D240000}"/>
    <cellStyle name="Currency 3 2 2 2 4" xfId="9508" xr:uid="{00000000-0005-0000-0000-00006E240000}"/>
    <cellStyle name="Currency 3 2 2 3" xfId="9509" xr:uid="{00000000-0005-0000-0000-00006F240000}"/>
    <cellStyle name="Currency 3 2 2 3 2" xfId="9510" xr:uid="{00000000-0005-0000-0000-000070240000}"/>
    <cellStyle name="Currency 3 2 2 3 3" xfId="9511" xr:uid="{00000000-0005-0000-0000-000071240000}"/>
    <cellStyle name="Currency 3 2 2 4" xfId="9512" xr:uid="{00000000-0005-0000-0000-000072240000}"/>
    <cellStyle name="Currency 3 2 2 4 2" xfId="9513" xr:uid="{00000000-0005-0000-0000-000073240000}"/>
    <cellStyle name="Currency 3 2 2 4 3" xfId="9514" xr:uid="{00000000-0005-0000-0000-000074240000}"/>
    <cellStyle name="Currency 3 2 2 4 4" xfId="25569" xr:uid="{00000000-0005-0000-0000-000075240000}"/>
    <cellStyle name="Currency 3 2 3" xfId="397" xr:uid="{00000000-0005-0000-0000-000076240000}"/>
    <cellStyle name="Currency 3 2 3 2" xfId="398" xr:uid="{00000000-0005-0000-0000-000077240000}"/>
    <cellStyle name="Currency 3 2 3 2 2" xfId="9515" xr:uid="{00000000-0005-0000-0000-000078240000}"/>
    <cellStyle name="Currency 3 2 3 2 2 2" xfId="25571" xr:uid="{00000000-0005-0000-0000-000079240000}"/>
    <cellStyle name="Currency 3 2 3 2 2 3" xfId="25650" xr:uid="{00000000-0005-0000-0000-00007A240000}"/>
    <cellStyle name="Currency 3 2 3 2 3" xfId="9516" xr:uid="{00000000-0005-0000-0000-00007B240000}"/>
    <cellStyle name="Currency 3 2 3 3" xfId="399" xr:uid="{00000000-0005-0000-0000-00007C240000}"/>
    <cellStyle name="Currency 3 2 3 3 2" xfId="9517" xr:uid="{00000000-0005-0000-0000-00007D240000}"/>
    <cellStyle name="Currency 3 2 3 3 2 2" xfId="9518" xr:uid="{00000000-0005-0000-0000-00007E240000}"/>
    <cellStyle name="Currency 3 2 3 3 2 3" xfId="9519" xr:uid="{00000000-0005-0000-0000-00007F240000}"/>
    <cellStyle name="Currency 3 2 3 3 3" xfId="9520" xr:uid="{00000000-0005-0000-0000-000080240000}"/>
    <cellStyle name="Currency 3 2 3 3 3 2" xfId="25572" xr:uid="{00000000-0005-0000-0000-000081240000}"/>
    <cellStyle name="Currency 3 2 3 3 3 3" xfId="25651" xr:uid="{00000000-0005-0000-0000-000082240000}"/>
    <cellStyle name="Currency 3 2 3 3 4" xfId="9521" xr:uid="{00000000-0005-0000-0000-000083240000}"/>
    <cellStyle name="Currency 3 2 3 4" xfId="9522" xr:uid="{00000000-0005-0000-0000-000084240000}"/>
    <cellStyle name="Currency 3 2 3 4 2" xfId="25570" xr:uid="{00000000-0005-0000-0000-000085240000}"/>
    <cellStyle name="Currency 3 2 3 4 3" xfId="25652" xr:uid="{00000000-0005-0000-0000-000086240000}"/>
    <cellStyle name="Currency 3 2 3 5" xfId="9523" xr:uid="{00000000-0005-0000-0000-000087240000}"/>
    <cellStyle name="Currency 3 2 3 6" xfId="9524" xr:uid="{00000000-0005-0000-0000-000088240000}"/>
    <cellStyle name="Currency 3 2 3 7" xfId="9525" xr:uid="{00000000-0005-0000-0000-000089240000}"/>
    <cellStyle name="Currency 3 2 4" xfId="400" xr:uid="{00000000-0005-0000-0000-00008A240000}"/>
    <cellStyle name="Currency 3 2 4 2" xfId="401" xr:uid="{00000000-0005-0000-0000-00008B240000}"/>
    <cellStyle name="Currency 3 2 4 3" xfId="402" xr:uid="{00000000-0005-0000-0000-00008C240000}"/>
    <cellStyle name="Currency 3 2 4 4" xfId="25573" xr:uid="{00000000-0005-0000-0000-00008D240000}"/>
    <cellStyle name="Currency 3 2 5" xfId="9526" xr:uid="{00000000-0005-0000-0000-00008E240000}"/>
    <cellStyle name="Currency 3 2 5 2" xfId="9527" xr:uid="{00000000-0005-0000-0000-00008F240000}"/>
    <cellStyle name="Currency 3 2 5 3" xfId="9528" xr:uid="{00000000-0005-0000-0000-000090240000}"/>
    <cellStyle name="Currency 3 2 5 4" xfId="9529" xr:uid="{00000000-0005-0000-0000-000091240000}"/>
    <cellStyle name="Currency 3 2 6" xfId="9530" xr:uid="{00000000-0005-0000-0000-000092240000}"/>
    <cellStyle name="Currency 3 2 7" xfId="9531" xr:uid="{00000000-0005-0000-0000-000093240000}"/>
    <cellStyle name="Currency 3 2 8" xfId="9532" xr:uid="{00000000-0005-0000-0000-000094240000}"/>
    <cellStyle name="Currency 3 3" xfId="403" xr:uid="{00000000-0005-0000-0000-000095240000}"/>
    <cellStyle name="Currency 3 3 2" xfId="9533" xr:uid="{00000000-0005-0000-0000-000096240000}"/>
    <cellStyle name="Currency 3 4" xfId="9534" xr:uid="{00000000-0005-0000-0000-000097240000}"/>
    <cellStyle name="Currency 4" xfId="404" xr:uid="{00000000-0005-0000-0000-000098240000}"/>
    <cellStyle name="Currency 4 2" xfId="405" xr:uid="{00000000-0005-0000-0000-000099240000}"/>
    <cellStyle name="Currency 4 2 2" xfId="9535" xr:uid="{00000000-0005-0000-0000-00009A240000}"/>
    <cellStyle name="Currency 4 3" xfId="9536" xr:uid="{00000000-0005-0000-0000-00009B240000}"/>
    <cellStyle name="Currency 5" xfId="406" xr:uid="{00000000-0005-0000-0000-00009C240000}"/>
    <cellStyle name="Currency 5 2" xfId="9537" xr:uid="{00000000-0005-0000-0000-00009D240000}"/>
    <cellStyle name="Currency 6" xfId="407" xr:uid="{00000000-0005-0000-0000-00009E240000}"/>
    <cellStyle name="Currency 6 2" xfId="408" xr:uid="{00000000-0005-0000-0000-00009F240000}"/>
    <cellStyle name="Currency 6 2 2" xfId="9538" xr:uid="{00000000-0005-0000-0000-0000A0240000}"/>
    <cellStyle name="Currency 6 3" xfId="9539" xr:uid="{00000000-0005-0000-0000-0000A1240000}"/>
    <cellStyle name="Currency 7" xfId="409" xr:uid="{00000000-0005-0000-0000-0000A2240000}"/>
    <cellStyle name="Currency 7 2" xfId="410" xr:uid="{00000000-0005-0000-0000-0000A3240000}"/>
    <cellStyle name="Currency 7 2 2" xfId="411" xr:uid="{00000000-0005-0000-0000-0000A4240000}"/>
    <cellStyle name="Currency 7 2 2 2" xfId="9540" xr:uid="{00000000-0005-0000-0000-0000A5240000}"/>
    <cellStyle name="Currency 7 2 2 2 2" xfId="25576" xr:uid="{00000000-0005-0000-0000-0000A6240000}"/>
    <cellStyle name="Currency 7 2 2 2 3" xfId="25653" xr:uid="{00000000-0005-0000-0000-0000A7240000}"/>
    <cellStyle name="Currency 7 2 2 3" xfId="9541" xr:uid="{00000000-0005-0000-0000-0000A8240000}"/>
    <cellStyle name="Currency 7 2 2 4" xfId="9542" xr:uid="{00000000-0005-0000-0000-0000A9240000}"/>
    <cellStyle name="Currency 7 2 3" xfId="9543" xr:uid="{00000000-0005-0000-0000-0000AA240000}"/>
    <cellStyle name="Currency 7 2 3 2" xfId="25575" xr:uid="{00000000-0005-0000-0000-0000AB240000}"/>
    <cellStyle name="Currency 7 2 3 3" xfId="25654" xr:uid="{00000000-0005-0000-0000-0000AC240000}"/>
    <cellStyle name="Currency 7 2 4" xfId="9544" xr:uid="{00000000-0005-0000-0000-0000AD240000}"/>
    <cellStyle name="Currency 7 2 5" xfId="9545" xr:uid="{00000000-0005-0000-0000-0000AE240000}"/>
    <cellStyle name="Currency 7 3" xfId="9546" xr:uid="{00000000-0005-0000-0000-0000AF240000}"/>
    <cellStyle name="Currency 7 3 2" xfId="25574" xr:uid="{00000000-0005-0000-0000-0000B0240000}"/>
    <cellStyle name="Currency 7 3 3" xfId="25655" xr:uid="{00000000-0005-0000-0000-0000B1240000}"/>
    <cellStyle name="Currency 7 4" xfId="9547" xr:uid="{00000000-0005-0000-0000-0000B2240000}"/>
    <cellStyle name="Currency 7 5" xfId="9548" xr:uid="{00000000-0005-0000-0000-0000B3240000}"/>
    <cellStyle name="Currency 8" xfId="412" xr:uid="{00000000-0005-0000-0000-0000B4240000}"/>
    <cellStyle name="Currency 8 2" xfId="413" xr:uid="{00000000-0005-0000-0000-0000B5240000}"/>
    <cellStyle name="Currency 8 2 2" xfId="9549" xr:uid="{00000000-0005-0000-0000-0000B6240000}"/>
    <cellStyle name="Currency 8 3" xfId="9550" xr:uid="{00000000-0005-0000-0000-0000B7240000}"/>
    <cellStyle name="Currency 9" xfId="414" xr:uid="{00000000-0005-0000-0000-0000B8240000}"/>
    <cellStyle name="Currency 9 2" xfId="9551" xr:uid="{00000000-0005-0000-0000-0000B9240000}"/>
    <cellStyle name="Currency 9 2 2" xfId="25577" xr:uid="{00000000-0005-0000-0000-0000BA240000}"/>
    <cellStyle name="Currency 9 2 3" xfId="25656" xr:uid="{00000000-0005-0000-0000-0000BB240000}"/>
    <cellStyle name="Currency 9 3" xfId="9552" xr:uid="{00000000-0005-0000-0000-0000BC240000}"/>
    <cellStyle name="Currency 9 4" xfId="9553" xr:uid="{00000000-0005-0000-0000-0000BD240000}"/>
    <cellStyle name="Explanatory Text" xfId="25672" builtinId="53" customBuiltin="1"/>
    <cellStyle name="Explanatory Text 2" xfId="9554" xr:uid="{00000000-0005-0000-0000-0000BF240000}"/>
    <cellStyle name="Good" xfId="25663" builtinId="26" customBuiltin="1"/>
    <cellStyle name="Good 2" xfId="9555" xr:uid="{00000000-0005-0000-0000-0000C1240000}"/>
    <cellStyle name="Heading 1" xfId="25659" builtinId="16" customBuiltin="1"/>
    <cellStyle name="Heading 2" xfId="25660" builtinId="17" customBuiltin="1"/>
    <cellStyle name="Heading 3" xfId="25661" builtinId="18" customBuiltin="1"/>
    <cellStyle name="Heading 4" xfId="25662" builtinId="19" customBuiltin="1"/>
    <cellStyle name="hl tb" xfId="415" xr:uid="{00000000-0005-0000-0000-0000C6240000}"/>
    <cellStyle name="hl tb 2" xfId="416" xr:uid="{00000000-0005-0000-0000-0000C7240000}"/>
    <cellStyle name="hl tl" xfId="417" xr:uid="{00000000-0005-0000-0000-0000C8240000}"/>
    <cellStyle name="hl tl 2" xfId="418" xr:uid="{00000000-0005-0000-0000-0000C9240000}"/>
    <cellStyle name="Input" xfId="25666" builtinId="20" customBuiltin="1"/>
    <cellStyle name="Input 2" xfId="9556" xr:uid="{00000000-0005-0000-0000-0000CB240000}"/>
    <cellStyle name="Linked Cell" xfId="25669" builtinId="24" customBuiltin="1"/>
    <cellStyle name="Linked Cell 2" xfId="9557" xr:uid="{00000000-0005-0000-0000-0000CD240000}"/>
    <cellStyle name="Milliers 2" xfId="9558" xr:uid="{00000000-0005-0000-0000-0000CE240000}"/>
    <cellStyle name="Milliers 2 2" xfId="9559" xr:uid="{00000000-0005-0000-0000-0000CF240000}"/>
    <cellStyle name="Milliers 2 2 2" xfId="9560" xr:uid="{00000000-0005-0000-0000-0000D0240000}"/>
    <cellStyle name="Milliers 2 3" xfId="9561" xr:uid="{00000000-0005-0000-0000-0000D1240000}"/>
    <cellStyle name="Neutral" xfId="25665" builtinId="28" customBuiltin="1"/>
    <cellStyle name="Neutral 2" xfId="9562" xr:uid="{00000000-0005-0000-0000-0000D3240000}"/>
    <cellStyle name="Normal" xfId="0" builtinId="0"/>
    <cellStyle name="Normal 10" xfId="419" xr:uid="{00000000-0005-0000-0000-0000D5240000}"/>
    <cellStyle name="Normal 10 2" xfId="420" xr:uid="{00000000-0005-0000-0000-0000D6240000}"/>
    <cellStyle name="Normal 10 4" xfId="25657" xr:uid="{00000000-0005-0000-0000-0000D7240000}"/>
    <cellStyle name="Normal 100" xfId="9563" xr:uid="{00000000-0005-0000-0000-0000D8240000}"/>
    <cellStyle name="Normal 100 2" xfId="9564" xr:uid="{00000000-0005-0000-0000-0000D9240000}"/>
    <cellStyle name="Normal 100 2 2" xfId="9565" xr:uid="{00000000-0005-0000-0000-0000DA240000}"/>
    <cellStyle name="Normal 100 3" xfId="9566" xr:uid="{00000000-0005-0000-0000-0000DB240000}"/>
    <cellStyle name="Normal 101" xfId="9567" xr:uid="{00000000-0005-0000-0000-0000DC240000}"/>
    <cellStyle name="Normal 101 2" xfId="9568" xr:uid="{00000000-0005-0000-0000-0000DD240000}"/>
    <cellStyle name="Normal 101 2 2" xfId="9569" xr:uid="{00000000-0005-0000-0000-0000DE240000}"/>
    <cellStyle name="Normal 101 3" xfId="9570" xr:uid="{00000000-0005-0000-0000-0000DF240000}"/>
    <cellStyle name="Normal 102" xfId="9571" xr:uid="{00000000-0005-0000-0000-0000E0240000}"/>
    <cellStyle name="Normal 102 2" xfId="9572" xr:uid="{00000000-0005-0000-0000-0000E1240000}"/>
    <cellStyle name="Normal 103" xfId="9573" xr:uid="{00000000-0005-0000-0000-0000E2240000}"/>
    <cellStyle name="Normal 103 2" xfId="9574" xr:uid="{00000000-0005-0000-0000-0000E3240000}"/>
    <cellStyle name="Normal 104" xfId="9575" xr:uid="{00000000-0005-0000-0000-0000E4240000}"/>
    <cellStyle name="Normal 105" xfId="9576" xr:uid="{00000000-0005-0000-0000-0000E5240000}"/>
    <cellStyle name="Normal 106" xfId="25592" xr:uid="{00000000-0005-0000-0000-0000E6240000}"/>
    <cellStyle name="Normal 107" xfId="25698" xr:uid="{00000000-0005-0000-0000-0000E7240000}"/>
    <cellStyle name="Normal 11" xfId="421" xr:uid="{00000000-0005-0000-0000-0000E8240000}"/>
    <cellStyle name="Normal 11 2" xfId="422" xr:uid="{00000000-0005-0000-0000-0000E9240000}"/>
    <cellStyle name="Normal 12" xfId="423" xr:uid="{00000000-0005-0000-0000-0000EA240000}"/>
    <cellStyle name="Normal 13" xfId="424" xr:uid="{00000000-0005-0000-0000-0000EB240000}"/>
    <cellStyle name="Normal 14" xfId="425" xr:uid="{00000000-0005-0000-0000-0000EC240000}"/>
    <cellStyle name="Normal 15" xfId="426" xr:uid="{00000000-0005-0000-0000-0000ED240000}"/>
    <cellStyle name="Normal 15 10" xfId="9577" xr:uid="{00000000-0005-0000-0000-0000EE240000}"/>
    <cellStyle name="Normal 15 10 2" xfId="9578" xr:uid="{00000000-0005-0000-0000-0000EF240000}"/>
    <cellStyle name="Normal 15 10 2 2" xfId="9579" xr:uid="{00000000-0005-0000-0000-0000F0240000}"/>
    <cellStyle name="Normal 15 10 2 2 2" xfId="9580" xr:uid="{00000000-0005-0000-0000-0000F1240000}"/>
    <cellStyle name="Normal 15 10 2 3" xfId="9581" xr:uid="{00000000-0005-0000-0000-0000F2240000}"/>
    <cellStyle name="Normal 15 10 3" xfId="9582" xr:uid="{00000000-0005-0000-0000-0000F3240000}"/>
    <cellStyle name="Normal 15 10 3 2" xfId="9583" xr:uid="{00000000-0005-0000-0000-0000F4240000}"/>
    <cellStyle name="Normal 15 10 3 2 2" xfId="9584" xr:uid="{00000000-0005-0000-0000-0000F5240000}"/>
    <cellStyle name="Normal 15 10 3 3" xfId="9585" xr:uid="{00000000-0005-0000-0000-0000F6240000}"/>
    <cellStyle name="Normal 15 10 4" xfId="9586" xr:uid="{00000000-0005-0000-0000-0000F7240000}"/>
    <cellStyle name="Normal 15 10 4 2" xfId="9587" xr:uid="{00000000-0005-0000-0000-0000F8240000}"/>
    <cellStyle name="Normal 15 10 4 2 2" xfId="9588" xr:uid="{00000000-0005-0000-0000-0000F9240000}"/>
    <cellStyle name="Normal 15 10 4 3" xfId="9589" xr:uid="{00000000-0005-0000-0000-0000FA240000}"/>
    <cellStyle name="Normal 15 10 5" xfId="9590" xr:uid="{00000000-0005-0000-0000-0000FB240000}"/>
    <cellStyle name="Normal 15 10 5 2" xfId="9591" xr:uid="{00000000-0005-0000-0000-0000FC240000}"/>
    <cellStyle name="Normal 15 10 6" xfId="9592" xr:uid="{00000000-0005-0000-0000-0000FD240000}"/>
    <cellStyle name="Normal 15 10 6 2" xfId="9593" xr:uid="{00000000-0005-0000-0000-0000FE240000}"/>
    <cellStyle name="Normal 15 10 7" xfId="9594" xr:uid="{00000000-0005-0000-0000-0000FF240000}"/>
    <cellStyle name="Normal 15 11" xfId="9595" xr:uid="{00000000-0005-0000-0000-000000250000}"/>
    <cellStyle name="Normal 15 11 2" xfId="9596" xr:uid="{00000000-0005-0000-0000-000001250000}"/>
    <cellStyle name="Normal 15 11 2 2" xfId="9597" xr:uid="{00000000-0005-0000-0000-000002250000}"/>
    <cellStyle name="Normal 15 11 3" xfId="9598" xr:uid="{00000000-0005-0000-0000-000003250000}"/>
    <cellStyle name="Normal 15 12" xfId="9599" xr:uid="{00000000-0005-0000-0000-000004250000}"/>
    <cellStyle name="Normal 15 12 2" xfId="9600" xr:uid="{00000000-0005-0000-0000-000005250000}"/>
    <cellStyle name="Normal 15 12 2 2" xfId="9601" xr:uid="{00000000-0005-0000-0000-000006250000}"/>
    <cellStyle name="Normal 15 12 3" xfId="9602" xr:uid="{00000000-0005-0000-0000-000007250000}"/>
    <cellStyle name="Normal 15 13" xfId="9603" xr:uid="{00000000-0005-0000-0000-000008250000}"/>
    <cellStyle name="Normal 15 13 2" xfId="9604" xr:uid="{00000000-0005-0000-0000-000009250000}"/>
    <cellStyle name="Normal 15 13 2 2" xfId="9605" xr:uid="{00000000-0005-0000-0000-00000A250000}"/>
    <cellStyle name="Normal 15 13 3" xfId="9606" xr:uid="{00000000-0005-0000-0000-00000B250000}"/>
    <cellStyle name="Normal 15 14" xfId="9607" xr:uid="{00000000-0005-0000-0000-00000C250000}"/>
    <cellStyle name="Normal 15 14 2" xfId="9608" xr:uid="{00000000-0005-0000-0000-00000D250000}"/>
    <cellStyle name="Normal 15 15" xfId="9609" xr:uid="{00000000-0005-0000-0000-00000E250000}"/>
    <cellStyle name="Normal 15 15 2" xfId="9610" xr:uid="{00000000-0005-0000-0000-00000F250000}"/>
    <cellStyle name="Normal 15 16" xfId="9611" xr:uid="{00000000-0005-0000-0000-000010250000}"/>
    <cellStyle name="Normal 15 2" xfId="427" xr:uid="{00000000-0005-0000-0000-000011250000}"/>
    <cellStyle name="Normal 15 2 10" xfId="9612" xr:uid="{00000000-0005-0000-0000-000012250000}"/>
    <cellStyle name="Normal 15 2 10 2" xfId="9613" xr:uid="{00000000-0005-0000-0000-000013250000}"/>
    <cellStyle name="Normal 15 2 10 2 2" xfId="9614" xr:uid="{00000000-0005-0000-0000-000014250000}"/>
    <cellStyle name="Normal 15 2 10 3" xfId="9615" xr:uid="{00000000-0005-0000-0000-000015250000}"/>
    <cellStyle name="Normal 15 2 11" xfId="9616" xr:uid="{00000000-0005-0000-0000-000016250000}"/>
    <cellStyle name="Normal 15 2 11 2" xfId="9617" xr:uid="{00000000-0005-0000-0000-000017250000}"/>
    <cellStyle name="Normal 15 2 11 2 2" xfId="9618" xr:uid="{00000000-0005-0000-0000-000018250000}"/>
    <cellStyle name="Normal 15 2 11 3" xfId="9619" xr:uid="{00000000-0005-0000-0000-000019250000}"/>
    <cellStyle name="Normal 15 2 12" xfId="9620" xr:uid="{00000000-0005-0000-0000-00001A250000}"/>
    <cellStyle name="Normal 15 2 12 2" xfId="9621" xr:uid="{00000000-0005-0000-0000-00001B250000}"/>
    <cellStyle name="Normal 15 2 13" xfId="9622" xr:uid="{00000000-0005-0000-0000-00001C250000}"/>
    <cellStyle name="Normal 15 2 13 2" xfId="9623" xr:uid="{00000000-0005-0000-0000-00001D250000}"/>
    <cellStyle name="Normal 15 2 14" xfId="9624" xr:uid="{00000000-0005-0000-0000-00001E250000}"/>
    <cellStyle name="Normal 15 2 2" xfId="428" xr:uid="{00000000-0005-0000-0000-00001F250000}"/>
    <cellStyle name="Normal 15 2 2 10" xfId="9625" xr:uid="{00000000-0005-0000-0000-000020250000}"/>
    <cellStyle name="Normal 15 2 2 10 2" xfId="9626" xr:uid="{00000000-0005-0000-0000-000021250000}"/>
    <cellStyle name="Normal 15 2 2 11" xfId="9627" xr:uid="{00000000-0005-0000-0000-000022250000}"/>
    <cellStyle name="Normal 15 2 2 11 2" xfId="9628" xr:uid="{00000000-0005-0000-0000-000023250000}"/>
    <cellStyle name="Normal 15 2 2 12" xfId="9629" xr:uid="{00000000-0005-0000-0000-000024250000}"/>
    <cellStyle name="Normal 15 2 2 2" xfId="429" xr:uid="{00000000-0005-0000-0000-000025250000}"/>
    <cellStyle name="Normal 15 2 2 2 10" xfId="9630" xr:uid="{00000000-0005-0000-0000-000026250000}"/>
    <cellStyle name="Normal 15 2 2 2 2" xfId="9631" xr:uid="{00000000-0005-0000-0000-000027250000}"/>
    <cellStyle name="Normal 15 2 2 2 2 2" xfId="9632" xr:uid="{00000000-0005-0000-0000-000028250000}"/>
    <cellStyle name="Normal 15 2 2 2 2 2 2" xfId="9633" xr:uid="{00000000-0005-0000-0000-000029250000}"/>
    <cellStyle name="Normal 15 2 2 2 2 2 2 2" xfId="9634" xr:uid="{00000000-0005-0000-0000-00002A250000}"/>
    <cellStyle name="Normal 15 2 2 2 2 2 2 2 2" xfId="9635" xr:uid="{00000000-0005-0000-0000-00002B250000}"/>
    <cellStyle name="Normal 15 2 2 2 2 2 2 3" xfId="9636" xr:uid="{00000000-0005-0000-0000-00002C250000}"/>
    <cellStyle name="Normal 15 2 2 2 2 2 3" xfId="9637" xr:uid="{00000000-0005-0000-0000-00002D250000}"/>
    <cellStyle name="Normal 15 2 2 2 2 2 3 2" xfId="9638" xr:uid="{00000000-0005-0000-0000-00002E250000}"/>
    <cellStyle name="Normal 15 2 2 2 2 2 3 2 2" xfId="9639" xr:uid="{00000000-0005-0000-0000-00002F250000}"/>
    <cellStyle name="Normal 15 2 2 2 2 2 3 3" xfId="9640" xr:uid="{00000000-0005-0000-0000-000030250000}"/>
    <cellStyle name="Normal 15 2 2 2 2 2 4" xfId="9641" xr:uid="{00000000-0005-0000-0000-000031250000}"/>
    <cellStyle name="Normal 15 2 2 2 2 2 4 2" xfId="9642" xr:uid="{00000000-0005-0000-0000-000032250000}"/>
    <cellStyle name="Normal 15 2 2 2 2 2 4 2 2" xfId="9643" xr:uid="{00000000-0005-0000-0000-000033250000}"/>
    <cellStyle name="Normal 15 2 2 2 2 2 4 3" xfId="9644" xr:uid="{00000000-0005-0000-0000-000034250000}"/>
    <cellStyle name="Normal 15 2 2 2 2 2 5" xfId="9645" xr:uid="{00000000-0005-0000-0000-000035250000}"/>
    <cellStyle name="Normal 15 2 2 2 2 2 5 2" xfId="9646" xr:uid="{00000000-0005-0000-0000-000036250000}"/>
    <cellStyle name="Normal 15 2 2 2 2 2 6" xfId="9647" xr:uid="{00000000-0005-0000-0000-000037250000}"/>
    <cellStyle name="Normal 15 2 2 2 2 2 6 2" xfId="9648" xr:uid="{00000000-0005-0000-0000-000038250000}"/>
    <cellStyle name="Normal 15 2 2 2 2 2 7" xfId="9649" xr:uid="{00000000-0005-0000-0000-000039250000}"/>
    <cellStyle name="Normal 15 2 2 2 2 3" xfId="9650" xr:uid="{00000000-0005-0000-0000-00003A250000}"/>
    <cellStyle name="Normal 15 2 2 2 2 3 2" xfId="9651" xr:uid="{00000000-0005-0000-0000-00003B250000}"/>
    <cellStyle name="Normal 15 2 2 2 2 3 2 2" xfId="9652" xr:uid="{00000000-0005-0000-0000-00003C250000}"/>
    <cellStyle name="Normal 15 2 2 2 2 3 2 2 2" xfId="9653" xr:uid="{00000000-0005-0000-0000-00003D250000}"/>
    <cellStyle name="Normal 15 2 2 2 2 3 2 3" xfId="9654" xr:uid="{00000000-0005-0000-0000-00003E250000}"/>
    <cellStyle name="Normal 15 2 2 2 2 3 3" xfId="9655" xr:uid="{00000000-0005-0000-0000-00003F250000}"/>
    <cellStyle name="Normal 15 2 2 2 2 3 3 2" xfId="9656" xr:uid="{00000000-0005-0000-0000-000040250000}"/>
    <cellStyle name="Normal 15 2 2 2 2 3 3 2 2" xfId="9657" xr:uid="{00000000-0005-0000-0000-000041250000}"/>
    <cellStyle name="Normal 15 2 2 2 2 3 3 3" xfId="9658" xr:uid="{00000000-0005-0000-0000-000042250000}"/>
    <cellStyle name="Normal 15 2 2 2 2 3 4" xfId="9659" xr:uid="{00000000-0005-0000-0000-000043250000}"/>
    <cellStyle name="Normal 15 2 2 2 2 3 4 2" xfId="9660" xr:uid="{00000000-0005-0000-0000-000044250000}"/>
    <cellStyle name="Normal 15 2 2 2 2 3 4 2 2" xfId="9661" xr:uid="{00000000-0005-0000-0000-000045250000}"/>
    <cellStyle name="Normal 15 2 2 2 2 3 4 3" xfId="9662" xr:uid="{00000000-0005-0000-0000-000046250000}"/>
    <cellStyle name="Normal 15 2 2 2 2 3 5" xfId="9663" xr:uid="{00000000-0005-0000-0000-000047250000}"/>
    <cellStyle name="Normal 15 2 2 2 2 3 5 2" xfId="9664" xr:uid="{00000000-0005-0000-0000-000048250000}"/>
    <cellStyle name="Normal 15 2 2 2 2 3 6" xfId="9665" xr:uid="{00000000-0005-0000-0000-000049250000}"/>
    <cellStyle name="Normal 15 2 2 2 2 3 6 2" xfId="9666" xr:uid="{00000000-0005-0000-0000-00004A250000}"/>
    <cellStyle name="Normal 15 2 2 2 2 3 7" xfId="9667" xr:uid="{00000000-0005-0000-0000-00004B250000}"/>
    <cellStyle name="Normal 15 2 2 2 2 4" xfId="9668" xr:uid="{00000000-0005-0000-0000-00004C250000}"/>
    <cellStyle name="Normal 15 2 2 2 2 4 2" xfId="9669" xr:uid="{00000000-0005-0000-0000-00004D250000}"/>
    <cellStyle name="Normal 15 2 2 2 2 4 2 2" xfId="9670" xr:uid="{00000000-0005-0000-0000-00004E250000}"/>
    <cellStyle name="Normal 15 2 2 2 2 4 3" xfId="9671" xr:uid="{00000000-0005-0000-0000-00004F250000}"/>
    <cellStyle name="Normal 15 2 2 2 2 5" xfId="9672" xr:uid="{00000000-0005-0000-0000-000050250000}"/>
    <cellStyle name="Normal 15 2 2 2 2 5 2" xfId="9673" xr:uid="{00000000-0005-0000-0000-000051250000}"/>
    <cellStyle name="Normal 15 2 2 2 2 5 2 2" xfId="9674" xr:uid="{00000000-0005-0000-0000-000052250000}"/>
    <cellStyle name="Normal 15 2 2 2 2 5 3" xfId="9675" xr:uid="{00000000-0005-0000-0000-000053250000}"/>
    <cellStyle name="Normal 15 2 2 2 2 6" xfId="9676" xr:uid="{00000000-0005-0000-0000-000054250000}"/>
    <cellStyle name="Normal 15 2 2 2 2 6 2" xfId="9677" xr:uid="{00000000-0005-0000-0000-000055250000}"/>
    <cellStyle name="Normal 15 2 2 2 2 6 2 2" xfId="9678" xr:uid="{00000000-0005-0000-0000-000056250000}"/>
    <cellStyle name="Normal 15 2 2 2 2 6 3" xfId="9679" xr:uid="{00000000-0005-0000-0000-000057250000}"/>
    <cellStyle name="Normal 15 2 2 2 2 7" xfId="9680" xr:uid="{00000000-0005-0000-0000-000058250000}"/>
    <cellStyle name="Normal 15 2 2 2 2 7 2" xfId="9681" xr:uid="{00000000-0005-0000-0000-000059250000}"/>
    <cellStyle name="Normal 15 2 2 2 2 8" xfId="9682" xr:uid="{00000000-0005-0000-0000-00005A250000}"/>
    <cellStyle name="Normal 15 2 2 2 2 8 2" xfId="9683" xr:uid="{00000000-0005-0000-0000-00005B250000}"/>
    <cellStyle name="Normal 15 2 2 2 2 9" xfId="9684" xr:uid="{00000000-0005-0000-0000-00005C250000}"/>
    <cellStyle name="Normal 15 2 2 2 3" xfId="9685" xr:uid="{00000000-0005-0000-0000-00005D250000}"/>
    <cellStyle name="Normal 15 2 2 2 3 2" xfId="9686" xr:uid="{00000000-0005-0000-0000-00005E250000}"/>
    <cellStyle name="Normal 15 2 2 2 3 2 2" xfId="9687" xr:uid="{00000000-0005-0000-0000-00005F250000}"/>
    <cellStyle name="Normal 15 2 2 2 3 2 2 2" xfId="9688" xr:uid="{00000000-0005-0000-0000-000060250000}"/>
    <cellStyle name="Normal 15 2 2 2 3 2 3" xfId="9689" xr:uid="{00000000-0005-0000-0000-000061250000}"/>
    <cellStyle name="Normal 15 2 2 2 3 3" xfId="9690" xr:uid="{00000000-0005-0000-0000-000062250000}"/>
    <cellStyle name="Normal 15 2 2 2 3 3 2" xfId="9691" xr:uid="{00000000-0005-0000-0000-000063250000}"/>
    <cellStyle name="Normal 15 2 2 2 3 3 2 2" xfId="9692" xr:uid="{00000000-0005-0000-0000-000064250000}"/>
    <cellStyle name="Normal 15 2 2 2 3 3 3" xfId="9693" xr:uid="{00000000-0005-0000-0000-000065250000}"/>
    <cellStyle name="Normal 15 2 2 2 3 4" xfId="9694" xr:uid="{00000000-0005-0000-0000-000066250000}"/>
    <cellStyle name="Normal 15 2 2 2 3 4 2" xfId="9695" xr:uid="{00000000-0005-0000-0000-000067250000}"/>
    <cellStyle name="Normal 15 2 2 2 3 4 2 2" xfId="9696" xr:uid="{00000000-0005-0000-0000-000068250000}"/>
    <cellStyle name="Normal 15 2 2 2 3 4 3" xfId="9697" xr:uid="{00000000-0005-0000-0000-000069250000}"/>
    <cellStyle name="Normal 15 2 2 2 3 5" xfId="9698" xr:uid="{00000000-0005-0000-0000-00006A250000}"/>
    <cellStyle name="Normal 15 2 2 2 3 5 2" xfId="9699" xr:uid="{00000000-0005-0000-0000-00006B250000}"/>
    <cellStyle name="Normal 15 2 2 2 3 6" xfId="9700" xr:uid="{00000000-0005-0000-0000-00006C250000}"/>
    <cellStyle name="Normal 15 2 2 2 3 6 2" xfId="9701" xr:uid="{00000000-0005-0000-0000-00006D250000}"/>
    <cellStyle name="Normal 15 2 2 2 3 7" xfId="9702" xr:uid="{00000000-0005-0000-0000-00006E250000}"/>
    <cellStyle name="Normal 15 2 2 2 4" xfId="9703" xr:uid="{00000000-0005-0000-0000-00006F250000}"/>
    <cellStyle name="Normal 15 2 2 2 4 2" xfId="9704" xr:uid="{00000000-0005-0000-0000-000070250000}"/>
    <cellStyle name="Normal 15 2 2 2 4 2 2" xfId="9705" xr:uid="{00000000-0005-0000-0000-000071250000}"/>
    <cellStyle name="Normal 15 2 2 2 4 2 2 2" xfId="9706" xr:uid="{00000000-0005-0000-0000-000072250000}"/>
    <cellStyle name="Normal 15 2 2 2 4 2 3" xfId="9707" xr:uid="{00000000-0005-0000-0000-000073250000}"/>
    <cellStyle name="Normal 15 2 2 2 4 3" xfId="9708" xr:uid="{00000000-0005-0000-0000-000074250000}"/>
    <cellStyle name="Normal 15 2 2 2 4 3 2" xfId="9709" xr:uid="{00000000-0005-0000-0000-000075250000}"/>
    <cellStyle name="Normal 15 2 2 2 4 3 2 2" xfId="9710" xr:uid="{00000000-0005-0000-0000-000076250000}"/>
    <cellStyle name="Normal 15 2 2 2 4 3 3" xfId="9711" xr:uid="{00000000-0005-0000-0000-000077250000}"/>
    <cellStyle name="Normal 15 2 2 2 4 4" xfId="9712" xr:uid="{00000000-0005-0000-0000-000078250000}"/>
    <cellStyle name="Normal 15 2 2 2 4 4 2" xfId="9713" xr:uid="{00000000-0005-0000-0000-000079250000}"/>
    <cellStyle name="Normal 15 2 2 2 4 4 2 2" xfId="9714" xr:uid="{00000000-0005-0000-0000-00007A250000}"/>
    <cellStyle name="Normal 15 2 2 2 4 4 3" xfId="9715" xr:uid="{00000000-0005-0000-0000-00007B250000}"/>
    <cellStyle name="Normal 15 2 2 2 4 5" xfId="9716" xr:uid="{00000000-0005-0000-0000-00007C250000}"/>
    <cellStyle name="Normal 15 2 2 2 4 5 2" xfId="9717" xr:uid="{00000000-0005-0000-0000-00007D250000}"/>
    <cellStyle name="Normal 15 2 2 2 4 6" xfId="9718" xr:uid="{00000000-0005-0000-0000-00007E250000}"/>
    <cellStyle name="Normal 15 2 2 2 4 6 2" xfId="9719" xr:uid="{00000000-0005-0000-0000-00007F250000}"/>
    <cellStyle name="Normal 15 2 2 2 4 7" xfId="9720" xr:uid="{00000000-0005-0000-0000-000080250000}"/>
    <cellStyle name="Normal 15 2 2 2 5" xfId="9721" xr:uid="{00000000-0005-0000-0000-000081250000}"/>
    <cellStyle name="Normal 15 2 2 2 5 2" xfId="9722" xr:uid="{00000000-0005-0000-0000-000082250000}"/>
    <cellStyle name="Normal 15 2 2 2 5 2 2" xfId="9723" xr:uid="{00000000-0005-0000-0000-000083250000}"/>
    <cellStyle name="Normal 15 2 2 2 5 3" xfId="9724" xr:uid="{00000000-0005-0000-0000-000084250000}"/>
    <cellStyle name="Normal 15 2 2 2 6" xfId="9725" xr:uid="{00000000-0005-0000-0000-000085250000}"/>
    <cellStyle name="Normal 15 2 2 2 6 2" xfId="9726" xr:uid="{00000000-0005-0000-0000-000086250000}"/>
    <cellStyle name="Normal 15 2 2 2 6 2 2" xfId="9727" xr:uid="{00000000-0005-0000-0000-000087250000}"/>
    <cellStyle name="Normal 15 2 2 2 6 3" xfId="9728" xr:uid="{00000000-0005-0000-0000-000088250000}"/>
    <cellStyle name="Normal 15 2 2 2 7" xfId="9729" xr:uid="{00000000-0005-0000-0000-000089250000}"/>
    <cellStyle name="Normal 15 2 2 2 7 2" xfId="9730" xr:uid="{00000000-0005-0000-0000-00008A250000}"/>
    <cellStyle name="Normal 15 2 2 2 7 2 2" xfId="9731" xr:uid="{00000000-0005-0000-0000-00008B250000}"/>
    <cellStyle name="Normal 15 2 2 2 7 3" xfId="9732" xr:uid="{00000000-0005-0000-0000-00008C250000}"/>
    <cellStyle name="Normal 15 2 2 2 8" xfId="9733" xr:uid="{00000000-0005-0000-0000-00008D250000}"/>
    <cellStyle name="Normal 15 2 2 2 8 2" xfId="9734" xr:uid="{00000000-0005-0000-0000-00008E250000}"/>
    <cellStyle name="Normal 15 2 2 2 9" xfId="9735" xr:uid="{00000000-0005-0000-0000-00008F250000}"/>
    <cellStyle name="Normal 15 2 2 2 9 2" xfId="9736" xr:uid="{00000000-0005-0000-0000-000090250000}"/>
    <cellStyle name="Normal 15 2 2 3" xfId="430" xr:uid="{00000000-0005-0000-0000-000091250000}"/>
    <cellStyle name="Normal 15 2 2 3 10" xfId="9737" xr:uid="{00000000-0005-0000-0000-000092250000}"/>
    <cellStyle name="Normal 15 2 2 3 10 2" xfId="9738" xr:uid="{00000000-0005-0000-0000-000093250000}"/>
    <cellStyle name="Normal 15 2 2 3 11" xfId="9739" xr:uid="{00000000-0005-0000-0000-000094250000}"/>
    <cellStyle name="Normal 15 2 2 3 2" xfId="9740" xr:uid="{00000000-0005-0000-0000-000095250000}"/>
    <cellStyle name="Normal 15 2 2 3 2 2" xfId="9741" xr:uid="{00000000-0005-0000-0000-000096250000}"/>
    <cellStyle name="Normal 15 2 2 3 2 2 2" xfId="9742" xr:uid="{00000000-0005-0000-0000-000097250000}"/>
    <cellStyle name="Normal 15 2 2 3 2 2 2 2" xfId="9743" xr:uid="{00000000-0005-0000-0000-000098250000}"/>
    <cellStyle name="Normal 15 2 2 3 2 2 2 2 2" xfId="9744" xr:uid="{00000000-0005-0000-0000-000099250000}"/>
    <cellStyle name="Normal 15 2 2 3 2 2 2 3" xfId="9745" xr:uid="{00000000-0005-0000-0000-00009A250000}"/>
    <cellStyle name="Normal 15 2 2 3 2 2 3" xfId="9746" xr:uid="{00000000-0005-0000-0000-00009B250000}"/>
    <cellStyle name="Normal 15 2 2 3 2 2 3 2" xfId="9747" xr:uid="{00000000-0005-0000-0000-00009C250000}"/>
    <cellStyle name="Normal 15 2 2 3 2 2 3 2 2" xfId="9748" xr:uid="{00000000-0005-0000-0000-00009D250000}"/>
    <cellStyle name="Normal 15 2 2 3 2 2 3 3" xfId="9749" xr:uid="{00000000-0005-0000-0000-00009E250000}"/>
    <cellStyle name="Normal 15 2 2 3 2 2 4" xfId="9750" xr:uid="{00000000-0005-0000-0000-00009F250000}"/>
    <cellStyle name="Normal 15 2 2 3 2 2 4 2" xfId="9751" xr:uid="{00000000-0005-0000-0000-0000A0250000}"/>
    <cellStyle name="Normal 15 2 2 3 2 2 4 2 2" xfId="9752" xr:uid="{00000000-0005-0000-0000-0000A1250000}"/>
    <cellStyle name="Normal 15 2 2 3 2 2 4 3" xfId="9753" xr:uid="{00000000-0005-0000-0000-0000A2250000}"/>
    <cellStyle name="Normal 15 2 2 3 2 2 5" xfId="9754" xr:uid="{00000000-0005-0000-0000-0000A3250000}"/>
    <cellStyle name="Normal 15 2 2 3 2 2 5 2" xfId="9755" xr:uid="{00000000-0005-0000-0000-0000A4250000}"/>
    <cellStyle name="Normal 15 2 2 3 2 2 6" xfId="9756" xr:uid="{00000000-0005-0000-0000-0000A5250000}"/>
    <cellStyle name="Normal 15 2 2 3 2 2 6 2" xfId="9757" xr:uid="{00000000-0005-0000-0000-0000A6250000}"/>
    <cellStyle name="Normal 15 2 2 3 2 2 7" xfId="9758" xr:uid="{00000000-0005-0000-0000-0000A7250000}"/>
    <cellStyle name="Normal 15 2 2 3 2 3" xfId="9759" xr:uid="{00000000-0005-0000-0000-0000A8250000}"/>
    <cellStyle name="Normal 15 2 2 3 2 3 2" xfId="9760" xr:uid="{00000000-0005-0000-0000-0000A9250000}"/>
    <cellStyle name="Normal 15 2 2 3 2 3 2 2" xfId="9761" xr:uid="{00000000-0005-0000-0000-0000AA250000}"/>
    <cellStyle name="Normal 15 2 2 3 2 3 2 2 2" xfId="9762" xr:uid="{00000000-0005-0000-0000-0000AB250000}"/>
    <cellStyle name="Normal 15 2 2 3 2 3 2 3" xfId="9763" xr:uid="{00000000-0005-0000-0000-0000AC250000}"/>
    <cellStyle name="Normal 15 2 2 3 2 3 3" xfId="9764" xr:uid="{00000000-0005-0000-0000-0000AD250000}"/>
    <cellStyle name="Normal 15 2 2 3 2 3 3 2" xfId="9765" xr:uid="{00000000-0005-0000-0000-0000AE250000}"/>
    <cellStyle name="Normal 15 2 2 3 2 3 3 2 2" xfId="9766" xr:uid="{00000000-0005-0000-0000-0000AF250000}"/>
    <cellStyle name="Normal 15 2 2 3 2 3 3 3" xfId="9767" xr:uid="{00000000-0005-0000-0000-0000B0250000}"/>
    <cellStyle name="Normal 15 2 2 3 2 3 4" xfId="9768" xr:uid="{00000000-0005-0000-0000-0000B1250000}"/>
    <cellStyle name="Normal 15 2 2 3 2 3 4 2" xfId="9769" xr:uid="{00000000-0005-0000-0000-0000B2250000}"/>
    <cellStyle name="Normal 15 2 2 3 2 3 4 2 2" xfId="9770" xr:uid="{00000000-0005-0000-0000-0000B3250000}"/>
    <cellStyle name="Normal 15 2 2 3 2 3 4 3" xfId="9771" xr:uid="{00000000-0005-0000-0000-0000B4250000}"/>
    <cellStyle name="Normal 15 2 2 3 2 3 5" xfId="9772" xr:uid="{00000000-0005-0000-0000-0000B5250000}"/>
    <cellStyle name="Normal 15 2 2 3 2 3 5 2" xfId="9773" xr:uid="{00000000-0005-0000-0000-0000B6250000}"/>
    <cellStyle name="Normal 15 2 2 3 2 3 6" xfId="9774" xr:uid="{00000000-0005-0000-0000-0000B7250000}"/>
    <cellStyle name="Normal 15 2 2 3 2 3 6 2" xfId="9775" xr:uid="{00000000-0005-0000-0000-0000B8250000}"/>
    <cellStyle name="Normal 15 2 2 3 2 3 7" xfId="9776" xr:uid="{00000000-0005-0000-0000-0000B9250000}"/>
    <cellStyle name="Normal 15 2 2 3 2 4" xfId="9777" xr:uid="{00000000-0005-0000-0000-0000BA250000}"/>
    <cellStyle name="Normal 15 2 2 3 2 4 2" xfId="9778" xr:uid="{00000000-0005-0000-0000-0000BB250000}"/>
    <cellStyle name="Normal 15 2 2 3 2 4 2 2" xfId="9779" xr:uid="{00000000-0005-0000-0000-0000BC250000}"/>
    <cellStyle name="Normal 15 2 2 3 2 4 3" xfId="9780" xr:uid="{00000000-0005-0000-0000-0000BD250000}"/>
    <cellStyle name="Normal 15 2 2 3 2 5" xfId="9781" xr:uid="{00000000-0005-0000-0000-0000BE250000}"/>
    <cellStyle name="Normal 15 2 2 3 2 5 2" xfId="9782" xr:uid="{00000000-0005-0000-0000-0000BF250000}"/>
    <cellStyle name="Normal 15 2 2 3 2 5 2 2" xfId="9783" xr:uid="{00000000-0005-0000-0000-0000C0250000}"/>
    <cellStyle name="Normal 15 2 2 3 2 5 3" xfId="9784" xr:uid="{00000000-0005-0000-0000-0000C1250000}"/>
    <cellStyle name="Normal 15 2 2 3 2 6" xfId="9785" xr:uid="{00000000-0005-0000-0000-0000C2250000}"/>
    <cellStyle name="Normal 15 2 2 3 2 6 2" xfId="9786" xr:uid="{00000000-0005-0000-0000-0000C3250000}"/>
    <cellStyle name="Normal 15 2 2 3 2 6 2 2" xfId="9787" xr:uid="{00000000-0005-0000-0000-0000C4250000}"/>
    <cellStyle name="Normal 15 2 2 3 2 6 3" xfId="9788" xr:uid="{00000000-0005-0000-0000-0000C5250000}"/>
    <cellStyle name="Normal 15 2 2 3 2 7" xfId="9789" xr:uid="{00000000-0005-0000-0000-0000C6250000}"/>
    <cellStyle name="Normal 15 2 2 3 2 7 2" xfId="9790" xr:uid="{00000000-0005-0000-0000-0000C7250000}"/>
    <cellStyle name="Normal 15 2 2 3 2 8" xfId="9791" xr:uid="{00000000-0005-0000-0000-0000C8250000}"/>
    <cellStyle name="Normal 15 2 2 3 2 8 2" xfId="9792" xr:uid="{00000000-0005-0000-0000-0000C9250000}"/>
    <cellStyle name="Normal 15 2 2 3 2 9" xfId="9793" xr:uid="{00000000-0005-0000-0000-0000CA250000}"/>
    <cellStyle name="Normal 15 2 2 3 3" xfId="9794" xr:uid="{00000000-0005-0000-0000-0000CB250000}"/>
    <cellStyle name="Normal 15 2 2 3 3 2" xfId="9795" xr:uid="{00000000-0005-0000-0000-0000CC250000}"/>
    <cellStyle name="Normal 15 2 2 3 3 2 2" xfId="9796" xr:uid="{00000000-0005-0000-0000-0000CD250000}"/>
    <cellStyle name="Normal 15 2 2 3 3 2 2 2" xfId="9797" xr:uid="{00000000-0005-0000-0000-0000CE250000}"/>
    <cellStyle name="Normal 15 2 2 3 3 2 2 2 2" xfId="9798" xr:uid="{00000000-0005-0000-0000-0000CF250000}"/>
    <cellStyle name="Normal 15 2 2 3 3 2 2 3" xfId="9799" xr:uid="{00000000-0005-0000-0000-0000D0250000}"/>
    <cellStyle name="Normal 15 2 2 3 3 2 3" xfId="9800" xr:uid="{00000000-0005-0000-0000-0000D1250000}"/>
    <cellStyle name="Normal 15 2 2 3 3 2 3 2" xfId="9801" xr:uid="{00000000-0005-0000-0000-0000D2250000}"/>
    <cellStyle name="Normal 15 2 2 3 3 2 3 2 2" xfId="9802" xr:uid="{00000000-0005-0000-0000-0000D3250000}"/>
    <cellStyle name="Normal 15 2 2 3 3 2 3 3" xfId="9803" xr:uid="{00000000-0005-0000-0000-0000D4250000}"/>
    <cellStyle name="Normal 15 2 2 3 3 2 4" xfId="9804" xr:uid="{00000000-0005-0000-0000-0000D5250000}"/>
    <cellStyle name="Normal 15 2 2 3 3 2 4 2" xfId="9805" xr:uid="{00000000-0005-0000-0000-0000D6250000}"/>
    <cellStyle name="Normal 15 2 2 3 3 2 4 2 2" xfId="9806" xr:uid="{00000000-0005-0000-0000-0000D7250000}"/>
    <cellStyle name="Normal 15 2 2 3 3 2 4 3" xfId="9807" xr:uid="{00000000-0005-0000-0000-0000D8250000}"/>
    <cellStyle name="Normal 15 2 2 3 3 2 5" xfId="9808" xr:uid="{00000000-0005-0000-0000-0000D9250000}"/>
    <cellStyle name="Normal 15 2 2 3 3 2 5 2" xfId="9809" xr:uid="{00000000-0005-0000-0000-0000DA250000}"/>
    <cellStyle name="Normal 15 2 2 3 3 2 6" xfId="9810" xr:uid="{00000000-0005-0000-0000-0000DB250000}"/>
    <cellStyle name="Normal 15 2 2 3 3 2 6 2" xfId="9811" xr:uid="{00000000-0005-0000-0000-0000DC250000}"/>
    <cellStyle name="Normal 15 2 2 3 3 2 7" xfId="9812" xr:uid="{00000000-0005-0000-0000-0000DD250000}"/>
    <cellStyle name="Normal 15 2 2 3 3 3" xfId="9813" xr:uid="{00000000-0005-0000-0000-0000DE250000}"/>
    <cellStyle name="Normal 15 2 2 3 3 3 2" xfId="9814" xr:uid="{00000000-0005-0000-0000-0000DF250000}"/>
    <cellStyle name="Normal 15 2 2 3 3 3 2 2" xfId="9815" xr:uid="{00000000-0005-0000-0000-0000E0250000}"/>
    <cellStyle name="Normal 15 2 2 3 3 3 3" xfId="9816" xr:uid="{00000000-0005-0000-0000-0000E1250000}"/>
    <cellStyle name="Normal 15 2 2 3 3 4" xfId="9817" xr:uid="{00000000-0005-0000-0000-0000E2250000}"/>
    <cellStyle name="Normal 15 2 2 3 3 4 2" xfId="9818" xr:uid="{00000000-0005-0000-0000-0000E3250000}"/>
    <cellStyle name="Normal 15 2 2 3 3 4 2 2" xfId="9819" xr:uid="{00000000-0005-0000-0000-0000E4250000}"/>
    <cellStyle name="Normal 15 2 2 3 3 4 3" xfId="9820" xr:uid="{00000000-0005-0000-0000-0000E5250000}"/>
    <cellStyle name="Normal 15 2 2 3 3 5" xfId="9821" xr:uid="{00000000-0005-0000-0000-0000E6250000}"/>
    <cellStyle name="Normal 15 2 2 3 3 5 2" xfId="9822" xr:uid="{00000000-0005-0000-0000-0000E7250000}"/>
    <cellStyle name="Normal 15 2 2 3 3 5 2 2" xfId="9823" xr:uid="{00000000-0005-0000-0000-0000E8250000}"/>
    <cellStyle name="Normal 15 2 2 3 3 5 3" xfId="9824" xr:uid="{00000000-0005-0000-0000-0000E9250000}"/>
    <cellStyle name="Normal 15 2 2 3 3 6" xfId="9825" xr:uid="{00000000-0005-0000-0000-0000EA250000}"/>
    <cellStyle name="Normal 15 2 2 3 3 6 2" xfId="9826" xr:uid="{00000000-0005-0000-0000-0000EB250000}"/>
    <cellStyle name="Normal 15 2 2 3 3 7" xfId="9827" xr:uid="{00000000-0005-0000-0000-0000EC250000}"/>
    <cellStyle name="Normal 15 2 2 3 3 7 2" xfId="9828" xr:uid="{00000000-0005-0000-0000-0000ED250000}"/>
    <cellStyle name="Normal 15 2 2 3 3 8" xfId="9829" xr:uid="{00000000-0005-0000-0000-0000EE250000}"/>
    <cellStyle name="Normal 15 2 2 3 4" xfId="9830" xr:uid="{00000000-0005-0000-0000-0000EF250000}"/>
    <cellStyle name="Normal 15 2 2 3 4 2" xfId="9831" xr:uid="{00000000-0005-0000-0000-0000F0250000}"/>
    <cellStyle name="Normal 15 2 2 3 4 2 2" xfId="9832" xr:uid="{00000000-0005-0000-0000-0000F1250000}"/>
    <cellStyle name="Normal 15 2 2 3 4 2 2 2" xfId="9833" xr:uid="{00000000-0005-0000-0000-0000F2250000}"/>
    <cellStyle name="Normal 15 2 2 3 4 2 3" xfId="9834" xr:uid="{00000000-0005-0000-0000-0000F3250000}"/>
    <cellStyle name="Normal 15 2 2 3 4 3" xfId="9835" xr:uid="{00000000-0005-0000-0000-0000F4250000}"/>
    <cellStyle name="Normal 15 2 2 3 4 3 2" xfId="9836" xr:uid="{00000000-0005-0000-0000-0000F5250000}"/>
    <cellStyle name="Normal 15 2 2 3 4 3 2 2" xfId="9837" xr:uid="{00000000-0005-0000-0000-0000F6250000}"/>
    <cellStyle name="Normal 15 2 2 3 4 3 3" xfId="9838" xr:uid="{00000000-0005-0000-0000-0000F7250000}"/>
    <cellStyle name="Normal 15 2 2 3 4 4" xfId="9839" xr:uid="{00000000-0005-0000-0000-0000F8250000}"/>
    <cellStyle name="Normal 15 2 2 3 4 4 2" xfId="9840" xr:uid="{00000000-0005-0000-0000-0000F9250000}"/>
    <cellStyle name="Normal 15 2 2 3 4 4 2 2" xfId="9841" xr:uid="{00000000-0005-0000-0000-0000FA250000}"/>
    <cellStyle name="Normal 15 2 2 3 4 4 3" xfId="9842" xr:uid="{00000000-0005-0000-0000-0000FB250000}"/>
    <cellStyle name="Normal 15 2 2 3 4 5" xfId="9843" xr:uid="{00000000-0005-0000-0000-0000FC250000}"/>
    <cellStyle name="Normal 15 2 2 3 4 5 2" xfId="9844" xr:uid="{00000000-0005-0000-0000-0000FD250000}"/>
    <cellStyle name="Normal 15 2 2 3 4 6" xfId="9845" xr:uid="{00000000-0005-0000-0000-0000FE250000}"/>
    <cellStyle name="Normal 15 2 2 3 4 6 2" xfId="9846" xr:uid="{00000000-0005-0000-0000-0000FF250000}"/>
    <cellStyle name="Normal 15 2 2 3 4 7" xfId="9847" xr:uid="{00000000-0005-0000-0000-000000260000}"/>
    <cellStyle name="Normal 15 2 2 3 5" xfId="9848" xr:uid="{00000000-0005-0000-0000-000001260000}"/>
    <cellStyle name="Normal 15 2 2 3 5 2" xfId="9849" xr:uid="{00000000-0005-0000-0000-000002260000}"/>
    <cellStyle name="Normal 15 2 2 3 5 2 2" xfId="9850" xr:uid="{00000000-0005-0000-0000-000003260000}"/>
    <cellStyle name="Normal 15 2 2 3 5 2 2 2" xfId="9851" xr:uid="{00000000-0005-0000-0000-000004260000}"/>
    <cellStyle name="Normal 15 2 2 3 5 2 3" xfId="9852" xr:uid="{00000000-0005-0000-0000-000005260000}"/>
    <cellStyle name="Normal 15 2 2 3 5 3" xfId="9853" xr:uid="{00000000-0005-0000-0000-000006260000}"/>
    <cellStyle name="Normal 15 2 2 3 5 3 2" xfId="9854" xr:uid="{00000000-0005-0000-0000-000007260000}"/>
    <cellStyle name="Normal 15 2 2 3 5 3 2 2" xfId="9855" xr:uid="{00000000-0005-0000-0000-000008260000}"/>
    <cellStyle name="Normal 15 2 2 3 5 3 3" xfId="9856" xr:uid="{00000000-0005-0000-0000-000009260000}"/>
    <cellStyle name="Normal 15 2 2 3 5 4" xfId="9857" xr:uid="{00000000-0005-0000-0000-00000A260000}"/>
    <cellStyle name="Normal 15 2 2 3 5 4 2" xfId="9858" xr:uid="{00000000-0005-0000-0000-00000B260000}"/>
    <cellStyle name="Normal 15 2 2 3 5 4 2 2" xfId="9859" xr:uid="{00000000-0005-0000-0000-00000C260000}"/>
    <cellStyle name="Normal 15 2 2 3 5 4 3" xfId="9860" xr:uid="{00000000-0005-0000-0000-00000D260000}"/>
    <cellStyle name="Normal 15 2 2 3 5 5" xfId="9861" xr:uid="{00000000-0005-0000-0000-00000E260000}"/>
    <cellStyle name="Normal 15 2 2 3 5 5 2" xfId="9862" xr:uid="{00000000-0005-0000-0000-00000F260000}"/>
    <cellStyle name="Normal 15 2 2 3 5 6" xfId="9863" xr:uid="{00000000-0005-0000-0000-000010260000}"/>
    <cellStyle name="Normal 15 2 2 3 5 6 2" xfId="9864" xr:uid="{00000000-0005-0000-0000-000011260000}"/>
    <cellStyle name="Normal 15 2 2 3 5 7" xfId="9865" xr:uid="{00000000-0005-0000-0000-000012260000}"/>
    <cellStyle name="Normal 15 2 2 3 6" xfId="9866" xr:uid="{00000000-0005-0000-0000-000013260000}"/>
    <cellStyle name="Normal 15 2 2 3 6 2" xfId="9867" xr:uid="{00000000-0005-0000-0000-000014260000}"/>
    <cellStyle name="Normal 15 2 2 3 6 2 2" xfId="9868" xr:uid="{00000000-0005-0000-0000-000015260000}"/>
    <cellStyle name="Normal 15 2 2 3 6 3" xfId="9869" xr:uid="{00000000-0005-0000-0000-000016260000}"/>
    <cellStyle name="Normal 15 2 2 3 7" xfId="9870" xr:uid="{00000000-0005-0000-0000-000017260000}"/>
    <cellStyle name="Normal 15 2 2 3 7 2" xfId="9871" xr:uid="{00000000-0005-0000-0000-000018260000}"/>
    <cellStyle name="Normal 15 2 2 3 7 2 2" xfId="9872" xr:uid="{00000000-0005-0000-0000-000019260000}"/>
    <cellStyle name="Normal 15 2 2 3 7 3" xfId="9873" xr:uid="{00000000-0005-0000-0000-00001A260000}"/>
    <cellStyle name="Normal 15 2 2 3 8" xfId="9874" xr:uid="{00000000-0005-0000-0000-00001B260000}"/>
    <cellStyle name="Normal 15 2 2 3 8 2" xfId="9875" xr:uid="{00000000-0005-0000-0000-00001C260000}"/>
    <cellStyle name="Normal 15 2 2 3 8 2 2" xfId="9876" xr:uid="{00000000-0005-0000-0000-00001D260000}"/>
    <cellStyle name="Normal 15 2 2 3 8 3" xfId="9877" xr:uid="{00000000-0005-0000-0000-00001E260000}"/>
    <cellStyle name="Normal 15 2 2 3 9" xfId="9878" xr:uid="{00000000-0005-0000-0000-00001F260000}"/>
    <cellStyle name="Normal 15 2 2 3 9 2" xfId="9879" xr:uid="{00000000-0005-0000-0000-000020260000}"/>
    <cellStyle name="Normal 15 2 2 4" xfId="9880" xr:uid="{00000000-0005-0000-0000-000021260000}"/>
    <cellStyle name="Normal 15 2 2 4 2" xfId="9881" xr:uid="{00000000-0005-0000-0000-000022260000}"/>
    <cellStyle name="Normal 15 2 2 4 2 2" xfId="9882" xr:uid="{00000000-0005-0000-0000-000023260000}"/>
    <cellStyle name="Normal 15 2 2 4 2 2 2" xfId="9883" xr:uid="{00000000-0005-0000-0000-000024260000}"/>
    <cellStyle name="Normal 15 2 2 4 2 2 2 2" xfId="9884" xr:uid="{00000000-0005-0000-0000-000025260000}"/>
    <cellStyle name="Normal 15 2 2 4 2 2 3" xfId="9885" xr:uid="{00000000-0005-0000-0000-000026260000}"/>
    <cellStyle name="Normal 15 2 2 4 2 3" xfId="9886" xr:uid="{00000000-0005-0000-0000-000027260000}"/>
    <cellStyle name="Normal 15 2 2 4 2 3 2" xfId="9887" xr:uid="{00000000-0005-0000-0000-000028260000}"/>
    <cellStyle name="Normal 15 2 2 4 2 3 2 2" xfId="9888" xr:uid="{00000000-0005-0000-0000-000029260000}"/>
    <cellStyle name="Normal 15 2 2 4 2 3 3" xfId="9889" xr:uid="{00000000-0005-0000-0000-00002A260000}"/>
    <cellStyle name="Normal 15 2 2 4 2 4" xfId="9890" xr:uid="{00000000-0005-0000-0000-00002B260000}"/>
    <cellStyle name="Normal 15 2 2 4 2 4 2" xfId="9891" xr:uid="{00000000-0005-0000-0000-00002C260000}"/>
    <cellStyle name="Normal 15 2 2 4 2 4 2 2" xfId="9892" xr:uid="{00000000-0005-0000-0000-00002D260000}"/>
    <cellStyle name="Normal 15 2 2 4 2 4 3" xfId="9893" xr:uid="{00000000-0005-0000-0000-00002E260000}"/>
    <cellStyle name="Normal 15 2 2 4 2 5" xfId="9894" xr:uid="{00000000-0005-0000-0000-00002F260000}"/>
    <cellStyle name="Normal 15 2 2 4 2 5 2" xfId="9895" xr:uid="{00000000-0005-0000-0000-000030260000}"/>
    <cellStyle name="Normal 15 2 2 4 2 6" xfId="9896" xr:uid="{00000000-0005-0000-0000-000031260000}"/>
    <cellStyle name="Normal 15 2 2 4 2 6 2" xfId="9897" xr:uid="{00000000-0005-0000-0000-000032260000}"/>
    <cellStyle name="Normal 15 2 2 4 2 7" xfId="9898" xr:uid="{00000000-0005-0000-0000-000033260000}"/>
    <cellStyle name="Normal 15 2 2 4 3" xfId="9899" xr:uid="{00000000-0005-0000-0000-000034260000}"/>
    <cellStyle name="Normal 15 2 2 4 3 2" xfId="9900" xr:uid="{00000000-0005-0000-0000-000035260000}"/>
    <cellStyle name="Normal 15 2 2 4 3 2 2" xfId="9901" xr:uid="{00000000-0005-0000-0000-000036260000}"/>
    <cellStyle name="Normal 15 2 2 4 3 2 2 2" xfId="9902" xr:uid="{00000000-0005-0000-0000-000037260000}"/>
    <cellStyle name="Normal 15 2 2 4 3 2 3" xfId="9903" xr:uid="{00000000-0005-0000-0000-000038260000}"/>
    <cellStyle name="Normal 15 2 2 4 3 3" xfId="9904" xr:uid="{00000000-0005-0000-0000-000039260000}"/>
    <cellStyle name="Normal 15 2 2 4 3 3 2" xfId="9905" xr:uid="{00000000-0005-0000-0000-00003A260000}"/>
    <cellStyle name="Normal 15 2 2 4 3 3 2 2" xfId="9906" xr:uid="{00000000-0005-0000-0000-00003B260000}"/>
    <cellStyle name="Normal 15 2 2 4 3 3 3" xfId="9907" xr:uid="{00000000-0005-0000-0000-00003C260000}"/>
    <cellStyle name="Normal 15 2 2 4 3 4" xfId="9908" xr:uid="{00000000-0005-0000-0000-00003D260000}"/>
    <cellStyle name="Normal 15 2 2 4 3 4 2" xfId="9909" xr:uid="{00000000-0005-0000-0000-00003E260000}"/>
    <cellStyle name="Normal 15 2 2 4 3 4 2 2" xfId="9910" xr:uid="{00000000-0005-0000-0000-00003F260000}"/>
    <cellStyle name="Normal 15 2 2 4 3 4 3" xfId="9911" xr:uid="{00000000-0005-0000-0000-000040260000}"/>
    <cellStyle name="Normal 15 2 2 4 3 5" xfId="9912" xr:uid="{00000000-0005-0000-0000-000041260000}"/>
    <cellStyle name="Normal 15 2 2 4 3 5 2" xfId="9913" xr:uid="{00000000-0005-0000-0000-000042260000}"/>
    <cellStyle name="Normal 15 2 2 4 3 6" xfId="9914" xr:uid="{00000000-0005-0000-0000-000043260000}"/>
    <cellStyle name="Normal 15 2 2 4 3 6 2" xfId="9915" xr:uid="{00000000-0005-0000-0000-000044260000}"/>
    <cellStyle name="Normal 15 2 2 4 3 7" xfId="9916" xr:uid="{00000000-0005-0000-0000-000045260000}"/>
    <cellStyle name="Normal 15 2 2 4 4" xfId="9917" xr:uid="{00000000-0005-0000-0000-000046260000}"/>
    <cellStyle name="Normal 15 2 2 4 4 2" xfId="9918" xr:uid="{00000000-0005-0000-0000-000047260000}"/>
    <cellStyle name="Normal 15 2 2 4 4 2 2" xfId="9919" xr:uid="{00000000-0005-0000-0000-000048260000}"/>
    <cellStyle name="Normal 15 2 2 4 4 3" xfId="9920" xr:uid="{00000000-0005-0000-0000-000049260000}"/>
    <cellStyle name="Normal 15 2 2 4 5" xfId="9921" xr:uid="{00000000-0005-0000-0000-00004A260000}"/>
    <cellStyle name="Normal 15 2 2 4 5 2" xfId="9922" xr:uid="{00000000-0005-0000-0000-00004B260000}"/>
    <cellStyle name="Normal 15 2 2 4 5 2 2" xfId="9923" xr:uid="{00000000-0005-0000-0000-00004C260000}"/>
    <cellStyle name="Normal 15 2 2 4 5 3" xfId="9924" xr:uid="{00000000-0005-0000-0000-00004D260000}"/>
    <cellStyle name="Normal 15 2 2 4 6" xfId="9925" xr:uid="{00000000-0005-0000-0000-00004E260000}"/>
    <cellStyle name="Normal 15 2 2 4 6 2" xfId="9926" xr:uid="{00000000-0005-0000-0000-00004F260000}"/>
    <cellStyle name="Normal 15 2 2 4 6 2 2" xfId="9927" xr:uid="{00000000-0005-0000-0000-000050260000}"/>
    <cellStyle name="Normal 15 2 2 4 6 3" xfId="9928" xr:uid="{00000000-0005-0000-0000-000051260000}"/>
    <cellStyle name="Normal 15 2 2 4 7" xfId="9929" xr:uid="{00000000-0005-0000-0000-000052260000}"/>
    <cellStyle name="Normal 15 2 2 4 7 2" xfId="9930" xr:uid="{00000000-0005-0000-0000-000053260000}"/>
    <cellStyle name="Normal 15 2 2 4 8" xfId="9931" xr:uid="{00000000-0005-0000-0000-000054260000}"/>
    <cellStyle name="Normal 15 2 2 4 8 2" xfId="9932" xr:uid="{00000000-0005-0000-0000-000055260000}"/>
    <cellStyle name="Normal 15 2 2 4 9" xfId="9933" xr:uid="{00000000-0005-0000-0000-000056260000}"/>
    <cellStyle name="Normal 15 2 2 5" xfId="9934" xr:uid="{00000000-0005-0000-0000-000057260000}"/>
    <cellStyle name="Normal 15 2 2 5 2" xfId="9935" xr:uid="{00000000-0005-0000-0000-000058260000}"/>
    <cellStyle name="Normal 15 2 2 5 2 2" xfId="9936" xr:uid="{00000000-0005-0000-0000-000059260000}"/>
    <cellStyle name="Normal 15 2 2 5 2 2 2" xfId="9937" xr:uid="{00000000-0005-0000-0000-00005A260000}"/>
    <cellStyle name="Normal 15 2 2 5 2 3" xfId="9938" xr:uid="{00000000-0005-0000-0000-00005B260000}"/>
    <cellStyle name="Normal 15 2 2 5 3" xfId="9939" xr:uid="{00000000-0005-0000-0000-00005C260000}"/>
    <cellStyle name="Normal 15 2 2 5 3 2" xfId="9940" xr:uid="{00000000-0005-0000-0000-00005D260000}"/>
    <cellStyle name="Normal 15 2 2 5 3 2 2" xfId="9941" xr:uid="{00000000-0005-0000-0000-00005E260000}"/>
    <cellStyle name="Normal 15 2 2 5 3 3" xfId="9942" xr:uid="{00000000-0005-0000-0000-00005F260000}"/>
    <cellStyle name="Normal 15 2 2 5 4" xfId="9943" xr:uid="{00000000-0005-0000-0000-000060260000}"/>
    <cellStyle name="Normal 15 2 2 5 4 2" xfId="9944" xr:uid="{00000000-0005-0000-0000-000061260000}"/>
    <cellStyle name="Normal 15 2 2 5 4 2 2" xfId="9945" xr:uid="{00000000-0005-0000-0000-000062260000}"/>
    <cellStyle name="Normal 15 2 2 5 4 3" xfId="9946" xr:uid="{00000000-0005-0000-0000-000063260000}"/>
    <cellStyle name="Normal 15 2 2 5 5" xfId="9947" xr:uid="{00000000-0005-0000-0000-000064260000}"/>
    <cellStyle name="Normal 15 2 2 5 5 2" xfId="9948" xr:uid="{00000000-0005-0000-0000-000065260000}"/>
    <cellStyle name="Normal 15 2 2 5 6" xfId="9949" xr:uid="{00000000-0005-0000-0000-000066260000}"/>
    <cellStyle name="Normal 15 2 2 5 6 2" xfId="9950" xr:uid="{00000000-0005-0000-0000-000067260000}"/>
    <cellStyle name="Normal 15 2 2 5 7" xfId="9951" xr:uid="{00000000-0005-0000-0000-000068260000}"/>
    <cellStyle name="Normal 15 2 2 6" xfId="9952" xr:uid="{00000000-0005-0000-0000-000069260000}"/>
    <cellStyle name="Normal 15 2 2 6 2" xfId="9953" xr:uid="{00000000-0005-0000-0000-00006A260000}"/>
    <cellStyle name="Normal 15 2 2 6 2 2" xfId="9954" xr:uid="{00000000-0005-0000-0000-00006B260000}"/>
    <cellStyle name="Normal 15 2 2 6 2 2 2" xfId="9955" xr:uid="{00000000-0005-0000-0000-00006C260000}"/>
    <cellStyle name="Normal 15 2 2 6 2 3" xfId="9956" xr:uid="{00000000-0005-0000-0000-00006D260000}"/>
    <cellStyle name="Normal 15 2 2 6 3" xfId="9957" xr:uid="{00000000-0005-0000-0000-00006E260000}"/>
    <cellStyle name="Normal 15 2 2 6 3 2" xfId="9958" xr:uid="{00000000-0005-0000-0000-00006F260000}"/>
    <cellStyle name="Normal 15 2 2 6 3 2 2" xfId="9959" xr:uid="{00000000-0005-0000-0000-000070260000}"/>
    <cellStyle name="Normal 15 2 2 6 3 3" xfId="9960" xr:uid="{00000000-0005-0000-0000-000071260000}"/>
    <cellStyle name="Normal 15 2 2 6 4" xfId="9961" xr:uid="{00000000-0005-0000-0000-000072260000}"/>
    <cellStyle name="Normal 15 2 2 6 4 2" xfId="9962" xr:uid="{00000000-0005-0000-0000-000073260000}"/>
    <cellStyle name="Normal 15 2 2 6 4 2 2" xfId="9963" xr:uid="{00000000-0005-0000-0000-000074260000}"/>
    <cellStyle name="Normal 15 2 2 6 4 3" xfId="9964" xr:uid="{00000000-0005-0000-0000-000075260000}"/>
    <cellStyle name="Normal 15 2 2 6 5" xfId="9965" xr:uid="{00000000-0005-0000-0000-000076260000}"/>
    <cellStyle name="Normal 15 2 2 6 5 2" xfId="9966" xr:uid="{00000000-0005-0000-0000-000077260000}"/>
    <cellStyle name="Normal 15 2 2 6 6" xfId="9967" xr:uid="{00000000-0005-0000-0000-000078260000}"/>
    <cellStyle name="Normal 15 2 2 6 6 2" xfId="9968" xr:uid="{00000000-0005-0000-0000-000079260000}"/>
    <cellStyle name="Normal 15 2 2 6 7" xfId="9969" xr:uid="{00000000-0005-0000-0000-00007A260000}"/>
    <cellStyle name="Normal 15 2 2 7" xfId="9970" xr:uid="{00000000-0005-0000-0000-00007B260000}"/>
    <cellStyle name="Normal 15 2 2 7 2" xfId="9971" xr:uid="{00000000-0005-0000-0000-00007C260000}"/>
    <cellStyle name="Normal 15 2 2 7 2 2" xfId="9972" xr:uid="{00000000-0005-0000-0000-00007D260000}"/>
    <cellStyle name="Normal 15 2 2 7 3" xfId="9973" xr:uid="{00000000-0005-0000-0000-00007E260000}"/>
    <cellStyle name="Normal 15 2 2 8" xfId="9974" xr:uid="{00000000-0005-0000-0000-00007F260000}"/>
    <cellStyle name="Normal 15 2 2 8 2" xfId="9975" xr:uid="{00000000-0005-0000-0000-000080260000}"/>
    <cellStyle name="Normal 15 2 2 8 2 2" xfId="9976" xr:uid="{00000000-0005-0000-0000-000081260000}"/>
    <cellStyle name="Normal 15 2 2 8 3" xfId="9977" xr:uid="{00000000-0005-0000-0000-000082260000}"/>
    <cellStyle name="Normal 15 2 2 9" xfId="9978" xr:uid="{00000000-0005-0000-0000-000083260000}"/>
    <cellStyle name="Normal 15 2 2 9 2" xfId="9979" xr:uid="{00000000-0005-0000-0000-000084260000}"/>
    <cellStyle name="Normal 15 2 2 9 2 2" xfId="9980" xr:uid="{00000000-0005-0000-0000-000085260000}"/>
    <cellStyle name="Normal 15 2 2 9 3" xfId="9981" xr:uid="{00000000-0005-0000-0000-000086260000}"/>
    <cellStyle name="Normal 15 2 2_Confidential Information" xfId="9982" xr:uid="{00000000-0005-0000-0000-000087260000}"/>
    <cellStyle name="Normal 15 2 3" xfId="431" xr:uid="{00000000-0005-0000-0000-000088260000}"/>
    <cellStyle name="Normal 15 2 3 10" xfId="9983" xr:uid="{00000000-0005-0000-0000-000089260000}"/>
    <cellStyle name="Normal 15 2 3 10 2" xfId="9984" xr:uid="{00000000-0005-0000-0000-00008A260000}"/>
    <cellStyle name="Normal 15 2 3 10 2 2" xfId="9985" xr:uid="{00000000-0005-0000-0000-00008B260000}"/>
    <cellStyle name="Normal 15 2 3 10 3" xfId="9986" xr:uid="{00000000-0005-0000-0000-00008C260000}"/>
    <cellStyle name="Normal 15 2 3 11" xfId="9987" xr:uid="{00000000-0005-0000-0000-00008D260000}"/>
    <cellStyle name="Normal 15 2 3 11 2" xfId="9988" xr:uid="{00000000-0005-0000-0000-00008E260000}"/>
    <cellStyle name="Normal 15 2 3 12" xfId="9989" xr:uid="{00000000-0005-0000-0000-00008F260000}"/>
    <cellStyle name="Normal 15 2 3 12 2" xfId="9990" xr:uid="{00000000-0005-0000-0000-000090260000}"/>
    <cellStyle name="Normal 15 2 3 13" xfId="9991" xr:uid="{00000000-0005-0000-0000-000091260000}"/>
    <cellStyle name="Normal 15 2 3 2" xfId="432" xr:uid="{00000000-0005-0000-0000-000092260000}"/>
    <cellStyle name="Normal 15 2 3 2 10" xfId="9992" xr:uid="{00000000-0005-0000-0000-000093260000}"/>
    <cellStyle name="Normal 15 2 3 2 10 2" xfId="9993" xr:uid="{00000000-0005-0000-0000-000094260000}"/>
    <cellStyle name="Normal 15 2 3 2 11" xfId="9994" xr:uid="{00000000-0005-0000-0000-000095260000}"/>
    <cellStyle name="Normal 15 2 3 2 2" xfId="9995" xr:uid="{00000000-0005-0000-0000-000096260000}"/>
    <cellStyle name="Normal 15 2 3 2 2 2" xfId="9996" xr:uid="{00000000-0005-0000-0000-000097260000}"/>
    <cellStyle name="Normal 15 2 3 2 2 2 2" xfId="9997" xr:uid="{00000000-0005-0000-0000-000098260000}"/>
    <cellStyle name="Normal 15 2 3 2 2 2 2 2" xfId="9998" xr:uid="{00000000-0005-0000-0000-000099260000}"/>
    <cellStyle name="Normal 15 2 3 2 2 2 2 2 2" xfId="9999" xr:uid="{00000000-0005-0000-0000-00009A260000}"/>
    <cellStyle name="Normal 15 2 3 2 2 2 2 3" xfId="10000" xr:uid="{00000000-0005-0000-0000-00009B260000}"/>
    <cellStyle name="Normal 15 2 3 2 2 2 3" xfId="10001" xr:uid="{00000000-0005-0000-0000-00009C260000}"/>
    <cellStyle name="Normal 15 2 3 2 2 2 3 2" xfId="10002" xr:uid="{00000000-0005-0000-0000-00009D260000}"/>
    <cellStyle name="Normal 15 2 3 2 2 2 3 2 2" xfId="10003" xr:uid="{00000000-0005-0000-0000-00009E260000}"/>
    <cellStyle name="Normal 15 2 3 2 2 2 3 3" xfId="10004" xr:uid="{00000000-0005-0000-0000-00009F260000}"/>
    <cellStyle name="Normal 15 2 3 2 2 2 4" xfId="10005" xr:uid="{00000000-0005-0000-0000-0000A0260000}"/>
    <cellStyle name="Normal 15 2 3 2 2 2 4 2" xfId="10006" xr:uid="{00000000-0005-0000-0000-0000A1260000}"/>
    <cellStyle name="Normal 15 2 3 2 2 2 4 2 2" xfId="10007" xr:uid="{00000000-0005-0000-0000-0000A2260000}"/>
    <cellStyle name="Normal 15 2 3 2 2 2 4 3" xfId="10008" xr:uid="{00000000-0005-0000-0000-0000A3260000}"/>
    <cellStyle name="Normal 15 2 3 2 2 2 5" xfId="10009" xr:uid="{00000000-0005-0000-0000-0000A4260000}"/>
    <cellStyle name="Normal 15 2 3 2 2 2 5 2" xfId="10010" xr:uid="{00000000-0005-0000-0000-0000A5260000}"/>
    <cellStyle name="Normal 15 2 3 2 2 2 6" xfId="10011" xr:uid="{00000000-0005-0000-0000-0000A6260000}"/>
    <cellStyle name="Normal 15 2 3 2 2 2 6 2" xfId="10012" xr:uid="{00000000-0005-0000-0000-0000A7260000}"/>
    <cellStyle name="Normal 15 2 3 2 2 2 7" xfId="10013" xr:uid="{00000000-0005-0000-0000-0000A8260000}"/>
    <cellStyle name="Normal 15 2 3 2 2 3" xfId="10014" xr:uid="{00000000-0005-0000-0000-0000A9260000}"/>
    <cellStyle name="Normal 15 2 3 2 2 3 2" xfId="10015" xr:uid="{00000000-0005-0000-0000-0000AA260000}"/>
    <cellStyle name="Normal 15 2 3 2 2 3 2 2" xfId="10016" xr:uid="{00000000-0005-0000-0000-0000AB260000}"/>
    <cellStyle name="Normal 15 2 3 2 2 3 2 2 2" xfId="10017" xr:uid="{00000000-0005-0000-0000-0000AC260000}"/>
    <cellStyle name="Normal 15 2 3 2 2 3 2 3" xfId="10018" xr:uid="{00000000-0005-0000-0000-0000AD260000}"/>
    <cellStyle name="Normal 15 2 3 2 2 3 3" xfId="10019" xr:uid="{00000000-0005-0000-0000-0000AE260000}"/>
    <cellStyle name="Normal 15 2 3 2 2 3 3 2" xfId="10020" xr:uid="{00000000-0005-0000-0000-0000AF260000}"/>
    <cellStyle name="Normal 15 2 3 2 2 3 3 2 2" xfId="10021" xr:uid="{00000000-0005-0000-0000-0000B0260000}"/>
    <cellStyle name="Normal 15 2 3 2 2 3 3 3" xfId="10022" xr:uid="{00000000-0005-0000-0000-0000B1260000}"/>
    <cellStyle name="Normal 15 2 3 2 2 3 4" xfId="10023" xr:uid="{00000000-0005-0000-0000-0000B2260000}"/>
    <cellStyle name="Normal 15 2 3 2 2 3 4 2" xfId="10024" xr:uid="{00000000-0005-0000-0000-0000B3260000}"/>
    <cellStyle name="Normal 15 2 3 2 2 3 4 2 2" xfId="10025" xr:uid="{00000000-0005-0000-0000-0000B4260000}"/>
    <cellStyle name="Normal 15 2 3 2 2 3 4 3" xfId="10026" xr:uid="{00000000-0005-0000-0000-0000B5260000}"/>
    <cellStyle name="Normal 15 2 3 2 2 3 5" xfId="10027" xr:uid="{00000000-0005-0000-0000-0000B6260000}"/>
    <cellStyle name="Normal 15 2 3 2 2 3 5 2" xfId="10028" xr:uid="{00000000-0005-0000-0000-0000B7260000}"/>
    <cellStyle name="Normal 15 2 3 2 2 3 6" xfId="10029" xr:uid="{00000000-0005-0000-0000-0000B8260000}"/>
    <cellStyle name="Normal 15 2 3 2 2 3 6 2" xfId="10030" xr:uid="{00000000-0005-0000-0000-0000B9260000}"/>
    <cellStyle name="Normal 15 2 3 2 2 3 7" xfId="10031" xr:uid="{00000000-0005-0000-0000-0000BA260000}"/>
    <cellStyle name="Normal 15 2 3 2 2 4" xfId="10032" xr:uid="{00000000-0005-0000-0000-0000BB260000}"/>
    <cellStyle name="Normal 15 2 3 2 2 4 2" xfId="10033" xr:uid="{00000000-0005-0000-0000-0000BC260000}"/>
    <cellStyle name="Normal 15 2 3 2 2 4 2 2" xfId="10034" xr:uid="{00000000-0005-0000-0000-0000BD260000}"/>
    <cellStyle name="Normal 15 2 3 2 2 4 3" xfId="10035" xr:uid="{00000000-0005-0000-0000-0000BE260000}"/>
    <cellStyle name="Normal 15 2 3 2 2 5" xfId="10036" xr:uid="{00000000-0005-0000-0000-0000BF260000}"/>
    <cellStyle name="Normal 15 2 3 2 2 5 2" xfId="10037" xr:uid="{00000000-0005-0000-0000-0000C0260000}"/>
    <cellStyle name="Normal 15 2 3 2 2 5 2 2" xfId="10038" xr:uid="{00000000-0005-0000-0000-0000C1260000}"/>
    <cellStyle name="Normal 15 2 3 2 2 5 3" xfId="10039" xr:uid="{00000000-0005-0000-0000-0000C2260000}"/>
    <cellStyle name="Normal 15 2 3 2 2 6" xfId="10040" xr:uid="{00000000-0005-0000-0000-0000C3260000}"/>
    <cellStyle name="Normal 15 2 3 2 2 6 2" xfId="10041" xr:uid="{00000000-0005-0000-0000-0000C4260000}"/>
    <cellStyle name="Normal 15 2 3 2 2 6 2 2" xfId="10042" xr:uid="{00000000-0005-0000-0000-0000C5260000}"/>
    <cellStyle name="Normal 15 2 3 2 2 6 3" xfId="10043" xr:uid="{00000000-0005-0000-0000-0000C6260000}"/>
    <cellStyle name="Normal 15 2 3 2 2 7" xfId="10044" xr:uid="{00000000-0005-0000-0000-0000C7260000}"/>
    <cellStyle name="Normal 15 2 3 2 2 7 2" xfId="10045" xr:uid="{00000000-0005-0000-0000-0000C8260000}"/>
    <cellStyle name="Normal 15 2 3 2 2 8" xfId="10046" xr:uid="{00000000-0005-0000-0000-0000C9260000}"/>
    <cellStyle name="Normal 15 2 3 2 2 8 2" xfId="10047" xr:uid="{00000000-0005-0000-0000-0000CA260000}"/>
    <cellStyle name="Normal 15 2 3 2 2 9" xfId="10048" xr:uid="{00000000-0005-0000-0000-0000CB260000}"/>
    <cellStyle name="Normal 15 2 3 2 3" xfId="10049" xr:uid="{00000000-0005-0000-0000-0000CC260000}"/>
    <cellStyle name="Normal 15 2 3 2 3 2" xfId="10050" xr:uid="{00000000-0005-0000-0000-0000CD260000}"/>
    <cellStyle name="Normal 15 2 3 2 3 2 2" xfId="10051" xr:uid="{00000000-0005-0000-0000-0000CE260000}"/>
    <cellStyle name="Normal 15 2 3 2 3 2 2 2" xfId="10052" xr:uid="{00000000-0005-0000-0000-0000CF260000}"/>
    <cellStyle name="Normal 15 2 3 2 3 2 2 2 2" xfId="10053" xr:uid="{00000000-0005-0000-0000-0000D0260000}"/>
    <cellStyle name="Normal 15 2 3 2 3 2 2 3" xfId="10054" xr:uid="{00000000-0005-0000-0000-0000D1260000}"/>
    <cellStyle name="Normal 15 2 3 2 3 2 3" xfId="10055" xr:uid="{00000000-0005-0000-0000-0000D2260000}"/>
    <cellStyle name="Normal 15 2 3 2 3 2 3 2" xfId="10056" xr:uid="{00000000-0005-0000-0000-0000D3260000}"/>
    <cellStyle name="Normal 15 2 3 2 3 2 3 2 2" xfId="10057" xr:uid="{00000000-0005-0000-0000-0000D4260000}"/>
    <cellStyle name="Normal 15 2 3 2 3 2 3 3" xfId="10058" xr:uid="{00000000-0005-0000-0000-0000D5260000}"/>
    <cellStyle name="Normal 15 2 3 2 3 2 4" xfId="10059" xr:uid="{00000000-0005-0000-0000-0000D6260000}"/>
    <cellStyle name="Normal 15 2 3 2 3 2 4 2" xfId="10060" xr:uid="{00000000-0005-0000-0000-0000D7260000}"/>
    <cellStyle name="Normal 15 2 3 2 3 2 4 2 2" xfId="10061" xr:uid="{00000000-0005-0000-0000-0000D8260000}"/>
    <cellStyle name="Normal 15 2 3 2 3 2 4 3" xfId="10062" xr:uid="{00000000-0005-0000-0000-0000D9260000}"/>
    <cellStyle name="Normal 15 2 3 2 3 2 5" xfId="10063" xr:uid="{00000000-0005-0000-0000-0000DA260000}"/>
    <cellStyle name="Normal 15 2 3 2 3 2 5 2" xfId="10064" xr:uid="{00000000-0005-0000-0000-0000DB260000}"/>
    <cellStyle name="Normal 15 2 3 2 3 2 6" xfId="10065" xr:uid="{00000000-0005-0000-0000-0000DC260000}"/>
    <cellStyle name="Normal 15 2 3 2 3 2 6 2" xfId="10066" xr:uid="{00000000-0005-0000-0000-0000DD260000}"/>
    <cellStyle name="Normal 15 2 3 2 3 2 7" xfId="10067" xr:uid="{00000000-0005-0000-0000-0000DE260000}"/>
    <cellStyle name="Normal 15 2 3 2 3 3" xfId="10068" xr:uid="{00000000-0005-0000-0000-0000DF260000}"/>
    <cellStyle name="Normal 15 2 3 2 3 3 2" xfId="10069" xr:uid="{00000000-0005-0000-0000-0000E0260000}"/>
    <cellStyle name="Normal 15 2 3 2 3 3 2 2" xfId="10070" xr:uid="{00000000-0005-0000-0000-0000E1260000}"/>
    <cellStyle name="Normal 15 2 3 2 3 3 3" xfId="10071" xr:uid="{00000000-0005-0000-0000-0000E2260000}"/>
    <cellStyle name="Normal 15 2 3 2 3 4" xfId="10072" xr:uid="{00000000-0005-0000-0000-0000E3260000}"/>
    <cellStyle name="Normal 15 2 3 2 3 4 2" xfId="10073" xr:uid="{00000000-0005-0000-0000-0000E4260000}"/>
    <cellStyle name="Normal 15 2 3 2 3 4 2 2" xfId="10074" xr:uid="{00000000-0005-0000-0000-0000E5260000}"/>
    <cellStyle name="Normal 15 2 3 2 3 4 3" xfId="10075" xr:uid="{00000000-0005-0000-0000-0000E6260000}"/>
    <cellStyle name="Normal 15 2 3 2 3 5" xfId="10076" xr:uid="{00000000-0005-0000-0000-0000E7260000}"/>
    <cellStyle name="Normal 15 2 3 2 3 5 2" xfId="10077" xr:uid="{00000000-0005-0000-0000-0000E8260000}"/>
    <cellStyle name="Normal 15 2 3 2 3 5 2 2" xfId="10078" xr:uid="{00000000-0005-0000-0000-0000E9260000}"/>
    <cellStyle name="Normal 15 2 3 2 3 5 3" xfId="10079" xr:uid="{00000000-0005-0000-0000-0000EA260000}"/>
    <cellStyle name="Normal 15 2 3 2 3 6" xfId="10080" xr:uid="{00000000-0005-0000-0000-0000EB260000}"/>
    <cellStyle name="Normal 15 2 3 2 3 6 2" xfId="10081" xr:uid="{00000000-0005-0000-0000-0000EC260000}"/>
    <cellStyle name="Normal 15 2 3 2 3 7" xfId="10082" xr:uid="{00000000-0005-0000-0000-0000ED260000}"/>
    <cellStyle name="Normal 15 2 3 2 3 7 2" xfId="10083" xr:uid="{00000000-0005-0000-0000-0000EE260000}"/>
    <cellStyle name="Normal 15 2 3 2 3 8" xfId="10084" xr:uid="{00000000-0005-0000-0000-0000EF260000}"/>
    <cellStyle name="Normal 15 2 3 2 4" xfId="10085" xr:uid="{00000000-0005-0000-0000-0000F0260000}"/>
    <cellStyle name="Normal 15 2 3 2 4 2" xfId="10086" xr:uid="{00000000-0005-0000-0000-0000F1260000}"/>
    <cellStyle name="Normal 15 2 3 2 4 2 2" xfId="10087" xr:uid="{00000000-0005-0000-0000-0000F2260000}"/>
    <cellStyle name="Normal 15 2 3 2 4 2 2 2" xfId="10088" xr:uid="{00000000-0005-0000-0000-0000F3260000}"/>
    <cellStyle name="Normal 15 2 3 2 4 2 3" xfId="10089" xr:uid="{00000000-0005-0000-0000-0000F4260000}"/>
    <cellStyle name="Normal 15 2 3 2 4 3" xfId="10090" xr:uid="{00000000-0005-0000-0000-0000F5260000}"/>
    <cellStyle name="Normal 15 2 3 2 4 3 2" xfId="10091" xr:uid="{00000000-0005-0000-0000-0000F6260000}"/>
    <cellStyle name="Normal 15 2 3 2 4 3 2 2" xfId="10092" xr:uid="{00000000-0005-0000-0000-0000F7260000}"/>
    <cellStyle name="Normal 15 2 3 2 4 3 3" xfId="10093" xr:uid="{00000000-0005-0000-0000-0000F8260000}"/>
    <cellStyle name="Normal 15 2 3 2 4 4" xfId="10094" xr:uid="{00000000-0005-0000-0000-0000F9260000}"/>
    <cellStyle name="Normal 15 2 3 2 4 4 2" xfId="10095" xr:uid="{00000000-0005-0000-0000-0000FA260000}"/>
    <cellStyle name="Normal 15 2 3 2 4 4 2 2" xfId="10096" xr:uid="{00000000-0005-0000-0000-0000FB260000}"/>
    <cellStyle name="Normal 15 2 3 2 4 4 3" xfId="10097" xr:uid="{00000000-0005-0000-0000-0000FC260000}"/>
    <cellStyle name="Normal 15 2 3 2 4 5" xfId="10098" xr:uid="{00000000-0005-0000-0000-0000FD260000}"/>
    <cellStyle name="Normal 15 2 3 2 4 5 2" xfId="10099" xr:uid="{00000000-0005-0000-0000-0000FE260000}"/>
    <cellStyle name="Normal 15 2 3 2 4 6" xfId="10100" xr:uid="{00000000-0005-0000-0000-0000FF260000}"/>
    <cellStyle name="Normal 15 2 3 2 4 6 2" xfId="10101" xr:uid="{00000000-0005-0000-0000-000000270000}"/>
    <cellStyle name="Normal 15 2 3 2 4 7" xfId="10102" xr:uid="{00000000-0005-0000-0000-000001270000}"/>
    <cellStyle name="Normal 15 2 3 2 5" xfId="10103" xr:uid="{00000000-0005-0000-0000-000002270000}"/>
    <cellStyle name="Normal 15 2 3 2 5 2" xfId="10104" xr:uid="{00000000-0005-0000-0000-000003270000}"/>
    <cellStyle name="Normal 15 2 3 2 5 2 2" xfId="10105" xr:uid="{00000000-0005-0000-0000-000004270000}"/>
    <cellStyle name="Normal 15 2 3 2 5 2 2 2" xfId="10106" xr:uid="{00000000-0005-0000-0000-000005270000}"/>
    <cellStyle name="Normal 15 2 3 2 5 2 3" xfId="10107" xr:uid="{00000000-0005-0000-0000-000006270000}"/>
    <cellStyle name="Normal 15 2 3 2 5 3" xfId="10108" xr:uid="{00000000-0005-0000-0000-000007270000}"/>
    <cellStyle name="Normal 15 2 3 2 5 3 2" xfId="10109" xr:uid="{00000000-0005-0000-0000-000008270000}"/>
    <cellStyle name="Normal 15 2 3 2 5 3 2 2" xfId="10110" xr:uid="{00000000-0005-0000-0000-000009270000}"/>
    <cellStyle name="Normal 15 2 3 2 5 3 3" xfId="10111" xr:uid="{00000000-0005-0000-0000-00000A270000}"/>
    <cellStyle name="Normal 15 2 3 2 5 4" xfId="10112" xr:uid="{00000000-0005-0000-0000-00000B270000}"/>
    <cellStyle name="Normal 15 2 3 2 5 4 2" xfId="10113" xr:uid="{00000000-0005-0000-0000-00000C270000}"/>
    <cellStyle name="Normal 15 2 3 2 5 4 2 2" xfId="10114" xr:uid="{00000000-0005-0000-0000-00000D270000}"/>
    <cellStyle name="Normal 15 2 3 2 5 4 3" xfId="10115" xr:uid="{00000000-0005-0000-0000-00000E270000}"/>
    <cellStyle name="Normal 15 2 3 2 5 5" xfId="10116" xr:uid="{00000000-0005-0000-0000-00000F270000}"/>
    <cellStyle name="Normal 15 2 3 2 5 5 2" xfId="10117" xr:uid="{00000000-0005-0000-0000-000010270000}"/>
    <cellStyle name="Normal 15 2 3 2 5 6" xfId="10118" xr:uid="{00000000-0005-0000-0000-000011270000}"/>
    <cellStyle name="Normal 15 2 3 2 5 6 2" xfId="10119" xr:uid="{00000000-0005-0000-0000-000012270000}"/>
    <cellStyle name="Normal 15 2 3 2 5 7" xfId="10120" xr:uid="{00000000-0005-0000-0000-000013270000}"/>
    <cellStyle name="Normal 15 2 3 2 6" xfId="10121" xr:uid="{00000000-0005-0000-0000-000014270000}"/>
    <cellStyle name="Normal 15 2 3 2 6 2" xfId="10122" xr:uid="{00000000-0005-0000-0000-000015270000}"/>
    <cellStyle name="Normal 15 2 3 2 6 2 2" xfId="10123" xr:uid="{00000000-0005-0000-0000-000016270000}"/>
    <cellStyle name="Normal 15 2 3 2 6 3" xfId="10124" xr:uid="{00000000-0005-0000-0000-000017270000}"/>
    <cellStyle name="Normal 15 2 3 2 7" xfId="10125" xr:uid="{00000000-0005-0000-0000-000018270000}"/>
    <cellStyle name="Normal 15 2 3 2 7 2" xfId="10126" xr:uid="{00000000-0005-0000-0000-000019270000}"/>
    <cellStyle name="Normal 15 2 3 2 7 2 2" xfId="10127" xr:uid="{00000000-0005-0000-0000-00001A270000}"/>
    <cellStyle name="Normal 15 2 3 2 7 3" xfId="10128" xr:uid="{00000000-0005-0000-0000-00001B270000}"/>
    <cellStyle name="Normal 15 2 3 2 8" xfId="10129" xr:uid="{00000000-0005-0000-0000-00001C270000}"/>
    <cellStyle name="Normal 15 2 3 2 8 2" xfId="10130" xr:uid="{00000000-0005-0000-0000-00001D270000}"/>
    <cellStyle name="Normal 15 2 3 2 8 2 2" xfId="10131" xr:uid="{00000000-0005-0000-0000-00001E270000}"/>
    <cellStyle name="Normal 15 2 3 2 8 3" xfId="10132" xr:uid="{00000000-0005-0000-0000-00001F270000}"/>
    <cellStyle name="Normal 15 2 3 2 9" xfId="10133" xr:uid="{00000000-0005-0000-0000-000020270000}"/>
    <cellStyle name="Normal 15 2 3 2 9 2" xfId="10134" xr:uid="{00000000-0005-0000-0000-000021270000}"/>
    <cellStyle name="Normal 15 2 3 3" xfId="433" xr:uid="{00000000-0005-0000-0000-000022270000}"/>
    <cellStyle name="Normal 15 2 3 3 10" xfId="10135" xr:uid="{00000000-0005-0000-0000-000023270000}"/>
    <cellStyle name="Normal 15 2 3 3 10 2" xfId="10136" xr:uid="{00000000-0005-0000-0000-000024270000}"/>
    <cellStyle name="Normal 15 2 3 3 11" xfId="10137" xr:uid="{00000000-0005-0000-0000-000025270000}"/>
    <cellStyle name="Normal 15 2 3 3 2" xfId="10138" xr:uid="{00000000-0005-0000-0000-000026270000}"/>
    <cellStyle name="Normal 15 2 3 3 2 2" xfId="10139" xr:uid="{00000000-0005-0000-0000-000027270000}"/>
    <cellStyle name="Normal 15 2 3 3 2 2 2" xfId="10140" xr:uid="{00000000-0005-0000-0000-000028270000}"/>
    <cellStyle name="Normal 15 2 3 3 2 2 2 2" xfId="10141" xr:uid="{00000000-0005-0000-0000-000029270000}"/>
    <cellStyle name="Normal 15 2 3 3 2 2 2 2 2" xfId="10142" xr:uid="{00000000-0005-0000-0000-00002A270000}"/>
    <cellStyle name="Normal 15 2 3 3 2 2 2 3" xfId="10143" xr:uid="{00000000-0005-0000-0000-00002B270000}"/>
    <cellStyle name="Normal 15 2 3 3 2 2 3" xfId="10144" xr:uid="{00000000-0005-0000-0000-00002C270000}"/>
    <cellStyle name="Normal 15 2 3 3 2 2 3 2" xfId="10145" xr:uid="{00000000-0005-0000-0000-00002D270000}"/>
    <cellStyle name="Normal 15 2 3 3 2 2 3 2 2" xfId="10146" xr:uid="{00000000-0005-0000-0000-00002E270000}"/>
    <cellStyle name="Normal 15 2 3 3 2 2 3 3" xfId="10147" xr:uid="{00000000-0005-0000-0000-00002F270000}"/>
    <cellStyle name="Normal 15 2 3 3 2 2 4" xfId="10148" xr:uid="{00000000-0005-0000-0000-000030270000}"/>
    <cellStyle name="Normal 15 2 3 3 2 2 4 2" xfId="10149" xr:uid="{00000000-0005-0000-0000-000031270000}"/>
    <cellStyle name="Normal 15 2 3 3 2 2 4 2 2" xfId="10150" xr:uid="{00000000-0005-0000-0000-000032270000}"/>
    <cellStyle name="Normal 15 2 3 3 2 2 4 3" xfId="10151" xr:uid="{00000000-0005-0000-0000-000033270000}"/>
    <cellStyle name="Normal 15 2 3 3 2 2 5" xfId="10152" xr:uid="{00000000-0005-0000-0000-000034270000}"/>
    <cellStyle name="Normal 15 2 3 3 2 2 5 2" xfId="10153" xr:uid="{00000000-0005-0000-0000-000035270000}"/>
    <cellStyle name="Normal 15 2 3 3 2 2 6" xfId="10154" xr:uid="{00000000-0005-0000-0000-000036270000}"/>
    <cellStyle name="Normal 15 2 3 3 2 2 6 2" xfId="10155" xr:uid="{00000000-0005-0000-0000-000037270000}"/>
    <cellStyle name="Normal 15 2 3 3 2 2 7" xfId="10156" xr:uid="{00000000-0005-0000-0000-000038270000}"/>
    <cellStyle name="Normal 15 2 3 3 2 3" xfId="10157" xr:uid="{00000000-0005-0000-0000-000039270000}"/>
    <cellStyle name="Normal 15 2 3 3 2 3 2" xfId="10158" xr:uid="{00000000-0005-0000-0000-00003A270000}"/>
    <cellStyle name="Normal 15 2 3 3 2 3 2 2" xfId="10159" xr:uid="{00000000-0005-0000-0000-00003B270000}"/>
    <cellStyle name="Normal 15 2 3 3 2 3 2 2 2" xfId="10160" xr:uid="{00000000-0005-0000-0000-00003C270000}"/>
    <cellStyle name="Normal 15 2 3 3 2 3 2 3" xfId="10161" xr:uid="{00000000-0005-0000-0000-00003D270000}"/>
    <cellStyle name="Normal 15 2 3 3 2 3 3" xfId="10162" xr:uid="{00000000-0005-0000-0000-00003E270000}"/>
    <cellStyle name="Normal 15 2 3 3 2 3 3 2" xfId="10163" xr:uid="{00000000-0005-0000-0000-00003F270000}"/>
    <cellStyle name="Normal 15 2 3 3 2 3 3 2 2" xfId="10164" xr:uid="{00000000-0005-0000-0000-000040270000}"/>
    <cellStyle name="Normal 15 2 3 3 2 3 3 3" xfId="10165" xr:uid="{00000000-0005-0000-0000-000041270000}"/>
    <cellStyle name="Normal 15 2 3 3 2 3 4" xfId="10166" xr:uid="{00000000-0005-0000-0000-000042270000}"/>
    <cellStyle name="Normal 15 2 3 3 2 3 4 2" xfId="10167" xr:uid="{00000000-0005-0000-0000-000043270000}"/>
    <cellStyle name="Normal 15 2 3 3 2 3 4 2 2" xfId="10168" xr:uid="{00000000-0005-0000-0000-000044270000}"/>
    <cellStyle name="Normal 15 2 3 3 2 3 4 3" xfId="10169" xr:uid="{00000000-0005-0000-0000-000045270000}"/>
    <cellStyle name="Normal 15 2 3 3 2 3 5" xfId="10170" xr:uid="{00000000-0005-0000-0000-000046270000}"/>
    <cellStyle name="Normal 15 2 3 3 2 3 5 2" xfId="10171" xr:uid="{00000000-0005-0000-0000-000047270000}"/>
    <cellStyle name="Normal 15 2 3 3 2 3 6" xfId="10172" xr:uid="{00000000-0005-0000-0000-000048270000}"/>
    <cellStyle name="Normal 15 2 3 3 2 3 6 2" xfId="10173" xr:uid="{00000000-0005-0000-0000-000049270000}"/>
    <cellStyle name="Normal 15 2 3 3 2 3 7" xfId="10174" xr:uid="{00000000-0005-0000-0000-00004A270000}"/>
    <cellStyle name="Normal 15 2 3 3 2 4" xfId="10175" xr:uid="{00000000-0005-0000-0000-00004B270000}"/>
    <cellStyle name="Normal 15 2 3 3 2 4 2" xfId="10176" xr:uid="{00000000-0005-0000-0000-00004C270000}"/>
    <cellStyle name="Normal 15 2 3 3 2 4 2 2" xfId="10177" xr:uid="{00000000-0005-0000-0000-00004D270000}"/>
    <cellStyle name="Normal 15 2 3 3 2 4 3" xfId="10178" xr:uid="{00000000-0005-0000-0000-00004E270000}"/>
    <cellStyle name="Normal 15 2 3 3 2 5" xfId="10179" xr:uid="{00000000-0005-0000-0000-00004F270000}"/>
    <cellStyle name="Normal 15 2 3 3 2 5 2" xfId="10180" xr:uid="{00000000-0005-0000-0000-000050270000}"/>
    <cellStyle name="Normal 15 2 3 3 2 5 2 2" xfId="10181" xr:uid="{00000000-0005-0000-0000-000051270000}"/>
    <cellStyle name="Normal 15 2 3 3 2 5 3" xfId="10182" xr:uid="{00000000-0005-0000-0000-000052270000}"/>
    <cellStyle name="Normal 15 2 3 3 2 6" xfId="10183" xr:uid="{00000000-0005-0000-0000-000053270000}"/>
    <cellStyle name="Normal 15 2 3 3 2 6 2" xfId="10184" xr:uid="{00000000-0005-0000-0000-000054270000}"/>
    <cellStyle name="Normal 15 2 3 3 2 6 2 2" xfId="10185" xr:uid="{00000000-0005-0000-0000-000055270000}"/>
    <cellStyle name="Normal 15 2 3 3 2 6 3" xfId="10186" xr:uid="{00000000-0005-0000-0000-000056270000}"/>
    <cellStyle name="Normal 15 2 3 3 2 7" xfId="10187" xr:uid="{00000000-0005-0000-0000-000057270000}"/>
    <cellStyle name="Normal 15 2 3 3 2 7 2" xfId="10188" xr:uid="{00000000-0005-0000-0000-000058270000}"/>
    <cellStyle name="Normal 15 2 3 3 2 8" xfId="10189" xr:uid="{00000000-0005-0000-0000-000059270000}"/>
    <cellStyle name="Normal 15 2 3 3 2 8 2" xfId="10190" xr:uid="{00000000-0005-0000-0000-00005A270000}"/>
    <cellStyle name="Normal 15 2 3 3 2 9" xfId="10191" xr:uid="{00000000-0005-0000-0000-00005B270000}"/>
    <cellStyle name="Normal 15 2 3 3 3" xfId="10192" xr:uid="{00000000-0005-0000-0000-00005C270000}"/>
    <cellStyle name="Normal 15 2 3 3 3 2" xfId="10193" xr:uid="{00000000-0005-0000-0000-00005D270000}"/>
    <cellStyle name="Normal 15 2 3 3 3 2 2" xfId="10194" xr:uid="{00000000-0005-0000-0000-00005E270000}"/>
    <cellStyle name="Normal 15 2 3 3 3 2 2 2" xfId="10195" xr:uid="{00000000-0005-0000-0000-00005F270000}"/>
    <cellStyle name="Normal 15 2 3 3 3 2 2 2 2" xfId="10196" xr:uid="{00000000-0005-0000-0000-000060270000}"/>
    <cellStyle name="Normal 15 2 3 3 3 2 2 3" xfId="10197" xr:uid="{00000000-0005-0000-0000-000061270000}"/>
    <cellStyle name="Normal 15 2 3 3 3 2 3" xfId="10198" xr:uid="{00000000-0005-0000-0000-000062270000}"/>
    <cellStyle name="Normal 15 2 3 3 3 2 3 2" xfId="10199" xr:uid="{00000000-0005-0000-0000-000063270000}"/>
    <cellStyle name="Normal 15 2 3 3 3 2 3 2 2" xfId="10200" xr:uid="{00000000-0005-0000-0000-000064270000}"/>
    <cellStyle name="Normal 15 2 3 3 3 2 3 3" xfId="10201" xr:uid="{00000000-0005-0000-0000-000065270000}"/>
    <cellStyle name="Normal 15 2 3 3 3 2 4" xfId="10202" xr:uid="{00000000-0005-0000-0000-000066270000}"/>
    <cellStyle name="Normal 15 2 3 3 3 2 4 2" xfId="10203" xr:uid="{00000000-0005-0000-0000-000067270000}"/>
    <cellStyle name="Normal 15 2 3 3 3 2 4 2 2" xfId="10204" xr:uid="{00000000-0005-0000-0000-000068270000}"/>
    <cellStyle name="Normal 15 2 3 3 3 2 4 3" xfId="10205" xr:uid="{00000000-0005-0000-0000-000069270000}"/>
    <cellStyle name="Normal 15 2 3 3 3 2 5" xfId="10206" xr:uid="{00000000-0005-0000-0000-00006A270000}"/>
    <cellStyle name="Normal 15 2 3 3 3 2 5 2" xfId="10207" xr:uid="{00000000-0005-0000-0000-00006B270000}"/>
    <cellStyle name="Normal 15 2 3 3 3 2 6" xfId="10208" xr:uid="{00000000-0005-0000-0000-00006C270000}"/>
    <cellStyle name="Normal 15 2 3 3 3 2 6 2" xfId="10209" xr:uid="{00000000-0005-0000-0000-00006D270000}"/>
    <cellStyle name="Normal 15 2 3 3 3 2 7" xfId="10210" xr:uid="{00000000-0005-0000-0000-00006E270000}"/>
    <cellStyle name="Normal 15 2 3 3 3 3" xfId="10211" xr:uid="{00000000-0005-0000-0000-00006F270000}"/>
    <cellStyle name="Normal 15 2 3 3 3 3 2" xfId="10212" xr:uid="{00000000-0005-0000-0000-000070270000}"/>
    <cellStyle name="Normal 15 2 3 3 3 3 2 2" xfId="10213" xr:uid="{00000000-0005-0000-0000-000071270000}"/>
    <cellStyle name="Normal 15 2 3 3 3 3 3" xfId="10214" xr:uid="{00000000-0005-0000-0000-000072270000}"/>
    <cellStyle name="Normal 15 2 3 3 3 4" xfId="10215" xr:uid="{00000000-0005-0000-0000-000073270000}"/>
    <cellStyle name="Normal 15 2 3 3 3 4 2" xfId="10216" xr:uid="{00000000-0005-0000-0000-000074270000}"/>
    <cellStyle name="Normal 15 2 3 3 3 4 2 2" xfId="10217" xr:uid="{00000000-0005-0000-0000-000075270000}"/>
    <cellStyle name="Normal 15 2 3 3 3 4 3" xfId="10218" xr:uid="{00000000-0005-0000-0000-000076270000}"/>
    <cellStyle name="Normal 15 2 3 3 3 5" xfId="10219" xr:uid="{00000000-0005-0000-0000-000077270000}"/>
    <cellStyle name="Normal 15 2 3 3 3 5 2" xfId="10220" xr:uid="{00000000-0005-0000-0000-000078270000}"/>
    <cellStyle name="Normal 15 2 3 3 3 5 2 2" xfId="10221" xr:uid="{00000000-0005-0000-0000-000079270000}"/>
    <cellStyle name="Normal 15 2 3 3 3 5 3" xfId="10222" xr:uid="{00000000-0005-0000-0000-00007A270000}"/>
    <cellStyle name="Normal 15 2 3 3 3 6" xfId="10223" xr:uid="{00000000-0005-0000-0000-00007B270000}"/>
    <cellStyle name="Normal 15 2 3 3 3 6 2" xfId="10224" xr:uid="{00000000-0005-0000-0000-00007C270000}"/>
    <cellStyle name="Normal 15 2 3 3 3 7" xfId="10225" xr:uid="{00000000-0005-0000-0000-00007D270000}"/>
    <cellStyle name="Normal 15 2 3 3 3 7 2" xfId="10226" xr:uid="{00000000-0005-0000-0000-00007E270000}"/>
    <cellStyle name="Normal 15 2 3 3 3 8" xfId="10227" xr:uid="{00000000-0005-0000-0000-00007F270000}"/>
    <cellStyle name="Normal 15 2 3 3 4" xfId="10228" xr:uid="{00000000-0005-0000-0000-000080270000}"/>
    <cellStyle name="Normal 15 2 3 3 4 2" xfId="10229" xr:uid="{00000000-0005-0000-0000-000081270000}"/>
    <cellStyle name="Normal 15 2 3 3 4 2 2" xfId="10230" xr:uid="{00000000-0005-0000-0000-000082270000}"/>
    <cellStyle name="Normal 15 2 3 3 4 2 2 2" xfId="10231" xr:uid="{00000000-0005-0000-0000-000083270000}"/>
    <cellStyle name="Normal 15 2 3 3 4 2 3" xfId="10232" xr:uid="{00000000-0005-0000-0000-000084270000}"/>
    <cellStyle name="Normal 15 2 3 3 4 3" xfId="10233" xr:uid="{00000000-0005-0000-0000-000085270000}"/>
    <cellStyle name="Normal 15 2 3 3 4 3 2" xfId="10234" xr:uid="{00000000-0005-0000-0000-000086270000}"/>
    <cellStyle name="Normal 15 2 3 3 4 3 2 2" xfId="10235" xr:uid="{00000000-0005-0000-0000-000087270000}"/>
    <cellStyle name="Normal 15 2 3 3 4 3 3" xfId="10236" xr:uid="{00000000-0005-0000-0000-000088270000}"/>
    <cellStyle name="Normal 15 2 3 3 4 4" xfId="10237" xr:uid="{00000000-0005-0000-0000-000089270000}"/>
    <cellStyle name="Normal 15 2 3 3 4 4 2" xfId="10238" xr:uid="{00000000-0005-0000-0000-00008A270000}"/>
    <cellStyle name="Normal 15 2 3 3 4 4 2 2" xfId="10239" xr:uid="{00000000-0005-0000-0000-00008B270000}"/>
    <cellStyle name="Normal 15 2 3 3 4 4 3" xfId="10240" xr:uid="{00000000-0005-0000-0000-00008C270000}"/>
    <cellStyle name="Normal 15 2 3 3 4 5" xfId="10241" xr:uid="{00000000-0005-0000-0000-00008D270000}"/>
    <cellStyle name="Normal 15 2 3 3 4 5 2" xfId="10242" xr:uid="{00000000-0005-0000-0000-00008E270000}"/>
    <cellStyle name="Normal 15 2 3 3 4 6" xfId="10243" xr:uid="{00000000-0005-0000-0000-00008F270000}"/>
    <cellStyle name="Normal 15 2 3 3 4 6 2" xfId="10244" xr:uid="{00000000-0005-0000-0000-000090270000}"/>
    <cellStyle name="Normal 15 2 3 3 4 7" xfId="10245" xr:uid="{00000000-0005-0000-0000-000091270000}"/>
    <cellStyle name="Normal 15 2 3 3 5" xfId="10246" xr:uid="{00000000-0005-0000-0000-000092270000}"/>
    <cellStyle name="Normal 15 2 3 3 5 2" xfId="10247" xr:uid="{00000000-0005-0000-0000-000093270000}"/>
    <cellStyle name="Normal 15 2 3 3 5 2 2" xfId="10248" xr:uid="{00000000-0005-0000-0000-000094270000}"/>
    <cellStyle name="Normal 15 2 3 3 5 2 2 2" xfId="10249" xr:uid="{00000000-0005-0000-0000-000095270000}"/>
    <cellStyle name="Normal 15 2 3 3 5 2 3" xfId="10250" xr:uid="{00000000-0005-0000-0000-000096270000}"/>
    <cellStyle name="Normal 15 2 3 3 5 3" xfId="10251" xr:uid="{00000000-0005-0000-0000-000097270000}"/>
    <cellStyle name="Normal 15 2 3 3 5 3 2" xfId="10252" xr:uid="{00000000-0005-0000-0000-000098270000}"/>
    <cellStyle name="Normal 15 2 3 3 5 3 2 2" xfId="10253" xr:uid="{00000000-0005-0000-0000-000099270000}"/>
    <cellStyle name="Normal 15 2 3 3 5 3 3" xfId="10254" xr:uid="{00000000-0005-0000-0000-00009A270000}"/>
    <cellStyle name="Normal 15 2 3 3 5 4" xfId="10255" xr:uid="{00000000-0005-0000-0000-00009B270000}"/>
    <cellStyle name="Normal 15 2 3 3 5 4 2" xfId="10256" xr:uid="{00000000-0005-0000-0000-00009C270000}"/>
    <cellStyle name="Normal 15 2 3 3 5 4 2 2" xfId="10257" xr:uid="{00000000-0005-0000-0000-00009D270000}"/>
    <cellStyle name="Normal 15 2 3 3 5 4 3" xfId="10258" xr:uid="{00000000-0005-0000-0000-00009E270000}"/>
    <cellStyle name="Normal 15 2 3 3 5 5" xfId="10259" xr:uid="{00000000-0005-0000-0000-00009F270000}"/>
    <cellStyle name="Normal 15 2 3 3 5 5 2" xfId="10260" xr:uid="{00000000-0005-0000-0000-0000A0270000}"/>
    <cellStyle name="Normal 15 2 3 3 5 6" xfId="10261" xr:uid="{00000000-0005-0000-0000-0000A1270000}"/>
    <cellStyle name="Normal 15 2 3 3 5 6 2" xfId="10262" xr:uid="{00000000-0005-0000-0000-0000A2270000}"/>
    <cellStyle name="Normal 15 2 3 3 5 7" xfId="10263" xr:uid="{00000000-0005-0000-0000-0000A3270000}"/>
    <cellStyle name="Normal 15 2 3 3 6" xfId="10264" xr:uid="{00000000-0005-0000-0000-0000A4270000}"/>
    <cellStyle name="Normal 15 2 3 3 6 2" xfId="10265" xr:uid="{00000000-0005-0000-0000-0000A5270000}"/>
    <cellStyle name="Normal 15 2 3 3 6 2 2" xfId="10266" xr:uid="{00000000-0005-0000-0000-0000A6270000}"/>
    <cellStyle name="Normal 15 2 3 3 6 3" xfId="10267" xr:uid="{00000000-0005-0000-0000-0000A7270000}"/>
    <cellStyle name="Normal 15 2 3 3 7" xfId="10268" xr:uid="{00000000-0005-0000-0000-0000A8270000}"/>
    <cellStyle name="Normal 15 2 3 3 7 2" xfId="10269" xr:uid="{00000000-0005-0000-0000-0000A9270000}"/>
    <cellStyle name="Normal 15 2 3 3 7 2 2" xfId="10270" xr:uid="{00000000-0005-0000-0000-0000AA270000}"/>
    <cellStyle name="Normal 15 2 3 3 7 3" xfId="10271" xr:uid="{00000000-0005-0000-0000-0000AB270000}"/>
    <cellStyle name="Normal 15 2 3 3 8" xfId="10272" xr:uid="{00000000-0005-0000-0000-0000AC270000}"/>
    <cellStyle name="Normal 15 2 3 3 8 2" xfId="10273" xr:uid="{00000000-0005-0000-0000-0000AD270000}"/>
    <cellStyle name="Normal 15 2 3 3 8 2 2" xfId="10274" xr:uid="{00000000-0005-0000-0000-0000AE270000}"/>
    <cellStyle name="Normal 15 2 3 3 8 3" xfId="10275" xr:uid="{00000000-0005-0000-0000-0000AF270000}"/>
    <cellStyle name="Normal 15 2 3 3 9" xfId="10276" xr:uid="{00000000-0005-0000-0000-0000B0270000}"/>
    <cellStyle name="Normal 15 2 3 3 9 2" xfId="10277" xr:uid="{00000000-0005-0000-0000-0000B1270000}"/>
    <cellStyle name="Normal 15 2 3 4" xfId="10278" xr:uid="{00000000-0005-0000-0000-0000B2270000}"/>
    <cellStyle name="Normal 15 2 3 4 2" xfId="10279" xr:uid="{00000000-0005-0000-0000-0000B3270000}"/>
    <cellStyle name="Normal 15 2 3 4 2 2" xfId="10280" xr:uid="{00000000-0005-0000-0000-0000B4270000}"/>
    <cellStyle name="Normal 15 2 3 4 2 2 2" xfId="10281" xr:uid="{00000000-0005-0000-0000-0000B5270000}"/>
    <cellStyle name="Normal 15 2 3 4 2 2 2 2" xfId="10282" xr:uid="{00000000-0005-0000-0000-0000B6270000}"/>
    <cellStyle name="Normal 15 2 3 4 2 2 3" xfId="10283" xr:uid="{00000000-0005-0000-0000-0000B7270000}"/>
    <cellStyle name="Normal 15 2 3 4 2 3" xfId="10284" xr:uid="{00000000-0005-0000-0000-0000B8270000}"/>
    <cellStyle name="Normal 15 2 3 4 2 3 2" xfId="10285" xr:uid="{00000000-0005-0000-0000-0000B9270000}"/>
    <cellStyle name="Normal 15 2 3 4 2 3 2 2" xfId="10286" xr:uid="{00000000-0005-0000-0000-0000BA270000}"/>
    <cellStyle name="Normal 15 2 3 4 2 3 3" xfId="10287" xr:uid="{00000000-0005-0000-0000-0000BB270000}"/>
    <cellStyle name="Normal 15 2 3 4 2 4" xfId="10288" xr:uid="{00000000-0005-0000-0000-0000BC270000}"/>
    <cellStyle name="Normal 15 2 3 4 2 4 2" xfId="10289" xr:uid="{00000000-0005-0000-0000-0000BD270000}"/>
    <cellStyle name="Normal 15 2 3 4 2 4 2 2" xfId="10290" xr:uid="{00000000-0005-0000-0000-0000BE270000}"/>
    <cellStyle name="Normal 15 2 3 4 2 4 3" xfId="10291" xr:uid="{00000000-0005-0000-0000-0000BF270000}"/>
    <cellStyle name="Normal 15 2 3 4 2 5" xfId="10292" xr:uid="{00000000-0005-0000-0000-0000C0270000}"/>
    <cellStyle name="Normal 15 2 3 4 2 5 2" xfId="10293" xr:uid="{00000000-0005-0000-0000-0000C1270000}"/>
    <cellStyle name="Normal 15 2 3 4 2 6" xfId="10294" xr:uid="{00000000-0005-0000-0000-0000C2270000}"/>
    <cellStyle name="Normal 15 2 3 4 2 6 2" xfId="10295" xr:uid="{00000000-0005-0000-0000-0000C3270000}"/>
    <cellStyle name="Normal 15 2 3 4 2 7" xfId="10296" xr:uid="{00000000-0005-0000-0000-0000C4270000}"/>
    <cellStyle name="Normal 15 2 3 4 3" xfId="10297" xr:uid="{00000000-0005-0000-0000-0000C5270000}"/>
    <cellStyle name="Normal 15 2 3 4 3 2" xfId="10298" xr:uid="{00000000-0005-0000-0000-0000C6270000}"/>
    <cellStyle name="Normal 15 2 3 4 3 2 2" xfId="10299" xr:uid="{00000000-0005-0000-0000-0000C7270000}"/>
    <cellStyle name="Normal 15 2 3 4 3 2 2 2" xfId="10300" xr:uid="{00000000-0005-0000-0000-0000C8270000}"/>
    <cellStyle name="Normal 15 2 3 4 3 2 3" xfId="10301" xr:uid="{00000000-0005-0000-0000-0000C9270000}"/>
    <cellStyle name="Normal 15 2 3 4 3 3" xfId="10302" xr:uid="{00000000-0005-0000-0000-0000CA270000}"/>
    <cellStyle name="Normal 15 2 3 4 3 3 2" xfId="10303" xr:uid="{00000000-0005-0000-0000-0000CB270000}"/>
    <cellStyle name="Normal 15 2 3 4 3 3 2 2" xfId="10304" xr:uid="{00000000-0005-0000-0000-0000CC270000}"/>
    <cellStyle name="Normal 15 2 3 4 3 3 3" xfId="10305" xr:uid="{00000000-0005-0000-0000-0000CD270000}"/>
    <cellStyle name="Normal 15 2 3 4 3 4" xfId="10306" xr:uid="{00000000-0005-0000-0000-0000CE270000}"/>
    <cellStyle name="Normal 15 2 3 4 3 4 2" xfId="10307" xr:uid="{00000000-0005-0000-0000-0000CF270000}"/>
    <cellStyle name="Normal 15 2 3 4 3 4 2 2" xfId="10308" xr:uid="{00000000-0005-0000-0000-0000D0270000}"/>
    <cellStyle name="Normal 15 2 3 4 3 4 3" xfId="10309" xr:uid="{00000000-0005-0000-0000-0000D1270000}"/>
    <cellStyle name="Normal 15 2 3 4 3 5" xfId="10310" xr:uid="{00000000-0005-0000-0000-0000D2270000}"/>
    <cellStyle name="Normal 15 2 3 4 3 5 2" xfId="10311" xr:uid="{00000000-0005-0000-0000-0000D3270000}"/>
    <cellStyle name="Normal 15 2 3 4 3 6" xfId="10312" xr:uid="{00000000-0005-0000-0000-0000D4270000}"/>
    <cellStyle name="Normal 15 2 3 4 3 6 2" xfId="10313" xr:uid="{00000000-0005-0000-0000-0000D5270000}"/>
    <cellStyle name="Normal 15 2 3 4 3 7" xfId="10314" xr:uid="{00000000-0005-0000-0000-0000D6270000}"/>
    <cellStyle name="Normal 15 2 3 4 4" xfId="10315" xr:uid="{00000000-0005-0000-0000-0000D7270000}"/>
    <cellStyle name="Normal 15 2 3 4 4 2" xfId="10316" xr:uid="{00000000-0005-0000-0000-0000D8270000}"/>
    <cellStyle name="Normal 15 2 3 4 4 2 2" xfId="10317" xr:uid="{00000000-0005-0000-0000-0000D9270000}"/>
    <cellStyle name="Normal 15 2 3 4 4 3" xfId="10318" xr:uid="{00000000-0005-0000-0000-0000DA270000}"/>
    <cellStyle name="Normal 15 2 3 4 5" xfId="10319" xr:uid="{00000000-0005-0000-0000-0000DB270000}"/>
    <cellStyle name="Normal 15 2 3 4 5 2" xfId="10320" xr:uid="{00000000-0005-0000-0000-0000DC270000}"/>
    <cellStyle name="Normal 15 2 3 4 5 2 2" xfId="10321" xr:uid="{00000000-0005-0000-0000-0000DD270000}"/>
    <cellStyle name="Normal 15 2 3 4 5 3" xfId="10322" xr:uid="{00000000-0005-0000-0000-0000DE270000}"/>
    <cellStyle name="Normal 15 2 3 4 6" xfId="10323" xr:uid="{00000000-0005-0000-0000-0000DF270000}"/>
    <cellStyle name="Normal 15 2 3 4 6 2" xfId="10324" xr:uid="{00000000-0005-0000-0000-0000E0270000}"/>
    <cellStyle name="Normal 15 2 3 4 6 2 2" xfId="10325" xr:uid="{00000000-0005-0000-0000-0000E1270000}"/>
    <cellStyle name="Normal 15 2 3 4 6 3" xfId="10326" xr:uid="{00000000-0005-0000-0000-0000E2270000}"/>
    <cellStyle name="Normal 15 2 3 4 7" xfId="10327" xr:uid="{00000000-0005-0000-0000-0000E3270000}"/>
    <cellStyle name="Normal 15 2 3 4 7 2" xfId="10328" xr:uid="{00000000-0005-0000-0000-0000E4270000}"/>
    <cellStyle name="Normal 15 2 3 4 8" xfId="10329" xr:uid="{00000000-0005-0000-0000-0000E5270000}"/>
    <cellStyle name="Normal 15 2 3 4 8 2" xfId="10330" xr:uid="{00000000-0005-0000-0000-0000E6270000}"/>
    <cellStyle name="Normal 15 2 3 4 9" xfId="10331" xr:uid="{00000000-0005-0000-0000-0000E7270000}"/>
    <cellStyle name="Normal 15 2 3 5" xfId="10332" xr:uid="{00000000-0005-0000-0000-0000E8270000}"/>
    <cellStyle name="Normal 15 2 3 5 2" xfId="10333" xr:uid="{00000000-0005-0000-0000-0000E9270000}"/>
    <cellStyle name="Normal 15 2 3 5 2 2" xfId="10334" xr:uid="{00000000-0005-0000-0000-0000EA270000}"/>
    <cellStyle name="Normal 15 2 3 5 2 2 2" xfId="10335" xr:uid="{00000000-0005-0000-0000-0000EB270000}"/>
    <cellStyle name="Normal 15 2 3 5 2 2 2 2" xfId="10336" xr:uid="{00000000-0005-0000-0000-0000EC270000}"/>
    <cellStyle name="Normal 15 2 3 5 2 2 3" xfId="10337" xr:uid="{00000000-0005-0000-0000-0000ED270000}"/>
    <cellStyle name="Normal 15 2 3 5 2 3" xfId="10338" xr:uid="{00000000-0005-0000-0000-0000EE270000}"/>
    <cellStyle name="Normal 15 2 3 5 2 3 2" xfId="10339" xr:uid="{00000000-0005-0000-0000-0000EF270000}"/>
    <cellStyle name="Normal 15 2 3 5 2 3 2 2" xfId="10340" xr:uid="{00000000-0005-0000-0000-0000F0270000}"/>
    <cellStyle name="Normal 15 2 3 5 2 3 3" xfId="10341" xr:uid="{00000000-0005-0000-0000-0000F1270000}"/>
    <cellStyle name="Normal 15 2 3 5 2 4" xfId="10342" xr:uid="{00000000-0005-0000-0000-0000F2270000}"/>
    <cellStyle name="Normal 15 2 3 5 2 4 2" xfId="10343" xr:uid="{00000000-0005-0000-0000-0000F3270000}"/>
    <cellStyle name="Normal 15 2 3 5 2 4 2 2" xfId="10344" xr:uid="{00000000-0005-0000-0000-0000F4270000}"/>
    <cellStyle name="Normal 15 2 3 5 2 4 3" xfId="10345" xr:uid="{00000000-0005-0000-0000-0000F5270000}"/>
    <cellStyle name="Normal 15 2 3 5 2 5" xfId="10346" xr:uid="{00000000-0005-0000-0000-0000F6270000}"/>
    <cellStyle name="Normal 15 2 3 5 2 5 2" xfId="10347" xr:uid="{00000000-0005-0000-0000-0000F7270000}"/>
    <cellStyle name="Normal 15 2 3 5 2 6" xfId="10348" xr:uid="{00000000-0005-0000-0000-0000F8270000}"/>
    <cellStyle name="Normal 15 2 3 5 2 6 2" xfId="10349" xr:uid="{00000000-0005-0000-0000-0000F9270000}"/>
    <cellStyle name="Normal 15 2 3 5 2 7" xfId="10350" xr:uid="{00000000-0005-0000-0000-0000FA270000}"/>
    <cellStyle name="Normal 15 2 3 5 3" xfId="10351" xr:uid="{00000000-0005-0000-0000-0000FB270000}"/>
    <cellStyle name="Normal 15 2 3 5 3 2" xfId="10352" xr:uid="{00000000-0005-0000-0000-0000FC270000}"/>
    <cellStyle name="Normal 15 2 3 5 3 2 2" xfId="10353" xr:uid="{00000000-0005-0000-0000-0000FD270000}"/>
    <cellStyle name="Normal 15 2 3 5 3 3" xfId="10354" xr:uid="{00000000-0005-0000-0000-0000FE270000}"/>
    <cellStyle name="Normal 15 2 3 5 4" xfId="10355" xr:uid="{00000000-0005-0000-0000-0000FF270000}"/>
    <cellStyle name="Normal 15 2 3 5 4 2" xfId="10356" xr:uid="{00000000-0005-0000-0000-000000280000}"/>
    <cellStyle name="Normal 15 2 3 5 4 2 2" xfId="10357" xr:uid="{00000000-0005-0000-0000-000001280000}"/>
    <cellStyle name="Normal 15 2 3 5 4 3" xfId="10358" xr:uid="{00000000-0005-0000-0000-000002280000}"/>
    <cellStyle name="Normal 15 2 3 5 5" xfId="10359" xr:uid="{00000000-0005-0000-0000-000003280000}"/>
    <cellStyle name="Normal 15 2 3 5 5 2" xfId="10360" xr:uid="{00000000-0005-0000-0000-000004280000}"/>
    <cellStyle name="Normal 15 2 3 5 5 2 2" xfId="10361" xr:uid="{00000000-0005-0000-0000-000005280000}"/>
    <cellStyle name="Normal 15 2 3 5 5 3" xfId="10362" xr:uid="{00000000-0005-0000-0000-000006280000}"/>
    <cellStyle name="Normal 15 2 3 5 6" xfId="10363" xr:uid="{00000000-0005-0000-0000-000007280000}"/>
    <cellStyle name="Normal 15 2 3 5 6 2" xfId="10364" xr:uid="{00000000-0005-0000-0000-000008280000}"/>
    <cellStyle name="Normal 15 2 3 5 7" xfId="10365" xr:uid="{00000000-0005-0000-0000-000009280000}"/>
    <cellStyle name="Normal 15 2 3 5 7 2" xfId="10366" xr:uid="{00000000-0005-0000-0000-00000A280000}"/>
    <cellStyle name="Normal 15 2 3 5 8" xfId="10367" xr:uid="{00000000-0005-0000-0000-00000B280000}"/>
    <cellStyle name="Normal 15 2 3 6" xfId="10368" xr:uid="{00000000-0005-0000-0000-00000C280000}"/>
    <cellStyle name="Normal 15 2 3 6 2" xfId="10369" xr:uid="{00000000-0005-0000-0000-00000D280000}"/>
    <cellStyle name="Normal 15 2 3 6 2 2" xfId="10370" xr:uid="{00000000-0005-0000-0000-00000E280000}"/>
    <cellStyle name="Normal 15 2 3 6 2 2 2" xfId="10371" xr:uid="{00000000-0005-0000-0000-00000F280000}"/>
    <cellStyle name="Normal 15 2 3 6 2 3" xfId="10372" xr:uid="{00000000-0005-0000-0000-000010280000}"/>
    <cellStyle name="Normal 15 2 3 6 3" xfId="10373" xr:uid="{00000000-0005-0000-0000-000011280000}"/>
    <cellStyle name="Normal 15 2 3 6 3 2" xfId="10374" xr:uid="{00000000-0005-0000-0000-000012280000}"/>
    <cellStyle name="Normal 15 2 3 6 3 2 2" xfId="10375" xr:uid="{00000000-0005-0000-0000-000013280000}"/>
    <cellStyle name="Normal 15 2 3 6 3 3" xfId="10376" xr:uid="{00000000-0005-0000-0000-000014280000}"/>
    <cellStyle name="Normal 15 2 3 6 4" xfId="10377" xr:uid="{00000000-0005-0000-0000-000015280000}"/>
    <cellStyle name="Normal 15 2 3 6 4 2" xfId="10378" xr:uid="{00000000-0005-0000-0000-000016280000}"/>
    <cellStyle name="Normal 15 2 3 6 4 2 2" xfId="10379" xr:uid="{00000000-0005-0000-0000-000017280000}"/>
    <cellStyle name="Normal 15 2 3 6 4 3" xfId="10380" xr:uid="{00000000-0005-0000-0000-000018280000}"/>
    <cellStyle name="Normal 15 2 3 6 5" xfId="10381" xr:uid="{00000000-0005-0000-0000-000019280000}"/>
    <cellStyle name="Normal 15 2 3 6 5 2" xfId="10382" xr:uid="{00000000-0005-0000-0000-00001A280000}"/>
    <cellStyle name="Normal 15 2 3 6 6" xfId="10383" xr:uid="{00000000-0005-0000-0000-00001B280000}"/>
    <cellStyle name="Normal 15 2 3 6 6 2" xfId="10384" xr:uid="{00000000-0005-0000-0000-00001C280000}"/>
    <cellStyle name="Normal 15 2 3 6 7" xfId="10385" xr:uid="{00000000-0005-0000-0000-00001D280000}"/>
    <cellStyle name="Normal 15 2 3 7" xfId="10386" xr:uid="{00000000-0005-0000-0000-00001E280000}"/>
    <cellStyle name="Normal 15 2 3 7 2" xfId="10387" xr:uid="{00000000-0005-0000-0000-00001F280000}"/>
    <cellStyle name="Normal 15 2 3 7 2 2" xfId="10388" xr:uid="{00000000-0005-0000-0000-000020280000}"/>
    <cellStyle name="Normal 15 2 3 7 2 2 2" xfId="10389" xr:uid="{00000000-0005-0000-0000-000021280000}"/>
    <cellStyle name="Normal 15 2 3 7 2 3" xfId="10390" xr:uid="{00000000-0005-0000-0000-000022280000}"/>
    <cellStyle name="Normal 15 2 3 7 3" xfId="10391" xr:uid="{00000000-0005-0000-0000-000023280000}"/>
    <cellStyle name="Normal 15 2 3 7 3 2" xfId="10392" xr:uid="{00000000-0005-0000-0000-000024280000}"/>
    <cellStyle name="Normal 15 2 3 7 3 2 2" xfId="10393" xr:uid="{00000000-0005-0000-0000-000025280000}"/>
    <cellStyle name="Normal 15 2 3 7 3 3" xfId="10394" xr:uid="{00000000-0005-0000-0000-000026280000}"/>
    <cellStyle name="Normal 15 2 3 7 4" xfId="10395" xr:uid="{00000000-0005-0000-0000-000027280000}"/>
    <cellStyle name="Normal 15 2 3 7 4 2" xfId="10396" xr:uid="{00000000-0005-0000-0000-000028280000}"/>
    <cellStyle name="Normal 15 2 3 7 4 2 2" xfId="10397" xr:uid="{00000000-0005-0000-0000-000029280000}"/>
    <cellStyle name="Normal 15 2 3 7 4 3" xfId="10398" xr:uid="{00000000-0005-0000-0000-00002A280000}"/>
    <cellStyle name="Normal 15 2 3 7 5" xfId="10399" xr:uid="{00000000-0005-0000-0000-00002B280000}"/>
    <cellStyle name="Normal 15 2 3 7 5 2" xfId="10400" xr:uid="{00000000-0005-0000-0000-00002C280000}"/>
    <cellStyle name="Normal 15 2 3 7 6" xfId="10401" xr:uid="{00000000-0005-0000-0000-00002D280000}"/>
    <cellStyle name="Normal 15 2 3 7 6 2" xfId="10402" xr:uid="{00000000-0005-0000-0000-00002E280000}"/>
    <cellStyle name="Normal 15 2 3 7 7" xfId="10403" xr:uid="{00000000-0005-0000-0000-00002F280000}"/>
    <cellStyle name="Normal 15 2 3 8" xfId="10404" xr:uid="{00000000-0005-0000-0000-000030280000}"/>
    <cellStyle name="Normal 15 2 3 8 2" xfId="10405" xr:uid="{00000000-0005-0000-0000-000031280000}"/>
    <cellStyle name="Normal 15 2 3 8 2 2" xfId="10406" xr:uid="{00000000-0005-0000-0000-000032280000}"/>
    <cellStyle name="Normal 15 2 3 8 3" xfId="10407" xr:uid="{00000000-0005-0000-0000-000033280000}"/>
    <cellStyle name="Normal 15 2 3 9" xfId="10408" xr:uid="{00000000-0005-0000-0000-000034280000}"/>
    <cellStyle name="Normal 15 2 3 9 2" xfId="10409" xr:uid="{00000000-0005-0000-0000-000035280000}"/>
    <cellStyle name="Normal 15 2 3 9 2 2" xfId="10410" xr:uid="{00000000-0005-0000-0000-000036280000}"/>
    <cellStyle name="Normal 15 2 3 9 3" xfId="10411" xr:uid="{00000000-0005-0000-0000-000037280000}"/>
    <cellStyle name="Normal 15 2 3_Confidential Information" xfId="10412" xr:uid="{00000000-0005-0000-0000-000038280000}"/>
    <cellStyle name="Normal 15 2 4" xfId="434" xr:uid="{00000000-0005-0000-0000-000039280000}"/>
    <cellStyle name="Normal 15 2 4 10" xfId="10413" xr:uid="{00000000-0005-0000-0000-00003A280000}"/>
    <cellStyle name="Normal 15 2 4 10 2" xfId="10414" xr:uid="{00000000-0005-0000-0000-00003B280000}"/>
    <cellStyle name="Normal 15 2 4 11" xfId="10415" xr:uid="{00000000-0005-0000-0000-00003C280000}"/>
    <cellStyle name="Normal 15 2 4 2" xfId="10416" xr:uid="{00000000-0005-0000-0000-00003D280000}"/>
    <cellStyle name="Normal 15 2 4 2 2" xfId="10417" xr:uid="{00000000-0005-0000-0000-00003E280000}"/>
    <cellStyle name="Normal 15 2 4 2 2 2" xfId="10418" xr:uid="{00000000-0005-0000-0000-00003F280000}"/>
    <cellStyle name="Normal 15 2 4 2 2 2 2" xfId="10419" xr:uid="{00000000-0005-0000-0000-000040280000}"/>
    <cellStyle name="Normal 15 2 4 2 2 2 2 2" xfId="10420" xr:uid="{00000000-0005-0000-0000-000041280000}"/>
    <cellStyle name="Normal 15 2 4 2 2 2 3" xfId="10421" xr:uid="{00000000-0005-0000-0000-000042280000}"/>
    <cellStyle name="Normal 15 2 4 2 2 3" xfId="10422" xr:uid="{00000000-0005-0000-0000-000043280000}"/>
    <cellStyle name="Normal 15 2 4 2 2 3 2" xfId="10423" xr:uid="{00000000-0005-0000-0000-000044280000}"/>
    <cellStyle name="Normal 15 2 4 2 2 3 2 2" xfId="10424" xr:uid="{00000000-0005-0000-0000-000045280000}"/>
    <cellStyle name="Normal 15 2 4 2 2 3 3" xfId="10425" xr:uid="{00000000-0005-0000-0000-000046280000}"/>
    <cellStyle name="Normal 15 2 4 2 2 4" xfId="10426" xr:uid="{00000000-0005-0000-0000-000047280000}"/>
    <cellStyle name="Normal 15 2 4 2 2 4 2" xfId="10427" xr:uid="{00000000-0005-0000-0000-000048280000}"/>
    <cellStyle name="Normal 15 2 4 2 2 4 2 2" xfId="10428" xr:uid="{00000000-0005-0000-0000-000049280000}"/>
    <cellStyle name="Normal 15 2 4 2 2 4 3" xfId="10429" xr:uid="{00000000-0005-0000-0000-00004A280000}"/>
    <cellStyle name="Normal 15 2 4 2 2 5" xfId="10430" xr:uid="{00000000-0005-0000-0000-00004B280000}"/>
    <cellStyle name="Normal 15 2 4 2 2 5 2" xfId="10431" xr:uid="{00000000-0005-0000-0000-00004C280000}"/>
    <cellStyle name="Normal 15 2 4 2 2 6" xfId="10432" xr:uid="{00000000-0005-0000-0000-00004D280000}"/>
    <cellStyle name="Normal 15 2 4 2 2 6 2" xfId="10433" xr:uid="{00000000-0005-0000-0000-00004E280000}"/>
    <cellStyle name="Normal 15 2 4 2 2 7" xfId="10434" xr:uid="{00000000-0005-0000-0000-00004F280000}"/>
    <cellStyle name="Normal 15 2 4 2 3" xfId="10435" xr:uid="{00000000-0005-0000-0000-000050280000}"/>
    <cellStyle name="Normal 15 2 4 2 3 2" xfId="10436" xr:uid="{00000000-0005-0000-0000-000051280000}"/>
    <cellStyle name="Normal 15 2 4 2 3 2 2" xfId="10437" xr:uid="{00000000-0005-0000-0000-000052280000}"/>
    <cellStyle name="Normal 15 2 4 2 3 2 2 2" xfId="10438" xr:uid="{00000000-0005-0000-0000-000053280000}"/>
    <cellStyle name="Normal 15 2 4 2 3 2 3" xfId="10439" xr:uid="{00000000-0005-0000-0000-000054280000}"/>
    <cellStyle name="Normal 15 2 4 2 3 3" xfId="10440" xr:uid="{00000000-0005-0000-0000-000055280000}"/>
    <cellStyle name="Normal 15 2 4 2 3 3 2" xfId="10441" xr:uid="{00000000-0005-0000-0000-000056280000}"/>
    <cellStyle name="Normal 15 2 4 2 3 3 2 2" xfId="10442" xr:uid="{00000000-0005-0000-0000-000057280000}"/>
    <cellStyle name="Normal 15 2 4 2 3 3 3" xfId="10443" xr:uid="{00000000-0005-0000-0000-000058280000}"/>
    <cellStyle name="Normal 15 2 4 2 3 4" xfId="10444" xr:uid="{00000000-0005-0000-0000-000059280000}"/>
    <cellStyle name="Normal 15 2 4 2 3 4 2" xfId="10445" xr:uid="{00000000-0005-0000-0000-00005A280000}"/>
    <cellStyle name="Normal 15 2 4 2 3 4 2 2" xfId="10446" xr:uid="{00000000-0005-0000-0000-00005B280000}"/>
    <cellStyle name="Normal 15 2 4 2 3 4 3" xfId="10447" xr:uid="{00000000-0005-0000-0000-00005C280000}"/>
    <cellStyle name="Normal 15 2 4 2 3 5" xfId="10448" xr:uid="{00000000-0005-0000-0000-00005D280000}"/>
    <cellStyle name="Normal 15 2 4 2 3 5 2" xfId="10449" xr:uid="{00000000-0005-0000-0000-00005E280000}"/>
    <cellStyle name="Normal 15 2 4 2 3 6" xfId="10450" xr:uid="{00000000-0005-0000-0000-00005F280000}"/>
    <cellStyle name="Normal 15 2 4 2 3 6 2" xfId="10451" xr:uid="{00000000-0005-0000-0000-000060280000}"/>
    <cellStyle name="Normal 15 2 4 2 3 7" xfId="10452" xr:uid="{00000000-0005-0000-0000-000061280000}"/>
    <cellStyle name="Normal 15 2 4 2 4" xfId="10453" xr:uid="{00000000-0005-0000-0000-000062280000}"/>
    <cellStyle name="Normal 15 2 4 2 4 2" xfId="10454" xr:uid="{00000000-0005-0000-0000-000063280000}"/>
    <cellStyle name="Normal 15 2 4 2 4 2 2" xfId="10455" xr:uid="{00000000-0005-0000-0000-000064280000}"/>
    <cellStyle name="Normal 15 2 4 2 4 3" xfId="10456" xr:uid="{00000000-0005-0000-0000-000065280000}"/>
    <cellStyle name="Normal 15 2 4 2 5" xfId="10457" xr:uid="{00000000-0005-0000-0000-000066280000}"/>
    <cellStyle name="Normal 15 2 4 2 5 2" xfId="10458" xr:uid="{00000000-0005-0000-0000-000067280000}"/>
    <cellStyle name="Normal 15 2 4 2 5 2 2" xfId="10459" xr:uid="{00000000-0005-0000-0000-000068280000}"/>
    <cellStyle name="Normal 15 2 4 2 5 3" xfId="10460" xr:uid="{00000000-0005-0000-0000-000069280000}"/>
    <cellStyle name="Normal 15 2 4 2 6" xfId="10461" xr:uid="{00000000-0005-0000-0000-00006A280000}"/>
    <cellStyle name="Normal 15 2 4 2 6 2" xfId="10462" xr:uid="{00000000-0005-0000-0000-00006B280000}"/>
    <cellStyle name="Normal 15 2 4 2 6 2 2" xfId="10463" xr:uid="{00000000-0005-0000-0000-00006C280000}"/>
    <cellStyle name="Normal 15 2 4 2 6 3" xfId="10464" xr:uid="{00000000-0005-0000-0000-00006D280000}"/>
    <cellStyle name="Normal 15 2 4 2 7" xfId="10465" xr:uid="{00000000-0005-0000-0000-00006E280000}"/>
    <cellStyle name="Normal 15 2 4 2 7 2" xfId="10466" xr:uid="{00000000-0005-0000-0000-00006F280000}"/>
    <cellStyle name="Normal 15 2 4 2 8" xfId="10467" xr:uid="{00000000-0005-0000-0000-000070280000}"/>
    <cellStyle name="Normal 15 2 4 2 8 2" xfId="10468" xr:uid="{00000000-0005-0000-0000-000071280000}"/>
    <cellStyle name="Normal 15 2 4 2 9" xfId="10469" xr:uid="{00000000-0005-0000-0000-000072280000}"/>
    <cellStyle name="Normal 15 2 4 3" xfId="10470" xr:uid="{00000000-0005-0000-0000-000073280000}"/>
    <cellStyle name="Normal 15 2 4 3 2" xfId="10471" xr:uid="{00000000-0005-0000-0000-000074280000}"/>
    <cellStyle name="Normal 15 2 4 3 2 2" xfId="10472" xr:uid="{00000000-0005-0000-0000-000075280000}"/>
    <cellStyle name="Normal 15 2 4 3 2 2 2" xfId="10473" xr:uid="{00000000-0005-0000-0000-000076280000}"/>
    <cellStyle name="Normal 15 2 4 3 2 2 2 2" xfId="10474" xr:uid="{00000000-0005-0000-0000-000077280000}"/>
    <cellStyle name="Normal 15 2 4 3 2 2 3" xfId="10475" xr:uid="{00000000-0005-0000-0000-000078280000}"/>
    <cellStyle name="Normal 15 2 4 3 2 3" xfId="10476" xr:uid="{00000000-0005-0000-0000-000079280000}"/>
    <cellStyle name="Normal 15 2 4 3 2 3 2" xfId="10477" xr:uid="{00000000-0005-0000-0000-00007A280000}"/>
    <cellStyle name="Normal 15 2 4 3 2 3 2 2" xfId="10478" xr:uid="{00000000-0005-0000-0000-00007B280000}"/>
    <cellStyle name="Normal 15 2 4 3 2 3 3" xfId="10479" xr:uid="{00000000-0005-0000-0000-00007C280000}"/>
    <cellStyle name="Normal 15 2 4 3 2 4" xfId="10480" xr:uid="{00000000-0005-0000-0000-00007D280000}"/>
    <cellStyle name="Normal 15 2 4 3 2 4 2" xfId="10481" xr:uid="{00000000-0005-0000-0000-00007E280000}"/>
    <cellStyle name="Normal 15 2 4 3 2 4 2 2" xfId="10482" xr:uid="{00000000-0005-0000-0000-00007F280000}"/>
    <cellStyle name="Normal 15 2 4 3 2 4 3" xfId="10483" xr:uid="{00000000-0005-0000-0000-000080280000}"/>
    <cellStyle name="Normal 15 2 4 3 2 5" xfId="10484" xr:uid="{00000000-0005-0000-0000-000081280000}"/>
    <cellStyle name="Normal 15 2 4 3 2 5 2" xfId="10485" xr:uid="{00000000-0005-0000-0000-000082280000}"/>
    <cellStyle name="Normal 15 2 4 3 2 6" xfId="10486" xr:uid="{00000000-0005-0000-0000-000083280000}"/>
    <cellStyle name="Normal 15 2 4 3 2 6 2" xfId="10487" xr:uid="{00000000-0005-0000-0000-000084280000}"/>
    <cellStyle name="Normal 15 2 4 3 2 7" xfId="10488" xr:uid="{00000000-0005-0000-0000-000085280000}"/>
    <cellStyle name="Normal 15 2 4 3 3" xfId="10489" xr:uid="{00000000-0005-0000-0000-000086280000}"/>
    <cellStyle name="Normal 15 2 4 3 3 2" xfId="10490" xr:uid="{00000000-0005-0000-0000-000087280000}"/>
    <cellStyle name="Normal 15 2 4 3 3 2 2" xfId="10491" xr:uid="{00000000-0005-0000-0000-000088280000}"/>
    <cellStyle name="Normal 15 2 4 3 3 3" xfId="10492" xr:uid="{00000000-0005-0000-0000-000089280000}"/>
    <cellStyle name="Normal 15 2 4 3 4" xfId="10493" xr:uid="{00000000-0005-0000-0000-00008A280000}"/>
    <cellStyle name="Normal 15 2 4 3 4 2" xfId="10494" xr:uid="{00000000-0005-0000-0000-00008B280000}"/>
    <cellStyle name="Normal 15 2 4 3 4 2 2" xfId="10495" xr:uid="{00000000-0005-0000-0000-00008C280000}"/>
    <cellStyle name="Normal 15 2 4 3 4 3" xfId="10496" xr:uid="{00000000-0005-0000-0000-00008D280000}"/>
    <cellStyle name="Normal 15 2 4 3 5" xfId="10497" xr:uid="{00000000-0005-0000-0000-00008E280000}"/>
    <cellStyle name="Normal 15 2 4 3 5 2" xfId="10498" xr:uid="{00000000-0005-0000-0000-00008F280000}"/>
    <cellStyle name="Normal 15 2 4 3 5 2 2" xfId="10499" xr:uid="{00000000-0005-0000-0000-000090280000}"/>
    <cellStyle name="Normal 15 2 4 3 5 3" xfId="10500" xr:uid="{00000000-0005-0000-0000-000091280000}"/>
    <cellStyle name="Normal 15 2 4 3 6" xfId="10501" xr:uid="{00000000-0005-0000-0000-000092280000}"/>
    <cellStyle name="Normal 15 2 4 3 6 2" xfId="10502" xr:uid="{00000000-0005-0000-0000-000093280000}"/>
    <cellStyle name="Normal 15 2 4 3 7" xfId="10503" xr:uid="{00000000-0005-0000-0000-000094280000}"/>
    <cellStyle name="Normal 15 2 4 3 7 2" xfId="10504" xr:uid="{00000000-0005-0000-0000-000095280000}"/>
    <cellStyle name="Normal 15 2 4 3 8" xfId="10505" xr:uid="{00000000-0005-0000-0000-000096280000}"/>
    <cellStyle name="Normal 15 2 4 4" xfId="10506" xr:uid="{00000000-0005-0000-0000-000097280000}"/>
    <cellStyle name="Normal 15 2 4 4 2" xfId="10507" xr:uid="{00000000-0005-0000-0000-000098280000}"/>
    <cellStyle name="Normal 15 2 4 4 2 2" xfId="10508" xr:uid="{00000000-0005-0000-0000-000099280000}"/>
    <cellStyle name="Normal 15 2 4 4 2 2 2" xfId="10509" xr:uid="{00000000-0005-0000-0000-00009A280000}"/>
    <cellStyle name="Normal 15 2 4 4 2 3" xfId="10510" xr:uid="{00000000-0005-0000-0000-00009B280000}"/>
    <cellStyle name="Normal 15 2 4 4 3" xfId="10511" xr:uid="{00000000-0005-0000-0000-00009C280000}"/>
    <cellStyle name="Normal 15 2 4 4 3 2" xfId="10512" xr:uid="{00000000-0005-0000-0000-00009D280000}"/>
    <cellStyle name="Normal 15 2 4 4 3 2 2" xfId="10513" xr:uid="{00000000-0005-0000-0000-00009E280000}"/>
    <cellStyle name="Normal 15 2 4 4 3 3" xfId="10514" xr:uid="{00000000-0005-0000-0000-00009F280000}"/>
    <cellStyle name="Normal 15 2 4 4 4" xfId="10515" xr:uid="{00000000-0005-0000-0000-0000A0280000}"/>
    <cellStyle name="Normal 15 2 4 4 4 2" xfId="10516" xr:uid="{00000000-0005-0000-0000-0000A1280000}"/>
    <cellStyle name="Normal 15 2 4 4 4 2 2" xfId="10517" xr:uid="{00000000-0005-0000-0000-0000A2280000}"/>
    <cellStyle name="Normal 15 2 4 4 4 3" xfId="10518" xr:uid="{00000000-0005-0000-0000-0000A3280000}"/>
    <cellStyle name="Normal 15 2 4 4 5" xfId="10519" xr:uid="{00000000-0005-0000-0000-0000A4280000}"/>
    <cellStyle name="Normal 15 2 4 4 5 2" xfId="10520" xr:uid="{00000000-0005-0000-0000-0000A5280000}"/>
    <cellStyle name="Normal 15 2 4 4 6" xfId="10521" xr:uid="{00000000-0005-0000-0000-0000A6280000}"/>
    <cellStyle name="Normal 15 2 4 4 6 2" xfId="10522" xr:uid="{00000000-0005-0000-0000-0000A7280000}"/>
    <cellStyle name="Normal 15 2 4 4 7" xfId="10523" xr:uid="{00000000-0005-0000-0000-0000A8280000}"/>
    <cellStyle name="Normal 15 2 4 5" xfId="10524" xr:uid="{00000000-0005-0000-0000-0000A9280000}"/>
    <cellStyle name="Normal 15 2 4 5 2" xfId="10525" xr:uid="{00000000-0005-0000-0000-0000AA280000}"/>
    <cellStyle name="Normal 15 2 4 5 2 2" xfId="10526" xr:uid="{00000000-0005-0000-0000-0000AB280000}"/>
    <cellStyle name="Normal 15 2 4 5 2 2 2" xfId="10527" xr:uid="{00000000-0005-0000-0000-0000AC280000}"/>
    <cellStyle name="Normal 15 2 4 5 2 3" xfId="10528" xr:uid="{00000000-0005-0000-0000-0000AD280000}"/>
    <cellStyle name="Normal 15 2 4 5 3" xfId="10529" xr:uid="{00000000-0005-0000-0000-0000AE280000}"/>
    <cellStyle name="Normal 15 2 4 5 3 2" xfId="10530" xr:uid="{00000000-0005-0000-0000-0000AF280000}"/>
    <cellStyle name="Normal 15 2 4 5 3 2 2" xfId="10531" xr:uid="{00000000-0005-0000-0000-0000B0280000}"/>
    <cellStyle name="Normal 15 2 4 5 3 3" xfId="10532" xr:uid="{00000000-0005-0000-0000-0000B1280000}"/>
    <cellStyle name="Normal 15 2 4 5 4" xfId="10533" xr:uid="{00000000-0005-0000-0000-0000B2280000}"/>
    <cellStyle name="Normal 15 2 4 5 4 2" xfId="10534" xr:uid="{00000000-0005-0000-0000-0000B3280000}"/>
    <cellStyle name="Normal 15 2 4 5 4 2 2" xfId="10535" xr:uid="{00000000-0005-0000-0000-0000B4280000}"/>
    <cellStyle name="Normal 15 2 4 5 4 3" xfId="10536" xr:uid="{00000000-0005-0000-0000-0000B5280000}"/>
    <cellStyle name="Normal 15 2 4 5 5" xfId="10537" xr:uid="{00000000-0005-0000-0000-0000B6280000}"/>
    <cellStyle name="Normal 15 2 4 5 5 2" xfId="10538" xr:uid="{00000000-0005-0000-0000-0000B7280000}"/>
    <cellStyle name="Normal 15 2 4 5 6" xfId="10539" xr:uid="{00000000-0005-0000-0000-0000B8280000}"/>
    <cellStyle name="Normal 15 2 4 5 6 2" xfId="10540" xr:uid="{00000000-0005-0000-0000-0000B9280000}"/>
    <cellStyle name="Normal 15 2 4 5 7" xfId="10541" xr:uid="{00000000-0005-0000-0000-0000BA280000}"/>
    <cellStyle name="Normal 15 2 4 6" xfId="10542" xr:uid="{00000000-0005-0000-0000-0000BB280000}"/>
    <cellStyle name="Normal 15 2 4 6 2" xfId="10543" xr:uid="{00000000-0005-0000-0000-0000BC280000}"/>
    <cellStyle name="Normal 15 2 4 6 2 2" xfId="10544" xr:uid="{00000000-0005-0000-0000-0000BD280000}"/>
    <cellStyle name="Normal 15 2 4 6 3" xfId="10545" xr:uid="{00000000-0005-0000-0000-0000BE280000}"/>
    <cellStyle name="Normal 15 2 4 7" xfId="10546" xr:uid="{00000000-0005-0000-0000-0000BF280000}"/>
    <cellStyle name="Normal 15 2 4 7 2" xfId="10547" xr:uid="{00000000-0005-0000-0000-0000C0280000}"/>
    <cellStyle name="Normal 15 2 4 7 2 2" xfId="10548" xr:uid="{00000000-0005-0000-0000-0000C1280000}"/>
    <cellStyle name="Normal 15 2 4 7 3" xfId="10549" xr:uid="{00000000-0005-0000-0000-0000C2280000}"/>
    <cellStyle name="Normal 15 2 4 8" xfId="10550" xr:uid="{00000000-0005-0000-0000-0000C3280000}"/>
    <cellStyle name="Normal 15 2 4 8 2" xfId="10551" xr:uid="{00000000-0005-0000-0000-0000C4280000}"/>
    <cellStyle name="Normal 15 2 4 8 2 2" xfId="10552" xr:uid="{00000000-0005-0000-0000-0000C5280000}"/>
    <cellStyle name="Normal 15 2 4 8 3" xfId="10553" xr:uid="{00000000-0005-0000-0000-0000C6280000}"/>
    <cellStyle name="Normal 15 2 4 9" xfId="10554" xr:uid="{00000000-0005-0000-0000-0000C7280000}"/>
    <cellStyle name="Normal 15 2 4 9 2" xfId="10555" xr:uid="{00000000-0005-0000-0000-0000C8280000}"/>
    <cellStyle name="Normal 15 2 5" xfId="435" xr:uid="{00000000-0005-0000-0000-0000C9280000}"/>
    <cellStyle name="Normal 15 2 5 10" xfId="10556" xr:uid="{00000000-0005-0000-0000-0000CA280000}"/>
    <cellStyle name="Normal 15 2 5 10 2" xfId="10557" xr:uid="{00000000-0005-0000-0000-0000CB280000}"/>
    <cellStyle name="Normal 15 2 5 11" xfId="10558" xr:uid="{00000000-0005-0000-0000-0000CC280000}"/>
    <cellStyle name="Normal 15 2 5 2" xfId="10559" xr:uid="{00000000-0005-0000-0000-0000CD280000}"/>
    <cellStyle name="Normal 15 2 5 2 2" xfId="10560" xr:uid="{00000000-0005-0000-0000-0000CE280000}"/>
    <cellStyle name="Normal 15 2 5 2 2 2" xfId="10561" xr:uid="{00000000-0005-0000-0000-0000CF280000}"/>
    <cellStyle name="Normal 15 2 5 2 2 2 2" xfId="10562" xr:uid="{00000000-0005-0000-0000-0000D0280000}"/>
    <cellStyle name="Normal 15 2 5 2 2 2 2 2" xfId="10563" xr:uid="{00000000-0005-0000-0000-0000D1280000}"/>
    <cellStyle name="Normal 15 2 5 2 2 2 3" xfId="10564" xr:uid="{00000000-0005-0000-0000-0000D2280000}"/>
    <cellStyle name="Normal 15 2 5 2 2 3" xfId="10565" xr:uid="{00000000-0005-0000-0000-0000D3280000}"/>
    <cellStyle name="Normal 15 2 5 2 2 3 2" xfId="10566" xr:uid="{00000000-0005-0000-0000-0000D4280000}"/>
    <cellStyle name="Normal 15 2 5 2 2 3 2 2" xfId="10567" xr:uid="{00000000-0005-0000-0000-0000D5280000}"/>
    <cellStyle name="Normal 15 2 5 2 2 3 3" xfId="10568" xr:uid="{00000000-0005-0000-0000-0000D6280000}"/>
    <cellStyle name="Normal 15 2 5 2 2 4" xfId="10569" xr:uid="{00000000-0005-0000-0000-0000D7280000}"/>
    <cellStyle name="Normal 15 2 5 2 2 4 2" xfId="10570" xr:uid="{00000000-0005-0000-0000-0000D8280000}"/>
    <cellStyle name="Normal 15 2 5 2 2 4 2 2" xfId="10571" xr:uid="{00000000-0005-0000-0000-0000D9280000}"/>
    <cellStyle name="Normal 15 2 5 2 2 4 3" xfId="10572" xr:uid="{00000000-0005-0000-0000-0000DA280000}"/>
    <cellStyle name="Normal 15 2 5 2 2 5" xfId="10573" xr:uid="{00000000-0005-0000-0000-0000DB280000}"/>
    <cellStyle name="Normal 15 2 5 2 2 5 2" xfId="10574" xr:uid="{00000000-0005-0000-0000-0000DC280000}"/>
    <cellStyle name="Normal 15 2 5 2 2 6" xfId="10575" xr:uid="{00000000-0005-0000-0000-0000DD280000}"/>
    <cellStyle name="Normal 15 2 5 2 2 6 2" xfId="10576" xr:uid="{00000000-0005-0000-0000-0000DE280000}"/>
    <cellStyle name="Normal 15 2 5 2 2 7" xfId="10577" xr:uid="{00000000-0005-0000-0000-0000DF280000}"/>
    <cellStyle name="Normal 15 2 5 2 3" xfId="10578" xr:uid="{00000000-0005-0000-0000-0000E0280000}"/>
    <cellStyle name="Normal 15 2 5 2 3 2" xfId="10579" xr:uid="{00000000-0005-0000-0000-0000E1280000}"/>
    <cellStyle name="Normal 15 2 5 2 3 2 2" xfId="10580" xr:uid="{00000000-0005-0000-0000-0000E2280000}"/>
    <cellStyle name="Normal 15 2 5 2 3 2 2 2" xfId="10581" xr:uid="{00000000-0005-0000-0000-0000E3280000}"/>
    <cellStyle name="Normal 15 2 5 2 3 2 3" xfId="10582" xr:uid="{00000000-0005-0000-0000-0000E4280000}"/>
    <cellStyle name="Normal 15 2 5 2 3 3" xfId="10583" xr:uid="{00000000-0005-0000-0000-0000E5280000}"/>
    <cellStyle name="Normal 15 2 5 2 3 3 2" xfId="10584" xr:uid="{00000000-0005-0000-0000-0000E6280000}"/>
    <cellStyle name="Normal 15 2 5 2 3 3 2 2" xfId="10585" xr:uid="{00000000-0005-0000-0000-0000E7280000}"/>
    <cellStyle name="Normal 15 2 5 2 3 3 3" xfId="10586" xr:uid="{00000000-0005-0000-0000-0000E8280000}"/>
    <cellStyle name="Normal 15 2 5 2 3 4" xfId="10587" xr:uid="{00000000-0005-0000-0000-0000E9280000}"/>
    <cellStyle name="Normal 15 2 5 2 3 4 2" xfId="10588" xr:uid="{00000000-0005-0000-0000-0000EA280000}"/>
    <cellStyle name="Normal 15 2 5 2 3 4 2 2" xfId="10589" xr:uid="{00000000-0005-0000-0000-0000EB280000}"/>
    <cellStyle name="Normal 15 2 5 2 3 4 3" xfId="10590" xr:uid="{00000000-0005-0000-0000-0000EC280000}"/>
    <cellStyle name="Normal 15 2 5 2 3 5" xfId="10591" xr:uid="{00000000-0005-0000-0000-0000ED280000}"/>
    <cellStyle name="Normal 15 2 5 2 3 5 2" xfId="10592" xr:uid="{00000000-0005-0000-0000-0000EE280000}"/>
    <cellStyle name="Normal 15 2 5 2 3 6" xfId="10593" xr:uid="{00000000-0005-0000-0000-0000EF280000}"/>
    <cellStyle name="Normal 15 2 5 2 3 6 2" xfId="10594" xr:uid="{00000000-0005-0000-0000-0000F0280000}"/>
    <cellStyle name="Normal 15 2 5 2 3 7" xfId="10595" xr:uid="{00000000-0005-0000-0000-0000F1280000}"/>
    <cellStyle name="Normal 15 2 5 2 4" xfId="10596" xr:uid="{00000000-0005-0000-0000-0000F2280000}"/>
    <cellStyle name="Normal 15 2 5 2 4 2" xfId="10597" xr:uid="{00000000-0005-0000-0000-0000F3280000}"/>
    <cellStyle name="Normal 15 2 5 2 4 2 2" xfId="10598" xr:uid="{00000000-0005-0000-0000-0000F4280000}"/>
    <cellStyle name="Normal 15 2 5 2 4 3" xfId="10599" xr:uid="{00000000-0005-0000-0000-0000F5280000}"/>
    <cellStyle name="Normal 15 2 5 2 5" xfId="10600" xr:uid="{00000000-0005-0000-0000-0000F6280000}"/>
    <cellStyle name="Normal 15 2 5 2 5 2" xfId="10601" xr:uid="{00000000-0005-0000-0000-0000F7280000}"/>
    <cellStyle name="Normal 15 2 5 2 5 2 2" xfId="10602" xr:uid="{00000000-0005-0000-0000-0000F8280000}"/>
    <cellStyle name="Normal 15 2 5 2 5 3" xfId="10603" xr:uid="{00000000-0005-0000-0000-0000F9280000}"/>
    <cellStyle name="Normal 15 2 5 2 6" xfId="10604" xr:uid="{00000000-0005-0000-0000-0000FA280000}"/>
    <cellStyle name="Normal 15 2 5 2 6 2" xfId="10605" xr:uid="{00000000-0005-0000-0000-0000FB280000}"/>
    <cellStyle name="Normal 15 2 5 2 6 2 2" xfId="10606" xr:uid="{00000000-0005-0000-0000-0000FC280000}"/>
    <cellStyle name="Normal 15 2 5 2 6 3" xfId="10607" xr:uid="{00000000-0005-0000-0000-0000FD280000}"/>
    <cellStyle name="Normal 15 2 5 2 7" xfId="10608" xr:uid="{00000000-0005-0000-0000-0000FE280000}"/>
    <cellStyle name="Normal 15 2 5 2 7 2" xfId="10609" xr:uid="{00000000-0005-0000-0000-0000FF280000}"/>
    <cellStyle name="Normal 15 2 5 2 8" xfId="10610" xr:uid="{00000000-0005-0000-0000-000000290000}"/>
    <cellStyle name="Normal 15 2 5 2 8 2" xfId="10611" xr:uid="{00000000-0005-0000-0000-000001290000}"/>
    <cellStyle name="Normal 15 2 5 2 9" xfId="10612" xr:uid="{00000000-0005-0000-0000-000002290000}"/>
    <cellStyle name="Normal 15 2 5 3" xfId="10613" xr:uid="{00000000-0005-0000-0000-000003290000}"/>
    <cellStyle name="Normal 15 2 5 3 2" xfId="10614" xr:uid="{00000000-0005-0000-0000-000004290000}"/>
    <cellStyle name="Normal 15 2 5 3 2 2" xfId="10615" xr:uid="{00000000-0005-0000-0000-000005290000}"/>
    <cellStyle name="Normal 15 2 5 3 2 2 2" xfId="10616" xr:uid="{00000000-0005-0000-0000-000006290000}"/>
    <cellStyle name="Normal 15 2 5 3 2 2 2 2" xfId="10617" xr:uid="{00000000-0005-0000-0000-000007290000}"/>
    <cellStyle name="Normal 15 2 5 3 2 2 3" xfId="10618" xr:uid="{00000000-0005-0000-0000-000008290000}"/>
    <cellStyle name="Normal 15 2 5 3 2 3" xfId="10619" xr:uid="{00000000-0005-0000-0000-000009290000}"/>
    <cellStyle name="Normal 15 2 5 3 2 3 2" xfId="10620" xr:uid="{00000000-0005-0000-0000-00000A290000}"/>
    <cellStyle name="Normal 15 2 5 3 2 3 2 2" xfId="10621" xr:uid="{00000000-0005-0000-0000-00000B290000}"/>
    <cellStyle name="Normal 15 2 5 3 2 3 3" xfId="10622" xr:uid="{00000000-0005-0000-0000-00000C290000}"/>
    <cellStyle name="Normal 15 2 5 3 2 4" xfId="10623" xr:uid="{00000000-0005-0000-0000-00000D290000}"/>
    <cellStyle name="Normal 15 2 5 3 2 4 2" xfId="10624" xr:uid="{00000000-0005-0000-0000-00000E290000}"/>
    <cellStyle name="Normal 15 2 5 3 2 4 2 2" xfId="10625" xr:uid="{00000000-0005-0000-0000-00000F290000}"/>
    <cellStyle name="Normal 15 2 5 3 2 4 3" xfId="10626" xr:uid="{00000000-0005-0000-0000-000010290000}"/>
    <cellStyle name="Normal 15 2 5 3 2 5" xfId="10627" xr:uid="{00000000-0005-0000-0000-000011290000}"/>
    <cellStyle name="Normal 15 2 5 3 2 5 2" xfId="10628" xr:uid="{00000000-0005-0000-0000-000012290000}"/>
    <cellStyle name="Normal 15 2 5 3 2 6" xfId="10629" xr:uid="{00000000-0005-0000-0000-000013290000}"/>
    <cellStyle name="Normal 15 2 5 3 2 6 2" xfId="10630" xr:uid="{00000000-0005-0000-0000-000014290000}"/>
    <cellStyle name="Normal 15 2 5 3 2 7" xfId="10631" xr:uid="{00000000-0005-0000-0000-000015290000}"/>
    <cellStyle name="Normal 15 2 5 3 3" xfId="10632" xr:uid="{00000000-0005-0000-0000-000016290000}"/>
    <cellStyle name="Normal 15 2 5 3 3 2" xfId="10633" xr:uid="{00000000-0005-0000-0000-000017290000}"/>
    <cellStyle name="Normal 15 2 5 3 3 2 2" xfId="10634" xr:uid="{00000000-0005-0000-0000-000018290000}"/>
    <cellStyle name="Normal 15 2 5 3 3 3" xfId="10635" xr:uid="{00000000-0005-0000-0000-000019290000}"/>
    <cellStyle name="Normal 15 2 5 3 4" xfId="10636" xr:uid="{00000000-0005-0000-0000-00001A290000}"/>
    <cellStyle name="Normal 15 2 5 3 4 2" xfId="10637" xr:uid="{00000000-0005-0000-0000-00001B290000}"/>
    <cellStyle name="Normal 15 2 5 3 4 2 2" xfId="10638" xr:uid="{00000000-0005-0000-0000-00001C290000}"/>
    <cellStyle name="Normal 15 2 5 3 4 3" xfId="10639" xr:uid="{00000000-0005-0000-0000-00001D290000}"/>
    <cellStyle name="Normal 15 2 5 3 5" xfId="10640" xr:uid="{00000000-0005-0000-0000-00001E290000}"/>
    <cellStyle name="Normal 15 2 5 3 5 2" xfId="10641" xr:uid="{00000000-0005-0000-0000-00001F290000}"/>
    <cellStyle name="Normal 15 2 5 3 5 2 2" xfId="10642" xr:uid="{00000000-0005-0000-0000-000020290000}"/>
    <cellStyle name="Normal 15 2 5 3 5 3" xfId="10643" xr:uid="{00000000-0005-0000-0000-000021290000}"/>
    <cellStyle name="Normal 15 2 5 3 6" xfId="10644" xr:uid="{00000000-0005-0000-0000-000022290000}"/>
    <cellStyle name="Normal 15 2 5 3 6 2" xfId="10645" xr:uid="{00000000-0005-0000-0000-000023290000}"/>
    <cellStyle name="Normal 15 2 5 3 7" xfId="10646" xr:uid="{00000000-0005-0000-0000-000024290000}"/>
    <cellStyle name="Normal 15 2 5 3 7 2" xfId="10647" xr:uid="{00000000-0005-0000-0000-000025290000}"/>
    <cellStyle name="Normal 15 2 5 3 8" xfId="10648" xr:uid="{00000000-0005-0000-0000-000026290000}"/>
    <cellStyle name="Normal 15 2 5 4" xfId="10649" xr:uid="{00000000-0005-0000-0000-000027290000}"/>
    <cellStyle name="Normal 15 2 5 4 2" xfId="10650" xr:uid="{00000000-0005-0000-0000-000028290000}"/>
    <cellStyle name="Normal 15 2 5 4 2 2" xfId="10651" xr:uid="{00000000-0005-0000-0000-000029290000}"/>
    <cellStyle name="Normal 15 2 5 4 2 2 2" xfId="10652" xr:uid="{00000000-0005-0000-0000-00002A290000}"/>
    <cellStyle name="Normal 15 2 5 4 2 3" xfId="10653" xr:uid="{00000000-0005-0000-0000-00002B290000}"/>
    <cellStyle name="Normal 15 2 5 4 3" xfId="10654" xr:uid="{00000000-0005-0000-0000-00002C290000}"/>
    <cellStyle name="Normal 15 2 5 4 3 2" xfId="10655" xr:uid="{00000000-0005-0000-0000-00002D290000}"/>
    <cellStyle name="Normal 15 2 5 4 3 2 2" xfId="10656" xr:uid="{00000000-0005-0000-0000-00002E290000}"/>
    <cellStyle name="Normal 15 2 5 4 3 3" xfId="10657" xr:uid="{00000000-0005-0000-0000-00002F290000}"/>
    <cellStyle name="Normal 15 2 5 4 4" xfId="10658" xr:uid="{00000000-0005-0000-0000-000030290000}"/>
    <cellStyle name="Normal 15 2 5 4 4 2" xfId="10659" xr:uid="{00000000-0005-0000-0000-000031290000}"/>
    <cellStyle name="Normal 15 2 5 4 4 2 2" xfId="10660" xr:uid="{00000000-0005-0000-0000-000032290000}"/>
    <cellStyle name="Normal 15 2 5 4 4 3" xfId="10661" xr:uid="{00000000-0005-0000-0000-000033290000}"/>
    <cellStyle name="Normal 15 2 5 4 5" xfId="10662" xr:uid="{00000000-0005-0000-0000-000034290000}"/>
    <cellStyle name="Normal 15 2 5 4 5 2" xfId="10663" xr:uid="{00000000-0005-0000-0000-000035290000}"/>
    <cellStyle name="Normal 15 2 5 4 6" xfId="10664" xr:uid="{00000000-0005-0000-0000-000036290000}"/>
    <cellStyle name="Normal 15 2 5 4 6 2" xfId="10665" xr:uid="{00000000-0005-0000-0000-000037290000}"/>
    <cellStyle name="Normal 15 2 5 4 7" xfId="10666" xr:uid="{00000000-0005-0000-0000-000038290000}"/>
    <cellStyle name="Normal 15 2 5 5" xfId="10667" xr:uid="{00000000-0005-0000-0000-000039290000}"/>
    <cellStyle name="Normal 15 2 5 5 2" xfId="10668" xr:uid="{00000000-0005-0000-0000-00003A290000}"/>
    <cellStyle name="Normal 15 2 5 5 2 2" xfId="10669" xr:uid="{00000000-0005-0000-0000-00003B290000}"/>
    <cellStyle name="Normal 15 2 5 5 2 2 2" xfId="10670" xr:uid="{00000000-0005-0000-0000-00003C290000}"/>
    <cellStyle name="Normal 15 2 5 5 2 3" xfId="10671" xr:uid="{00000000-0005-0000-0000-00003D290000}"/>
    <cellStyle name="Normal 15 2 5 5 3" xfId="10672" xr:uid="{00000000-0005-0000-0000-00003E290000}"/>
    <cellStyle name="Normal 15 2 5 5 3 2" xfId="10673" xr:uid="{00000000-0005-0000-0000-00003F290000}"/>
    <cellStyle name="Normal 15 2 5 5 3 2 2" xfId="10674" xr:uid="{00000000-0005-0000-0000-000040290000}"/>
    <cellStyle name="Normal 15 2 5 5 3 3" xfId="10675" xr:uid="{00000000-0005-0000-0000-000041290000}"/>
    <cellStyle name="Normal 15 2 5 5 4" xfId="10676" xr:uid="{00000000-0005-0000-0000-000042290000}"/>
    <cellStyle name="Normal 15 2 5 5 4 2" xfId="10677" xr:uid="{00000000-0005-0000-0000-000043290000}"/>
    <cellStyle name="Normal 15 2 5 5 4 2 2" xfId="10678" xr:uid="{00000000-0005-0000-0000-000044290000}"/>
    <cellStyle name="Normal 15 2 5 5 4 3" xfId="10679" xr:uid="{00000000-0005-0000-0000-000045290000}"/>
    <cellStyle name="Normal 15 2 5 5 5" xfId="10680" xr:uid="{00000000-0005-0000-0000-000046290000}"/>
    <cellStyle name="Normal 15 2 5 5 5 2" xfId="10681" xr:uid="{00000000-0005-0000-0000-000047290000}"/>
    <cellStyle name="Normal 15 2 5 5 6" xfId="10682" xr:uid="{00000000-0005-0000-0000-000048290000}"/>
    <cellStyle name="Normal 15 2 5 5 6 2" xfId="10683" xr:uid="{00000000-0005-0000-0000-000049290000}"/>
    <cellStyle name="Normal 15 2 5 5 7" xfId="10684" xr:uid="{00000000-0005-0000-0000-00004A290000}"/>
    <cellStyle name="Normal 15 2 5 6" xfId="10685" xr:uid="{00000000-0005-0000-0000-00004B290000}"/>
    <cellStyle name="Normal 15 2 5 6 2" xfId="10686" xr:uid="{00000000-0005-0000-0000-00004C290000}"/>
    <cellStyle name="Normal 15 2 5 6 2 2" xfId="10687" xr:uid="{00000000-0005-0000-0000-00004D290000}"/>
    <cellStyle name="Normal 15 2 5 6 3" xfId="10688" xr:uid="{00000000-0005-0000-0000-00004E290000}"/>
    <cellStyle name="Normal 15 2 5 7" xfId="10689" xr:uid="{00000000-0005-0000-0000-00004F290000}"/>
    <cellStyle name="Normal 15 2 5 7 2" xfId="10690" xr:uid="{00000000-0005-0000-0000-000050290000}"/>
    <cellStyle name="Normal 15 2 5 7 2 2" xfId="10691" xr:uid="{00000000-0005-0000-0000-000051290000}"/>
    <cellStyle name="Normal 15 2 5 7 3" xfId="10692" xr:uid="{00000000-0005-0000-0000-000052290000}"/>
    <cellStyle name="Normal 15 2 5 8" xfId="10693" xr:uid="{00000000-0005-0000-0000-000053290000}"/>
    <cellStyle name="Normal 15 2 5 8 2" xfId="10694" xr:uid="{00000000-0005-0000-0000-000054290000}"/>
    <cellStyle name="Normal 15 2 5 8 2 2" xfId="10695" xr:uid="{00000000-0005-0000-0000-000055290000}"/>
    <cellStyle name="Normal 15 2 5 8 3" xfId="10696" xr:uid="{00000000-0005-0000-0000-000056290000}"/>
    <cellStyle name="Normal 15 2 5 9" xfId="10697" xr:uid="{00000000-0005-0000-0000-000057290000}"/>
    <cellStyle name="Normal 15 2 5 9 2" xfId="10698" xr:uid="{00000000-0005-0000-0000-000058290000}"/>
    <cellStyle name="Normal 15 2 6" xfId="10699" xr:uid="{00000000-0005-0000-0000-000059290000}"/>
    <cellStyle name="Normal 15 2 6 2" xfId="10700" xr:uid="{00000000-0005-0000-0000-00005A290000}"/>
    <cellStyle name="Normal 15 2 6 2 2" xfId="10701" xr:uid="{00000000-0005-0000-0000-00005B290000}"/>
    <cellStyle name="Normal 15 2 6 2 2 2" xfId="10702" xr:uid="{00000000-0005-0000-0000-00005C290000}"/>
    <cellStyle name="Normal 15 2 6 2 2 2 2" xfId="10703" xr:uid="{00000000-0005-0000-0000-00005D290000}"/>
    <cellStyle name="Normal 15 2 6 2 2 3" xfId="10704" xr:uid="{00000000-0005-0000-0000-00005E290000}"/>
    <cellStyle name="Normal 15 2 6 2 3" xfId="10705" xr:uid="{00000000-0005-0000-0000-00005F290000}"/>
    <cellStyle name="Normal 15 2 6 2 3 2" xfId="10706" xr:uid="{00000000-0005-0000-0000-000060290000}"/>
    <cellStyle name="Normal 15 2 6 2 3 2 2" xfId="10707" xr:uid="{00000000-0005-0000-0000-000061290000}"/>
    <cellStyle name="Normal 15 2 6 2 3 3" xfId="10708" xr:uid="{00000000-0005-0000-0000-000062290000}"/>
    <cellStyle name="Normal 15 2 6 2 4" xfId="10709" xr:uid="{00000000-0005-0000-0000-000063290000}"/>
    <cellStyle name="Normal 15 2 6 2 4 2" xfId="10710" xr:uid="{00000000-0005-0000-0000-000064290000}"/>
    <cellStyle name="Normal 15 2 6 2 4 2 2" xfId="10711" xr:uid="{00000000-0005-0000-0000-000065290000}"/>
    <cellStyle name="Normal 15 2 6 2 4 3" xfId="10712" xr:uid="{00000000-0005-0000-0000-000066290000}"/>
    <cellStyle name="Normal 15 2 6 2 5" xfId="10713" xr:uid="{00000000-0005-0000-0000-000067290000}"/>
    <cellStyle name="Normal 15 2 6 2 5 2" xfId="10714" xr:uid="{00000000-0005-0000-0000-000068290000}"/>
    <cellStyle name="Normal 15 2 6 2 6" xfId="10715" xr:uid="{00000000-0005-0000-0000-000069290000}"/>
    <cellStyle name="Normal 15 2 6 2 6 2" xfId="10716" xr:uid="{00000000-0005-0000-0000-00006A290000}"/>
    <cellStyle name="Normal 15 2 6 2 7" xfId="10717" xr:uid="{00000000-0005-0000-0000-00006B290000}"/>
    <cellStyle name="Normal 15 2 6 3" xfId="10718" xr:uid="{00000000-0005-0000-0000-00006C290000}"/>
    <cellStyle name="Normal 15 2 6 3 2" xfId="10719" xr:uid="{00000000-0005-0000-0000-00006D290000}"/>
    <cellStyle name="Normal 15 2 6 3 2 2" xfId="10720" xr:uid="{00000000-0005-0000-0000-00006E290000}"/>
    <cellStyle name="Normal 15 2 6 3 2 2 2" xfId="10721" xr:uid="{00000000-0005-0000-0000-00006F290000}"/>
    <cellStyle name="Normal 15 2 6 3 2 3" xfId="10722" xr:uid="{00000000-0005-0000-0000-000070290000}"/>
    <cellStyle name="Normal 15 2 6 3 3" xfId="10723" xr:uid="{00000000-0005-0000-0000-000071290000}"/>
    <cellStyle name="Normal 15 2 6 3 3 2" xfId="10724" xr:uid="{00000000-0005-0000-0000-000072290000}"/>
    <cellStyle name="Normal 15 2 6 3 3 2 2" xfId="10725" xr:uid="{00000000-0005-0000-0000-000073290000}"/>
    <cellStyle name="Normal 15 2 6 3 3 3" xfId="10726" xr:uid="{00000000-0005-0000-0000-000074290000}"/>
    <cellStyle name="Normal 15 2 6 3 4" xfId="10727" xr:uid="{00000000-0005-0000-0000-000075290000}"/>
    <cellStyle name="Normal 15 2 6 3 4 2" xfId="10728" xr:uid="{00000000-0005-0000-0000-000076290000}"/>
    <cellStyle name="Normal 15 2 6 3 4 2 2" xfId="10729" xr:uid="{00000000-0005-0000-0000-000077290000}"/>
    <cellStyle name="Normal 15 2 6 3 4 3" xfId="10730" xr:uid="{00000000-0005-0000-0000-000078290000}"/>
    <cellStyle name="Normal 15 2 6 3 5" xfId="10731" xr:uid="{00000000-0005-0000-0000-000079290000}"/>
    <cellStyle name="Normal 15 2 6 3 5 2" xfId="10732" xr:uid="{00000000-0005-0000-0000-00007A290000}"/>
    <cellStyle name="Normal 15 2 6 3 6" xfId="10733" xr:uid="{00000000-0005-0000-0000-00007B290000}"/>
    <cellStyle name="Normal 15 2 6 3 6 2" xfId="10734" xr:uid="{00000000-0005-0000-0000-00007C290000}"/>
    <cellStyle name="Normal 15 2 6 3 7" xfId="10735" xr:uid="{00000000-0005-0000-0000-00007D290000}"/>
    <cellStyle name="Normal 15 2 6 4" xfId="10736" xr:uid="{00000000-0005-0000-0000-00007E290000}"/>
    <cellStyle name="Normal 15 2 6 4 2" xfId="10737" xr:uid="{00000000-0005-0000-0000-00007F290000}"/>
    <cellStyle name="Normal 15 2 6 4 2 2" xfId="10738" xr:uid="{00000000-0005-0000-0000-000080290000}"/>
    <cellStyle name="Normal 15 2 6 4 3" xfId="10739" xr:uid="{00000000-0005-0000-0000-000081290000}"/>
    <cellStyle name="Normal 15 2 6 5" xfId="10740" xr:uid="{00000000-0005-0000-0000-000082290000}"/>
    <cellStyle name="Normal 15 2 6 5 2" xfId="10741" xr:uid="{00000000-0005-0000-0000-000083290000}"/>
    <cellStyle name="Normal 15 2 6 5 2 2" xfId="10742" xr:uid="{00000000-0005-0000-0000-000084290000}"/>
    <cellStyle name="Normal 15 2 6 5 3" xfId="10743" xr:uid="{00000000-0005-0000-0000-000085290000}"/>
    <cellStyle name="Normal 15 2 6 6" xfId="10744" xr:uid="{00000000-0005-0000-0000-000086290000}"/>
    <cellStyle name="Normal 15 2 6 6 2" xfId="10745" xr:uid="{00000000-0005-0000-0000-000087290000}"/>
    <cellStyle name="Normal 15 2 6 6 2 2" xfId="10746" xr:uid="{00000000-0005-0000-0000-000088290000}"/>
    <cellStyle name="Normal 15 2 6 6 3" xfId="10747" xr:uid="{00000000-0005-0000-0000-000089290000}"/>
    <cellStyle name="Normal 15 2 6 7" xfId="10748" xr:uid="{00000000-0005-0000-0000-00008A290000}"/>
    <cellStyle name="Normal 15 2 6 7 2" xfId="10749" xr:uid="{00000000-0005-0000-0000-00008B290000}"/>
    <cellStyle name="Normal 15 2 6 8" xfId="10750" xr:uid="{00000000-0005-0000-0000-00008C290000}"/>
    <cellStyle name="Normal 15 2 6 8 2" xfId="10751" xr:uid="{00000000-0005-0000-0000-00008D290000}"/>
    <cellStyle name="Normal 15 2 6 9" xfId="10752" xr:uid="{00000000-0005-0000-0000-00008E290000}"/>
    <cellStyle name="Normal 15 2 7" xfId="10753" xr:uid="{00000000-0005-0000-0000-00008F290000}"/>
    <cellStyle name="Normal 15 2 7 2" xfId="10754" xr:uid="{00000000-0005-0000-0000-000090290000}"/>
    <cellStyle name="Normal 15 2 7 2 2" xfId="10755" xr:uid="{00000000-0005-0000-0000-000091290000}"/>
    <cellStyle name="Normal 15 2 7 2 2 2" xfId="10756" xr:uid="{00000000-0005-0000-0000-000092290000}"/>
    <cellStyle name="Normal 15 2 7 2 3" xfId="10757" xr:uid="{00000000-0005-0000-0000-000093290000}"/>
    <cellStyle name="Normal 15 2 7 3" xfId="10758" xr:uid="{00000000-0005-0000-0000-000094290000}"/>
    <cellStyle name="Normal 15 2 7 3 2" xfId="10759" xr:uid="{00000000-0005-0000-0000-000095290000}"/>
    <cellStyle name="Normal 15 2 7 3 2 2" xfId="10760" xr:uid="{00000000-0005-0000-0000-000096290000}"/>
    <cellStyle name="Normal 15 2 7 3 3" xfId="10761" xr:uid="{00000000-0005-0000-0000-000097290000}"/>
    <cellStyle name="Normal 15 2 7 4" xfId="10762" xr:uid="{00000000-0005-0000-0000-000098290000}"/>
    <cellStyle name="Normal 15 2 7 4 2" xfId="10763" xr:uid="{00000000-0005-0000-0000-000099290000}"/>
    <cellStyle name="Normal 15 2 7 4 2 2" xfId="10764" xr:uid="{00000000-0005-0000-0000-00009A290000}"/>
    <cellStyle name="Normal 15 2 7 4 3" xfId="10765" xr:uid="{00000000-0005-0000-0000-00009B290000}"/>
    <cellStyle name="Normal 15 2 7 5" xfId="10766" xr:uid="{00000000-0005-0000-0000-00009C290000}"/>
    <cellStyle name="Normal 15 2 7 5 2" xfId="10767" xr:uid="{00000000-0005-0000-0000-00009D290000}"/>
    <cellStyle name="Normal 15 2 7 6" xfId="10768" xr:uid="{00000000-0005-0000-0000-00009E290000}"/>
    <cellStyle name="Normal 15 2 7 6 2" xfId="10769" xr:uid="{00000000-0005-0000-0000-00009F290000}"/>
    <cellStyle name="Normal 15 2 7 7" xfId="10770" xr:uid="{00000000-0005-0000-0000-0000A0290000}"/>
    <cellStyle name="Normal 15 2 8" xfId="10771" xr:uid="{00000000-0005-0000-0000-0000A1290000}"/>
    <cellStyle name="Normal 15 2 8 2" xfId="10772" xr:uid="{00000000-0005-0000-0000-0000A2290000}"/>
    <cellStyle name="Normal 15 2 8 2 2" xfId="10773" xr:uid="{00000000-0005-0000-0000-0000A3290000}"/>
    <cellStyle name="Normal 15 2 8 2 2 2" xfId="10774" xr:uid="{00000000-0005-0000-0000-0000A4290000}"/>
    <cellStyle name="Normal 15 2 8 2 3" xfId="10775" xr:uid="{00000000-0005-0000-0000-0000A5290000}"/>
    <cellStyle name="Normal 15 2 8 3" xfId="10776" xr:uid="{00000000-0005-0000-0000-0000A6290000}"/>
    <cellStyle name="Normal 15 2 8 3 2" xfId="10777" xr:uid="{00000000-0005-0000-0000-0000A7290000}"/>
    <cellStyle name="Normal 15 2 8 3 2 2" xfId="10778" xr:uid="{00000000-0005-0000-0000-0000A8290000}"/>
    <cellStyle name="Normal 15 2 8 3 3" xfId="10779" xr:uid="{00000000-0005-0000-0000-0000A9290000}"/>
    <cellStyle name="Normal 15 2 8 4" xfId="10780" xr:uid="{00000000-0005-0000-0000-0000AA290000}"/>
    <cellStyle name="Normal 15 2 8 4 2" xfId="10781" xr:uid="{00000000-0005-0000-0000-0000AB290000}"/>
    <cellStyle name="Normal 15 2 8 4 2 2" xfId="10782" xr:uid="{00000000-0005-0000-0000-0000AC290000}"/>
    <cellStyle name="Normal 15 2 8 4 3" xfId="10783" xr:uid="{00000000-0005-0000-0000-0000AD290000}"/>
    <cellStyle name="Normal 15 2 8 5" xfId="10784" xr:uid="{00000000-0005-0000-0000-0000AE290000}"/>
    <cellStyle name="Normal 15 2 8 5 2" xfId="10785" xr:uid="{00000000-0005-0000-0000-0000AF290000}"/>
    <cellStyle name="Normal 15 2 8 6" xfId="10786" xr:uid="{00000000-0005-0000-0000-0000B0290000}"/>
    <cellStyle name="Normal 15 2 8 6 2" xfId="10787" xr:uid="{00000000-0005-0000-0000-0000B1290000}"/>
    <cellStyle name="Normal 15 2 8 7" xfId="10788" xr:uid="{00000000-0005-0000-0000-0000B2290000}"/>
    <cellStyle name="Normal 15 2 9" xfId="10789" xr:uid="{00000000-0005-0000-0000-0000B3290000}"/>
    <cellStyle name="Normal 15 2 9 2" xfId="10790" xr:uid="{00000000-0005-0000-0000-0000B4290000}"/>
    <cellStyle name="Normal 15 2 9 2 2" xfId="10791" xr:uid="{00000000-0005-0000-0000-0000B5290000}"/>
    <cellStyle name="Normal 15 2 9 3" xfId="10792" xr:uid="{00000000-0005-0000-0000-0000B6290000}"/>
    <cellStyle name="Normal 15 2_Confidential Information" xfId="10793" xr:uid="{00000000-0005-0000-0000-0000B7290000}"/>
    <cellStyle name="Normal 15 3" xfId="436" xr:uid="{00000000-0005-0000-0000-0000B8290000}"/>
    <cellStyle name="Normal 15 3 10" xfId="10794" xr:uid="{00000000-0005-0000-0000-0000B9290000}"/>
    <cellStyle name="Normal 15 3 10 2" xfId="10795" xr:uid="{00000000-0005-0000-0000-0000BA290000}"/>
    <cellStyle name="Normal 15 3 10 2 2" xfId="10796" xr:uid="{00000000-0005-0000-0000-0000BB290000}"/>
    <cellStyle name="Normal 15 3 10 3" xfId="10797" xr:uid="{00000000-0005-0000-0000-0000BC290000}"/>
    <cellStyle name="Normal 15 3 11" xfId="10798" xr:uid="{00000000-0005-0000-0000-0000BD290000}"/>
    <cellStyle name="Normal 15 3 11 2" xfId="10799" xr:uid="{00000000-0005-0000-0000-0000BE290000}"/>
    <cellStyle name="Normal 15 3 12" xfId="10800" xr:uid="{00000000-0005-0000-0000-0000BF290000}"/>
    <cellStyle name="Normal 15 3 12 2" xfId="10801" xr:uid="{00000000-0005-0000-0000-0000C0290000}"/>
    <cellStyle name="Normal 15 3 13" xfId="10802" xr:uid="{00000000-0005-0000-0000-0000C1290000}"/>
    <cellStyle name="Normal 15 3 2" xfId="437" xr:uid="{00000000-0005-0000-0000-0000C2290000}"/>
    <cellStyle name="Normal 15 3 2 10" xfId="10803" xr:uid="{00000000-0005-0000-0000-0000C3290000}"/>
    <cellStyle name="Normal 15 3 2 10 2" xfId="10804" xr:uid="{00000000-0005-0000-0000-0000C4290000}"/>
    <cellStyle name="Normal 15 3 2 11" xfId="10805" xr:uid="{00000000-0005-0000-0000-0000C5290000}"/>
    <cellStyle name="Normal 15 3 2 2" xfId="10806" xr:uid="{00000000-0005-0000-0000-0000C6290000}"/>
    <cellStyle name="Normal 15 3 2 2 2" xfId="10807" xr:uid="{00000000-0005-0000-0000-0000C7290000}"/>
    <cellStyle name="Normal 15 3 2 2 2 2" xfId="10808" xr:uid="{00000000-0005-0000-0000-0000C8290000}"/>
    <cellStyle name="Normal 15 3 2 2 2 2 2" xfId="10809" xr:uid="{00000000-0005-0000-0000-0000C9290000}"/>
    <cellStyle name="Normal 15 3 2 2 2 2 2 2" xfId="10810" xr:uid="{00000000-0005-0000-0000-0000CA290000}"/>
    <cellStyle name="Normal 15 3 2 2 2 2 3" xfId="10811" xr:uid="{00000000-0005-0000-0000-0000CB290000}"/>
    <cellStyle name="Normal 15 3 2 2 2 3" xfId="10812" xr:uid="{00000000-0005-0000-0000-0000CC290000}"/>
    <cellStyle name="Normal 15 3 2 2 2 3 2" xfId="10813" xr:uid="{00000000-0005-0000-0000-0000CD290000}"/>
    <cellStyle name="Normal 15 3 2 2 2 3 2 2" xfId="10814" xr:uid="{00000000-0005-0000-0000-0000CE290000}"/>
    <cellStyle name="Normal 15 3 2 2 2 3 3" xfId="10815" xr:uid="{00000000-0005-0000-0000-0000CF290000}"/>
    <cellStyle name="Normal 15 3 2 2 2 4" xfId="10816" xr:uid="{00000000-0005-0000-0000-0000D0290000}"/>
    <cellStyle name="Normal 15 3 2 2 2 4 2" xfId="10817" xr:uid="{00000000-0005-0000-0000-0000D1290000}"/>
    <cellStyle name="Normal 15 3 2 2 2 4 2 2" xfId="10818" xr:uid="{00000000-0005-0000-0000-0000D2290000}"/>
    <cellStyle name="Normal 15 3 2 2 2 4 3" xfId="10819" xr:uid="{00000000-0005-0000-0000-0000D3290000}"/>
    <cellStyle name="Normal 15 3 2 2 2 5" xfId="10820" xr:uid="{00000000-0005-0000-0000-0000D4290000}"/>
    <cellStyle name="Normal 15 3 2 2 2 5 2" xfId="10821" xr:uid="{00000000-0005-0000-0000-0000D5290000}"/>
    <cellStyle name="Normal 15 3 2 2 2 6" xfId="10822" xr:uid="{00000000-0005-0000-0000-0000D6290000}"/>
    <cellStyle name="Normal 15 3 2 2 2 6 2" xfId="10823" xr:uid="{00000000-0005-0000-0000-0000D7290000}"/>
    <cellStyle name="Normal 15 3 2 2 2 7" xfId="10824" xr:uid="{00000000-0005-0000-0000-0000D8290000}"/>
    <cellStyle name="Normal 15 3 2 2 3" xfId="10825" xr:uid="{00000000-0005-0000-0000-0000D9290000}"/>
    <cellStyle name="Normal 15 3 2 2 3 2" xfId="10826" xr:uid="{00000000-0005-0000-0000-0000DA290000}"/>
    <cellStyle name="Normal 15 3 2 2 3 2 2" xfId="10827" xr:uid="{00000000-0005-0000-0000-0000DB290000}"/>
    <cellStyle name="Normal 15 3 2 2 3 2 2 2" xfId="10828" xr:uid="{00000000-0005-0000-0000-0000DC290000}"/>
    <cellStyle name="Normal 15 3 2 2 3 2 3" xfId="10829" xr:uid="{00000000-0005-0000-0000-0000DD290000}"/>
    <cellStyle name="Normal 15 3 2 2 3 3" xfId="10830" xr:uid="{00000000-0005-0000-0000-0000DE290000}"/>
    <cellStyle name="Normal 15 3 2 2 3 3 2" xfId="10831" xr:uid="{00000000-0005-0000-0000-0000DF290000}"/>
    <cellStyle name="Normal 15 3 2 2 3 3 2 2" xfId="10832" xr:uid="{00000000-0005-0000-0000-0000E0290000}"/>
    <cellStyle name="Normal 15 3 2 2 3 3 3" xfId="10833" xr:uid="{00000000-0005-0000-0000-0000E1290000}"/>
    <cellStyle name="Normal 15 3 2 2 3 4" xfId="10834" xr:uid="{00000000-0005-0000-0000-0000E2290000}"/>
    <cellStyle name="Normal 15 3 2 2 3 4 2" xfId="10835" xr:uid="{00000000-0005-0000-0000-0000E3290000}"/>
    <cellStyle name="Normal 15 3 2 2 3 4 2 2" xfId="10836" xr:uid="{00000000-0005-0000-0000-0000E4290000}"/>
    <cellStyle name="Normal 15 3 2 2 3 4 3" xfId="10837" xr:uid="{00000000-0005-0000-0000-0000E5290000}"/>
    <cellStyle name="Normal 15 3 2 2 3 5" xfId="10838" xr:uid="{00000000-0005-0000-0000-0000E6290000}"/>
    <cellStyle name="Normal 15 3 2 2 3 5 2" xfId="10839" xr:uid="{00000000-0005-0000-0000-0000E7290000}"/>
    <cellStyle name="Normal 15 3 2 2 3 6" xfId="10840" xr:uid="{00000000-0005-0000-0000-0000E8290000}"/>
    <cellStyle name="Normal 15 3 2 2 3 6 2" xfId="10841" xr:uid="{00000000-0005-0000-0000-0000E9290000}"/>
    <cellStyle name="Normal 15 3 2 2 3 7" xfId="10842" xr:uid="{00000000-0005-0000-0000-0000EA290000}"/>
    <cellStyle name="Normal 15 3 2 2 4" xfId="10843" xr:uid="{00000000-0005-0000-0000-0000EB290000}"/>
    <cellStyle name="Normal 15 3 2 2 4 2" xfId="10844" xr:uid="{00000000-0005-0000-0000-0000EC290000}"/>
    <cellStyle name="Normal 15 3 2 2 4 2 2" xfId="10845" xr:uid="{00000000-0005-0000-0000-0000ED290000}"/>
    <cellStyle name="Normal 15 3 2 2 4 3" xfId="10846" xr:uid="{00000000-0005-0000-0000-0000EE290000}"/>
    <cellStyle name="Normal 15 3 2 2 5" xfId="10847" xr:uid="{00000000-0005-0000-0000-0000EF290000}"/>
    <cellStyle name="Normal 15 3 2 2 5 2" xfId="10848" xr:uid="{00000000-0005-0000-0000-0000F0290000}"/>
    <cellStyle name="Normal 15 3 2 2 5 2 2" xfId="10849" xr:uid="{00000000-0005-0000-0000-0000F1290000}"/>
    <cellStyle name="Normal 15 3 2 2 5 3" xfId="10850" xr:uid="{00000000-0005-0000-0000-0000F2290000}"/>
    <cellStyle name="Normal 15 3 2 2 6" xfId="10851" xr:uid="{00000000-0005-0000-0000-0000F3290000}"/>
    <cellStyle name="Normal 15 3 2 2 6 2" xfId="10852" xr:uid="{00000000-0005-0000-0000-0000F4290000}"/>
    <cellStyle name="Normal 15 3 2 2 6 2 2" xfId="10853" xr:uid="{00000000-0005-0000-0000-0000F5290000}"/>
    <cellStyle name="Normal 15 3 2 2 6 3" xfId="10854" xr:uid="{00000000-0005-0000-0000-0000F6290000}"/>
    <cellStyle name="Normal 15 3 2 2 7" xfId="10855" xr:uid="{00000000-0005-0000-0000-0000F7290000}"/>
    <cellStyle name="Normal 15 3 2 2 7 2" xfId="10856" xr:uid="{00000000-0005-0000-0000-0000F8290000}"/>
    <cellStyle name="Normal 15 3 2 2 8" xfId="10857" xr:uid="{00000000-0005-0000-0000-0000F9290000}"/>
    <cellStyle name="Normal 15 3 2 2 8 2" xfId="10858" xr:uid="{00000000-0005-0000-0000-0000FA290000}"/>
    <cellStyle name="Normal 15 3 2 2 9" xfId="10859" xr:uid="{00000000-0005-0000-0000-0000FB290000}"/>
    <cellStyle name="Normal 15 3 2 3" xfId="10860" xr:uid="{00000000-0005-0000-0000-0000FC290000}"/>
    <cellStyle name="Normal 15 3 2 3 2" xfId="10861" xr:uid="{00000000-0005-0000-0000-0000FD290000}"/>
    <cellStyle name="Normal 15 3 2 3 2 2" xfId="10862" xr:uid="{00000000-0005-0000-0000-0000FE290000}"/>
    <cellStyle name="Normal 15 3 2 3 2 2 2" xfId="10863" xr:uid="{00000000-0005-0000-0000-0000FF290000}"/>
    <cellStyle name="Normal 15 3 2 3 2 2 2 2" xfId="10864" xr:uid="{00000000-0005-0000-0000-0000002A0000}"/>
    <cellStyle name="Normal 15 3 2 3 2 2 3" xfId="10865" xr:uid="{00000000-0005-0000-0000-0000012A0000}"/>
    <cellStyle name="Normal 15 3 2 3 2 3" xfId="10866" xr:uid="{00000000-0005-0000-0000-0000022A0000}"/>
    <cellStyle name="Normal 15 3 2 3 2 3 2" xfId="10867" xr:uid="{00000000-0005-0000-0000-0000032A0000}"/>
    <cellStyle name="Normal 15 3 2 3 2 3 2 2" xfId="10868" xr:uid="{00000000-0005-0000-0000-0000042A0000}"/>
    <cellStyle name="Normal 15 3 2 3 2 3 3" xfId="10869" xr:uid="{00000000-0005-0000-0000-0000052A0000}"/>
    <cellStyle name="Normal 15 3 2 3 2 4" xfId="10870" xr:uid="{00000000-0005-0000-0000-0000062A0000}"/>
    <cellStyle name="Normal 15 3 2 3 2 4 2" xfId="10871" xr:uid="{00000000-0005-0000-0000-0000072A0000}"/>
    <cellStyle name="Normal 15 3 2 3 2 4 2 2" xfId="10872" xr:uid="{00000000-0005-0000-0000-0000082A0000}"/>
    <cellStyle name="Normal 15 3 2 3 2 4 3" xfId="10873" xr:uid="{00000000-0005-0000-0000-0000092A0000}"/>
    <cellStyle name="Normal 15 3 2 3 2 5" xfId="10874" xr:uid="{00000000-0005-0000-0000-00000A2A0000}"/>
    <cellStyle name="Normal 15 3 2 3 2 5 2" xfId="10875" xr:uid="{00000000-0005-0000-0000-00000B2A0000}"/>
    <cellStyle name="Normal 15 3 2 3 2 6" xfId="10876" xr:uid="{00000000-0005-0000-0000-00000C2A0000}"/>
    <cellStyle name="Normal 15 3 2 3 2 6 2" xfId="10877" xr:uid="{00000000-0005-0000-0000-00000D2A0000}"/>
    <cellStyle name="Normal 15 3 2 3 2 7" xfId="10878" xr:uid="{00000000-0005-0000-0000-00000E2A0000}"/>
    <cellStyle name="Normal 15 3 2 3 3" xfId="10879" xr:uid="{00000000-0005-0000-0000-00000F2A0000}"/>
    <cellStyle name="Normal 15 3 2 3 3 2" xfId="10880" xr:uid="{00000000-0005-0000-0000-0000102A0000}"/>
    <cellStyle name="Normal 15 3 2 3 3 2 2" xfId="10881" xr:uid="{00000000-0005-0000-0000-0000112A0000}"/>
    <cellStyle name="Normal 15 3 2 3 3 3" xfId="10882" xr:uid="{00000000-0005-0000-0000-0000122A0000}"/>
    <cellStyle name="Normal 15 3 2 3 4" xfId="10883" xr:uid="{00000000-0005-0000-0000-0000132A0000}"/>
    <cellStyle name="Normal 15 3 2 3 4 2" xfId="10884" xr:uid="{00000000-0005-0000-0000-0000142A0000}"/>
    <cellStyle name="Normal 15 3 2 3 4 2 2" xfId="10885" xr:uid="{00000000-0005-0000-0000-0000152A0000}"/>
    <cellStyle name="Normal 15 3 2 3 4 3" xfId="10886" xr:uid="{00000000-0005-0000-0000-0000162A0000}"/>
    <cellStyle name="Normal 15 3 2 3 5" xfId="10887" xr:uid="{00000000-0005-0000-0000-0000172A0000}"/>
    <cellStyle name="Normal 15 3 2 3 5 2" xfId="10888" xr:uid="{00000000-0005-0000-0000-0000182A0000}"/>
    <cellStyle name="Normal 15 3 2 3 5 2 2" xfId="10889" xr:uid="{00000000-0005-0000-0000-0000192A0000}"/>
    <cellStyle name="Normal 15 3 2 3 5 3" xfId="10890" xr:uid="{00000000-0005-0000-0000-00001A2A0000}"/>
    <cellStyle name="Normal 15 3 2 3 6" xfId="10891" xr:uid="{00000000-0005-0000-0000-00001B2A0000}"/>
    <cellStyle name="Normal 15 3 2 3 6 2" xfId="10892" xr:uid="{00000000-0005-0000-0000-00001C2A0000}"/>
    <cellStyle name="Normal 15 3 2 3 7" xfId="10893" xr:uid="{00000000-0005-0000-0000-00001D2A0000}"/>
    <cellStyle name="Normal 15 3 2 3 7 2" xfId="10894" xr:uid="{00000000-0005-0000-0000-00001E2A0000}"/>
    <cellStyle name="Normal 15 3 2 3 8" xfId="10895" xr:uid="{00000000-0005-0000-0000-00001F2A0000}"/>
    <cellStyle name="Normal 15 3 2 4" xfId="10896" xr:uid="{00000000-0005-0000-0000-0000202A0000}"/>
    <cellStyle name="Normal 15 3 2 4 2" xfId="10897" xr:uid="{00000000-0005-0000-0000-0000212A0000}"/>
    <cellStyle name="Normal 15 3 2 4 2 2" xfId="10898" xr:uid="{00000000-0005-0000-0000-0000222A0000}"/>
    <cellStyle name="Normal 15 3 2 4 2 2 2" xfId="10899" xr:uid="{00000000-0005-0000-0000-0000232A0000}"/>
    <cellStyle name="Normal 15 3 2 4 2 3" xfId="10900" xr:uid="{00000000-0005-0000-0000-0000242A0000}"/>
    <cellStyle name="Normal 15 3 2 4 3" xfId="10901" xr:uid="{00000000-0005-0000-0000-0000252A0000}"/>
    <cellStyle name="Normal 15 3 2 4 3 2" xfId="10902" xr:uid="{00000000-0005-0000-0000-0000262A0000}"/>
    <cellStyle name="Normal 15 3 2 4 3 2 2" xfId="10903" xr:uid="{00000000-0005-0000-0000-0000272A0000}"/>
    <cellStyle name="Normal 15 3 2 4 3 3" xfId="10904" xr:uid="{00000000-0005-0000-0000-0000282A0000}"/>
    <cellStyle name="Normal 15 3 2 4 4" xfId="10905" xr:uid="{00000000-0005-0000-0000-0000292A0000}"/>
    <cellStyle name="Normal 15 3 2 4 4 2" xfId="10906" xr:uid="{00000000-0005-0000-0000-00002A2A0000}"/>
    <cellStyle name="Normal 15 3 2 4 4 2 2" xfId="10907" xr:uid="{00000000-0005-0000-0000-00002B2A0000}"/>
    <cellStyle name="Normal 15 3 2 4 4 3" xfId="10908" xr:uid="{00000000-0005-0000-0000-00002C2A0000}"/>
    <cellStyle name="Normal 15 3 2 4 5" xfId="10909" xr:uid="{00000000-0005-0000-0000-00002D2A0000}"/>
    <cellStyle name="Normal 15 3 2 4 5 2" xfId="10910" xr:uid="{00000000-0005-0000-0000-00002E2A0000}"/>
    <cellStyle name="Normal 15 3 2 4 6" xfId="10911" xr:uid="{00000000-0005-0000-0000-00002F2A0000}"/>
    <cellStyle name="Normal 15 3 2 4 6 2" xfId="10912" xr:uid="{00000000-0005-0000-0000-0000302A0000}"/>
    <cellStyle name="Normal 15 3 2 4 7" xfId="10913" xr:uid="{00000000-0005-0000-0000-0000312A0000}"/>
    <cellStyle name="Normal 15 3 2 5" xfId="10914" xr:uid="{00000000-0005-0000-0000-0000322A0000}"/>
    <cellStyle name="Normal 15 3 2 5 2" xfId="10915" xr:uid="{00000000-0005-0000-0000-0000332A0000}"/>
    <cellStyle name="Normal 15 3 2 5 2 2" xfId="10916" xr:uid="{00000000-0005-0000-0000-0000342A0000}"/>
    <cellStyle name="Normal 15 3 2 5 2 2 2" xfId="10917" xr:uid="{00000000-0005-0000-0000-0000352A0000}"/>
    <cellStyle name="Normal 15 3 2 5 2 3" xfId="10918" xr:uid="{00000000-0005-0000-0000-0000362A0000}"/>
    <cellStyle name="Normal 15 3 2 5 3" xfId="10919" xr:uid="{00000000-0005-0000-0000-0000372A0000}"/>
    <cellStyle name="Normal 15 3 2 5 3 2" xfId="10920" xr:uid="{00000000-0005-0000-0000-0000382A0000}"/>
    <cellStyle name="Normal 15 3 2 5 3 2 2" xfId="10921" xr:uid="{00000000-0005-0000-0000-0000392A0000}"/>
    <cellStyle name="Normal 15 3 2 5 3 3" xfId="10922" xr:uid="{00000000-0005-0000-0000-00003A2A0000}"/>
    <cellStyle name="Normal 15 3 2 5 4" xfId="10923" xr:uid="{00000000-0005-0000-0000-00003B2A0000}"/>
    <cellStyle name="Normal 15 3 2 5 4 2" xfId="10924" xr:uid="{00000000-0005-0000-0000-00003C2A0000}"/>
    <cellStyle name="Normal 15 3 2 5 4 2 2" xfId="10925" xr:uid="{00000000-0005-0000-0000-00003D2A0000}"/>
    <cellStyle name="Normal 15 3 2 5 4 3" xfId="10926" xr:uid="{00000000-0005-0000-0000-00003E2A0000}"/>
    <cellStyle name="Normal 15 3 2 5 5" xfId="10927" xr:uid="{00000000-0005-0000-0000-00003F2A0000}"/>
    <cellStyle name="Normal 15 3 2 5 5 2" xfId="10928" xr:uid="{00000000-0005-0000-0000-0000402A0000}"/>
    <cellStyle name="Normal 15 3 2 5 6" xfId="10929" xr:uid="{00000000-0005-0000-0000-0000412A0000}"/>
    <cellStyle name="Normal 15 3 2 5 6 2" xfId="10930" xr:uid="{00000000-0005-0000-0000-0000422A0000}"/>
    <cellStyle name="Normal 15 3 2 5 7" xfId="10931" xr:uid="{00000000-0005-0000-0000-0000432A0000}"/>
    <cellStyle name="Normal 15 3 2 6" xfId="10932" xr:uid="{00000000-0005-0000-0000-0000442A0000}"/>
    <cellStyle name="Normal 15 3 2 6 2" xfId="10933" xr:uid="{00000000-0005-0000-0000-0000452A0000}"/>
    <cellStyle name="Normal 15 3 2 6 2 2" xfId="10934" xr:uid="{00000000-0005-0000-0000-0000462A0000}"/>
    <cellStyle name="Normal 15 3 2 6 3" xfId="10935" xr:uid="{00000000-0005-0000-0000-0000472A0000}"/>
    <cellStyle name="Normal 15 3 2 7" xfId="10936" xr:uid="{00000000-0005-0000-0000-0000482A0000}"/>
    <cellStyle name="Normal 15 3 2 7 2" xfId="10937" xr:uid="{00000000-0005-0000-0000-0000492A0000}"/>
    <cellStyle name="Normal 15 3 2 7 2 2" xfId="10938" xr:uid="{00000000-0005-0000-0000-00004A2A0000}"/>
    <cellStyle name="Normal 15 3 2 7 3" xfId="10939" xr:uid="{00000000-0005-0000-0000-00004B2A0000}"/>
    <cellStyle name="Normal 15 3 2 8" xfId="10940" xr:uid="{00000000-0005-0000-0000-00004C2A0000}"/>
    <cellStyle name="Normal 15 3 2 8 2" xfId="10941" xr:uid="{00000000-0005-0000-0000-00004D2A0000}"/>
    <cellStyle name="Normal 15 3 2 8 2 2" xfId="10942" xr:uid="{00000000-0005-0000-0000-00004E2A0000}"/>
    <cellStyle name="Normal 15 3 2 8 3" xfId="10943" xr:uid="{00000000-0005-0000-0000-00004F2A0000}"/>
    <cellStyle name="Normal 15 3 2 9" xfId="10944" xr:uid="{00000000-0005-0000-0000-0000502A0000}"/>
    <cellStyle name="Normal 15 3 2 9 2" xfId="10945" xr:uid="{00000000-0005-0000-0000-0000512A0000}"/>
    <cellStyle name="Normal 15 3 3" xfId="438" xr:uid="{00000000-0005-0000-0000-0000522A0000}"/>
    <cellStyle name="Normal 15 3 3 10" xfId="10946" xr:uid="{00000000-0005-0000-0000-0000532A0000}"/>
    <cellStyle name="Normal 15 3 3 10 2" xfId="10947" xr:uid="{00000000-0005-0000-0000-0000542A0000}"/>
    <cellStyle name="Normal 15 3 3 11" xfId="10948" xr:uid="{00000000-0005-0000-0000-0000552A0000}"/>
    <cellStyle name="Normal 15 3 3 2" xfId="10949" xr:uid="{00000000-0005-0000-0000-0000562A0000}"/>
    <cellStyle name="Normal 15 3 3 2 2" xfId="10950" xr:uid="{00000000-0005-0000-0000-0000572A0000}"/>
    <cellStyle name="Normal 15 3 3 2 2 2" xfId="10951" xr:uid="{00000000-0005-0000-0000-0000582A0000}"/>
    <cellStyle name="Normal 15 3 3 2 2 2 2" xfId="10952" xr:uid="{00000000-0005-0000-0000-0000592A0000}"/>
    <cellStyle name="Normal 15 3 3 2 2 2 2 2" xfId="10953" xr:uid="{00000000-0005-0000-0000-00005A2A0000}"/>
    <cellStyle name="Normal 15 3 3 2 2 2 3" xfId="10954" xr:uid="{00000000-0005-0000-0000-00005B2A0000}"/>
    <cellStyle name="Normal 15 3 3 2 2 3" xfId="10955" xr:uid="{00000000-0005-0000-0000-00005C2A0000}"/>
    <cellStyle name="Normal 15 3 3 2 2 3 2" xfId="10956" xr:uid="{00000000-0005-0000-0000-00005D2A0000}"/>
    <cellStyle name="Normal 15 3 3 2 2 3 2 2" xfId="10957" xr:uid="{00000000-0005-0000-0000-00005E2A0000}"/>
    <cellStyle name="Normal 15 3 3 2 2 3 3" xfId="10958" xr:uid="{00000000-0005-0000-0000-00005F2A0000}"/>
    <cellStyle name="Normal 15 3 3 2 2 4" xfId="10959" xr:uid="{00000000-0005-0000-0000-0000602A0000}"/>
    <cellStyle name="Normal 15 3 3 2 2 4 2" xfId="10960" xr:uid="{00000000-0005-0000-0000-0000612A0000}"/>
    <cellStyle name="Normal 15 3 3 2 2 4 2 2" xfId="10961" xr:uid="{00000000-0005-0000-0000-0000622A0000}"/>
    <cellStyle name="Normal 15 3 3 2 2 4 3" xfId="10962" xr:uid="{00000000-0005-0000-0000-0000632A0000}"/>
    <cellStyle name="Normal 15 3 3 2 2 5" xfId="10963" xr:uid="{00000000-0005-0000-0000-0000642A0000}"/>
    <cellStyle name="Normal 15 3 3 2 2 5 2" xfId="10964" xr:uid="{00000000-0005-0000-0000-0000652A0000}"/>
    <cellStyle name="Normal 15 3 3 2 2 6" xfId="10965" xr:uid="{00000000-0005-0000-0000-0000662A0000}"/>
    <cellStyle name="Normal 15 3 3 2 2 6 2" xfId="10966" xr:uid="{00000000-0005-0000-0000-0000672A0000}"/>
    <cellStyle name="Normal 15 3 3 2 2 7" xfId="10967" xr:uid="{00000000-0005-0000-0000-0000682A0000}"/>
    <cellStyle name="Normal 15 3 3 2 3" xfId="10968" xr:uid="{00000000-0005-0000-0000-0000692A0000}"/>
    <cellStyle name="Normal 15 3 3 2 3 2" xfId="10969" xr:uid="{00000000-0005-0000-0000-00006A2A0000}"/>
    <cellStyle name="Normal 15 3 3 2 3 2 2" xfId="10970" xr:uid="{00000000-0005-0000-0000-00006B2A0000}"/>
    <cellStyle name="Normal 15 3 3 2 3 2 2 2" xfId="10971" xr:uid="{00000000-0005-0000-0000-00006C2A0000}"/>
    <cellStyle name="Normal 15 3 3 2 3 2 3" xfId="10972" xr:uid="{00000000-0005-0000-0000-00006D2A0000}"/>
    <cellStyle name="Normal 15 3 3 2 3 3" xfId="10973" xr:uid="{00000000-0005-0000-0000-00006E2A0000}"/>
    <cellStyle name="Normal 15 3 3 2 3 3 2" xfId="10974" xr:uid="{00000000-0005-0000-0000-00006F2A0000}"/>
    <cellStyle name="Normal 15 3 3 2 3 3 2 2" xfId="10975" xr:uid="{00000000-0005-0000-0000-0000702A0000}"/>
    <cellStyle name="Normal 15 3 3 2 3 3 3" xfId="10976" xr:uid="{00000000-0005-0000-0000-0000712A0000}"/>
    <cellStyle name="Normal 15 3 3 2 3 4" xfId="10977" xr:uid="{00000000-0005-0000-0000-0000722A0000}"/>
    <cellStyle name="Normal 15 3 3 2 3 4 2" xfId="10978" xr:uid="{00000000-0005-0000-0000-0000732A0000}"/>
    <cellStyle name="Normal 15 3 3 2 3 4 2 2" xfId="10979" xr:uid="{00000000-0005-0000-0000-0000742A0000}"/>
    <cellStyle name="Normal 15 3 3 2 3 4 3" xfId="10980" xr:uid="{00000000-0005-0000-0000-0000752A0000}"/>
    <cellStyle name="Normal 15 3 3 2 3 5" xfId="10981" xr:uid="{00000000-0005-0000-0000-0000762A0000}"/>
    <cellStyle name="Normal 15 3 3 2 3 5 2" xfId="10982" xr:uid="{00000000-0005-0000-0000-0000772A0000}"/>
    <cellStyle name="Normal 15 3 3 2 3 6" xfId="10983" xr:uid="{00000000-0005-0000-0000-0000782A0000}"/>
    <cellStyle name="Normal 15 3 3 2 3 6 2" xfId="10984" xr:uid="{00000000-0005-0000-0000-0000792A0000}"/>
    <cellStyle name="Normal 15 3 3 2 3 7" xfId="10985" xr:uid="{00000000-0005-0000-0000-00007A2A0000}"/>
    <cellStyle name="Normal 15 3 3 2 4" xfId="10986" xr:uid="{00000000-0005-0000-0000-00007B2A0000}"/>
    <cellStyle name="Normal 15 3 3 2 4 2" xfId="10987" xr:uid="{00000000-0005-0000-0000-00007C2A0000}"/>
    <cellStyle name="Normal 15 3 3 2 4 2 2" xfId="10988" xr:uid="{00000000-0005-0000-0000-00007D2A0000}"/>
    <cellStyle name="Normal 15 3 3 2 4 3" xfId="10989" xr:uid="{00000000-0005-0000-0000-00007E2A0000}"/>
    <cellStyle name="Normal 15 3 3 2 5" xfId="10990" xr:uid="{00000000-0005-0000-0000-00007F2A0000}"/>
    <cellStyle name="Normal 15 3 3 2 5 2" xfId="10991" xr:uid="{00000000-0005-0000-0000-0000802A0000}"/>
    <cellStyle name="Normal 15 3 3 2 5 2 2" xfId="10992" xr:uid="{00000000-0005-0000-0000-0000812A0000}"/>
    <cellStyle name="Normal 15 3 3 2 5 3" xfId="10993" xr:uid="{00000000-0005-0000-0000-0000822A0000}"/>
    <cellStyle name="Normal 15 3 3 2 6" xfId="10994" xr:uid="{00000000-0005-0000-0000-0000832A0000}"/>
    <cellStyle name="Normal 15 3 3 2 6 2" xfId="10995" xr:uid="{00000000-0005-0000-0000-0000842A0000}"/>
    <cellStyle name="Normal 15 3 3 2 6 2 2" xfId="10996" xr:uid="{00000000-0005-0000-0000-0000852A0000}"/>
    <cellStyle name="Normal 15 3 3 2 6 3" xfId="10997" xr:uid="{00000000-0005-0000-0000-0000862A0000}"/>
    <cellStyle name="Normal 15 3 3 2 7" xfId="10998" xr:uid="{00000000-0005-0000-0000-0000872A0000}"/>
    <cellStyle name="Normal 15 3 3 2 7 2" xfId="10999" xr:uid="{00000000-0005-0000-0000-0000882A0000}"/>
    <cellStyle name="Normal 15 3 3 2 8" xfId="11000" xr:uid="{00000000-0005-0000-0000-0000892A0000}"/>
    <cellStyle name="Normal 15 3 3 2 8 2" xfId="11001" xr:uid="{00000000-0005-0000-0000-00008A2A0000}"/>
    <cellStyle name="Normal 15 3 3 2 9" xfId="11002" xr:uid="{00000000-0005-0000-0000-00008B2A0000}"/>
    <cellStyle name="Normal 15 3 3 3" xfId="11003" xr:uid="{00000000-0005-0000-0000-00008C2A0000}"/>
    <cellStyle name="Normal 15 3 3 3 2" xfId="11004" xr:uid="{00000000-0005-0000-0000-00008D2A0000}"/>
    <cellStyle name="Normal 15 3 3 3 2 2" xfId="11005" xr:uid="{00000000-0005-0000-0000-00008E2A0000}"/>
    <cellStyle name="Normal 15 3 3 3 2 2 2" xfId="11006" xr:uid="{00000000-0005-0000-0000-00008F2A0000}"/>
    <cellStyle name="Normal 15 3 3 3 2 2 2 2" xfId="11007" xr:uid="{00000000-0005-0000-0000-0000902A0000}"/>
    <cellStyle name="Normal 15 3 3 3 2 2 3" xfId="11008" xr:uid="{00000000-0005-0000-0000-0000912A0000}"/>
    <cellStyle name="Normal 15 3 3 3 2 3" xfId="11009" xr:uid="{00000000-0005-0000-0000-0000922A0000}"/>
    <cellStyle name="Normal 15 3 3 3 2 3 2" xfId="11010" xr:uid="{00000000-0005-0000-0000-0000932A0000}"/>
    <cellStyle name="Normal 15 3 3 3 2 3 2 2" xfId="11011" xr:uid="{00000000-0005-0000-0000-0000942A0000}"/>
    <cellStyle name="Normal 15 3 3 3 2 3 3" xfId="11012" xr:uid="{00000000-0005-0000-0000-0000952A0000}"/>
    <cellStyle name="Normal 15 3 3 3 2 4" xfId="11013" xr:uid="{00000000-0005-0000-0000-0000962A0000}"/>
    <cellStyle name="Normal 15 3 3 3 2 4 2" xfId="11014" xr:uid="{00000000-0005-0000-0000-0000972A0000}"/>
    <cellStyle name="Normal 15 3 3 3 2 4 2 2" xfId="11015" xr:uid="{00000000-0005-0000-0000-0000982A0000}"/>
    <cellStyle name="Normal 15 3 3 3 2 4 3" xfId="11016" xr:uid="{00000000-0005-0000-0000-0000992A0000}"/>
    <cellStyle name="Normal 15 3 3 3 2 5" xfId="11017" xr:uid="{00000000-0005-0000-0000-00009A2A0000}"/>
    <cellStyle name="Normal 15 3 3 3 2 5 2" xfId="11018" xr:uid="{00000000-0005-0000-0000-00009B2A0000}"/>
    <cellStyle name="Normal 15 3 3 3 2 6" xfId="11019" xr:uid="{00000000-0005-0000-0000-00009C2A0000}"/>
    <cellStyle name="Normal 15 3 3 3 2 6 2" xfId="11020" xr:uid="{00000000-0005-0000-0000-00009D2A0000}"/>
    <cellStyle name="Normal 15 3 3 3 2 7" xfId="11021" xr:uid="{00000000-0005-0000-0000-00009E2A0000}"/>
    <cellStyle name="Normal 15 3 3 3 3" xfId="11022" xr:uid="{00000000-0005-0000-0000-00009F2A0000}"/>
    <cellStyle name="Normal 15 3 3 3 3 2" xfId="11023" xr:uid="{00000000-0005-0000-0000-0000A02A0000}"/>
    <cellStyle name="Normal 15 3 3 3 3 2 2" xfId="11024" xr:uid="{00000000-0005-0000-0000-0000A12A0000}"/>
    <cellStyle name="Normal 15 3 3 3 3 3" xfId="11025" xr:uid="{00000000-0005-0000-0000-0000A22A0000}"/>
    <cellStyle name="Normal 15 3 3 3 4" xfId="11026" xr:uid="{00000000-0005-0000-0000-0000A32A0000}"/>
    <cellStyle name="Normal 15 3 3 3 4 2" xfId="11027" xr:uid="{00000000-0005-0000-0000-0000A42A0000}"/>
    <cellStyle name="Normal 15 3 3 3 4 2 2" xfId="11028" xr:uid="{00000000-0005-0000-0000-0000A52A0000}"/>
    <cellStyle name="Normal 15 3 3 3 4 3" xfId="11029" xr:uid="{00000000-0005-0000-0000-0000A62A0000}"/>
    <cellStyle name="Normal 15 3 3 3 5" xfId="11030" xr:uid="{00000000-0005-0000-0000-0000A72A0000}"/>
    <cellStyle name="Normal 15 3 3 3 5 2" xfId="11031" xr:uid="{00000000-0005-0000-0000-0000A82A0000}"/>
    <cellStyle name="Normal 15 3 3 3 5 2 2" xfId="11032" xr:uid="{00000000-0005-0000-0000-0000A92A0000}"/>
    <cellStyle name="Normal 15 3 3 3 5 3" xfId="11033" xr:uid="{00000000-0005-0000-0000-0000AA2A0000}"/>
    <cellStyle name="Normal 15 3 3 3 6" xfId="11034" xr:uid="{00000000-0005-0000-0000-0000AB2A0000}"/>
    <cellStyle name="Normal 15 3 3 3 6 2" xfId="11035" xr:uid="{00000000-0005-0000-0000-0000AC2A0000}"/>
    <cellStyle name="Normal 15 3 3 3 7" xfId="11036" xr:uid="{00000000-0005-0000-0000-0000AD2A0000}"/>
    <cellStyle name="Normal 15 3 3 3 7 2" xfId="11037" xr:uid="{00000000-0005-0000-0000-0000AE2A0000}"/>
    <cellStyle name="Normal 15 3 3 3 8" xfId="11038" xr:uid="{00000000-0005-0000-0000-0000AF2A0000}"/>
    <cellStyle name="Normal 15 3 3 4" xfId="11039" xr:uid="{00000000-0005-0000-0000-0000B02A0000}"/>
    <cellStyle name="Normal 15 3 3 4 2" xfId="11040" xr:uid="{00000000-0005-0000-0000-0000B12A0000}"/>
    <cellStyle name="Normal 15 3 3 4 2 2" xfId="11041" xr:uid="{00000000-0005-0000-0000-0000B22A0000}"/>
    <cellStyle name="Normal 15 3 3 4 2 2 2" xfId="11042" xr:uid="{00000000-0005-0000-0000-0000B32A0000}"/>
    <cellStyle name="Normal 15 3 3 4 2 3" xfId="11043" xr:uid="{00000000-0005-0000-0000-0000B42A0000}"/>
    <cellStyle name="Normal 15 3 3 4 3" xfId="11044" xr:uid="{00000000-0005-0000-0000-0000B52A0000}"/>
    <cellStyle name="Normal 15 3 3 4 3 2" xfId="11045" xr:uid="{00000000-0005-0000-0000-0000B62A0000}"/>
    <cellStyle name="Normal 15 3 3 4 3 2 2" xfId="11046" xr:uid="{00000000-0005-0000-0000-0000B72A0000}"/>
    <cellStyle name="Normal 15 3 3 4 3 3" xfId="11047" xr:uid="{00000000-0005-0000-0000-0000B82A0000}"/>
    <cellStyle name="Normal 15 3 3 4 4" xfId="11048" xr:uid="{00000000-0005-0000-0000-0000B92A0000}"/>
    <cellStyle name="Normal 15 3 3 4 4 2" xfId="11049" xr:uid="{00000000-0005-0000-0000-0000BA2A0000}"/>
    <cellStyle name="Normal 15 3 3 4 4 2 2" xfId="11050" xr:uid="{00000000-0005-0000-0000-0000BB2A0000}"/>
    <cellStyle name="Normal 15 3 3 4 4 3" xfId="11051" xr:uid="{00000000-0005-0000-0000-0000BC2A0000}"/>
    <cellStyle name="Normal 15 3 3 4 5" xfId="11052" xr:uid="{00000000-0005-0000-0000-0000BD2A0000}"/>
    <cellStyle name="Normal 15 3 3 4 5 2" xfId="11053" xr:uid="{00000000-0005-0000-0000-0000BE2A0000}"/>
    <cellStyle name="Normal 15 3 3 4 6" xfId="11054" xr:uid="{00000000-0005-0000-0000-0000BF2A0000}"/>
    <cellStyle name="Normal 15 3 3 4 6 2" xfId="11055" xr:uid="{00000000-0005-0000-0000-0000C02A0000}"/>
    <cellStyle name="Normal 15 3 3 4 7" xfId="11056" xr:uid="{00000000-0005-0000-0000-0000C12A0000}"/>
    <cellStyle name="Normal 15 3 3 5" xfId="11057" xr:uid="{00000000-0005-0000-0000-0000C22A0000}"/>
    <cellStyle name="Normal 15 3 3 5 2" xfId="11058" xr:uid="{00000000-0005-0000-0000-0000C32A0000}"/>
    <cellStyle name="Normal 15 3 3 5 2 2" xfId="11059" xr:uid="{00000000-0005-0000-0000-0000C42A0000}"/>
    <cellStyle name="Normal 15 3 3 5 2 2 2" xfId="11060" xr:uid="{00000000-0005-0000-0000-0000C52A0000}"/>
    <cellStyle name="Normal 15 3 3 5 2 3" xfId="11061" xr:uid="{00000000-0005-0000-0000-0000C62A0000}"/>
    <cellStyle name="Normal 15 3 3 5 3" xfId="11062" xr:uid="{00000000-0005-0000-0000-0000C72A0000}"/>
    <cellStyle name="Normal 15 3 3 5 3 2" xfId="11063" xr:uid="{00000000-0005-0000-0000-0000C82A0000}"/>
    <cellStyle name="Normal 15 3 3 5 3 2 2" xfId="11064" xr:uid="{00000000-0005-0000-0000-0000C92A0000}"/>
    <cellStyle name="Normal 15 3 3 5 3 3" xfId="11065" xr:uid="{00000000-0005-0000-0000-0000CA2A0000}"/>
    <cellStyle name="Normal 15 3 3 5 4" xfId="11066" xr:uid="{00000000-0005-0000-0000-0000CB2A0000}"/>
    <cellStyle name="Normal 15 3 3 5 4 2" xfId="11067" xr:uid="{00000000-0005-0000-0000-0000CC2A0000}"/>
    <cellStyle name="Normal 15 3 3 5 4 2 2" xfId="11068" xr:uid="{00000000-0005-0000-0000-0000CD2A0000}"/>
    <cellStyle name="Normal 15 3 3 5 4 3" xfId="11069" xr:uid="{00000000-0005-0000-0000-0000CE2A0000}"/>
    <cellStyle name="Normal 15 3 3 5 5" xfId="11070" xr:uid="{00000000-0005-0000-0000-0000CF2A0000}"/>
    <cellStyle name="Normal 15 3 3 5 5 2" xfId="11071" xr:uid="{00000000-0005-0000-0000-0000D02A0000}"/>
    <cellStyle name="Normal 15 3 3 5 6" xfId="11072" xr:uid="{00000000-0005-0000-0000-0000D12A0000}"/>
    <cellStyle name="Normal 15 3 3 5 6 2" xfId="11073" xr:uid="{00000000-0005-0000-0000-0000D22A0000}"/>
    <cellStyle name="Normal 15 3 3 5 7" xfId="11074" xr:uid="{00000000-0005-0000-0000-0000D32A0000}"/>
    <cellStyle name="Normal 15 3 3 6" xfId="11075" xr:uid="{00000000-0005-0000-0000-0000D42A0000}"/>
    <cellStyle name="Normal 15 3 3 6 2" xfId="11076" xr:uid="{00000000-0005-0000-0000-0000D52A0000}"/>
    <cellStyle name="Normal 15 3 3 6 2 2" xfId="11077" xr:uid="{00000000-0005-0000-0000-0000D62A0000}"/>
    <cellStyle name="Normal 15 3 3 6 3" xfId="11078" xr:uid="{00000000-0005-0000-0000-0000D72A0000}"/>
    <cellStyle name="Normal 15 3 3 7" xfId="11079" xr:uid="{00000000-0005-0000-0000-0000D82A0000}"/>
    <cellStyle name="Normal 15 3 3 7 2" xfId="11080" xr:uid="{00000000-0005-0000-0000-0000D92A0000}"/>
    <cellStyle name="Normal 15 3 3 7 2 2" xfId="11081" xr:uid="{00000000-0005-0000-0000-0000DA2A0000}"/>
    <cellStyle name="Normal 15 3 3 7 3" xfId="11082" xr:uid="{00000000-0005-0000-0000-0000DB2A0000}"/>
    <cellStyle name="Normal 15 3 3 8" xfId="11083" xr:uid="{00000000-0005-0000-0000-0000DC2A0000}"/>
    <cellStyle name="Normal 15 3 3 8 2" xfId="11084" xr:uid="{00000000-0005-0000-0000-0000DD2A0000}"/>
    <cellStyle name="Normal 15 3 3 8 2 2" xfId="11085" xr:uid="{00000000-0005-0000-0000-0000DE2A0000}"/>
    <cellStyle name="Normal 15 3 3 8 3" xfId="11086" xr:uid="{00000000-0005-0000-0000-0000DF2A0000}"/>
    <cellStyle name="Normal 15 3 3 9" xfId="11087" xr:uid="{00000000-0005-0000-0000-0000E02A0000}"/>
    <cellStyle name="Normal 15 3 3 9 2" xfId="11088" xr:uid="{00000000-0005-0000-0000-0000E12A0000}"/>
    <cellStyle name="Normal 15 3 4" xfId="11089" xr:uid="{00000000-0005-0000-0000-0000E22A0000}"/>
    <cellStyle name="Normal 15 3 4 2" xfId="11090" xr:uid="{00000000-0005-0000-0000-0000E32A0000}"/>
    <cellStyle name="Normal 15 3 4 2 2" xfId="11091" xr:uid="{00000000-0005-0000-0000-0000E42A0000}"/>
    <cellStyle name="Normal 15 3 4 2 2 2" xfId="11092" xr:uid="{00000000-0005-0000-0000-0000E52A0000}"/>
    <cellStyle name="Normal 15 3 4 2 2 2 2" xfId="11093" xr:uid="{00000000-0005-0000-0000-0000E62A0000}"/>
    <cellStyle name="Normal 15 3 4 2 2 3" xfId="11094" xr:uid="{00000000-0005-0000-0000-0000E72A0000}"/>
    <cellStyle name="Normal 15 3 4 2 3" xfId="11095" xr:uid="{00000000-0005-0000-0000-0000E82A0000}"/>
    <cellStyle name="Normal 15 3 4 2 3 2" xfId="11096" xr:uid="{00000000-0005-0000-0000-0000E92A0000}"/>
    <cellStyle name="Normal 15 3 4 2 3 2 2" xfId="11097" xr:uid="{00000000-0005-0000-0000-0000EA2A0000}"/>
    <cellStyle name="Normal 15 3 4 2 3 3" xfId="11098" xr:uid="{00000000-0005-0000-0000-0000EB2A0000}"/>
    <cellStyle name="Normal 15 3 4 2 4" xfId="11099" xr:uid="{00000000-0005-0000-0000-0000EC2A0000}"/>
    <cellStyle name="Normal 15 3 4 2 4 2" xfId="11100" xr:uid="{00000000-0005-0000-0000-0000ED2A0000}"/>
    <cellStyle name="Normal 15 3 4 2 4 2 2" xfId="11101" xr:uid="{00000000-0005-0000-0000-0000EE2A0000}"/>
    <cellStyle name="Normal 15 3 4 2 4 3" xfId="11102" xr:uid="{00000000-0005-0000-0000-0000EF2A0000}"/>
    <cellStyle name="Normal 15 3 4 2 5" xfId="11103" xr:uid="{00000000-0005-0000-0000-0000F02A0000}"/>
    <cellStyle name="Normal 15 3 4 2 5 2" xfId="11104" xr:uid="{00000000-0005-0000-0000-0000F12A0000}"/>
    <cellStyle name="Normal 15 3 4 2 6" xfId="11105" xr:uid="{00000000-0005-0000-0000-0000F22A0000}"/>
    <cellStyle name="Normal 15 3 4 2 6 2" xfId="11106" xr:uid="{00000000-0005-0000-0000-0000F32A0000}"/>
    <cellStyle name="Normal 15 3 4 2 7" xfId="11107" xr:uid="{00000000-0005-0000-0000-0000F42A0000}"/>
    <cellStyle name="Normal 15 3 4 3" xfId="11108" xr:uid="{00000000-0005-0000-0000-0000F52A0000}"/>
    <cellStyle name="Normal 15 3 4 3 2" xfId="11109" xr:uid="{00000000-0005-0000-0000-0000F62A0000}"/>
    <cellStyle name="Normal 15 3 4 3 2 2" xfId="11110" xr:uid="{00000000-0005-0000-0000-0000F72A0000}"/>
    <cellStyle name="Normal 15 3 4 3 2 2 2" xfId="11111" xr:uid="{00000000-0005-0000-0000-0000F82A0000}"/>
    <cellStyle name="Normal 15 3 4 3 2 3" xfId="11112" xr:uid="{00000000-0005-0000-0000-0000F92A0000}"/>
    <cellStyle name="Normal 15 3 4 3 3" xfId="11113" xr:uid="{00000000-0005-0000-0000-0000FA2A0000}"/>
    <cellStyle name="Normal 15 3 4 3 3 2" xfId="11114" xr:uid="{00000000-0005-0000-0000-0000FB2A0000}"/>
    <cellStyle name="Normal 15 3 4 3 3 2 2" xfId="11115" xr:uid="{00000000-0005-0000-0000-0000FC2A0000}"/>
    <cellStyle name="Normal 15 3 4 3 3 3" xfId="11116" xr:uid="{00000000-0005-0000-0000-0000FD2A0000}"/>
    <cellStyle name="Normal 15 3 4 3 4" xfId="11117" xr:uid="{00000000-0005-0000-0000-0000FE2A0000}"/>
    <cellStyle name="Normal 15 3 4 3 4 2" xfId="11118" xr:uid="{00000000-0005-0000-0000-0000FF2A0000}"/>
    <cellStyle name="Normal 15 3 4 3 4 2 2" xfId="11119" xr:uid="{00000000-0005-0000-0000-0000002B0000}"/>
    <cellStyle name="Normal 15 3 4 3 4 3" xfId="11120" xr:uid="{00000000-0005-0000-0000-0000012B0000}"/>
    <cellStyle name="Normal 15 3 4 3 5" xfId="11121" xr:uid="{00000000-0005-0000-0000-0000022B0000}"/>
    <cellStyle name="Normal 15 3 4 3 5 2" xfId="11122" xr:uid="{00000000-0005-0000-0000-0000032B0000}"/>
    <cellStyle name="Normal 15 3 4 3 6" xfId="11123" xr:uid="{00000000-0005-0000-0000-0000042B0000}"/>
    <cellStyle name="Normal 15 3 4 3 6 2" xfId="11124" xr:uid="{00000000-0005-0000-0000-0000052B0000}"/>
    <cellStyle name="Normal 15 3 4 3 7" xfId="11125" xr:uid="{00000000-0005-0000-0000-0000062B0000}"/>
    <cellStyle name="Normal 15 3 4 4" xfId="11126" xr:uid="{00000000-0005-0000-0000-0000072B0000}"/>
    <cellStyle name="Normal 15 3 4 4 2" xfId="11127" xr:uid="{00000000-0005-0000-0000-0000082B0000}"/>
    <cellStyle name="Normal 15 3 4 4 2 2" xfId="11128" xr:uid="{00000000-0005-0000-0000-0000092B0000}"/>
    <cellStyle name="Normal 15 3 4 4 3" xfId="11129" xr:uid="{00000000-0005-0000-0000-00000A2B0000}"/>
    <cellStyle name="Normal 15 3 4 5" xfId="11130" xr:uid="{00000000-0005-0000-0000-00000B2B0000}"/>
    <cellStyle name="Normal 15 3 4 5 2" xfId="11131" xr:uid="{00000000-0005-0000-0000-00000C2B0000}"/>
    <cellStyle name="Normal 15 3 4 5 2 2" xfId="11132" xr:uid="{00000000-0005-0000-0000-00000D2B0000}"/>
    <cellStyle name="Normal 15 3 4 5 3" xfId="11133" xr:uid="{00000000-0005-0000-0000-00000E2B0000}"/>
    <cellStyle name="Normal 15 3 4 6" xfId="11134" xr:uid="{00000000-0005-0000-0000-00000F2B0000}"/>
    <cellStyle name="Normal 15 3 4 6 2" xfId="11135" xr:uid="{00000000-0005-0000-0000-0000102B0000}"/>
    <cellStyle name="Normal 15 3 4 6 2 2" xfId="11136" xr:uid="{00000000-0005-0000-0000-0000112B0000}"/>
    <cellStyle name="Normal 15 3 4 6 3" xfId="11137" xr:uid="{00000000-0005-0000-0000-0000122B0000}"/>
    <cellStyle name="Normal 15 3 4 7" xfId="11138" xr:uid="{00000000-0005-0000-0000-0000132B0000}"/>
    <cellStyle name="Normal 15 3 4 7 2" xfId="11139" xr:uid="{00000000-0005-0000-0000-0000142B0000}"/>
    <cellStyle name="Normal 15 3 4 8" xfId="11140" xr:uid="{00000000-0005-0000-0000-0000152B0000}"/>
    <cellStyle name="Normal 15 3 4 8 2" xfId="11141" xr:uid="{00000000-0005-0000-0000-0000162B0000}"/>
    <cellStyle name="Normal 15 3 4 9" xfId="11142" xr:uid="{00000000-0005-0000-0000-0000172B0000}"/>
    <cellStyle name="Normal 15 3 5" xfId="11143" xr:uid="{00000000-0005-0000-0000-0000182B0000}"/>
    <cellStyle name="Normal 15 3 5 2" xfId="11144" xr:uid="{00000000-0005-0000-0000-0000192B0000}"/>
    <cellStyle name="Normal 15 3 5 2 2" xfId="11145" xr:uid="{00000000-0005-0000-0000-00001A2B0000}"/>
    <cellStyle name="Normal 15 3 5 2 2 2" xfId="11146" xr:uid="{00000000-0005-0000-0000-00001B2B0000}"/>
    <cellStyle name="Normal 15 3 5 2 2 2 2" xfId="11147" xr:uid="{00000000-0005-0000-0000-00001C2B0000}"/>
    <cellStyle name="Normal 15 3 5 2 2 3" xfId="11148" xr:uid="{00000000-0005-0000-0000-00001D2B0000}"/>
    <cellStyle name="Normal 15 3 5 2 3" xfId="11149" xr:uid="{00000000-0005-0000-0000-00001E2B0000}"/>
    <cellStyle name="Normal 15 3 5 2 3 2" xfId="11150" xr:uid="{00000000-0005-0000-0000-00001F2B0000}"/>
    <cellStyle name="Normal 15 3 5 2 3 2 2" xfId="11151" xr:uid="{00000000-0005-0000-0000-0000202B0000}"/>
    <cellStyle name="Normal 15 3 5 2 3 3" xfId="11152" xr:uid="{00000000-0005-0000-0000-0000212B0000}"/>
    <cellStyle name="Normal 15 3 5 2 4" xfId="11153" xr:uid="{00000000-0005-0000-0000-0000222B0000}"/>
    <cellStyle name="Normal 15 3 5 2 4 2" xfId="11154" xr:uid="{00000000-0005-0000-0000-0000232B0000}"/>
    <cellStyle name="Normal 15 3 5 2 4 2 2" xfId="11155" xr:uid="{00000000-0005-0000-0000-0000242B0000}"/>
    <cellStyle name="Normal 15 3 5 2 4 3" xfId="11156" xr:uid="{00000000-0005-0000-0000-0000252B0000}"/>
    <cellStyle name="Normal 15 3 5 2 5" xfId="11157" xr:uid="{00000000-0005-0000-0000-0000262B0000}"/>
    <cellStyle name="Normal 15 3 5 2 5 2" xfId="11158" xr:uid="{00000000-0005-0000-0000-0000272B0000}"/>
    <cellStyle name="Normal 15 3 5 2 6" xfId="11159" xr:uid="{00000000-0005-0000-0000-0000282B0000}"/>
    <cellStyle name="Normal 15 3 5 2 6 2" xfId="11160" xr:uid="{00000000-0005-0000-0000-0000292B0000}"/>
    <cellStyle name="Normal 15 3 5 2 7" xfId="11161" xr:uid="{00000000-0005-0000-0000-00002A2B0000}"/>
    <cellStyle name="Normal 15 3 5 3" xfId="11162" xr:uid="{00000000-0005-0000-0000-00002B2B0000}"/>
    <cellStyle name="Normal 15 3 5 3 2" xfId="11163" xr:uid="{00000000-0005-0000-0000-00002C2B0000}"/>
    <cellStyle name="Normal 15 3 5 3 2 2" xfId="11164" xr:uid="{00000000-0005-0000-0000-00002D2B0000}"/>
    <cellStyle name="Normal 15 3 5 3 3" xfId="11165" xr:uid="{00000000-0005-0000-0000-00002E2B0000}"/>
    <cellStyle name="Normal 15 3 5 4" xfId="11166" xr:uid="{00000000-0005-0000-0000-00002F2B0000}"/>
    <cellStyle name="Normal 15 3 5 4 2" xfId="11167" xr:uid="{00000000-0005-0000-0000-0000302B0000}"/>
    <cellStyle name="Normal 15 3 5 4 2 2" xfId="11168" xr:uid="{00000000-0005-0000-0000-0000312B0000}"/>
    <cellStyle name="Normal 15 3 5 4 3" xfId="11169" xr:uid="{00000000-0005-0000-0000-0000322B0000}"/>
    <cellStyle name="Normal 15 3 5 5" xfId="11170" xr:uid="{00000000-0005-0000-0000-0000332B0000}"/>
    <cellStyle name="Normal 15 3 5 5 2" xfId="11171" xr:uid="{00000000-0005-0000-0000-0000342B0000}"/>
    <cellStyle name="Normal 15 3 5 5 2 2" xfId="11172" xr:uid="{00000000-0005-0000-0000-0000352B0000}"/>
    <cellStyle name="Normal 15 3 5 5 3" xfId="11173" xr:uid="{00000000-0005-0000-0000-0000362B0000}"/>
    <cellStyle name="Normal 15 3 5 6" xfId="11174" xr:uid="{00000000-0005-0000-0000-0000372B0000}"/>
    <cellStyle name="Normal 15 3 5 6 2" xfId="11175" xr:uid="{00000000-0005-0000-0000-0000382B0000}"/>
    <cellStyle name="Normal 15 3 5 7" xfId="11176" xr:uid="{00000000-0005-0000-0000-0000392B0000}"/>
    <cellStyle name="Normal 15 3 5 7 2" xfId="11177" xr:uid="{00000000-0005-0000-0000-00003A2B0000}"/>
    <cellStyle name="Normal 15 3 5 8" xfId="11178" xr:uid="{00000000-0005-0000-0000-00003B2B0000}"/>
    <cellStyle name="Normal 15 3 6" xfId="11179" xr:uid="{00000000-0005-0000-0000-00003C2B0000}"/>
    <cellStyle name="Normal 15 3 6 2" xfId="11180" xr:uid="{00000000-0005-0000-0000-00003D2B0000}"/>
    <cellStyle name="Normal 15 3 6 2 2" xfId="11181" xr:uid="{00000000-0005-0000-0000-00003E2B0000}"/>
    <cellStyle name="Normal 15 3 6 2 2 2" xfId="11182" xr:uid="{00000000-0005-0000-0000-00003F2B0000}"/>
    <cellStyle name="Normal 15 3 6 2 3" xfId="11183" xr:uid="{00000000-0005-0000-0000-0000402B0000}"/>
    <cellStyle name="Normal 15 3 6 3" xfId="11184" xr:uid="{00000000-0005-0000-0000-0000412B0000}"/>
    <cellStyle name="Normal 15 3 6 3 2" xfId="11185" xr:uid="{00000000-0005-0000-0000-0000422B0000}"/>
    <cellStyle name="Normal 15 3 6 3 2 2" xfId="11186" xr:uid="{00000000-0005-0000-0000-0000432B0000}"/>
    <cellStyle name="Normal 15 3 6 3 3" xfId="11187" xr:uid="{00000000-0005-0000-0000-0000442B0000}"/>
    <cellStyle name="Normal 15 3 6 4" xfId="11188" xr:uid="{00000000-0005-0000-0000-0000452B0000}"/>
    <cellStyle name="Normal 15 3 6 4 2" xfId="11189" xr:uid="{00000000-0005-0000-0000-0000462B0000}"/>
    <cellStyle name="Normal 15 3 6 4 2 2" xfId="11190" xr:uid="{00000000-0005-0000-0000-0000472B0000}"/>
    <cellStyle name="Normal 15 3 6 4 3" xfId="11191" xr:uid="{00000000-0005-0000-0000-0000482B0000}"/>
    <cellStyle name="Normal 15 3 6 5" xfId="11192" xr:uid="{00000000-0005-0000-0000-0000492B0000}"/>
    <cellStyle name="Normal 15 3 6 5 2" xfId="11193" xr:uid="{00000000-0005-0000-0000-00004A2B0000}"/>
    <cellStyle name="Normal 15 3 6 6" xfId="11194" xr:uid="{00000000-0005-0000-0000-00004B2B0000}"/>
    <cellStyle name="Normal 15 3 6 6 2" xfId="11195" xr:uid="{00000000-0005-0000-0000-00004C2B0000}"/>
    <cellStyle name="Normal 15 3 6 7" xfId="11196" xr:uid="{00000000-0005-0000-0000-00004D2B0000}"/>
    <cellStyle name="Normal 15 3 7" xfId="11197" xr:uid="{00000000-0005-0000-0000-00004E2B0000}"/>
    <cellStyle name="Normal 15 3 7 2" xfId="11198" xr:uid="{00000000-0005-0000-0000-00004F2B0000}"/>
    <cellStyle name="Normal 15 3 7 2 2" xfId="11199" xr:uid="{00000000-0005-0000-0000-0000502B0000}"/>
    <cellStyle name="Normal 15 3 7 2 2 2" xfId="11200" xr:uid="{00000000-0005-0000-0000-0000512B0000}"/>
    <cellStyle name="Normal 15 3 7 2 3" xfId="11201" xr:uid="{00000000-0005-0000-0000-0000522B0000}"/>
    <cellStyle name="Normal 15 3 7 3" xfId="11202" xr:uid="{00000000-0005-0000-0000-0000532B0000}"/>
    <cellStyle name="Normal 15 3 7 3 2" xfId="11203" xr:uid="{00000000-0005-0000-0000-0000542B0000}"/>
    <cellStyle name="Normal 15 3 7 3 2 2" xfId="11204" xr:uid="{00000000-0005-0000-0000-0000552B0000}"/>
    <cellStyle name="Normal 15 3 7 3 3" xfId="11205" xr:uid="{00000000-0005-0000-0000-0000562B0000}"/>
    <cellStyle name="Normal 15 3 7 4" xfId="11206" xr:uid="{00000000-0005-0000-0000-0000572B0000}"/>
    <cellStyle name="Normal 15 3 7 4 2" xfId="11207" xr:uid="{00000000-0005-0000-0000-0000582B0000}"/>
    <cellStyle name="Normal 15 3 7 4 2 2" xfId="11208" xr:uid="{00000000-0005-0000-0000-0000592B0000}"/>
    <cellStyle name="Normal 15 3 7 4 3" xfId="11209" xr:uid="{00000000-0005-0000-0000-00005A2B0000}"/>
    <cellStyle name="Normal 15 3 7 5" xfId="11210" xr:uid="{00000000-0005-0000-0000-00005B2B0000}"/>
    <cellStyle name="Normal 15 3 7 5 2" xfId="11211" xr:uid="{00000000-0005-0000-0000-00005C2B0000}"/>
    <cellStyle name="Normal 15 3 7 6" xfId="11212" xr:uid="{00000000-0005-0000-0000-00005D2B0000}"/>
    <cellStyle name="Normal 15 3 7 6 2" xfId="11213" xr:uid="{00000000-0005-0000-0000-00005E2B0000}"/>
    <cellStyle name="Normal 15 3 7 7" xfId="11214" xr:uid="{00000000-0005-0000-0000-00005F2B0000}"/>
    <cellStyle name="Normal 15 3 8" xfId="11215" xr:uid="{00000000-0005-0000-0000-0000602B0000}"/>
    <cellStyle name="Normal 15 3 8 2" xfId="11216" xr:uid="{00000000-0005-0000-0000-0000612B0000}"/>
    <cellStyle name="Normal 15 3 8 2 2" xfId="11217" xr:uid="{00000000-0005-0000-0000-0000622B0000}"/>
    <cellStyle name="Normal 15 3 8 3" xfId="11218" xr:uid="{00000000-0005-0000-0000-0000632B0000}"/>
    <cellStyle name="Normal 15 3 9" xfId="11219" xr:uid="{00000000-0005-0000-0000-0000642B0000}"/>
    <cellStyle name="Normal 15 3 9 2" xfId="11220" xr:uid="{00000000-0005-0000-0000-0000652B0000}"/>
    <cellStyle name="Normal 15 3 9 2 2" xfId="11221" xr:uid="{00000000-0005-0000-0000-0000662B0000}"/>
    <cellStyle name="Normal 15 3 9 3" xfId="11222" xr:uid="{00000000-0005-0000-0000-0000672B0000}"/>
    <cellStyle name="Normal 15 3_Confidential Information" xfId="11223" xr:uid="{00000000-0005-0000-0000-0000682B0000}"/>
    <cellStyle name="Normal 15 4" xfId="439" xr:uid="{00000000-0005-0000-0000-0000692B0000}"/>
    <cellStyle name="Normal 15 4 10" xfId="11224" xr:uid="{00000000-0005-0000-0000-00006A2B0000}"/>
    <cellStyle name="Normal 15 4 10 2" xfId="11225" xr:uid="{00000000-0005-0000-0000-00006B2B0000}"/>
    <cellStyle name="Normal 15 4 10 2 2" xfId="11226" xr:uid="{00000000-0005-0000-0000-00006C2B0000}"/>
    <cellStyle name="Normal 15 4 10 3" xfId="11227" xr:uid="{00000000-0005-0000-0000-00006D2B0000}"/>
    <cellStyle name="Normal 15 4 11" xfId="11228" xr:uid="{00000000-0005-0000-0000-00006E2B0000}"/>
    <cellStyle name="Normal 15 4 11 2" xfId="11229" xr:uid="{00000000-0005-0000-0000-00006F2B0000}"/>
    <cellStyle name="Normal 15 4 12" xfId="11230" xr:uid="{00000000-0005-0000-0000-0000702B0000}"/>
    <cellStyle name="Normal 15 4 12 2" xfId="11231" xr:uid="{00000000-0005-0000-0000-0000712B0000}"/>
    <cellStyle name="Normal 15 4 13" xfId="11232" xr:uid="{00000000-0005-0000-0000-0000722B0000}"/>
    <cellStyle name="Normal 15 4 2" xfId="440" xr:uid="{00000000-0005-0000-0000-0000732B0000}"/>
    <cellStyle name="Normal 15 4 2 10" xfId="11233" xr:uid="{00000000-0005-0000-0000-0000742B0000}"/>
    <cellStyle name="Normal 15 4 2 10 2" xfId="11234" xr:uid="{00000000-0005-0000-0000-0000752B0000}"/>
    <cellStyle name="Normal 15 4 2 11" xfId="11235" xr:uid="{00000000-0005-0000-0000-0000762B0000}"/>
    <cellStyle name="Normal 15 4 2 2" xfId="11236" xr:uid="{00000000-0005-0000-0000-0000772B0000}"/>
    <cellStyle name="Normal 15 4 2 2 2" xfId="11237" xr:uid="{00000000-0005-0000-0000-0000782B0000}"/>
    <cellStyle name="Normal 15 4 2 2 2 2" xfId="11238" xr:uid="{00000000-0005-0000-0000-0000792B0000}"/>
    <cellStyle name="Normal 15 4 2 2 2 2 2" xfId="11239" xr:uid="{00000000-0005-0000-0000-00007A2B0000}"/>
    <cellStyle name="Normal 15 4 2 2 2 2 2 2" xfId="11240" xr:uid="{00000000-0005-0000-0000-00007B2B0000}"/>
    <cellStyle name="Normal 15 4 2 2 2 2 3" xfId="11241" xr:uid="{00000000-0005-0000-0000-00007C2B0000}"/>
    <cellStyle name="Normal 15 4 2 2 2 3" xfId="11242" xr:uid="{00000000-0005-0000-0000-00007D2B0000}"/>
    <cellStyle name="Normal 15 4 2 2 2 3 2" xfId="11243" xr:uid="{00000000-0005-0000-0000-00007E2B0000}"/>
    <cellStyle name="Normal 15 4 2 2 2 3 2 2" xfId="11244" xr:uid="{00000000-0005-0000-0000-00007F2B0000}"/>
    <cellStyle name="Normal 15 4 2 2 2 3 3" xfId="11245" xr:uid="{00000000-0005-0000-0000-0000802B0000}"/>
    <cellStyle name="Normal 15 4 2 2 2 4" xfId="11246" xr:uid="{00000000-0005-0000-0000-0000812B0000}"/>
    <cellStyle name="Normal 15 4 2 2 2 4 2" xfId="11247" xr:uid="{00000000-0005-0000-0000-0000822B0000}"/>
    <cellStyle name="Normal 15 4 2 2 2 4 2 2" xfId="11248" xr:uid="{00000000-0005-0000-0000-0000832B0000}"/>
    <cellStyle name="Normal 15 4 2 2 2 4 3" xfId="11249" xr:uid="{00000000-0005-0000-0000-0000842B0000}"/>
    <cellStyle name="Normal 15 4 2 2 2 5" xfId="11250" xr:uid="{00000000-0005-0000-0000-0000852B0000}"/>
    <cellStyle name="Normal 15 4 2 2 2 5 2" xfId="11251" xr:uid="{00000000-0005-0000-0000-0000862B0000}"/>
    <cellStyle name="Normal 15 4 2 2 2 6" xfId="11252" xr:uid="{00000000-0005-0000-0000-0000872B0000}"/>
    <cellStyle name="Normal 15 4 2 2 2 6 2" xfId="11253" xr:uid="{00000000-0005-0000-0000-0000882B0000}"/>
    <cellStyle name="Normal 15 4 2 2 2 7" xfId="11254" xr:uid="{00000000-0005-0000-0000-0000892B0000}"/>
    <cellStyle name="Normal 15 4 2 2 3" xfId="11255" xr:uid="{00000000-0005-0000-0000-00008A2B0000}"/>
    <cellStyle name="Normal 15 4 2 2 3 2" xfId="11256" xr:uid="{00000000-0005-0000-0000-00008B2B0000}"/>
    <cellStyle name="Normal 15 4 2 2 3 2 2" xfId="11257" xr:uid="{00000000-0005-0000-0000-00008C2B0000}"/>
    <cellStyle name="Normal 15 4 2 2 3 2 2 2" xfId="11258" xr:uid="{00000000-0005-0000-0000-00008D2B0000}"/>
    <cellStyle name="Normal 15 4 2 2 3 2 3" xfId="11259" xr:uid="{00000000-0005-0000-0000-00008E2B0000}"/>
    <cellStyle name="Normal 15 4 2 2 3 3" xfId="11260" xr:uid="{00000000-0005-0000-0000-00008F2B0000}"/>
    <cellStyle name="Normal 15 4 2 2 3 3 2" xfId="11261" xr:uid="{00000000-0005-0000-0000-0000902B0000}"/>
    <cellStyle name="Normal 15 4 2 2 3 3 2 2" xfId="11262" xr:uid="{00000000-0005-0000-0000-0000912B0000}"/>
    <cellStyle name="Normal 15 4 2 2 3 3 3" xfId="11263" xr:uid="{00000000-0005-0000-0000-0000922B0000}"/>
    <cellStyle name="Normal 15 4 2 2 3 4" xfId="11264" xr:uid="{00000000-0005-0000-0000-0000932B0000}"/>
    <cellStyle name="Normal 15 4 2 2 3 4 2" xfId="11265" xr:uid="{00000000-0005-0000-0000-0000942B0000}"/>
    <cellStyle name="Normal 15 4 2 2 3 4 2 2" xfId="11266" xr:uid="{00000000-0005-0000-0000-0000952B0000}"/>
    <cellStyle name="Normal 15 4 2 2 3 4 3" xfId="11267" xr:uid="{00000000-0005-0000-0000-0000962B0000}"/>
    <cellStyle name="Normal 15 4 2 2 3 5" xfId="11268" xr:uid="{00000000-0005-0000-0000-0000972B0000}"/>
    <cellStyle name="Normal 15 4 2 2 3 5 2" xfId="11269" xr:uid="{00000000-0005-0000-0000-0000982B0000}"/>
    <cellStyle name="Normal 15 4 2 2 3 6" xfId="11270" xr:uid="{00000000-0005-0000-0000-0000992B0000}"/>
    <cellStyle name="Normal 15 4 2 2 3 6 2" xfId="11271" xr:uid="{00000000-0005-0000-0000-00009A2B0000}"/>
    <cellStyle name="Normal 15 4 2 2 3 7" xfId="11272" xr:uid="{00000000-0005-0000-0000-00009B2B0000}"/>
    <cellStyle name="Normal 15 4 2 2 4" xfId="11273" xr:uid="{00000000-0005-0000-0000-00009C2B0000}"/>
    <cellStyle name="Normal 15 4 2 2 4 2" xfId="11274" xr:uid="{00000000-0005-0000-0000-00009D2B0000}"/>
    <cellStyle name="Normal 15 4 2 2 4 2 2" xfId="11275" xr:uid="{00000000-0005-0000-0000-00009E2B0000}"/>
    <cellStyle name="Normal 15 4 2 2 4 3" xfId="11276" xr:uid="{00000000-0005-0000-0000-00009F2B0000}"/>
    <cellStyle name="Normal 15 4 2 2 5" xfId="11277" xr:uid="{00000000-0005-0000-0000-0000A02B0000}"/>
    <cellStyle name="Normal 15 4 2 2 5 2" xfId="11278" xr:uid="{00000000-0005-0000-0000-0000A12B0000}"/>
    <cellStyle name="Normal 15 4 2 2 5 2 2" xfId="11279" xr:uid="{00000000-0005-0000-0000-0000A22B0000}"/>
    <cellStyle name="Normal 15 4 2 2 5 3" xfId="11280" xr:uid="{00000000-0005-0000-0000-0000A32B0000}"/>
    <cellStyle name="Normal 15 4 2 2 6" xfId="11281" xr:uid="{00000000-0005-0000-0000-0000A42B0000}"/>
    <cellStyle name="Normal 15 4 2 2 6 2" xfId="11282" xr:uid="{00000000-0005-0000-0000-0000A52B0000}"/>
    <cellStyle name="Normal 15 4 2 2 6 2 2" xfId="11283" xr:uid="{00000000-0005-0000-0000-0000A62B0000}"/>
    <cellStyle name="Normal 15 4 2 2 6 3" xfId="11284" xr:uid="{00000000-0005-0000-0000-0000A72B0000}"/>
    <cellStyle name="Normal 15 4 2 2 7" xfId="11285" xr:uid="{00000000-0005-0000-0000-0000A82B0000}"/>
    <cellStyle name="Normal 15 4 2 2 7 2" xfId="11286" xr:uid="{00000000-0005-0000-0000-0000A92B0000}"/>
    <cellStyle name="Normal 15 4 2 2 8" xfId="11287" xr:uid="{00000000-0005-0000-0000-0000AA2B0000}"/>
    <cellStyle name="Normal 15 4 2 2 8 2" xfId="11288" xr:uid="{00000000-0005-0000-0000-0000AB2B0000}"/>
    <cellStyle name="Normal 15 4 2 2 9" xfId="11289" xr:uid="{00000000-0005-0000-0000-0000AC2B0000}"/>
    <cellStyle name="Normal 15 4 2 3" xfId="11290" xr:uid="{00000000-0005-0000-0000-0000AD2B0000}"/>
    <cellStyle name="Normal 15 4 2 3 2" xfId="11291" xr:uid="{00000000-0005-0000-0000-0000AE2B0000}"/>
    <cellStyle name="Normal 15 4 2 3 2 2" xfId="11292" xr:uid="{00000000-0005-0000-0000-0000AF2B0000}"/>
    <cellStyle name="Normal 15 4 2 3 2 2 2" xfId="11293" xr:uid="{00000000-0005-0000-0000-0000B02B0000}"/>
    <cellStyle name="Normal 15 4 2 3 2 2 2 2" xfId="11294" xr:uid="{00000000-0005-0000-0000-0000B12B0000}"/>
    <cellStyle name="Normal 15 4 2 3 2 2 3" xfId="11295" xr:uid="{00000000-0005-0000-0000-0000B22B0000}"/>
    <cellStyle name="Normal 15 4 2 3 2 3" xfId="11296" xr:uid="{00000000-0005-0000-0000-0000B32B0000}"/>
    <cellStyle name="Normal 15 4 2 3 2 3 2" xfId="11297" xr:uid="{00000000-0005-0000-0000-0000B42B0000}"/>
    <cellStyle name="Normal 15 4 2 3 2 3 2 2" xfId="11298" xr:uid="{00000000-0005-0000-0000-0000B52B0000}"/>
    <cellStyle name="Normal 15 4 2 3 2 3 3" xfId="11299" xr:uid="{00000000-0005-0000-0000-0000B62B0000}"/>
    <cellStyle name="Normal 15 4 2 3 2 4" xfId="11300" xr:uid="{00000000-0005-0000-0000-0000B72B0000}"/>
    <cellStyle name="Normal 15 4 2 3 2 4 2" xfId="11301" xr:uid="{00000000-0005-0000-0000-0000B82B0000}"/>
    <cellStyle name="Normal 15 4 2 3 2 4 2 2" xfId="11302" xr:uid="{00000000-0005-0000-0000-0000B92B0000}"/>
    <cellStyle name="Normal 15 4 2 3 2 4 3" xfId="11303" xr:uid="{00000000-0005-0000-0000-0000BA2B0000}"/>
    <cellStyle name="Normal 15 4 2 3 2 5" xfId="11304" xr:uid="{00000000-0005-0000-0000-0000BB2B0000}"/>
    <cellStyle name="Normal 15 4 2 3 2 5 2" xfId="11305" xr:uid="{00000000-0005-0000-0000-0000BC2B0000}"/>
    <cellStyle name="Normal 15 4 2 3 2 6" xfId="11306" xr:uid="{00000000-0005-0000-0000-0000BD2B0000}"/>
    <cellStyle name="Normal 15 4 2 3 2 6 2" xfId="11307" xr:uid="{00000000-0005-0000-0000-0000BE2B0000}"/>
    <cellStyle name="Normal 15 4 2 3 2 7" xfId="11308" xr:uid="{00000000-0005-0000-0000-0000BF2B0000}"/>
    <cellStyle name="Normal 15 4 2 3 3" xfId="11309" xr:uid="{00000000-0005-0000-0000-0000C02B0000}"/>
    <cellStyle name="Normal 15 4 2 3 3 2" xfId="11310" xr:uid="{00000000-0005-0000-0000-0000C12B0000}"/>
    <cellStyle name="Normal 15 4 2 3 3 2 2" xfId="11311" xr:uid="{00000000-0005-0000-0000-0000C22B0000}"/>
    <cellStyle name="Normal 15 4 2 3 3 3" xfId="11312" xr:uid="{00000000-0005-0000-0000-0000C32B0000}"/>
    <cellStyle name="Normal 15 4 2 3 4" xfId="11313" xr:uid="{00000000-0005-0000-0000-0000C42B0000}"/>
    <cellStyle name="Normal 15 4 2 3 4 2" xfId="11314" xr:uid="{00000000-0005-0000-0000-0000C52B0000}"/>
    <cellStyle name="Normal 15 4 2 3 4 2 2" xfId="11315" xr:uid="{00000000-0005-0000-0000-0000C62B0000}"/>
    <cellStyle name="Normal 15 4 2 3 4 3" xfId="11316" xr:uid="{00000000-0005-0000-0000-0000C72B0000}"/>
    <cellStyle name="Normal 15 4 2 3 5" xfId="11317" xr:uid="{00000000-0005-0000-0000-0000C82B0000}"/>
    <cellStyle name="Normal 15 4 2 3 5 2" xfId="11318" xr:uid="{00000000-0005-0000-0000-0000C92B0000}"/>
    <cellStyle name="Normal 15 4 2 3 5 2 2" xfId="11319" xr:uid="{00000000-0005-0000-0000-0000CA2B0000}"/>
    <cellStyle name="Normal 15 4 2 3 5 3" xfId="11320" xr:uid="{00000000-0005-0000-0000-0000CB2B0000}"/>
    <cellStyle name="Normal 15 4 2 3 6" xfId="11321" xr:uid="{00000000-0005-0000-0000-0000CC2B0000}"/>
    <cellStyle name="Normal 15 4 2 3 6 2" xfId="11322" xr:uid="{00000000-0005-0000-0000-0000CD2B0000}"/>
    <cellStyle name="Normal 15 4 2 3 7" xfId="11323" xr:uid="{00000000-0005-0000-0000-0000CE2B0000}"/>
    <cellStyle name="Normal 15 4 2 3 7 2" xfId="11324" xr:uid="{00000000-0005-0000-0000-0000CF2B0000}"/>
    <cellStyle name="Normal 15 4 2 3 8" xfId="11325" xr:uid="{00000000-0005-0000-0000-0000D02B0000}"/>
    <cellStyle name="Normal 15 4 2 4" xfId="11326" xr:uid="{00000000-0005-0000-0000-0000D12B0000}"/>
    <cellStyle name="Normal 15 4 2 4 2" xfId="11327" xr:uid="{00000000-0005-0000-0000-0000D22B0000}"/>
    <cellStyle name="Normal 15 4 2 4 2 2" xfId="11328" xr:uid="{00000000-0005-0000-0000-0000D32B0000}"/>
    <cellStyle name="Normal 15 4 2 4 2 2 2" xfId="11329" xr:uid="{00000000-0005-0000-0000-0000D42B0000}"/>
    <cellStyle name="Normal 15 4 2 4 2 3" xfId="11330" xr:uid="{00000000-0005-0000-0000-0000D52B0000}"/>
    <cellStyle name="Normal 15 4 2 4 3" xfId="11331" xr:uid="{00000000-0005-0000-0000-0000D62B0000}"/>
    <cellStyle name="Normal 15 4 2 4 3 2" xfId="11332" xr:uid="{00000000-0005-0000-0000-0000D72B0000}"/>
    <cellStyle name="Normal 15 4 2 4 3 2 2" xfId="11333" xr:uid="{00000000-0005-0000-0000-0000D82B0000}"/>
    <cellStyle name="Normal 15 4 2 4 3 3" xfId="11334" xr:uid="{00000000-0005-0000-0000-0000D92B0000}"/>
    <cellStyle name="Normal 15 4 2 4 4" xfId="11335" xr:uid="{00000000-0005-0000-0000-0000DA2B0000}"/>
    <cellStyle name="Normal 15 4 2 4 4 2" xfId="11336" xr:uid="{00000000-0005-0000-0000-0000DB2B0000}"/>
    <cellStyle name="Normal 15 4 2 4 4 2 2" xfId="11337" xr:uid="{00000000-0005-0000-0000-0000DC2B0000}"/>
    <cellStyle name="Normal 15 4 2 4 4 3" xfId="11338" xr:uid="{00000000-0005-0000-0000-0000DD2B0000}"/>
    <cellStyle name="Normal 15 4 2 4 5" xfId="11339" xr:uid="{00000000-0005-0000-0000-0000DE2B0000}"/>
    <cellStyle name="Normal 15 4 2 4 5 2" xfId="11340" xr:uid="{00000000-0005-0000-0000-0000DF2B0000}"/>
    <cellStyle name="Normal 15 4 2 4 6" xfId="11341" xr:uid="{00000000-0005-0000-0000-0000E02B0000}"/>
    <cellStyle name="Normal 15 4 2 4 6 2" xfId="11342" xr:uid="{00000000-0005-0000-0000-0000E12B0000}"/>
    <cellStyle name="Normal 15 4 2 4 7" xfId="11343" xr:uid="{00000000-0005-0000-0000-0000E22B0000}"/>
    <cellStyle name="Normal 15 4 2 5" xfId="11344" xr:uid="{00000000-0005-0000-0000-0000E32B0000}"/>
    <cellStyle name="Normal 15 4 2 5 2" xfId="11345" xr:uid="{00000000-0005-0000-0000-0000E42B0000}"/>
    <cellStyle name="Normal 15 4 2 5 2 2" xfId="11346" xr:uid="{00000000-0005-0000-0000-0000E52B0000}"/>
    <cellStyle name="Normal 15 4 2 5 2 2 2" xfId="11347" xr:uid="{00000000-0005-0000-0000-0000E62B0000}"/>
    <cellStyle name="Normal 15 4 2 5 2 3" xfId="11348" xr:uid="{00000000-0005-0000-0000-0000E72B0000}"/>
    <cellStyle name="Normal 15 4 2 5 3" xfId="11349" xr:uid="{00000000-0005-0000-0000-0000E82B0000}"/>
    <cellStyle name="Normal 15 4 2 5 3 2" xfId="11350" xr:uid="{00000000-0005-0000-0000-0000E92B0000}"/>
    <cellStyle name="Normal 15 4 2 5 3 2 2" xfId="11351" xr:uid="{00000000-0005-0000-0000-0000EA2B0000}"/>
    <cellStyle name="Normal 15 4 2 5 3 3" xfId="11352" xr:uid="{00000000-0005-0000-0000-0000EB2B0000}"/>
    <cellStyle name="Normal 15 4 2 5 4" xfId="11353" xr:uid="{00000000-0005-0000-0000-0000EC2B0000}"/>
    <cellStyle name="Normal 15 4 2 5 4 2" xfId="11354" xr:uid="{00000000-0005-0000-0000-0000ED2B0000}"/>
    <cellStyle name="Normal 15 4 2 5 4 2 2" xfId="11355" xr:uid="{00000000-0005-0000-0000-0000EE2B0000}"/>
    <cellStyle name="Normal 15 4 2 5 4 3" xfId="11356" xr:uid="{00000000-0005-0000-0000-0000EF2B0000}"/>
    <cellStyle name="Normal 15 4 2 5 5" xfId="11357" xr:uid="{00000000-0005-0000-0000-0000F02B0000}"/>
    <cellStyle name="Normal 15 4 2 5 5 2" xfId="11358" xr:uid="{00000000-0005-0000-0000-0000F12B0000}"/>
    <cellStyle name="Normal 15 4 2 5 6" xfId="11359" xr:uid="{00000000-0005-0000-0000-0000F22B0000}"/>
    <cellStyle name="Normal 15 4 2 5 6 2" xfId="11360" xr:uid="{00000000-0005-0000-0000-0000F32B0000}"/>
    <cellStyle name="Normal 15 4 2 5 7" xfId="11361" xr:uid="{00000000-0005-0000-0000-0000F42B0000}"/>
    <cellStyle name="Normal 15 4 2 6" xfId="11362" xr:uid="{00000000-0005-0000-0000-0000F52B0000}"/>
    <cellStyle name="Normal 15 4 2 6 2" xfId="11363" xr:uid="{00000000-0005-0000-0000-0000F62B0000}"/>
    <cellStyle name="Normal 15 4 2 6 2 2" xfId="11364" xr:uid="{00000000-0005-0000-0000-0000F72B0000}"/>
    <cellStyle name="Normal 15 4 2 6 3" xfId="11365" xr:uid="{00000000-0005-0000-0000-0000F82B0000}"/>
    <cellStyle name="Normal 15 4 2 7" xfId="11366" xr:uid="{00000000-0005-0000-0000-0000F92B0000}"/>
    <cellStyle name="Normal 15 4 2 7 2" xfId="11367" xr:uid="{00000000-0005-0000-0000-0000FA2B0000}"/>
    <cellStyle name="Normal 15 4 2 7 2 2" xfId="11368" xr:uid="{00000000-0005-0000-0000-0000FB2B0000}"/>
    <cellStyle name="Normal 15 4 2 7 3" xfId="11369" xr:uid="{00000000-0005-0000-0000-0000FC2B0000}"/>
    <cellStyle name="Normal 15 4 2 8" xfId="11370" xr:uid="{00000000-0005-0000-0000-0000FD2B0000}"/>
    <cellStyle name="Normal 15 4 2 8 2" xfId="11371" xr:uid="{00000000-0005-0000-0000-0000FE2B0000}"/>
    <cellStyle name="Normal 15 4 2 8 2 2" xfId="11372" xr:uid="{00000000-0005-0000-0000-0000FF2B0000}"/>
    <cellStyle name="Normal 15 4 2 8 3" xfId="11373" xr:uid="{00000000-0005-0000-0000-0000002C0000}"/>
    <cellStyle name="Normal 15 4 2 9" xfId="11374" xr:uid="{00000000-0005-0000-0000-0000012C0000}"/>
    <cellStyle name="Normal 15 4 2 9 2" xfId="11375" xr:uid="{00000000-0005-0000-0000-0000022C0000}"/>
    <cellStyle name="Normal 15 4 3" xfId="441" xr:uid="{00000000-0005-0000-0000-0000032C0000}"/>
    <cellStyle name="Normal 15 4 3 10" xfId="11376" xr:uid="{00000000-0005-0000-0000-0000042C0000}"/>
    <cellStyle name="Normal 15 4 3 10 2" xfId="11377" xr:uid="{00000000-0005-0000-0000-0000052C0000}"/>
    <cellStyle name="Normal 15 4 3 11" xfId="11378" xr:uid="{00000000-0005-0000-0000-0000062C0000}"/>
    <cellStyle name="Normal 15 4 3 2" xfId="11379" xr:uid="{00000000-0005-0000-0000-0000072C0000}"/>
    <cellStyle name="Normal 15 4 3 2 2" xfId="11380" xr:uid="{00000000-0005-0000-0000-0000082C0000}"/>
    <cellStyle name="Normal 15 4 3 2 2 2" xfId="11381" xr:uid="{00000000-0005-0000-0000-0000092C0000}"/>
    <cellStyle name="Normal 15 4 3 2 2 2 2" xfId="11382" xr:uid="{00000000-0005-0000-0000-00000A2C0000}"/>
    <cellStyle name="Normal 15 4 3 2 2 2 2 2" xfId="11383" xr:uid="{00000000-0005-0000-0000-00000B2C0000}"/>
    <cellStyle name="Normal 15 4 3 2 2 2 3" xfId="11384" xr:uid="{00000000-0005-0000-0000-00000C2C0000}"/>
    <cellStyle name="Normal 15 4 3 2 2 3" xfId="11385" xr:uid="{00000000-0005-0000-0000-00000D2C0000}"/>
    <cellStyle name="Normal 15 4 3 2 2 3 2" xfId="11386" xr:uid="{00000000-0005-0000-0000-00000E2C0000}"/>
    <cellStyle name="Normal 15 4 3 2 2 3 2 2" xfId="11387" xr:uid="{00000000-0005-0000-0000-00000F2C0000}"/>
    <cellStyle name="Normal 15 4 3 2 2 3 3" xfId="11388" xr:uid="{00000000-0005-0000-0000-0000102C0000}"/>
    <cellStyle name="Normal 15 4 3 2 2 4" xfId="11389" xr:uid="{00000000-0005-0000-0000-0000112C0000}"/>
    <cellStyle name="Normal 15 4 3 2 2 4 2" xfId="11390" xr:uid="{00000000-0005-0000-0000-0000122C0000}"/>
    <cellStyle name="Normal 15 4 3 2 2 4 2 2" xfId="11391" xr:uid="{00000000-0005-0000-0000-0000132C0000}"/>
    <cellStyle name="Normal 15 4 3 2 2 4 3" xfId="11392" xr:uid="{00000000-0005-0000-0000-0000142C0000}"/>
    <cellStyle name="Normal 15 4 3 2 2 5" xfId="11393" xr:uid="{00000000-0005-0000-0000-0000152C0000}"/>
    <cellStyle name="Normal 15 4 3 2 2 5 2" xfId="11394" xr:uid="{00000000-0005-0000-0000-0000162C0000}"/>
    <cellStyle name="Normal 15 4 3 2 2 6" xfId="11395" xr:uid="{00000000-0005-0000-0000-0000172C0000}"/>
    <cellStyle name="Normal 15 4 3 2 2 6 2" xfId="11396" xr:uid="{00000000-0005-0000-0000-0000182C0000}"/>
    <cellStyle name="Normal 15 4 3 2 2 7" xfId="11397" xr:uid="{00000000-0005-0000-0000-0000192C0000}"/>
    <cellStyle name="Normal 15 4 3 2 3" xfId="11398" xr:uid="{00000000-0005-0000-0000-00001A2C0000}"/>
    <cellStyle name="Normal 15 4 3 2 3 2" xfId="11399" xr:uid="{00000000-0005-0000-0000-00001B2C0000}"/>
    <cellStyle name="Normal 15 4 3 2 3 2 2" xfId="11400" xr:uid="{00000000-0005-0000-0000-00001C2C0000}"/>
    <cellStyle name="Normal 15 4 3 2 3 2 2 2" xfId="11401" xr:uid="{00000000-0005-0000-0000-00001D2C0000}"/>
    <cellStyle name="Normal 15 4 3 2 3 2 3" xfId="11402" xr:uid="{00000000-0005-0000-0000-00001E2C0000}"/>
    <cellStyle name="Normal 15 4 3 2 3 3" xfId="11403" xr:uid="{00000000-0005-0000-0000-00001F2C0000}"/>
    <cellStyle name="Normal 15 4 3 2 3 3 2" xfId="11404" xr:uid="{00000000-0005-0000-0000-0000202C0000}"/>
    <cellStyle name="Normal 15 4 3 2 3 3 2 2" xfId="11405" xr:uid="{00000000-0005-0000-0000-0000212C0000}"/>
    <cellStyle name="Normal 15 4 3 2 3 3 3" xfId="11406" xr:uid="{00000000-0005-0000-0000-0000222C0000}"/>
    <cellStyle name="Normal 15 4 3 2 3 4" xfId="11407" xr:uid="{00000000-0005-0000-0000-0000232C0000}"/>
    <cellStyle name="Normal 15 4 3 2 3 4 2" xfId="11408" xr:uid="{00000000-0005-0000-0000-0000242C0000}"/>
    <cellStyle name="Normal 15 4 3 2 3 4 2 2" xfId="11409" xr:uid="{00000000-0005-0000-0000-0000252C0000}"/>
    <cellStyle name="Normal 15 4 3 2 3 4 3" xfId="11410" xr:uid="{00000000-0005-0000-0000-0000262C0000}"/>
    <cellStyle name="Normal 15 4 3 2 3 5" xfId="11411" xr:uid="{00000000-0005-0000-0000-0000272C0000}"/>
    <cellStyle name="Normal 15 4 3 2 3 5 2" xfId="11412" xr:uid="{00000000-0005-0000-0000-0000282C0000}"/>
    <cellStyle name="Normal 15 4 3 2 3 6" xfId="11413" xr:uid="{00000000-0005-0000-0000-0000292C0000}"/>
    <cellStyle name="Normal 15 4 3 2 3 6 2" xfId="11414" xr:uid="{00000000-0005-0000-0000-00002A2C0000}"/>
    <cellStyle name="Normal 15 4 3 2 3 7" xfId="11415" xr:uid="{00000000-0005-0000-0000-00002B2C0000}"/>
    <cellStyle name="Normal 15 4 3 2 4" xfId="11416" xr:uid="{00000000-0005-0000-0000-00002C2C0000}"/>
    <cellStyle name="Normal 15 4 3 2 4 2" xfId="11417" xr:uid="{00000000-0005-0000-0000-00002D2C0000}"/>
    <cellStyle name="Normal 15 4 3 2 4 2 2" xfId="11418" xr:uid="{00000000-0005-0000-0000-00002E2C0000}"/>
    <cellStyle name="Normal 15 4 3 2 4 3" xfId="11419" xr:uid="{00000000-0005-0000-0000-00002F2C0000}"/>
    <cellStyle name="Normal 15 4 3 2 5" xfId="11420" xr:uid="{00000000-0005-0000-0000-0000302C0000}"/>
    <cellStyle name="Normal 15 4 3 2 5 2" xfId="11421" xr:uid="{00000000-0005-0000-0000-0000312C0000}"/>
    <cellStyle name="Normal 15 4 3 2 5 2 2" xfId="11422" xr:uid="{00000000-0005-0000-0000-0000322C0000}"/>
    <cellStyle name="Normal 15 4 3 2 5 3" xfId="11423" xr:uid="{00000000-0005-0000-0000-0000332C0000}"/>
    <cellStyle name="Normal 15 4 3 2 6" xfId="11424" xr:uid="{00000000-0005-0000-0000-0000342C0000}"/>
    <cellStyle name="Normal 15 4 3 2 6 2" xfId="11425" xr:uid="{00000000-0005-0000-0000-0000352C0000}"/>
    <cellStyle name="Normal 15 4 3 2 6 2 2" xfId="11426" xr:uid="{00000000-0005-0000-0000-0000362C0000}"/>
    <cellStyle name="Normal 15 4 3 2 6 3" xfId="11427" xr:uid="{00000000-0005-0000-0000-0000372C0000}"/>
    <cellStyle name="Normal 15 4 3 2 7" xfId="11428" xr:uid="{00000000-0005-0000-0000-0000382C0000}"/>
    <cellStyle name="Normal 15 4 3 2 7 2" xfId="11429" xr:uid="{00000000-0005-0000-0000-0000392C0000}"/>
    <cellStyle name="Normal 15 4 3 2 8" xfId="11430" xr:uid="{00000000-0005-0000-0000-00003A2C0000}"/>
    <cellStyle name="Normal 15 4 3 2 8 2" xfId="11431" xr:uid="{00000000-0005-0000-0000-00003B2C0000}"/>
    <cellStyle name="Normal 15 4 3 2 9" xfId="11432" xr:uid="{00000000-0005-0000-0000-00003C2C0000}"/>
    <cellStyle name="Normal 15 4 3 3" xfId="11433" xr:uid="{00000000-0005-0000-0000-00003D2C0000}"/>
    <cellStyle name="Normal 15 4 3 3 2" xfId="11434" xr:uid="{00000000-0005-0000-0000-00003E2C0000}"/>
    <cellStyle name="Normal 15 4 3 3 2 2" xfId="11435" xr:uid="{00000000-0005-0000-0000-00003F2C0000}"/>
    <cellStyle name="Normal 15 4 3 3 2 2 2" xfId="11436" xr:uid="{00000000-0005-0000-0000-0000402C0000}"/>
    <cellStyle name="Normal 15 4 3 3 2 2 2 2" xfId="11437" xr:uid="{00000000-0005-0000-0000-0000412C0000}"/>
    <cellStyle name="Normal 15 4 3 3 2 2 3" xfId="11438" xr:uid="{00000000-0005-0000-0000-0000422C0000}"/>
    <cellStyle name="Normal 15 4 3 3 2 3" xfId="11439" xr:uid="{00000000-0005-0000-0000-0000432C0000}"/>
    <cellStyle name="Normal 15 4 3 3 2 3 2" xfId="11440" xr:uid="{00000000-0005-0000-0000-0000442C0000}"/>
    <cellStyle name="Normal 15 4 3 3 2 3 2 2" xfId="11441" xr:uid="{00000000-0005-0000-0000-0000452C0000}"/>
    <cellStyle name="Normal 15 4 3 3 2 3 3" xfId="11442" xr:uid="{00000000-0005-0000-0000-0000462C0000}"/>
    <cellStyle name="Normal 15 4 3 3 2 4" xfId="11443" xr:uid="{00000000-0005-0000-0000-0000472C0000}"/>
    <cellStyle name="Normal 15 4 3 3 2 4 2" xfId="11444" xr:uid="{00000000-0005-0000-0000-0000482C0000}"/>
    <cellStyle name="Normal 15 4 3 3 2 4 2 2" xfId="11445" xr:uid="{00000000-0005-0000-0000-0000492C0000}"/>
    <cellStyle name="Normal 15 4 3 3 2 4 3" xfId="11446" xr:uid="{00000000-0005-0000-0000-00004A2C0000}"/>
    <cellStyle name="Normal 15 4 3 3 2 5" xfId="11447" xr:uid="{00000000-0005-0000-0000-00004B2C0000}"/>
    <cellStyle name="Normal 15 4 3 3 2 5 2" xfId="11448" xr:uid="{00000000-0005-0000-0000-00004C2C0000}"/>
    <cellStyle name="Normal 15 4 3 3 2 6" xfId="11449" xr:uid="{00000000-0005-0000-0000-00004D2C0000}"/>
    <cellStyle name="Normal 15 4 3 3 2 6 2" xfId="11450" xr:uid="{00000000-0005-0000-0000-00004E2C0000}"/>
    <cellStyle name="Normal 15 4 3 3 2 7" xfId="11451" xr:uid="{00000000-0005-0000-0000-00004F2C0000}"/>
    <cellStyle name="Normal 15 4 3 3 3" xfId="11452" xr:uid="{00000000-0005-0000-0000-0000502C0000}"/>
    <cellStyle name="Normal 15 4 3 3 3 2" xfId="11453" xr:uid="{00000000-0005-0000-0000-0000512C0000}"/>
    <cellStyle name="Normal 15 4 3 3 3 2 2" xfId="11454" xr:uid="{00000000-0005-0000-0000-0000522C0000}"/>
    <cellStyle name="Normal 15 4 3 3 3 3" xfId="11455" xr:uid="{00000000-0005-0000-0000-0000532C0000}"/>
    <cellStyle name="Normal 15 4 3 3 4" xfId="11456" xr:uid="{00000000-0005-0000-0000-0000542C0000}"/>
    <cellStyle name="Normal 15 4 3 3 4 2" xfId="11457" xr:uid="{00000000-0005-0000-0000-0000552C0000}"/>
    <cellStyle name="Normal 15 4 3 3 4 2 2" xfId="11458" xr:uid="{00000000-0005-0000-0000-0000562C0000}"/>
    <cellStyle name="Normal 15 4 3 3 4 3" xfId="11459" xr:uid="{00000000-0005-0000-0000-0000572C0000}"/>
    <cellStyle name="Normal 15 4 3 3 5" xfId="11460" xr:uid="{00000000-0005-0000-0000-0000582C0000}"/>
    <cellStyle name="Normal 15 4 3 3 5 2" xfId="11461" xr:uid="{00000000-0005-0000-0000-0000592C0000}"/>
    <cellStyle name="Normal 15 4 3 3 5 2 2" xfId="11462" xr:uid="{00000000-0005-0000-0000-00005A2C0000}"/>
    <cellStyle name="Normal 15 4 3 3 5 3" xfId="11463" xr:uid="{00000000-0005-0000-0000-00005B2C0000}"/>
    <cellStyle name="Normal 15 4 3 3 6" xfId="11464" xr:uid="{00000000-0005-0000-0000-00005C2C0000}"/>
    <cellStyle name="Normal 15 4 3 3 6 2" xfId="11465" xr:uid="{00000000-0005-0000-0000-00005D2C0000}"/>
    <cellStyle name="Normal 15 4 3 3 7" xfId="11466" xr:uid="{00000000-0005-0000-0000-00005E2C0000}"/>
    <cellStyle name="Normal 15 4 3 3 7 2" xfId="11467" xr:uid="{00000000-0005-0000-0000-00005F2C0000}"/>
    <cellStyle name="Normal 15 4 3 3 8" xfId="11468" xr:uid="{00000000-0005-0000-0000-0000602C0000}"/>
    <cellStyle name="Normal 15 4 3 4" xfId="11469" xr:uid="{00000000-0005-0000-0000-0000612C0000}"/>
    <cellStyle name="Normal 15 4 3 4 2" xfId="11470" xr:uid="{00000000-0005-0000-0000-0000622C0000}"/>
    <cellStyle name="Normal 15 4 3 4 2 2" xfId="11471" xr:uid="{00000000-0005-0000-0000-0000632C0000}"/>
    <cellStyle name="Normal 15 4 3 4 2 2 2" xfId="11472" xr:uid="{00000000-0005-0000-0000-0000642C0000}"/>
    <cellStyle name="Normal 15 4 3 4 2 3" xfId="11473" xr:uid="{00000000-0005-0000-0000-0000652C0000}"/>
    <cellStyle name="Normal 15 4 3 4 3" xfId="11474" xr:uid="{00000000-0005-0000-0000-0000662C0000}"/>
    <cellStyle name="Normal 15 4 3 4 3 2" xfId="11475" xr:uid="{00000000-0005-0000-0000-0000672C0000}"/>
    <cellStyle name="Normal 15 4 3 4 3 2 2" xfId="11476" xr:uid="{00000000-0005-0000-0000-0000682C0000}"/>
    <cellStyle name="Normal 15 4 3 4 3 3" xfId="11477" xr:uid="{00000000-0005-0000-0000-0000692C0000}"/>
    <cellStyle name="Normal 15 4 3 4 4" xfId="11478" xr:uid="{00000000-0005-0000-0000-00006A2C0000}"/>
    <cellStyle name="Normal 15 4 3 4 4 2" xfId="11479" xr:uid="{00000000-0005-0000-0000-00006B2C0000}"/>
    <cellStyle name="Normal 15 4 3 4 4 2 2" xfId="11480" xr:uid="{00000000-0005-0000-0000-00006C2C0000}"/>
    <cellStyle name="Normal 15 4 3 4 4 3" xfId="11481" xr:uid="{00000000-0005-0000-0000-00006D2C0000}"/>
    <cellStyle name="Normal 15 4 3 4 5" xfId="11482" xr:uid="{00000000-0005-0000-0000-00006E2C0000}"/>
    <cellStyle name="Normal 15 4 3 4 5 2" xfId="11483" xr:uid="{00000000-0005-0000-0000-00006F2C0000}"/>
    <cellStyle name="Normal 15 4 3 4 6" xfId="11484" xr:uid="{00000000-0005-0000-0000-0000702C0000}"/>
    <cellStyle name="Normal 15 4 3 4 6 2" xfId="11485" xr:uid="{00000000-0005-0000-0000-0000712C0000}"/>
    <cellStyle name="Normal 15 4 3 4 7" xfId="11486" xr:uid="{00000000-0005-0000-0000-0000722C0000}"/>
    <cellStyle name="Normal 15 4 3 5" xfId="11487" xr:uid="{00000000-0005-0000-0000-0000732C0000}"/>
    <cellStyle name="Normal 15 4 3 5 2" xfId="11488" xr:uid="{00000000-0005-0000-0000-0000742C0000}"/>
    <cellStyle name="Normal 15 4 3 5 2 2" xfId="11489" xr:uid="{00000000-0005-0000-0000-0000752C0000}"/>
    <cellStyle name="Normal 15 4 3 5 2 2 2" xfId="11490" xr:uid="{00000000-0005-0000-0000-0000762C0000}"/>
    <cellStyle name="Normal 15 4 3 5 2 3" xfId="11491" xr:uid="{00000000-0005-0000-0000-0000772C0000}"/>
    <cellStyle name="Normal 15 4 3 5 3" xfId="11492" xr:uid="{00000000-0005-0000-0000-0000782C0000}"/>
    <cellStyle name="Normal 15 4 3 5 3 2" xfId="11493" xr:uid="{00000000-0005-0000-0000-0000792C0000}"/>
    <cellStyle name="Normal 15 4 3 5 3 2 2" xfId="11494" xr:uid="{00000000-0005-0000-0000-00007A2C0000}"/>
    <cellStyle name="Normal 15 4 3 5 3 3" xfId="11495" xr:uid="{00000000-0005-0000-0000-00007B2C0000}"/>
    <cellStyle name="Normal 15 4 3 5 4" xfId="11496" xr:uid="{00000000-0005-0000-0000-00007C2C0000}"/>
    <cellStyle name="Normal 15 4 3 5 4 2" xfId="11497" xr:uid="{00000000-0005-0000-0000-00007D2C0000}"/>
    <cellStyle name="Normal 15 4 3 5 4 2 2" xfId="11498" xr:uid="{00000000-0005-0000-0000-00007E2C0000}"/>
    <cellStyle name="Normal 15 4 3 5 4 3" xfId="11499" xr:uid="{00000000-0005-0000-0000-00007F2C0000}"/>
    <cellStyle name="Normal 15 4 3 5 5" xfId="11500" xr:uid="{00000000-0005-0000-0000-0000802C0000}"/>
    <cellStyle name="Normal 15 4 3 5 5 2" xfId="11501" xr:uid="{00000000-0005-0000-0000-0000812C0000}"/>
    <cellStyle name="Normal 15 4 3 5 6" xfId="11502" xr:uid="{00000000-0005-0000-0000-0000822C0000}"/>
    <cellStyle name="Normal 15 4 3 5 6 2" xfId="11503" xr:uid="{00000000-0005-0000-0000-0000832C0000}"/>
    <cellStyle name="Normal 15 4 3 5 7" xfId="11504" xr:uid="{00000000-0005-0000-0000-0000842C0000}"/>
    <cellStyle name="Normal 15 4 3 6" xfId="11505" xr:uid="{00000000-0005-0000-0000-0000852C0000}"/>
    <cellStyle name="Normal 15 4 3 6 2" xfId="11506" xr:uid="{00000000-0005-0000-0000-0000862C0000}"/>
    <cellStyle name="Normal 15 4 3 6 2 2" xfId="11507" xr:uid="{00000000-0005-0000-0000-0000872C0000}"/>
    <cellStyle name="Normal 15 4 3 6 3" xfId="11508" xr:uid="{00000000-0005-0000-0000-0000882C0000}"/>
    <cellStyle name="Normal 15 4 3 7" xfId="11509" xr:uid="{00000000-0005-0000-0000-0000892C0000}"/>
    <cellStyle name="Normal 15 4 3 7 2" xfId="11510" xr:uid="{00000000-0005-0000-0000-00008A2C0000}"/>
    <cellStyle name="Normal 15 4 3 7 2 2" xfId="11511" xr:uid="{00000000-0005-0000-0000-00008B2C0000}"/>
    <cellStyle name="Normal 15 4 3 7 3" xfId="11512" xr:uid="{00000000-0005-0000-0000-00008C2C0000}"/>
    <cellStyle name="Normal 15 4 3 8" xfId="11513" xr:uid="{00000000-0005-0000-0000-00008D2C0000}"/>
    <cellStyle name="Normal 15 4 3 8 2" xfId="11514" xr:uid="{00000000-0005-0000-0000-00008E2C0000}"/>
    <cellStyle name="Normal 15 4 3 8 2 2" xfId="11515" xr:uid="{00000000-0005-0000-0000-00008F2C0000}"/>
    <cellStyle name="Normal 15 4 3 8 3" xfId="11516" xr:uid="{00000000-0005-0000-0000-0000902C0000}"/>
    <cellStyle name="Normal 15 4 3 9" xfId="11517" xr:uid="{00000000-0005-0000-0000-0000912C0000}"/>
    <cellStyle name="Normal 15 4 3 9 2" xfId="11518" xr:uid="{00000000-0005-0000-0000-0000922C0000}"/>
    <cellStyle name="Normal 15 4 4" xfId="11519" xr:uid="{00000000-0005-0000-0000-0000932C0000}"/>
    <cellStyle name="Normal 15 4 4 2" xfId="11520" xr:uid="{00000000-0005-0000-0000-0000942C0000}"/>
    <cellStyle name="Normal 15 4 4 2 2" xfId="11521" xr:uid="{00000000-0005-0000-0000-0000952C0000}"/>
    <cellStyle name="Normal 15 4 4 2 2 2" xfId="11522" xr:uid="{00000000-0005-0000-0000-0000962C0000}"/>
    <cellStyle name="Normal 15 4 4 2 2 2 2" xfId="11523" xr:uid="{00000000-0005-0000-0000-0000972C0000}"/>
    <cellStyle name="Normal 15 4 4 2 2 3" xfId="11524" xr:uid="{00000000-0005-0000-0000-0000982C0000}"/>
    <cellStyle name="Normal 15 4 4 2 3" xfId="11525" xr:uid="{00000000-0005-0000-0000-0000992C0000}"/>
    <cellStyle name="Normal 15 4 4 2 3 2" xfId="11526" xr:uid="{00000000-0005-0000-0000-00009A2C0000}"/>
    <cellStyle name="Normal 15 4 4 2 3 2 2" xfId="11527" xr:uid="{00000000-0005-0000-0000-00009B2C0000}"/>
    <cellStyle name="Normal 15 4 4 2 3 3" xfId="11528" xr:uid="{00000000-0005-0000-0000-00009C2C0000}"/>
    <cellStyle name="Normal 15 4 4 2 4" xfId="11529" xr:uid="{00000000-0005-0000-0000-00009D2C0000}"/>
    <cellStyle name="Normal 15 4 4 2 4 2" xfId="11530" xr:uid="{00000000-0005-0000-0000-00009E2C0000}"/>
    <cellStyle name="Normal 15 4 4 2 4 2 2" xfId="11531" xr:uid="{00000000-0005-0000-0000-00009F2C0000}"/>
    <cellStyle name="Normal 15 4 4 2 4 3" xfId="11532" xr:uid="{00000000-0005-0000-0000-0000A02C0000}"/>
    <cellStyle name="Normal 15 4 4 2 5" xfId="11533" xr:uid="{00000000-0005-0000-0000-0000A12C0000}"/>
    <cellStyle name="Normal 15 4 4 2 5 2" xfId="11534" xr:uid="{00000000-0005-0000-0000-0000A22C0000}"/>
    <cellStyle name="Normal 15 4 4 2 6" xfId="11535" xr:uid="{00000000-0005-0000-0000-0000A32C0000}"/>
    <cellStyle name="Normal 15 4 4 2 6 2" xfId="11536" xr:uid="{00000000-0005-0000-0000-0000A42C0000}"/>
    <cellStyle name="Normal 15 4 4 2 7" xfId="11537" xr:uid="{00000000-0005-0000-0000-0000A52C0000}"/>
    <cellStyle name="Normal 15 4 4 3" xfId="11538" xr:uid="{00000000-0005-0000-0000-0000A62C0000}"/>
    <cellStyle name="Normal 15 4 4 3 2" xfId="11539" xr:uid="{00000000-0005-0000-0000-0000A72C0000}"/>
    <cellStyle name="Normal 15 4 4 3 2 2" xfId="11540" xr:uid="{00000000-0005-0000-0000-0000A82C0000}"/>
    <cellStyle name="Normal 15 4 4 3 2 2 2" xfId="11541" xr:uid="{00000000-0005-0000-0000-0000A92C0000}"/>
    <cellStyle name="Normal 15 4 4 3 2 3" xfId="11542" xr:uid="{00000000-0005-0000-0000-0000AA2C0000}"/>
    <cellStyle name="Normal 15 4 4 3 3" xfId="11543" xr:uid="{00000000-0005-0000-0000-0000AB2C0000}"/>
    <cellStyle name="Normal 15 4 4 3 3 2" xfId="11544" xr:uid="{00000000-0005-0000-0000-0000AC2C0000}"/>
    <cellStyle name="Normal 15 4 4 3 3 2 2" xfId="11545" xr:uid="{00000000-0005-0000-0000-0000AD2C0000}"/>
    <cellStyle name="Normal 15 4 4 3 3 3" xfId="11546" xr:uid="{00000000-0005-0000-0000-0000AE2C0000}"/>
    <cellStyle name="Normal 15 4 4 3 4" xfId="11547" xr:uid="{00000000-0005-0000-0000-0000AF2C0000}"/>
    <cellStyle name="Normal 15 4 4 3 4 2" xfId="11548" xr:uid="{00000000-0005-0000-0000-0000B02C0000}"/>
    <cellStyle name="Normal 15 4 4 3 4 2 2" xfId="11549" xr:uid="{00000000-0005-0000-0000-0000B12C0000}"/>
    <cellStyle name="Normal 15 4 4 3 4 3" xfId="11550" xr:uid="{00000000-0005-0000-0000-0000B22C0000}"/>
    <cellStyle name="Normal 15 4 4 3 5" xfId="11551" xr:uid="{00000000-0005-0000-0000-0000B32C0000}"/>
    <cellStyle name="Normal 15 4 4 3 5 2" xfId="11552" xr:uid="{00000000-0005-0000-0000-0000B42C0000}"/>
    <cellStyle name="Normal 15 4 4 3 6" xfId="11553" xr:uid="{00000000-0005-0000-0000-0000B52C0000}"/>
    <cellStyle name="Normal 15 4 4 3 6 2" xfId="11554" xr:uid="{00000000-0005-0000-0000-0000B62C0000}"/>
    <cellStyle name="Normal 15 4 4 3 7" xfId="11555" xr:uid="{00000000-0005-0000-0000-0000B72C0000}"/>
    <cellStyle name="Normal 15 4 4 4" xfId="11556" xr:uid="{00000000-0005-0000-0000-0000B82C0000}"/>
    <cellStyle name="Normal 15 4 4 4 2" xfId="11557" xr:uid="{00000000-0005-0000-0000-0000B92C0000}"/>
    <cellStyle name="Normal 15 4 4 4 2 2" xfId="11558" xr:uid="{00000000-0005-0000-0000-0000BA2C0000}"/>
    <cellStyle name="Normal 15 4 4 4 3" xfId="11559" xr:uid="{00000000-0005-0000-0000-0000BB2C0000}"/>
    <cellStyle name="Normal 15 4 4 5" xfId="11560" xr:uid="{00000000-0005-0000-0000-0000BC2C0000}"/>
    <cellStyle name="Normal 15 4 4 5 2" xfId="11561" xr:uid="{00000000-0005-0000-0000-0000BD2C0000}"/>
    <cellStyle name="Normal 15 4 4 5 2 2" xfId="11562" xr:uid="{00000000-0005-0000-0000-0000BE2C0000}"/>
    <cellStyle name="Normal 15 4 4 5 3" xfId="11563" xr:uid="{00000000-0005-0000-0000-0000BF2C0000}"/>
    <cellStyle name="Normal 15 4 4 6" xfId="11564" xr:uid="{00000000-0005-0000-0000-0000C02C0000}"/>
    <cellStyle name="Normal 15 4 4 6 2" xfId="11565" xr:uid="{00000000-0005-0000-0000-0000C12C0000}"/>
    <cellStyle name="Normal 15 4 4 6 2 2" xfId="11566" xr:uid="{00000000-0005-0000-0000-0000C22C0000}"/>
    <cellStyle name="Normal 15 4 4 6 3" xfId="11567" xr:uid="{00000000-0005-0000-0000-0000C32C0000}"/>
    <cellStyle name="Normal 15 4 4 7" xfId="11568" xr:uid="{00000000-0005-0000-0000-0000C42C0000}"/>
    <cellStyle name="Normal 15 4 4 7 2" xfId="11569" xr:uid="{00000000-0005-0000-0000-0000C52C0000}"/>
    <cellStyle name="Normal 15 4 4 8" xfId="11570" xr:uid="{00000000-0005-0000-0000-0000C62C0000}"/>
    <cellStyle name="Normal 15 4 4 8 2" xfId="11571" xr:uid="{00000000-0005-0000-0000-0000C72C0000}"/>
    <cellStyle name="Normal 15 4 4 9" xfId="11572" xr:uid="{00000000-0005-0000-0000-0000C82C0000}"/>
    <cellStyle name="Normal 15 4 5" xfId="11573" xr:uid="{00000000-0005-0000-0000-0000C92C0000}"/>
    <cellStyle name="Normal 15 4 5 2" xfId="11574" xr:uid="{00000000-0005-0000-0000-0000CA2C0000}"/>
    <cellStyle name="Normal 15 4 5 2 2" xfId="11575" xr:uid="{00000000-0005-0000-0000-0000CB2C0000}"/>
    <cellStyle name="Normal 15 4 5 2 2 2" xfId="11576" xr:uid="{00000000-0005-0000-0000-0000CC2C0000}"/>
    <cellStyle name="Normal 15 4 5 2 2 2 2" xfId="11577" xr:uid="{00000000-0005-0000-0000-0000CD2C0000}"/>
    <cellStyle name="Normal 15 4 5 2 2 3" xfId="11578" xr:uid="{00000000-0005-0000-0000-0000CE2C0000}"/>
    <cellStyle name="Normal 15 4 5 2 3" xfId="11579" xr:uid="{00000000-0005-0000-0000-0000CF2C0000}"/>
    <cellStyle name="Normal 15 4 5 2 3 2" xfId="11580" xr:uid="{00000000-0005-0000-0000-0000D02C0000}"/>
    <cellStyle name="Normal 15 4 5 2 3 2 2" xfId="11581" xr:uid="{00000000-0005-0000-0000-0000D12C0000}"/>
    <cellStyle name="Normal 15 4 5 2 3 3" xfId="11582" xr:uid="{00000000-0005-0000-0000-0000D22C0000}"/>
    <cellStyle name="Normal 15 4 5 2 4" xfId="11583" xr:uid="{00000000-0005-0000-0000-0000D32C0000}"/>
    <cellStyle name="Normal 15 4 5 2 4 2" xfId="11584" xr:uid="{00000000-0005-0000-0000-0000D42C0000}"/>
    <cellStyle name="Normal 15 4 5 2 4 2 2" xfId="11585" xr:uid="{00000000-0005-0000-0000-0000D52C0000}"/>
    <cellStyle name="Normal 15 4 5 2 4 3" xfId="11586" xr:uid="{00000000-0005-0000-0000-0000D62C0000}"/>
    <cellStyle name="Normal 15 4 5 2 5" xfId="11587" xr:uid="{00000000-0005-0000-0000-0000D72C0000}"/>
    <cellStyle name="Normal 15 4 5 2 5 2" xfId="11588" xr:uid="{00000000-0005-0000-0000-0000D82C0000}"/>
    <cellStyle name="Normal 15 4 5 2 6" xfId="11589" xr:uid="{00000000-0005-0000-0000-0000D92C0000}"/>
    <cellStyle name="Normal 15 4 5 2 6 2" xfId="11590" xr:uid="{00000000-0005-0000-0000-0000DA2C0000}"/>
    <cellStyle name="Normal 15 4 5 2 7" xfId="11591" xr:uid="{00000000-0005-0000-0000-0000DB2C0000}"/>
    <cellStyle name="Normal 15 4 5 3" xfId="11592" xr:uid="{00000000-0005-0000-0000-0000DC2C0000}"/>
    <cellStyle name="Normal 15 4 5 3 2" xfId="11593" xr:uid="{00000000-0005-0000-0000-0000DD2C0000}"/>
    <cellStyle name="Normal 15 4 5 3 2 2" xfId="11594" xr:uid="{00000000-0005-0000-0000-0000DE2C0000}"/>
    <cellStyle name="Normal 15 4 5 3 3" xfId="11595" xr:uid="{00000000-0005-0000-0000-0000DF2C0000}"/>
    <cellStyle name="Normal 15 4 5 4" xfId="11596" xr:uid="{00000000-0005-0000-0000-0000E02C0000}"/>
    <cellStyle name="Normal 15 4 5 4 2" xfId="11597" xr:uid="{00000000-0005-0000-0000-0000E12C0000}"/>
    <cellStyle name="Normal 15 4 5 4 2 2" xfId="11598" xr:uid="{00000000-0005-0000-0000-0000E22C0000}"/>
    <cellStyle name="Normal 15 4 5 4 3" xfId="11599" xr:uid="{00000000-0005-0000-0000-0000E32C0000}"/>
    <cellStyle name="Normal 15 4 5 5" xfId="11600" xr:uid="{00000000-0005-0000-0000-0000E42C0000}"/>
    <cellStyle name="Normal 15 4 5 5 2" xfId="11601" xr:uid="{00000000-0005-0000-0000-0000E52C0000}"/>
    <cellStyle name="Normal 15 4 5 5 2 2" xfId="11602" xr:uid="{00000000-0005-0000-0000-0000E62C0000}"/>
    <cellStyle name="Normal 15 4 5 5 3" xfId="11603" xr:uid="{00000000-0005-0000-0000-0000E72C0000}"/>
    <cellStyle name="Normal 15 4 5 6" xfId="11604" xr:uid="{00000000-0005-0000-0000-0000E82C0000}"/>
    <cellStyle name="Normal 15 4 5 6 2" xfId="11605" xr:uid="{00000000-0005-0000-0000-0000E92C0000}"/>
    <cellStyle name="Normal 15 4 5 7" xfId="11606" xr:uid="{00000000-0005-0000-0000-0000EA2C0000}"/>
    <cellStyle name="Normal 15 4 5 7 2" xfId="11607" xr:uid="{00000000-0005-0000-0000-0000EB2C0000}"/>
    <cellStyle name="Normal 15 4 5 8" xfId="11608" xr:uid="{00000000-0005-0000-0000-0000EC2C0000}"/>
    <cellStyle name="Normal 15 4 6" xfId="11609" xr:uid="{00000000-0005-0000-0000-0000ED2C0000}"/>
    <cellStyle name="Normal 15 4 6 2" xfId="11610" xr:uid="{00000000-0005-0000-0000-0000EE2C0000}"/>
    <cellStyle name="Normal 15 4 6 2 2" xfId="11611" xr:uid="{00000000-0005-0000-0000-0000EF2C0000}"/>
    <cellStyle name="Normal 15 4 6 2 2 2" xfId="11612" xr:uid="{00000000-0005-0000-0000-0000F02C0000}"/>
    <cellStyle name="Normal 15 4 6 2 3" xfId="11613" xr:uid="{00000000-0005-0000-0000-0000F12C0000}"/>
    <cellStyle name="Normal 15 4 6 3" xfId="11614" xr:uid="{00000000-0005-0000-0000-0000F22C0000}"/>
    <cellStyle name="Normal 15 4 6 3 2" xfId="11615" xr:uid="{00000000-0005-0000-0000-0000F32C0000}"/>
    <cellStyle name="Normal 15 4 6 3 2 2" xfId="11616" xr:uid="{00000000-0005-0000-0000-0000F42C0000}"/>
    <cellStyle name="Normal 15 4 6 3 3" xfId="11617" xr:uid="{00000000-0005-0000-0000-0000F52C0000}"/>
    <cellStyle name="Normal 15 4 6 4" xfId="11618" xr:uid="{00000000-0005-0000-0000-0000F62C0000}"/>
    <cellStyle name="Normal 15 4 6 4 2" xfId="11619" xr:uid="{00000000-0005-0000-0000-0000F72C0000}"/>
    <cellStyle name="Normal 15 4 6 4 2 2" xfId="11620" xr:uid="{00000000-0005-0000-0000-0000F82C0000}"/>
    <cellStyle name="Normal 15 4 6 4 3" xfId="11621" xr:uid="{00000000-0005-0000-0000-0000F92C0000}"/>
    <cellStyle name="Normal 15 4 6 5" xfId="11622" xr:uid="{00000000-0005-0000-0000-0000FA2C0000}"/>
    <cellStyle name="Normal 15 4 6 5 2" xfId="11623" xr:uid="{00000000-0005-0000-0000-0000FB2C0000}"/>
    <cellStyle name="Normal 15 4 6 6" xfId="11624" xr:uid="{00000000-0005-0000-0000-0000FC2C0000}"/>
    <cellStyle name="Normal 15 4 6 6 2" xfId="11625" xr:uid="{00000000-0005-0000-0000-0000FD2C0000}"/>
    <cellStyle name="Normal 15 4 6 7" xfId="11626" xr:uid="{00000000-0005-0000-0000-0000FE2C0000}"/>
    <cellStyle name="Normal 15 4 7" xfId="11627" xr:uid="{00000000-0005-0000-0000-0000FF2C0000}"/>
    <cellStyle name="Normal 15 4 7 2" xfId="11628" xr:uid="{00000000-0005-0000-0000-0000002D0000}"/>
    <cellStyle name="Normal 15 4 7 2 2" xfId="11629" xr:uid="{00000000-0005-0000-0000-0000012D0000}"/>
    <cellStyle name="Normal 15 4 7 2 2 2" xfId="11630" xr:uid="{00000000-0005-0000-0000-0000022D0000}"/>
    <cellStyle name="Normal 15 4 7 2 3" xfId="11631" xr:uid="{00000000-0005-0000-0000-0000032D0000}"/>
    <cellStyle name="Normal 15 4 7 3" xfId="11632" xr:uid="{00000000-0005-0000-0000-0000042D0000}"/>
    <cellStyle name="Normal 15 4 7 3 2" xfId="11633" xr:uid="{00000000-0005-0000-0000-0000052D0000}"/>
    <cellStyle name="Normal 15 4 7 3 2 2" xfId="11634" xr:uid="{00000000-0005-0000-0000-0000062D0000}"/>
    <cellStyle name="Normal 15 4 7 3 3" xfId="11635" xr:uid="{00000000-0005-0000-0000-0000072D0000}"/>
    <cellStyle name="Normal 15 4 7 4" xfId="11636" xr:uid="{00000000-0005-0000-0000-0000082D0000}"/>
    <cellStyle name="Normal 15 4 7 4 2" xfId="11637" xr:uid="{00000000-0005-0000-0000-0000092D0000}"/>
    <cellStyle name="Normal 15 4 7 4 2 2" xfId="11638" xr:uid="{00000000-0005-0000-0000-00000A2D0000}"/>
    <cellStyle name="Normal 15 4 7 4 3" xfId="11639" xr:uid="{00000000-0005-0000-0000-00000B2D0000}"/>
    <cellStyle name="Normal 15 4 7 5" xfId="11640" xr:uid="{00000000-0005-0000-0000-00000C2D0000}"/>
    <cellStyle name="Normal 15 4 7 5 2" xfId="11641" xr:uid="{00000000-0005-0000-0000-00000D2D0000}"/>
    <cellStyle name="Normal 15 4 7 6" xfId="11642" xr:uid="{00000000-0005-0000-0000-00000E2D0000}"/>
    <cellStyle name="Normal 15 4 7 6 2" xfId="11643" xr:uid="{00000000-0005-0000-0000-00000F2D0000}"/>
    <cellStyle name="Normal 15 4 7 7" xfId="11644" xr:uid="{00000000-0005-0000-0000-0000102D0000}"/>
    <cellStyle name="Normal 15 4 8" xfId="11645" xr:uid="{00000000-0005-0000-0000-0000112D0000}"/>
    <cellStyle name="Normal 15 4 8 2" xfId="11646" xr:uid="{00000000-0005-0000-0000-0000122D0000}"/>
    <cellStyle name="Normal 15 4 8 2 2" xfId="11647" xr:uid="{00000000-0005-0000-0000-0000132D0000}"/>
    <cellStyle name="Normal 15 4 8 3" xfId="11648" xr:uid="{00000000-0005-0000-0000-0000142D0000}"/>
    <cellStyle name="Normal 15 4 9" xfId="11649" xr:uid="{00000000-0005-0000-0000-0000152D0000}"/>
    <cellStyle name="Normal 15 4 9 2" xfId="11650" xr:uid="{00000000-0005-0000-0000-0000162D0000}"/>
    <cellStyle name="Normal 15 4 9 2 2" xfId="11651" xr:uid="{00000000-0005-0000-0000-0000172D0000}"/>
    <cellStyle name="Normal 15 4 9 3" xfId="11652" xr:uid="{00000000-0005-0000-0000-0000182D0000}"/>
    <cellStyle name="Normal 15 4_Confidential Information" xfId="11653" xr:uid="{00000000-0005-0000-0000-0000192D0000}"/>
    <cellStyle name="Normal 15 5" xfId="442" xr:uid="{00000000-0005-0000-0000-00001A2D0000}"/>
    <cellStyle name="Normal 15 5 10" xfId="11654" xr:uid="{00000000-0005-0000-0000-00001B2D0000}"/>
    <cellStyle name="Normal 15 5 10 2" xfId="11655" xr:uid="{00000000-0005-0000-0000-00001C2D0000}"/>
    <cellStyle name="Normal 15 5 11" xfId="11656" xr:uid="{00000000-0005-0000-0000-00001D2D0000}"/>
    <cellStyle name="Normal 15 5 2" xfId="11657" xr:uid="{00000000-0005-0000-0000-00001E2D0000}"/>
    <cellStyle name="Normal 15 5 2 2" xfId="11658" xr:uid="{00000000-0005-0000-0000-00001F2D0000}"/>
    <cellStyle name="Normal 15 5 2 2 2" xfId="11659" xr:uid="{00000000-0005-0000-0000-0000202D0000}"/>
    <cellStyle name="Normal 15 5 2 2 2 2" xfId="11660" xr:uid="{00000000-0005-0000-0000-0000212D0000}"/>
    <cellStyle name="Normal 15 5 2 2 2 2 2" xfId="11661" xr:uid="{00000000-0005-0000-0000-0000222D0000}"/>
    <cellStyle name="Normal 15 5 2 2 2 3" xfId="11662" xr:uid="{00000000-0005-0000-0000-0000232D0000}"/>
    <cellStyle name="Normal 15 5 2 2 3" xfId="11663" xr:uid="{00000000-0005-0000-0000-0000242D0000}"/>
    <cellStyle name="Normal 15 5 2 2 3 2" xfId="11664" xr:uid="{00000000-0005-0000-0000-0000252D0000}"/>
    <cellStyle name="Normal 15 5 2 2 3 2 2" xfId="11665" xr:uid="{00000000-0005-0000-0000-0000262D0000}"/>
    <cellStyle name="Normal 15 5 2 2 3 3" xfId="11666" xr:uid="{00000000-0005-0000-0000-0000272D0000}"/>
    <cellStyle name="Normal 15 5 2 2 4" xfId="11667" xr:uid="{00000000-0005-0000-0000-0000282D0000}"/>
    <cellStyle name="Normal 15 5 2 2 4 2" xfId="11668" xr:uid="{00000000-0005-0000-0000-0000292D0000}"/>
    <cellStyle name="Normal 15 5 2 2 4 2 2" xfId="11669" xr:uid="{00000000-0005-0000-0000-00002A2D0000}"/>
    <cellStyle name="Normal 15 5 2 2 4 3" xfId="11670" xr:uid="{00000000-0005-0000-0000-00002B2D0000}"/>
    <cellStyle name="Normal 15 5 2 2 5" xfId="11671" xr:uid="{00000000-0005-0000-0000-00002C2D0000}"/>
    <cellStyle name="Normal 15 5 2 2 5 2" xfId="11672" xr:uid="{00000000-0005-0000-0000-00002D2D0000}"/>
    <cellStyle name="Normal 15 5 2 2 6" xfId="11673" xr:uid="{00000000-0005-0000-0000-00002E2D0000}"/>
    <cellStyle name="Normal 15 5 2 2 6 2" xfId="11674" xr:uid="{00000000-0005-0000-0000-00002F2D0000}"/>
    <cellStyle name="Normal 15 5 2 2 7" xfId="11675" xr:uid="{00000000-0005-0000-0000-0000302D0000}"/>
    <cellStyle name="Normal 15 5 2 3" xfId="11676" xr:uid="{00000000-0005-0000-0000-0000312D0000}"/>
    <cellStyle name="Normal 15 5 2 3 2" xfId="11677" xr:uid="{00000000-0005-0000-0000-0000322D0000}"/>
    <cellStyle name="Normal 15 5 2 3 2 2" xfId="11678" xr:uid="{00000000-0005-0000-0000-0000332D0000}"/>
    <cellStyle name="Normal 15 5 2 3 2 2 2" xfId="11679" xr:uid="{00000000-0005-0000-0000-0000342D0000}"/>
    <cellStyle name="Normal 15 5 2 3 2 3" xfId="11680" xr:uid="{00000000-0005-0000-0000-0000352D0000}"/>
    <cellStyle name="Normal 15 5 2 3 3" xfId="11681" xr:uid="{00000000-0005-0000-0000-0000362D0000}"/>
    <cellStyle name="Normal 15 5 2 3 3 2" xfId="11682" xr:uid="{00000000-0005-0000-0000-0000372D0000}"/>
    <cellStyle name="Normal 15 5 2 3 3 2 2" xfId="11683" xr:uid="{00000000-0005-0000-0000-0000382D0000}"/>
    <cellStyle name="Normal 15 5 2 3 3 3" xfId="11684" xr:uid="{00000000-0005-0000-0000-0000392D0000}"/>
    <cellStyle name="Normal 15 5 2 3 4" xfId="11685" xr:uid="{00000000-0005-0000-0000-00003A2D0000}"/>
    <cellStyle name="Normal 15 5 2 3 4 2" xfId="11686" xr:uid="{00000000-0005-0000-0000-00003B2D0000}"/>
    <cellStyle name="Normal 15 5 2 3 4 2 2" xfId="11687" xr:uid="{00000000-0005-0000-0000-00003C2D0000}"/>
    <cellStyle name="Normal 15 5 2 3 4 3" xfId="11688" xr:uid="{00000000-0005-0000-0000-00003D2D0000}"/>
    <cellStyle name="Normal 15 5 2 3 5" xfId="11689" xr:uid="{00000000-0005-0000-0000-00003E2D0000}"/>
    <cellStyle name="Normal 15 5 2 3 5 2" xfId="11690" xr:uid="{00000000-0005-0000-0000-00003F2D0000}"/>
    <cellStyle name="Normal 15 5 2 3 6" xfId="11691" xr:uid="{00000000-0005-0000-0000-0000402D0000}"/>
    <cellStyle name="Normal 15 5 2 3 6 2" xfId="11692" xr:uid="{00000000-0005-0000-0000-0000412D0000}"/>
    <cellStyle name="Normal 15 5 2 3 7" xfId="11693" xr:uid="{00000000-0005-0000-0000-0000422D0000}"/>
    <cellStyle name="Normal 15 5 2 4" xfId="11694" xr:uid="{00000000-0005-0000-0000-0000432D0000}"/>
    <cellStyle name="Normal 15 5 2 4 2" xfId="11695" xr:uid="{00000000-0005-0000-0000-0000442D0000}"/>
    <cellStyle name="Normal 15 5 2 4 2 2" xfId="11696" xr:uid="{00000000-0005-0000-0000-0000452D0000}"/>
    <cellStyle name="Normal 15 5 2 4 3" xfId="11697" xr:uid="{00000000-0005-0000-0000-0000462D0000}"/>
    <cellStyle name="Normal 15 5 2 5" xfId="11698" xr:uid="{00000000-0005-0000-0000-0000472D0000}"/>
    <cellStyle name="Normal 15 5 2 5 2" xfId="11699" xr:uid="{00000000-0005-0000-0000-0000482D0000}"/>
    <cellStyle name="Normal 15 5 2 5 2 2" xfId="11700" xr:uid="{00000000-0005-0000-0000-0000492D0000}"/>
    <cellStyle name="Normal 15 5 2 5 3" xfId="11701" xr:uid="{00000000-0005-0000-0000-00004A2D0000}"/>
    <cellStyle name="Normal 15 5 2 6" xfId="11702" xr:uid="{00000000-0005-0000-0000-00004B2D0000}"/>
    <cellStyle name="Normal 15 5 2 6 2" xfId="11703" xr:uid="{00000000-0005-0000-0000-00004C2D0000}"/>
    <cellStyle name="Normal 15 5 2 6 2 2" xfId="11704" xr:uid="{00000000-0005-0000-0000-00004D2D0000}"/>
    <cellStyle name="Normal 15 5 2 6 3" xfId="11705" xr:uid="{00000000-0005-0000-0000-00004E2D0000}"/>
    <cellStyle name="Normal 15 5 2 7" xfId="11706" xr:uid="{00000000-0005-0000-0000-00004F2D0000}"/>
    <cellStyle name="Normal 15 5 2 7 2" xfId="11707" xr:uid="{00000000-0005-0000-0000-0000502D0000}"/>
    <cellStyle name="Normal 15 5 2 8" xfId="11708" xr:uid="{00000000-0005-0000-0000-0000512D0000}"/>
    <cellStyle name="Normal 15 5 2 8 2" xfId="11709" xr:uid="{00000000-0005-0000-0000-0000522D0000}"/>
    <cellStyle name="Normal 15 5 2 9" xfId="11710" xr:uid="{00000000-0005-0000-0000-0000532D0000}"/>
    <cellStyle name="Normal 15 5 3" xfId="11711" xr:uid="{00000000-0005-0000-0000-0000542D0000}"/>
    <cellStyle name="Normal 15 5 3 2" xfId="11712" xr:uid="{00000000-0005-0000-0000-0000552D0000}"/>
    <cellStyle name="Normal 15 5 3 2 2" xfId="11713" xr:uid="{00000000-0005-0000-0000-0000562D0000}"/>
    <cellStyle name="Normal 15 5 3 2 2 2" xfId="11714" xr:uid="{00000000-0005-0000-0000-0000572D0000}"/>
    <cellStyle name="Normal 15 5 3 2 2 2 2" xfId="11715" xr:uid="{00000000-0005-0000-0000-0000582D0000}"/>
    <cellStyle name="Normal 15 5 3 2 2 3" xfId="11716" xr:uid="{00000000-0005-0000-0000-0000592D0000}"/>
    <cellStyle name="Normal 15 5 3 2 3" xfId="11717" xr:uid="{00000000-0005-0000-0000-00005A2D0000}"/>
    <cellStyle name="Normal 15 5 3 2 3 2" xfId="11718" xr:uid="{00000000-0005-0000-0000-00005B2D0000}"/>
    <cellStyle name="Normal 15 5 3 2 3 2 2" xfId="11719" xr:uid="{00000000-0005-0000-0000-00005C2D0000}"/>
    <cellStyle name="Normal 15 5 3 2 3 3" xfId="11720" xr:uid="{00000000-0005-0000-0000-00005D2D0000}"/>
    <cellStyle name="Normal 15 5 3 2 4" xfId="11721" xr:uid="{00000000-0005-0000-0000-00005E2D0000}"/>
    <cellStyle name="Normal 15 5 3 2 4 2" xfId="11722" xr:uid="{00000000-0005-0000-0000-00005F2D0000}"/>
    <cellStyle name="Normal 15 5 3 2 4 2 2" xfId="11723" xr:uid="{00000000-0005-0000-0000-0000602D0000}"/>
    <cellStyle name="Normal 15 5 3 2 4 3" xfId="11724" xr:uid="{00000000-0005-0000-0000-0000612D0000}"/>
    <cellStyle name="Normal 15 5 3 2 5" xfId="11725" xr:uid="{00000000-0005-0000-0000-0000622D0000}"/>
    <cellStyle name="Normal 15 5 3 2 5 2" xfId="11726" xr:uid="{00000000-0005-0000-0000-0000632D0000}"/>
    <cellStyle name="Normal 15 5 3 2 6" xfId="11727" xr:uid="{00000000-0005-0000-0000-0000642D0000}"/>
    <cellStyle name="Normal 15 5 3 2 6 2" xfId="11728" xr:uid="{00000000-0005-0000-0000-0000652D0000}"/>
    <cellStyle name="Normal 15 5 3 2 7" xfId="11729" xr:uid="{00000000-0005-0000-0000-0000662D0000}"/>
    <cellStyle name="Normal 15 5 3 3" xfId="11730" xr:uid="{00000000-0005-0000-0000-0000672D0000}"/>
    <cellStyle name="Normal 15 5 3 3 2" xfId="11731" xr:uid="{00000000-0005-0000-0000-0000682D0000}"/>
    <cellStyle name="Normal 15 5 3 3 2 2" xfId="11732" xr:uid="{00000000-0005-0000-0000-0000692D0000}"/>
    <cellStyle name="Normal 15 5 3 3 3" xfId="11733" xr:uid="{00000000-0005-0000-0000-00006A2D0000}"/>
    <cellStyle name="Normal 15 5 3 4" xfId="11734" xr:uid="{00000000-0005-0000-0000-00006B2D0000}"/>
    <cellStyle name="Normal 15 5 3 4 2" xfId="11735" xr:uid="{00000000-0005-0000-0000-00006C2D0000}"/>
    <cellStyle name="Normal 15 5 3 4 2 2" xfId="11736" xr:uid="{00000000-0005-0000-0000-00006D2D0000}"/>
    <cellStyle name="Normal 15 5 3 4 3" xfId="11737" xr:uid="{00000000-0005-0000-0000-00006E2D0000}"/>
    <cellStyle name="Normal 15 5 3 5" xfId="11738" xr:uid="{00000000-0005-0000-0000-00006F2D0000}"/>
    <cellStyle name="Normal 15 5 3 5 2" xfId="11739" xr:uid="{00000000-0005-0000-0000-0000702D0000}"/>
    <cellStyle name="Normal 15 5 3 5 2 2" xfId="11740" xr:uid="{00000000-0005-0000-0000-0000712D0000}"/>
    <cellStyle name="Normal 15 5 3 5 3" xfId="11741" xr:uid="{00000000-0005-0000-0000-0000722D0000}"/>
    <cellStyle name="Normal 15 5 3 6" xfId="11742" xr:uid="{00000000-0005-0000-0000-0000732D0000}"/>
    <cellStyle name="Normal 15 5 3 6 2" xfId="11743" xr:uid="{00000000-0005-0000-0000-0000742D0000}"/>
    <cellStyle name="Normal 15 5 3 7" xfId="11744" xr:uid="{00000000-0005-0000-0000-0000752D0000}"/>
    <cellStyle name="Normal 15 5 3 7 2" xfId="11745" xr:uid="{00000000-0005-0000-0000-0000762D0000}"/>
    <cellStyle name="Normal 15 5 3 8" xfId="11746" xr:uid="{00000000-0005-0000-0000-0000772D0000}"/>
    <cellStyle name="Normal 15 5 4" xfId="11747" xr:uid="{00000000-0005-0000-0000-0000782D0000}"/>
    <cellStyle name="Normal 15 5 4 2" xfId="11748" xr:uid="{00000000-0005-0000-0000-0000792D0000}"/>
    <cellStyle name="Normal 15 5 4 2 2" xfId="11749" xr:uid="{00000000-0005-0000-0000-00007A2D0000}"/>
    <cellStyle name="Normal 15 5 4 2 2 2" xfId="11750" xr:uid="{00000000-0005-0000-0000-00007B2D0000}"/>
    <cellStyle name="Normal 15 5 4 2 3" xfId="11751" xr:uid="{00000000-0005-0000-0000-00007C2D0000}"/>
    <cellStyle name="Normal 15 5 4 3" xfId="11752" xr:uid="{00000000-0005-0000-0000-00007D2D0000}"/>
    <cellStyle name="Normal 15 5 4 3 2" xfId="11753" xr:uid="{00000000-0005-0000-0000-00007E2D0000}"/>
    <cellStyle name="Normal 15 5 4 3 2 2" xfId="11754" xr:uid="{00000000-0005-0000-0000-00007F2D0000}"/>
    <cellStyle name="Normal 15 5 4 3 3" xfId="11755" xr:uid="{00000000-0005-0000-0000-0000802D0000}"/>
    <cellStyle name="Normal 15 5 4 4" xfId="11756" xr:uid="{00000000-0005-0000-0000-0000812D0000}"/>
    <cellStyle name="Normal 15 5 4 4 2" xfId="11757" xr:uid="{00000000-0005-0000-0000-0000822D0000}"/>
    <cellStyle name="Normal 15 5 4 4 2 2" xfId="11758" xr:uid="{00000000-0005-0000-0000-0000832D0000}"/>
    <cellStyle name="Normal 15 5 4 4 3" xfId="11759" xr:uid="{00000000-0005-0000-0000-0000842D0000}"/>
    <cellStyle name="Normal 15 5 4 5" xfId="11760" xr:uid="{00000000-0005-0000-0000-0000852D0000}"/>
    <cellStyle name="Normal 15 5 4 5 2" xfId="11761" xr:uid="{00000000-0005-0000-0000-0000862D0000}"/>
    <cellStyle name="Normal 15 5 4 6" xfId="11762" xr:uid="{00000000-0005-0000-0000-0000872D0000}"/>
    <cellStyle name="Normal 15 5 4 6 2" xfId="11763" xr:uid="{00000000-0005-0000-0000-0000882D0000}"/>
    <cellStyle name="Normal 15 5 4 7" xfId="11764" xr:uid="{00000000-0005-0000-0000-0000892D0000}"/>
    <cellStyle name="Normal 15 5 5" xfId="11765" xr:uid="{00000000-0005-0000-0000-00008A2D0000}"/>
    <cellStyle name="Normal 15 5 5 2" xfId="11766" xr:uid="{00000000-0005-0000-0000-00008B2D0000}"/>
    <cellStyle name="Normal 15 5 5 2 2" xfId="11767" xr:uid="{00000000-0005-0000-0000-00008C2D0000}"/>
    <cellStyle name="Normal 15 5 5 2 2 2" xfId="11768" xr:uid="{00000000-0005-0000-0000-00008D2D0000}"/>
    <cellStyle name="Normal 15 5 5 2 3" xfId="11769" xr:uid="{00000000-0005-0000-0000-00008E2D0000}"/>
    <cellStyle name="Normal 15 5 5 3" xfId="11770" xr:uid="{00000000-0005-0000-0000-00008F2D0000}"/>
    <cellStyle name="Normal 15 5 5 3 2" xfId="11771" xr:uid="{00000000-0005-0000-0000-0000902D0000}"/>
    <cellStyle name="Normal 15 5 5 3 2 2" xfId="11772" xr:uid="{00000000-0005-0000-0000-0000912D0000}"/>
    <cellStyle name="Normal 15 5 5 3 3" xfId="11773" xr:uid="{00000000-0005-0000-0000-0000922D0000}"/>
    <cellStyle name="Normal 15 5 5 4" xfId="11774" xr:uid="{00000000-0005-0000-0000-0000932D0000}"/>
    <cellStyle name="Normal 15 5 5 4 2" xfId="11775" xr:uid="{00000000-0005-0000-0000-0000942D0000}"/>
    <cellStyle name="Normal 15 5 5 4 2 2" xfId="11776" xr:uid="{00000000-0005-0000-0000-0000952D0000}"/>
    <cellStyle name="Normal 15 5 5 4 3" xfId="11777" xr:uid="{00000000-0005-0000-0000-0000962D0000}"/>
    <cellStyle name="Normal 15 5 5 5" xfId="11778" xr:uid="{00000000-0005-0000-0000-0000972D0000}"/>
    <cellStyle name="Normal 15 5 5 5 2" xfId="11779" xr:uid="{00000000-0005-0000-0000-0000982D0000}"/>
    <cellStyle name="Normal 15 5 5 6" xfId="11780" xr:uid="{00000000-0005-0000-0000-0000992D0000}"/>
    <cellStyle name="Normal 15 5 5 6 2" xfId="11781" xr:uid="{00000000-0005-0000-0000-00009A2D0000}"/>
    <cellStyle name="Normal 15 5 5 7" xfId="11782" xr:uid="{00000000-0005-0000-0000-00009B2D0000}"/>
    <cellStyle name="Normal 15 5 6" xfId="11783" xr:uid="{00000000-0005-0000-0000-00009C2D0000}"/>
    <cellStyle name="Normal 15 5 6 2" xfId="11784" xr:uid="{00000000-0005-0000-0000-00009D2D0000}"/>
    <cellStyle name="Normal 15 5 6 2 2" xfId="11785" xr:uid="{00000000-0005-0000-0000-00009E2D0000}"/>
    <cellStyle name="Normal 15 5 6 3" xfId="11786" xr:uid="{00000000-0005-0000-0000-00009F2D0000}"/>
    <cellStyle name="Normal 15 5 7" xfId="11787" xr:uid="{00000000-0005-0000-0000-0000A02D0000}"/>
    <cellStyle name="Normal 15 5 7 2" xfId="11788" xr:uid="{00000000-0005-0000-0000-0000A12D0000}"/>
    <cellStyle name="Normal 15 5 7 2 2" xfId="11789" xr:uid="{00000000-0005-0000-0000-0000A22D0000}"/>
    <cellStyle name="Normal 15 5 7 3" xfId="11790" xr:uid="{00000000-0005-0000-0000-0000A32D0000}"/>
    <cellStyle name="Normal 15 5 8" xfId="11791" xr:uid="{00000000-0005-0000-0000-0000A42D0000}"/>
    <cellStyle name="Normal 15 5 8 2" xfId="11792" xr:uid="{00000000-0005-0000-0000-0000A52D0000}"/>
    <cellStyle name="Normal 15 5 8 2 2" xfId="11793" xr:uid="{00000000-0005-0000-0000-0000A62D0000}"/>
    <cellStyle name="Normal 15 5 8 3" xfId="11794" xr:uid="{00000000-0005-0000-0000-0000A72D0000}"/>
    <cellStyle name="Normal 15 5 9" xfId="11795" xr:uid="{00000000-0005-0000-0000-0000A82D0000}"/>
    <cellStyle name="Normal 15 5 9 2" xfId="11796" xr:uid="{00000000-0005-0000-0000-0000A92D0000}"/>
    <cellStyle name="Normal 15 6" xfId="443" xr:uid="{00000000-0005-0000-0000-0000AA2D0000}"/>
    <cellStyle name="Normal 15 6 10" xfId="11797" xr:uid="{00000000-0005-0000-0000-0000AB2D0000}"/>
    <cellStyle name="Normal 15 6 10 2" xfId="11798" xr:uid="{00000000-0005-0000-0000-0000AC2D0000}"/>
    <cellStyle name="Normal 15 6 11" xfId="11799" xr:uid="{00000000-0005-0000-0000-0000AD2D0000}"/>
    <cellStyle name="Normal 15 6 2" xfId="11800" xr:uid="{00000000-0005-0000-0000-0000AE2D0000}"/>
    <cellStyle name="Normal 15 6 2 2" xfId="11801" xr:uid="{00000000-0005-0000-0000-0000AF2D0000}"/>
    <cellStyle name="Normal 15 6 2 2 2" xfId="11802" xr:uid="{00000000-0005-0000-0000-0000B02D0000}"/>
    <cellStyle name="Normal 15 6 2 2 2 2" xfId="11803" xr:uid="{00000000-0005-0000-0000-0000B12D0000}"/>
    <cellStyle name="Normal 15 6 2 2 2 2 2" xfId="11804" xr:uid="{00000000-0005-0000-0000-0000B22D0000}"/>
    <cellStyle name="Normal 15 6 2 2 2 3" xfId="11805" xr:uid="{00000000-0005-0000-0000-0000B32D0000}"/>
    <cellStyle name="Normal 15 6 2 2 3" xfId="11806" xr:uid="{00000000-0005-0000-0000-0000B42D0000}"/>
    <cellStyle name="Normal 15 6 2 2 3 2" xfId="11807" xr:uid="{00000000-0005-0000-0000-0000B52D0000}"/>
    <cellStyle name="Normal 15 6 2 2 3 2 2" xfId="11808" xr:uid="{00000000-0005-0000-0000-0000B62D0000}"/>
    <cellStyle name="Normal 15 6 2 2 3 3" xfId="11809" xr:uid="{00000000-0005-0000-0000-0000B72D0000}"/>
    <cellStyle name="Normal 15 6 2 2 4" xfId="11810" xr:uid="{00000000-0005-0000-0000-0000B82D0000}"/>
    <cellStyle name="Normal 15 6 2 2 4 2" xfId="11811" xr:uid="{00000000-0005-0000-0000-0000B92D0000}"/>
    <cellStyle name="Normal 15 6 2 2 4 2 2" xfId="11812" xr:uid="{00000000-0005-0000-0000-0000BA2D0000}"/>
    <cellStyle name="Normal 15 6 2 2 4 3" xfId="11813" xr:uid="{00000000-0005-0000-0000-0000BB2D0000}"/>
    <cellStyle name="Normal 15 6 2 2 5" xfId="11814" xr:uid="{00000000-0005-0000-0000-0000BC2D0000}"/>
    <cellStyle name="Normal 15 6 2 2 5 2" xfId="11815" xr:uid="{00000000-0005-0000-0000-0000BD2D0000}"/>
    <cellStyle name="Normal 15 6 2 2 6" xfId="11816" xr:uid="{00000000-0005-0000-0000-0000BE2D0000}"/>
    <cellStyle name="Normal 15 6 2 2 6 2" xfId="11817" xr:uid="{00000000-0005-0000-0000-0000BF2D0000}"/>
    <cellStyle name="Normal 15 6 2 2 7" xfId="11818" xr:uid="{00000000-0005-0000-0000-0000C02D0000}"/>
    <cellStyle name="Normal 15 6 2 3" xfId="11819" xr:uid="{00000000-0005-0000-0000-0000C12D0000}"/>
    <cellStyle name="Normal 15 6 2 3 2" xfId="11820" xr:uid="{00000000-0005-0000-0000-0000C22D0000}"/>
    <cellStyle name="Normal 15 6 2 3 2 2" xfId="11821" xr:uid="{00000000-0005-0000-0000-0000C32D0000}"/>
    <cellStyle name="Normal 15 6 2 3 2 2 2" xfId="11822" xr:uid="{00000000-0005-0000-0000-0000C42D0000}"/>
    <cellStyle name="Normal 15 6 2 3 2 3" xfId="11823" xr:uid="{00000000-0005-0000-0000-0000C52D0000}"/>
    <cellStyle name="Normal 15 6 2 3 3" xfId="11824" xr:uid="{00000000-0005-0000-0000-0000C62D0000}"/>
    <cellStyle name="Normal 15 6 2 3 3 2" xfId="11825" xr:uid="{00000000-0005-0000-0000-0000C72D0000}"/>
    <cellStyle name="Normal 15 6 2 3 3 2 2" xfId="11826" xr:uid="{00000000-0005-0000-0000-0000C82D0000}"/>
    <cellStyle name="Normal 15 6 2 3 3 3" xfId="11827" xr:uid="{00000000-0005-0000-0000-0000C92D0000}"/>
    <cellStyle name="Normal 15 6 2 3 4" xfId="11828" xr:uid="{00000000-0005-0000-0000-0000CA2D0000}"/>
    <cellStyle name="Normal 15 6 2 3 4 2" xfId="11829" xr:uid="{00000000-0005-0000-0000-0000CB2D0000}"/>
    <cellStyle name="Normal 15 6 2 3 4 2 2" xfId="11830" xr:uid="{00000000-0005-0000-0000-0000CC2D0000}"/>
    <cellStyle name="Normal 15 6 2 3 4 3" xfId="11831" xr:uid="{00000000-0005-0000-0000-0000CD2D0000}"/>
    <cellStyle name="Normal 15 6 2 3 5" xfId="11832" xr:uid="{00000000-0005-0000-0000-0000CE2D0000}"/>
    <cellStyle name="Normal 15 6 2 3 5 2" xfId="11833" xr:uid="{00000000-0005-0000-0000-0000CF2D0000}"/>
    <cellStyle name="Normal 15 6 2 3 6" xfId="11834" xr:uid="{00000000-0005-0000-0000-0000D02D0000}"/>
    <cellStyle name="Normal 15 6 2 3 6 2" xfId="11835" xr:uid="{00000000-0005-0000-0000-0000D12D0000}"/>
    <cellStyle name="Normal 15 6 2 3 7" xfId="11836" xr:uid="{00000000-0005-0000-0000-0000D22D0000}"/>
    <cellStyle name="Normal 15 6 2 4" xfId="11837" xr:uid="{00000000-0005-0000-0000-0000D32D0000}"/>
    <cellStyle name="Normal 15 6 2 4 2" xfId="11838" xr:uid="{00000000-0005-0000-0000-0000D42D0000}"/>
    <cellStyle name="Normal 15 6 2 4 2 2" xfId="11839" xr:uid="{00000000-0005-0000-0000-0000D52D0000}"/>
    <cellStyle name="Normal 15 6 2 4 3" xfId="11840" xr:uid="{00000000-0005-0000-0000-0000D62D0000}"/>
    <cellStyle name="Normal 15 6 2 5" xfId="11841" xr:uid="{00000000-0005-0000-0000-0000D72D0000}"/>
    <cellStyle name="Normal 15 6 2 5 2" xfId="11842" xr:uid="{00000000-0005-0000-0000-0000D82D0000}"/>
    <cellStyle name="Normal 15 6 2 5 2 2" xfId="11843" xr:uid="{00000000-0005-0000-0000-0000D92D0000}"/>
    <cellStyle name="Normal 15 6 2 5 3" xfId="11844" xr:uid="{00000000-0005-0000-0000-0000DA2D0000}"/>
    <cellStyle name="Normal 15 6 2 6" xfId="11845" xr:uid="{00000000-0005-0000-0000-0000DB2D0000}"/>
    <cellStyle name="Normal 15 6 2 6 2" xfId="11846" xr:uid="{00000000-0005-0000-0000-0000DC2D0000}"/>
    <cellStyle name="Normal 15 6 2 6 2 2" xfId="11847" xr:uid="{00000000-0005-0000-0000-0000DD2D0000}"/>
    <cellStyle name="Normal 15 6 2 6 3" xfId="11848" xr:uid="{00000000-0005-0000-0000-0000DE2D0000}"/>
    <cellStyle name="Normal 15 6 2 7" xfId="11849" xr:uid="{00000000-0005-0000-0000-0000DF2D0000}"/>
    <cellStyle name="Normal 15 6 2 7 2" xfId="11850" xr:uid="{00000000-0005-0000-0000-0000E02D0000}"/>
    <cellStyle name="Normal 15 6 2 8" xfId="11851" xr:uid="{00000000-0005-0000-0000-0000E12D0000}"/>
    <cellStyle name="Normal 15 6 2 8 2" xfId="11852" xr:uid="{00000000-0005-0000-0000-0000E22D0000}"/>
    <cellStyle name="Normal 15 6 2 9" xfId="11853" xr:uid="{00000000-0005-0000-0000-0000E32D0000}"/>
    <cellStyle name="Normal 15 6 3" xfId="11854" xr:uid="{00000000-0005-0000-0000-0000E42D0000}"/>
    <cellStyle name="Normal 15 6 3 2" xfId="11855" xr:uid="{00000000-0005-0000-0000-0000E52D0000}"/>
    <cellStyle name="Normal 15 6 3 2 2" xfId="11856" xr:uid="{00000000-0005-0000-0000-0000E62D0000}"/>
    <cellStyle name="Normal 15 6 3 2 2 2" xfId="11857" xr:uid="{00000000-0005-0000-0000-0000E72D0000}"/>
    <cellStyle name="Normal 15 6 3 2 2 2 2" xfId="11858" xr:uid="{00000000-0005-0000-0000-0000E82D0000}"/>
    <cellStyle name="Normal 15 6 3 2 2 3" xfId="11859" xr:uid="{00000000-0005-0000-0000-0000E92D0000}"/>
    <cellStyle name="Normal 15 6 3 2 3" xfId="11860" xr:uid="{00000000-0005-0000-0000-0000EA2D0000}"/>
    <cellStyle name="Normal 15 6 3 2 3 2" xfId="11861" xr:uid="{00000000-0005-0000-0000-0000EB2D0000}"/>
    <cellStyle name="Normal 15 6 3 2 3 2 2" xfId="11862" xr:uid="{00000000-0005-0000-0000-0000EC2D0000}"/>
    <cellStyle name="Normal 15 6 3 2 3 3" xfId="11863" xr:uid="{00000000-0005-0000-0000-0000ED2D0000}"/>
    <cellStyle name="Normal 15 6 3 2 4" xfId="11864" xr:uid="{00000000-0005-0000-0000-0000EE2D0000}"/>
    <cellStyle name="Normal 15 6 3 2 4 2" xfId="11865" xr:uid="{00000000-0005-0000-0000-0000EF2D0000}"/>
    <cellStyle name="Normal 15 6 3 2 4 2 2" xfId="11866" xr:uid="{00000000-0005-0000-0000-0000F02D0000}"/>
    <cellStyle name="Normal 15 6 3 2 4 3" xfId="11867" xr:uid="{00000000-0005-0000-0000-0000F12D0000}"/>
    <cellStyle name="Normal 15 6 3 2 5" xfId="11868" xr:uid="{00000000-0005-0000-0000-0000F22D0000}"/>
    <cellStyle name="Normal 15 6 3 2 5 2" xfId="11869" xr:uid="{00000000-0005-0000-0000-0000F32D0000}"/>
    <cellStyle name="Normal 15 6 3 2 6" xfId="11870" xr:uid="{00000000-0005-0000-0000-0000F42D0000}"/>
    <cellStyle name="Normal 15 6 3 2 6 2" xfId="11871" xr:uid="{00000000-0005-0000-0000-0000F52D0000}"/>
    <cellStyle name="Normal 15 6 3 2 7" xfId="11872" xr:uid="{00000000-0005-0000-0000-0000F62D0000}"/>
    <cellStyle name="Normal 15 6 3 3" xfId="11873" xr:uid="{00000000-0005-0000-0000-0000F72D0000}"/>
    <cellStyle name="Normal 15 6 3 3 2" xfId="11874" xr:uid="{00000000-0005-0000-0000-0000F82D0000}"/>
    <cellStyle name="Normal 15 6 3 3 2 2" xfId="11875" xr:uid="{00000000-0005-0000-0000-0000F92D0000}"/>
    <cellStyle name="Normal 15 6 3 3 3" xfId="11876" xr:uid="{00000000-0005-0000-0000-0000FA2D0000}"/>
    <cellStyle name="Normal 15 6 3 4" xfId="11877" xr:uid="{00000000-0005-0000-0000-0000FB2D0000}"/>
    <cellStyle name="Normal 15 6 3 4 2" xfId="11878" xr:uid="{00000000-0005-0000-0000-0000FC2D0000}"/>
    <cellStyle name="Normal 15 6 3 4 2 2" xfId="11879" xr:uid="{00000000-0005-0000-0000-0000FD2D0000}"/>
    <cellStyle name="Normal 15 6 3 4 3" xfId="11880" xr:uid="{00000000-0005-0000-0000-0000FE2D0000}"/>
    <cellStyle name="Normal 15 6 3 5" xfId="11881" xr:uid="{00000000-0005-0000-0000-0000FF2D0000}"/>
    <cellStyle name="Normal 15 6 3 5 2" xfId="11882" xr:uid="{00000000-0005-0000-0000-0000002E0000}"/>
    <cellStyle name="Normal 15 6 3 5 2 2" xfId="11883" xr:uid="{00000000-0005-0000-0000-0000012E0000}"/>
    <cellStyle name="Normal 15 6 3 5 3" xfId="11884" xr:uid="{00000000-0005-0000-0000-0000022E0000}"/>
    <cellStyle name="Normal 15 6 3 6" xfId="11885" xr:uid="{00000000-0005-0000-0000-0000032E0000}"/>
    <cellStyle name="Normal 15 6 3 6 2" xfId="11886" xr:uid="{00000000-0005-0000-0000-0000042E0000}"/>
    <cellStyle name="Normal 15 6 3 7" xfId="11887" xr:uid="{00000000-0005-0000-0000-0000052E0000}"/>
    <cellStyle name="Normal 15 6 3 7 2" xfId="11888" xr:uid="{00000000-0005-0000-0000-0000062E0000}"/>
    <cellStyle name="Normal 15 6 3 8" xfId="11889" xr:uid="{00000000-0005-0000-0000-0000072E0000}"/>
    <cellStyle name="Normal 15 6 4" xfId="11890" xr:uid="{00000000-0005-0000-0000-0000082E0000}"/>
    <cellStyle name="Normal 15 6 4 2" xfId="11891" xr:uid="{00000000-0005-0000-0000-0000092E0000}"/>
    <cellStyle name="Normal 15 6 4 2 2" xfId="11892" xr:uid="{00000000-0005-0000-0000-00000A2E0000}"/>
    <cellStyle name="Normal 15 6 4 2 2 2" xfId="11893" xr:uid="{00000000-0005-0000-0000-00000B2E0000}"/>
    <cellStyle name="Normal 15 6 4 2 3" xfId="11894" xr:uid="{00000000-0005-0000-0000-00000C2E0000}"/>
    <cellStyle name="Normal 15 6 4 3" xfId="11895" xr:uid="{00000000-0005-0000-0000-00000D2E0000}"/>
    <cellStyle name="Normal 15 6 4 3 2" xfId="11896" xr:uid="{00000000-0005-0000-0000-00000E2E0000}"/>
    <cellStyle name="Normal 15 6 4 3 2 2" xfId="11897" xr:uid="{00000000-0005-0000-0000-00000F2E0000}"/>
    <cellStyle name="Normal 15 6 4 3 3" xfId="11898" xr:uid="{00000000-0005-0000-0000-0000102E0000}"/>
    <cellStyle name="Normal 15 6 4 4" xfId="11899" xr:uid="{00000000-0005-0000-0000-0000112E0000}"/>
    <cellStyle name="Normal 15 6 4 4 2" xfId="11900" xr:uid="{00000000-0005-0000-0000-0000122E0000}"/>
    <cellStyle name="Normal 15 6 4 4 2 2" xfId="11901" xr:uid="{00000000-0005-0000-0000-0000132E0000}"/>
    <cellStyle name="Normal 15 6 4 4 3" xfId="11902" xr:uid="{00000000-0005-0000-0000-0000142E0000}"/>
    <cellStyle name="Normal 15 6 4 5" xfId="11903" xr:uid="{00000000-0005-0000-0000-0000152E0000}"/>
    <cellStyle name="Normal 15 6 4 5 2" xfId="11904" xr:uid="{00000000-0005-0000-0000-0000162E0000}"/>
    <cellStyle name="Normal 15 6 4 6" xfId="11905" xr:uid="{00000000-0005-0000-0000-0000172E0000}"/>
    <cellStyle name="Normal 15 6 4 6 2" xfId="11906" xr:uid="{00000000-0005-0000-0000-0000182E0000}"/>
    <cellStyle name="Normal 15 6 4 7" xfId="11907" xr:uid="{00000000-0005-0000-0000-0000192E0000}"/>
    <cellStyle name="Normal 15 6 5" xfId="11908" xr:uid="{00000000-0005-0000-0000-00001A2E0000}"/>
    <cellStyle name="Normal 15 6 5 2" xfId="11909" xr:uid="{00000000-0005-0000-0000-00001B2E0000}"/>
    <cellStyle name="Normal 15 6 5 2 2" xfId="11910" xr:uid="{00000000-0005-0000-0000-00001C2E0000}"/>
    <cellStyle name="Normal 15 6 5 2 2 2" xfId="11911" xr:uid="{00000000-0005-0000-0000-00001D2E0000}"/>
    <cellStyle name="Normal 15 6 5 2 3" xfId="11912" xr:uid="{00000000-0005-0000-0000-00001E2E0000}"/>
    <cellStyle name="Normal 15 6 5 3" xfId="11913" xr:uid="{00000000-0005-0000-0000-00001F2E0000}"/>
    <cellStyle name="Normal 15 6 5 3 2" xfId="11914" xr:uid="{00000000-0005-0000-0000-0000202E0000}"/>
    <cellStyle name="Normal 15 6 5 3 2 2" xfId="11915" xr:uid="{00000000-0005-0000-0000-0000212E0000}"/>
    <cellStyle name="Normal 15 6 5 3 3" xfId="11916" xr:uid="{00000000-0005-0000-0000-0000222E0000}"/>
    <cellStyle name="Normal 15 6 5 4" xfId="11917" xr:uid="{00000000-0005-0000-0000-0000232E0000}"/>
    <cellStyle name="Normal 15 6 5 4 2" xfId="11918" xr:uid="{00000000-0005-0000-0000-0000242E0000}"/>
    <cellStyle name="Normal 15 6 5 4 2 2" xfId="11919" xr:uid="{00000000-0005-0000-0000-0000252E0000}"/>
    <cellStyle name="Normal 15 6 5 4 3" xfId="11920" xr:uid="{00000000-0005-0000-0000-0000262E0000}"/>
    <cellStyle name="Normal 15 6 5 5" xfId="11921" xr:uid="{00000000-0005-0000-0000-0000272E0000}"/>
    <cellStyle name="Normal 15 6 5 5 2" xfId="11922" xr:uid="{00000000-0005-0000-0000-0000282E0000}"/>
    <cellStyle name="Normal 15 6 5 6" xfId="11923" xr:uid="{00000000-0005-0000-0000-0000292E0000}"/>
    <cellStyle name="Normal 15 6 5 6 2" xfId="11924" xr:uid="{00000000-0005-0000-0000-00002A2E0000}"/>
    <cellStyle name="Normal 15 6 5 7" xfId="11925" xr:uid="{00000000-0005-0000-0000-00002B2E0000}"/>
    <cellStyle name="Normal 15 6 6" xfId="11926" xr:uid="{00000000-0005-0000-0000-00002C2E0000}"/>
    <cellStyle name="Normal 15 6 6 2" xfId="11927" xr:uid="{00000000-0005-0000-0000-00002D2E0000}"/>
    <cellStyle name="Normal 15 6 6 2 2" xfId="11928" xr:uid="{00000000-0005-0000-0000-00002E2E0000}"/>
    <cellStyle name="Normal 15 6 6 3" xfId="11929" xr:uid="{00000000-0005-0000-0000-00002F2E0000}"/>
    <cellStyle name="Normal 15 6 7" xfId="11930" xr:uid="{00000000-0005-0000-0000-0000302E0000}"/>
    <cellStyle name="Normal 15 6 7 2" xfId="11931" xr:uid="{00000000-0005-0000-0000-0000312E0000}"/>
    <cellStyle name="Normal 15 6 7 2 2" xfId="11932" xr:uid="{00000000-0005-0000-0000-0000322E0000}"/>
    <cellStyle name="Normal 15 6 7 3" xfId="11933" xr:uid="{00000000-0005-0000-0000-0000332E0000}"/>
    <cellStyle name="Normal 15 6 8" xfId="11934" xr:uid="{00000000-0005-0000-0000-0000342E0000}"/>
    <cellStyle name="Normal 15 6 8 2" xfId="11935" xr:uid="{00000000-0005-0000-0000-0000352E0000}"/>
    <cellStyle name="Normal 15 6 8 2 2" xfId="11936" xr:uid="{00000000-0005-0000-0000-0000362E0000}"/>
    <cellStyle name="Normal 15 6 8 3" xfId="11937" xr:uid="{00000000-0005-0000-0000-0000372E0000}"/>
    <cellStyle name="Normal 15 6 9" xfId="11938" xr:uid="{00000000-0005-0000-0000-0000382E0000}"/>
    <cellStyle name="Normal 15 6 9 2" xfId="11939" xr:uid="{00000000-0005-0000-0000-0000392E0000}"/>
    <cellStyle name="Normal 15 7" xfId="444" xr:uid="{00000000-0005-0000-0000-00003A2E0000}"/>
    <cellStyle name="Normal 15 7 2" xfId="11940" xr:uid="{00000000-0005-0000-0000-00003B2E0000}"/>
    <cellStyle name="Normal 15 7 2 2" xfId="11941" xr:uid="{00000000-0005-0000-0000-00003C2E0000}"/>
    <cellStyle name="Normal 15 7 2 2 2" xfId="11942" xr:uid="{00000000-0005-0000-0000-00003D2E0000}"/>
    <cellStyle name="Normal 15 7 2 2 2 2" xfId="11943" xr:uid="{00000000-0005-0000-0000-00003E2E0000}"/>
    <cellStyle name="Normal 15 7 2 2 3" xfId="11944" xr:uid="{00000000-0005-0000-0000-00003F2E0000}"/>
    <cellStyle name="Normal 15 7 2 3" xfId="11945" xr:uid="{00000000-0005-0000-0000-0000402E0000}"/>
    <cellStyle name="Normal 15 7 2 3 2" xfId="11946" xr:uid="{00000000-0005-0000-0000-0000412E0000}"/>
    <cellStyle name="Normal 15 7 2 3 2 2" xfId="11947" xr:uid="{00000000-0005-0000-0000-0000422E0000}"/>
    <cellStyle name="Normal 15 7 2 3 3" xfId="11948" xr:uid="{00000000-0005-0000-0000-0000432E0000}"/>
    <cellStyle name="Normal 15 7 2 4" xfId="11949" xr:uid="{00000000-0005-0000-0000-0000442E0000}"/>
    <cellStyle name="Normal 15 7 2 4 2" xfId="11950" xr:uid="{00000000-0005-0000-0000-0000452E0000}"/>
    <cellStyle name="Normal 15 7 2 4 2 2" xfId="11951" xr:uid="{00000000-0005-0000-0000-0000462E0000}"/>
    <cellStyle name="Normal 15 7 2 4 3" xfId="11952" xr:uid="{00000000-0005-0000-0000-0000472E0000}"/>
    <cellStyle name="Normal 15 7 2 5" xfId="11953" xr:uid="{00000000-0005-0000-0000-0000482E0000}"/>
    <cellStyle name="Normal 15 7 2 5 2" xfId="11954" xr:uid="{00000000-0005-0000-0000-0000492E0000}"/>
    <cellStyle name="Normal 15 7 2 6" xfId="11955" xr:uid="{00000000-0005-0000-0000-00004A2E0000}"/>
    <cellStyle name="Normal 15 7 2 6 2" xfId="11956" xr:uid="{00000000-0005-0000-0000-00004B2E0000}"/>
    <cellStyle name="Normal 15 7 2 7" xfId="11957" xr:uid="{00000000-0005-0000-0000-00004C2E0000}"/>
    <cellStyle name="Normal 15 7 3" xfId="11958" xr:uid="{00000000-0005-0000-0000-00004D2E0000}"/>
    <cellStyle name="Normal 15 7 3 2" xfId="11959" xr:uid="{00000000-0005-0000-0000-00004E2E0000}"/>
    <cellStyle name="Normal 15 7 3 2 2" xfId="11960" xr:uid="{00000000-0005-0000-0000-00004F2E0000}"/>
    <cellStyle name="Normal 15 7 3 2 2 2" xfId="11961" xr:uid="{00000000-0005-0000-0000-0000502E0000}"/>
    <cellStyle name="Normal 15 7 3 2 3" xfId="11962" xr:uid="{00000000-0005-0000-0000-0000512E0000}"/>
    <cellStyle name="Normal 15 7 3 3" xfId="11963" xr:uid="{00000000-0005-0000-0000-0000522E0000}"/>
    <cellStyle name="Normal 15 7 3 3 2" xfId="11964" xr:uid="{00000000-0005-0000-0000-0000532E0000}"/>
    <cellStyle name="Normal 15 7 3 3 2 2" xfId="11965" xr:uid="{00000000-0005-0000-0000-0000542E0000}"/>
    <cellStyle name="Normal 15 7 3 3 3" xfId="11966" xr:uid="{00000000-0005-0000-0000-0000552E0000}"/>
    <cellStyle name="Normal 15 7 3 4" xfId="11967" xr:uid="{00000000-0005-0000-0000-0000562E0000}"/>
    <cellStyle name="Normal 15 7 3 4 2" xfId="11968" xr:uid="{00000000-0005-0000-0000-0000572E0000}"/>
    <cellStyle name="Normal 15 7 3 4 2 2" xfId="11969" xr:uid="{00000000-0005-0000-0000-0000582E0000}"/>
    <cellStyle name="Normal 15 7 3 4 3" xfId="11970" xr:uid="{00000000-0005-0000-0000-0000592E0000}"/>
    <cellStyle name="Normal 15 7 3 5" xfId="11971" xr:uid="{00000000-0005-0000-0000-00005A2E0000}"/>
    <cellStyle name="Normal 15 7 3 5 2" xfId="11972" xr:uid="{00000000-0005-0000-0000-00005B2E0000}"/>
    <cellStyle name="Normal 15 7 3 6" xfId="11973" xr:uid="{00000000-0005-0000-0000-00005C2E0000}"/>
    <cellStyle name="Normal 15 7 3 6 2" xfId="11974" xr:uid="{00000000-0005-0000-0000-00005D2E0000}"/>
    <cellStyle name="Normal 15 7 3 7" xfId="11975" xr:uid="{00000000-0005-0000-0000-00005E2E0000}"/>
    <cellStyle name="Normal 15 7 4" xfId="11976" xr:uid="{00000000-0005-0000-0000-00005F2E0000}"/>
    <cellStyle name="Normal 15 7 4 2" xfId="11977" xr:uid="{00000000-0005-0000-0000-0000602E0000}"/>
    <cellStyle name="Normal 15 7 4 2 2" xfId="11978" xr:uid="{00000000-0005-0000-0000-0000612E0000}"/>
    <cellStyle name="Normal 15 7 4 3" xfId="11979" xr:uid="{00000000-0005-0000-0000-0000622E0000}"/>
    <cellStyle name="Normal 15 7 5" xfId="11980" xr:uid="{00000000-0005-0000-0000-0000632E0000}"/>
    <cellStyle name="Normal 15 7 5 2" xfId="11981" xr:uid="{00000000-0005-0000-0000-0000642E0000}"/>
    <cellStyle name="Normal 15 7 5 2 2" xfId="11982" xr:uid="{00000000-0005-0000-0000-0000652E0000}"/>
    <cellStyle name="Normal 15 7 5 3" xfId="11983" xr:uid="{00000000-0005-0000-0000-0000662E0000}"/>
    <cellStyle name="Normal 15 7 6" xfId="11984" xr:uid="{00000000-0005-0000-0000-0000672E0000}"/>
    <cellStyle name="Normal 15 7 6 2" xfId="11985" xr:uid="{00000000-0005-0000-0000-0000682E0000}"/>
    <cellStyle name="Normal 15 7 6 2 2" xfId="11986" xr:uid="{00000000-0005-0000-0000-0000692E0000}"/>
    <cellStyle name="Normal 15 7 6 3" xfId="11987" xr:uid="{00000000-0005-0000-0000-00006A2E0000}"/>
    <cellStyle name="Normal 15 7 7" xfId="11988" xr:uid="{00000000-0005-0000-0000-00006B2E0000}"/>
    <cellStyle name="Normal 15 7 7 2" xfId="11989" xr:uid="{00000000-0005-0000-0000-00006C2E0000}"/>
    <cellStyle name="Normal 15 7 8" xfId="11990" xr:uid="{00000000-0005-0000-0000-00006D2E0000}"/>
    <cellStyle name="Normal 15 7 8 2" xfId="11991" xr:uid="{00000000-0005-0000-0000-00006E2E0000}"/>
    <cellStyle name="Normal 15 7 9" xfId="11992" xr:uid="{00000000-0005-0000-0000-00006F2E0000}"/>
    <cellStyle name="Normal 15 8" xfId="11993" xr:uid="{00000000-0005-0000-0000-0000702E0000}"/>
    <cellStyle name="Normal 15 8 2" xfId="11994" xr:uid="{00000000-0005-0000-0000-0000712E0000}"/>
    <cellStyle name="Normal 15 8 2 2" xfId="11995" xr:uid="{00000000-0005-0000-0000-0000722E0000}"/>
    <cellStyle name="Normal 15 8 2 2 2" xfId="11996" xr:uid="{00000000-0005-0000-0000-0000732E0000}"/>
    <cellStyle name="Normal 15 8 2 2 2 2" xfId="11997" xr:uid="{00000000-0005-0000-0000-0000742E0000}"/>
    <cellStyle name="Normal 15 8 2 2 3" xfId="11998" xr:uid="{00000000-0005-0000-0000-0000752E0000}"/>
    <cellStyle name="Normal 15 8 2 3" xfId="11999" xr:uid="{00000000-0005-0000-0000-0000762E0000}"/>
    <cellStyle name="Normal 15 8 2 3 2" xfId="12000" xr:uid="{00000000-0005-0000-0000-0000772E0000}"/>
    <cellStyle name="Normal 15 8 2 3 2 2" xfId="12001" xr:uid="{00000000-0005-0000-0000-0000782E0000}"/>
    <cellStyle name="Normal 15 8 2 3 3" xfId="12002" xr:uid="{00000000-0005-0000-0000-0000792E0000}"/>
    <cellStyle name="Normal 15 8 2 4" xfId="12003" xr:uid="{00000000-0005-0000-0000-00007A2E0000}"/>
    <cellStyle name="Normal 15 8 2 4 2" xfId="12004" xr:uid="{00000000-0005-0000-0000-00007B2E0000}"/>
    <cellStyle name="Normal 15 8 2 4 2 2" xfId="12005" xr:uid="{00000000-0005-0000-0000-00007C2E0000}"/>
    <cellStyle name="Normal 15 8 2 4 3" xfId="12006" xr:uid="{00000000-0005-0000-0000-00007D2E0000}"/>
    <cellStyle name="Normal 15 8 2 5" xfId="12007" xr:uid="{00000000-0005-0000-0000-00007E2E0000}"/>
    <cellStyle name="Normal 15 8 2 5 2" xfId="12008" xr:uid="{00000000-0005-0000-0000-00007F2E0000}"/>
    <cellStyle name="Normal 15 8 2 6" xfId="12009" xr:uid="{00000000-0005-0000-0000-0000802E0000}"/>
    <cellStyle name="Normal 15 8 2 6 2" xfId="12010" xr:uid="{00000000-0005-0000-0000-0000812E0000}"/>
    <cellStyle name="Normal 15 8 2 7" xfId="12011" xr:uid="{00000000-0005-0000-0000-0000822E0000}"/>
    <cellStyle name="Normal 15 8 3" xfId="12012" xr:uid="{00000000-0005-0000-0000-0000832E0000}"/>
    <cellStyle name="Normal 15 8 3 2" xfId="12013" xr:uid="{00000000-0005-0000-0000-0000842E0000}"/>
    <cellStyle name="Normal 15 8 3 2 2" xfId="12014" xr:uid="{00000000-0005-0000-0000-0000852E0000}"/>
    <cellStyle name="Normal 15 8 3 2 2 2" xfId="12015" xr:uid="{00000000-0005-0000-0000-0000862E0000}"/>
    <cellStyle name="Normal 15 8 3 2 3" xfId="12016" xr:uid="{00000000-0005-0000-0000-0000872E0000}"/>
    <cellStyle name="Normal 15 8 3 3" xfId="12017" xr:uid="{00000000-0005-0000-0000-0000882E0000}"/>
    <cellStyle name="Normal 15 8 3 3 2" xfId="12018" xr:uid="{00000000-0005-0000-0000-0000892E0000}"/>
    <cellStyle name="Normal 15 8 3 3 2 2" xfId="12019" xr:uid="{00000000-0005-0000-0000-00008A2E0000}"/>
    <cellStyle name="Normal 15 8 3 3 3" xfId="12020" xr:uid="{00000000-0005-0000-0000-00008B2E0000}"/>
    <cellStyle name="Normal 15 8 3 4" xfId="12021" xr:uid="{00000000-0005-0000-0000-00008C2E0000}"/>
    <cellStyle name="Normal 15 8 3 4 2" xfId="12022" xr:uid="{00000000-0005-0000-0000-00008D2E0000}"/>
    <cellStyle name="Normal 15 8 3 4 2 2" xfId="12023" xr:uid="{00000000-0005-0000-0000-00008E2E0000}"/>
    <cellStyle name="Normal 15 8 3 4 3" xfId="12024" xr:uid="{00000000-0005-0000-0000-00008F2E0000}"/>
    <cellStyle name="Normal 15 8 3 5" xfId="12025" xr:uid="{00000000-0005-0000-0000-0000902E0000}"/>
    <cellStyle name="Normal 15 8 3 5 2" xfId="12026" xr:uid="{00000000-0005-0000-0000-0000912E0000}"/>
    <cellStyle name="Normal 15 8 3 6" xfId="12027" xr:uid="{00000000-0005-0000-0000-0000922E0000}"/>
    <cellStyle name="Normal 15 8 3 6 2" xfId="12028" xr:uid="{00000000-0005-0000-0000-0000932E0000}"/>
    <cellStyle name="Normal 15 8 3 7" xfId="12029" xr:uid="{00000000-0005-0000-0000-0000942E0000}"/>
    <cellStyle name="Normal 15 8 4" xfId="12030" xr:uid="{00000000-0005-0000-0000-0000952E0000}"/>
    <cellStyle name="Normal 15 8 4 2" xfId="12031" xr:uid="{00000000-0005-0000-0000-0000962E0000}"/>
    <cellStyle name="Normal 15 8 4 2 2" xfId="12032" xr:uid="{00000000-0005-0000-0000-0000972E0000}"/>
    <cellStyle name="Normal 15 8 4 3" xfId="12033" xr:uid="{00000000-0005-0000-0000-0000982E0000}"/>
    <cellStyle name="Normal 15 8 5" xfId="12034" xr:uid="{00000000-0005-0000-0000-0000992E0000}"/>
    <cellStyle name="Normal 15 8 5 2" xfId="12035" xr:uid="{00000000-0005-0000-0000-00009A2E0000}"/>
    <cellStyle name="Normal 15 8 5 2 2" xfId="12036" xr:uid="{00000000-0005-0000-0000-00009B2E0000}"/>
    <cellStyle name="Normal 15 8 5 3" xfId="12037" xr:uid="{00000000-0005-0000-0000-00009C2E0000}"/>
    <cellStyle name="Normal 15 8 6" xfId="12038" xr:uid="{00000000-0005-0000-0000-00009D2E0000}"/>
    <cellStyle name="Normal 15 8 6 2" xfId="12039" xr:uid="{00000000-0005-0000-0000-00009E2E0000}"/>
    <cellStyle name="Normal 15 8 6 2 2" xfId="12040" xr:uid="{00000000-0005-0000-0000-00009F2E0000}"/>
    <cellStyle name="Normal 15 8 6 3" xfId="12041" xr:uid="{00000000-0005-0000-0000-0000A02E0000}"/>
    <cellStyle name="Normal 15 8 7" xfId="12042" xr:uid="{00000000-0005-0000-0000-0000A12E0000}"/>
    <cellStyle name="Normal 15 8 7 2" xfId="12043" xr:uid="{00000000-0005-0000-0000-0000A22E0000}"/>
    <cellStyle name="Normal 15 8 8" xfId="12044" xr:uid="{00000000-0005-0000-0000-0000A32E0000}"/>
    <cellStyle name="Normal 15 8 8 2" xfId="12045" xr:uid="{00000000-0005-0000-0000-0000A42E0000}"/>
    <cellStyle name="Normal 15 8 9" xfId="12046" xr:uid="{00000000-0005-0000-0000-0000A52E0000}"/>
    <cellStyle name="Normal 15 9" xfId="12047" xr:uid="{00000000-0005-0000-0000-0000A62E0000}"/>
    <cellStyle name="Normal 15 9 2" xfId="12048" xr:uid="{00000000-0005-0000-0000-0000A72E0000}"/>
    <cellStyle name="Normal 15 9 2 2" xfId="12049" xr:uid="{00000000-0005-0000-0000-0000A82E0000}"/>
    <cellStyle name="Normal 15 9 2 2 2" xfId="12050" xr:uid="{00000000-0005-0000-0000-0000A92E0000}"/>
    <cellStyle name="Normal 15 9 2 3" xfId="12051" xr:uid="{00000000-0005-0000-0000-0000AA2E0000}"/>
    <cellStyle name="Normal 15 9 3" xfId="12052" xr:uid="{00000000-0005-0000-0000-0000AB2E0000}"/>
    <cellStyle name="Normal 15 9 3 2" xfId="12053" xr:uid="{00000000-0005-0000-0000-0000AC2E0000}"/>
    <cellStyle name="Normal 15 9 3 2 2" xfId="12054" xr:uid="{00000000-0005-0000-0000-0000AD2E0000}"/>
    <cellStyle name="Normal 15 9 3 3" xfId="12055" xr:uid="{00000000-0005-0000-0000-0000AE2E0000}"/>
    <cellStyle name="Normal 15 9 4" xfId="12056" xr:uid="{00000000-0005-0000-0000-0000AF2E0000}"/>
    <cellStyle name="Normal 15 9 4 2" xfId="12057" xr:uid="{00000000-0005-0000-0000-0000B02E0000}"/>
    <cellStyle name="Normal 15 9 4 2 2" xfId="12058" xr:uid="{00000000-0005-0000-0000-0000B12E0000}"/>
    <cellStyle name="Normal 15 9 4 3" xfId="12059" xr:uid="{00000000-0005-0000-0000-0000B22E0000}"/>
    <cellStyle name="Normal 15 9 5" xfId="12060" xr:uid="{00000000-0005-0000-0000-0000B32E0000}"/>
    <cellStyle name="Normal 15 9 5 2" xfId="12061" xr:uid="{00000000-0005-0000-0000-0000B42E0000}"/>
    <cellStyle name="Normal 15 9 6" xfId="12062" xr:uid="{00000000-0005-0000-0000-0000B52E0000}"/>
    <cellStyle name="Normal 15 9 6 2" xfId="12063" xr:uid="{00000000-0005-0000-0000-0000B62E0000}"/>
    <cellStyle name="Normal 15 9 7" xfId="12064" xr:uid="{00000000-0005-0000-0000-0000B72E0000}"/>
    <cellStyle name="Normal 15_Confidential Information" xfId="12065" xr:uid="{00000000-0005-0000-0000-0000B82E0000}"/>
    <cellStyle name="Normal 16" xfId="445" xr:uid="{00000000-0005-0000-0000-0000B92E0000}"/>
    <cellStyle name="Normal 17" xfId="446" xr:uid="{00000000-0005-0000-0000-0000BA2E0000}"/>
    <cellStyle name="Normal 18" xfId="447" xr:uid="{00000000-0005-0000-0000-0000BB2E0000}"/>
    <cellStyle name="Normal 18 2" xfId="448" xr:uid="{00000000-0005-0000-0000-0000BC2E0000}"/>
    <cellStyle name="Normal 18 2 10" xfId="12066" xr:uid="{00000000-0005-0000-0000-0000BD2E0000}"/>
    <cellStyle name="Normal 18 2 10 2" xfId="12067" xr:uid="{00000000-0005-0000-0000-0000BE2E0000}"/>
    <cellStyle name="Normal 18 2 10 2 2" xfId="12068" xr:uid="{00000000-0005-0000-0000-0000BF2E0000}"/>
    <cellStyle name="Normal 18 2 10 3" xfId="12069" xr:uid="{00000000-0005-0000-0000-0000C02E0000}"/>
    <cellStyle name="Normal 18 2 11" xfId="12070" xr:uid="{00000000-0005-0000-0000-0000C12E0000}"/>
    <cellStyle name="Normal 18 2 11 2" xfId="12071" xr:uid="{00000000-0005-0000-0000-0000C22E0000}"/>
    <cellStyle name="Normal 18 2 11 2 2" xfId="12072" xr:uid="{00000000-0005-0000-0000-0000C32E0000}"/>
    <cellStyle name="Normal 18 2 11 3" xfId="12073" xr:uid="{00000000-0005-0000-0000-0000C42E0000}"/>
    <cellStyle name="Normal 18 2 12" xfId="12074" xr:uid="{00000000-0005-0000-0000-0000C52E0000}"/>
    <cellStyle name="Normal 18 2 12 2" xfId="12075" xr:uid="{00000000-0005-0000-0000-0000C62E0000}"/>
    <cellStyle name="Normal 18 2 12 2 2" xfId="12076" xr:uid="{00000000-0005-0000-0000-0000C72E0000}"/>
    <cellStyle name="Normal 18 2 12 3" xfId="12077" xr:uid="{00000000-0005-0000-0000-0000C82E0000}"/>
    <cellStyle name="Normal 18 2 13" xfId="12078" xr:uid="{00000000-0005-0000-0000-0000C92E0000}"/>
    <cellStyle name="Normal 18 2 13 2" xfId="12079" xr:uid="{00000000-0005-0000-0000-0000CA2E0000}"/>
    <cellStyle name="Normal 18 2 14" xfId="12080" xr:uid="{00000000-0005-0000-0000-0000CB2E0000}"/>
    <cellStyle name="Normal 18 2 14 2" xfId="12081" xr:uid="{00000000-0005-0000-0000-0000CC2E0000}"/>
    <cellStyle name="Normal 18 2 15" xfId="12082" xr:uid="{00000000-0005-0000-0000-0000CD2E0000}"/>
    <cellStyle name="Normal 18 2 2" xfId="449" xr:uid="{00000000-0005-0000-0000-0000CE2E0000}"/>
    <cellStyle name="Normal 18 2 2 10" xfId="12083" xr:uid="{00000000-0005-0000-0000-0000CF2E0000}"/>
    <cellStyle name="Normal 18 2 2 10 2" xfId="12084" xr:uid="{00000000-0005-0000-0000-0000D02E0000}"/>
    <cellStyle name="Normal 18 2 2 10 2 2" xfId="12085" xr:uid="{00000000-0005-0000-0000-0000D12E0000}"/>
    <cellStyle name="Normal 18 2 2 10 3" xfId="12086" xr:uid="{00000000-0005-0000-0000-0000D22E0000}"/>
    <cellStyle name="Normal 18 2 2 11" xfId="12087" xr:uid="{00000000-0005-0000-0000-0000D32E0000}"/>
    <cellStyle name="Normal 18 2 2 11 2" xfId="12088" xr:uid="{00000000-0005-0000-0000-0000D42E0000}"/>
    <cellStyle name="Normal 18 2 2 12" xfId="12089" xr:uid="{00000000-0005-0000-0000-0000D52E0000}"/>
    <cellStyle name="Normal 18 2 2 12 2" xfId="12090" xr:uid="{00000000-0005-0000-0000-0000D62E0000}"/>
    <cellStyle name="Normal 18 2 2 13" xfId="12091" xr:uid="{00000000-0005-0000-0000-0000D72E0000}"/>
    <cellStyle name="Normal 18 2 2 2" xfId="450" xr:uid="{00000000-0005-0000-0000-0000D82E0000}"/>
    <cellStyle name="Normal 18 2 2 2 10" xfId="12092" xr:uid="{00000000-0005-0000-0000-0000D92E0000}"/>
    <cellStyle name="Normal 18 2 2 2 10 2" xfId="12093" xr:uid="{00000000-0005-0000-0000-0000DA2E0000}"/>
    <cellStyle name="Normal 18 2 2 2 11" xfId="12094" xr:uid="{00000000-0005-0000-0000-0000DB2E0000}"/>
    <cellStyle name="Normal 18 2 2 2 2" xfId="12095" xr:uid="{00000000-0005-0000-0000-0000DC2E0000}"/>
    <cellStyle name="Normal 18 2 2 2 2 2" xfId="12096" xr:uid="{00000000-0005-0000-0000-0000DD2E0000}"/>
    <cellStyle name="Normal 18 2 2 2 2 2 2" xfId="12097" xr:uid="{00000000-0005-0000-0000-0000DE2E0000}"/>
    <cellStyle name="Normal 18 2 2 2 2 2 2 2" xfId="12098" xr:uid="{00000000-0005-0000-0000-0000DF2E0000}"/>
    <cellStyle name="Normal 18 2 2 2 2 2 2 2 2" xfId="12099" xr:uid="{00000000-0005-0000-0000-0000E02E0000}"/>
    <cellStyle name="Normal 18 2 2 2 2 2 2 3" xfId="12100" xr:uid="{00000000-0005-0000-0000-0000E12E0000}"/>
    <cellStyle name="Normal 18 2 2 2 2 2 3" xfId="12101" xr:uid="{00000000-0005-0000-0000-0000E22E0000}"/>
    <cellStyle name="Normal 18 2 2 2 2 2 3 2" xfId="12102" xr:uid="{00000000-0005-0000-0000-0000E32E0000}"/>
    <cellStyle name="Normal 18 2 2 2 2 2 3 2 2" xfId="12103" xr:uid="{00000000-0005-0000-0000-0000E42E0000}"/>
    <cellStyle name="Normal 18 2 2 2 2 2 3 3" xfId="12104" xr:uid="{00000000-0005-0000-0000-0000E52E0000}"/>
    <cellStyle name="Normal 18 2 2 2 2 2 4" xfId="12105" xr:uid="{00000000-0005-0000-0000-0000E62E0000}"/>
    <cellStyle name="Normal 18 2 2 2 2 2 4 2" xfId="12106" xr:uid="{00000000-0005-0000-0000-0000E72E0000}"/>
    <cellStyle name="Normal 18 2 2 2 2 2 4 2 2" xfId="12107" xr:uid="{00000000-0005-0000-0000-0000E82E0000}"/>
    <cellStyle name="Normal 18 2 2 2 2 2 4 3" xfId="12108" xr:uid="{00000000-0005-0000-0000-0000E92E0000}"/>
    <cellStyle name="Normal 18 2 2 2 2 2 5" xfId="12109" xr:uid="{00000000-0005-0000-0000-0000EA2E0000}"/>
    <cellStyle name="Normal 18 2 2 2 2 2 5 2" xfId="12110" xr:uid="{00000000-0005-0000-0000-0000EB2E0000}"/>
    <cellStyle name="Normal 18 2 2 2 2 2 6" xfId="12111" xr:uid="{00000000-0005-0000-0000-0000EC2E0000}"/>
    <cellStyle name="Normal 18 2 2 2 2 2 6 2" xfId="12112" xr:uid="{00000000-0005-0000-0000-0000ED2E0000}"/>
    <cellStyle name="Normal 18 2 2 2 2 2 7" xfId="12113" xr:uid="{00000000-0005-0000-0000-0000EE2E0000}"/>
    <cellStyle name="Normal 18 2 2 2 2 3" xfId="12114" xr:uid="{00000000-0005-0000-0000-0000EF2E0000}"/>
    <cellStyle name="Normal 18 2 2 2 2 3 2" xfId="12115" xr:uid="{00000000-0005-0000-0000-0000F02E0000}"/>
    <cellStyle name="Normal 18 2 2 2 2 3 2 2" xfId="12116" xr:uid="{00000000-0005-0000-0000-0000F12E0000}"/>
    <cellStyle name="Normal 18 2 2 2 2 3 2 2 2" xfId="12117" xr:uid="{00000000-0005-0000-0000-0000F22E0000}"/>
    <cellStyle name="Normal 18 2 2 2 2 3 2 3" xfId="12118" xr:uid="{00000000-0005-0000-0000-0000F32E0000}"/>
    <cellStyle name="Normal 18 2 2 2 2 3 3" xfId="12119" xr:uid="{00000000-0005-0000-0000-0000F42E0000}"/>
    <cellStyle name="Normal 18 2 2 2 2 3 3 2" xfId="12120" xr:uid="{00000000-0005-0000-0000-0000F52E0000}"/>
    <cellStyle name="Normal 18 2 2 2 2 3 3 2 2" xfId="12121" xr:uid="{00000000-0005-0000-0000-0000F62E0000}"/>
    <cellStyle name="Normal 18 2 2 2 2 3 3 3" xfId="12122" xr:uid="{00000000-0005-0000-0000-0000F72E0000}"/>
    <cellStyle name="Normal 18 2 2 2 2 3 4" xfId="12123" xr:uid="{00000000-0005-0000-0000-0000F82E0000}"/>
    <cellStyle name="Normal 18 2 2 2 2 3 4 2" xfId="12124" xr:uid="{00000000-0005-0000-0000-0000F92E0000}"/>
    <cellStyle name="Normal 18 2 2 2 2 3 4 2 2" xfId="12125" xr:uid="{00000000-0005-0000-0000-0000FA2E0000}"/>
    <cellStyle name="Normal 18 2 2 2 2 3 4 3" xfId="12126" xr:uid="{00000000-0005-0000-0000-0000FB2E0000}"/>
    <cellStyle name="Normal 18 2 2 2 2 3 5" xfId="12127" xr:uid="{00000000-0005-0000-0000-0000FC2E0000}"/>
    <cellStyle name="Normal 18 2 2 2 2 3 5 2" xfId="12128" xr:uid="{00000000-0005-0000-0000-0000FD2E0000}"/>
    <cellStyle name="Normal 18 2 2 2 2 3 6" xfId="12129" xr:uid="{00000000-0005-0000-0000-0000FE2E0000}"/>
    <cellStyle name="Normal 18 2 2 2 2 3 6 2" xfId="12130" xr:uid="{00000000-0005-0000-0000-0000FF2E0000}"/>
    <cellStyle name="Normal 18 2 2 2 2 3 7" xfId="12131" xr:uid="{00000000-0005-0000-0000-0000002F0000}"/>
    <cellStyle name="Normal 18 2 2 2 2 4" xfId="12132" xr:uid="{00000000-0005-0000-0000-0000012F0000}"/>
    <cellStyle name="Normal 18 2 2 2 2 4 2" xfId="12133" xr:uid="{00000000-0005-0000-0000-0000022F0000}"/>
    <cellStyle name="Normal 18 2 2 2 2 4 2 2" xfId="12134" xr:uid="{00000000-0005-0000-0000-0000032F0000}"/>
    <cellStyle name="Normal 18 2 2 2 2 4 3" xfId="12135" xr:uid="{00000000-0005-0000-0000-0000042F0000}"/>
    <cellStyle name="Normal 18 2 2 2 2 5" xfId="12136" xr:uid="{00000000-0005-0000-0000-0000052F0000}"/>
    <cellStyle name="Normal 18 2 2 2 2 5 2" xfId="12137" xr:uid="{00000000-0005-0000-0000-0000062F0000}"/>
    <cellStyle name="Normal 18 2 2 2 2 5 2 2" xfId="12138" xr:uid="{00000000-0005-0000-0000-0000072F0000}"/>
    <cellStyle name="Normal 18 2 2 2 2 5 3" xfId="12139" xr:uid="{00000000-0005-0000-0000-0000082F0000}"/>
    <cellStyle name="Normal 18 2 2 2 2 6" xfId="12140" xr:uid="{00000000-0005-0000-0000-0000092F0000}"/>
    <cellStyle name="Normal 18 2 2 2 2 6 2" xfId="12141" xr:uid="{00000000-0005-0000-0000-00000A2F0000}"/>
    <cellStyle name="Normal 18 2 2 2 2 6 2 2" xfId="12142" xr:uid="{00000000-0005-0000-0000-00000B2F0000}"/>
    <cellStyle name="Normal 18 2 2 2 2 6 3" xfId="12143" xr:uid="{00000000-0005-0000-0000-00000C2F0000}"/>
    <cellStyle name="Normal 18 2 2 2 2 7" xfId="12144" xr:uid="{00000000-0005-0000-0000-00000D2F0000}"/>
    <cellStyle name="Normal 18 2 2 2 2 7 2" xfId="12145" xr:uid="{00000000-0005-0000-0000-00000E2F0000}"/>
    <cellStyle name="Normal 18 2 2 2 2 8" xfId="12146" xr:uid="{00000000-0005-0000-0000-00000F2F0000}"/>
    <cellStyle name="Normal 18 2 2 2 2 8 2" xfId="12147" xr:uid="{00000000-0005-0000-0000-0000102F0000}"/>
    <cellStyle name="Normal 18 2 2 2 2 9" xfId="12148" xr:uid="{00000000-0005-0000-0000-0000112F0000}"/>
    <cellStyle name="Normal 18 2 2 2 3" xfId="12149" xr:uid="{00000000-0005-0000-0000-0000122F0000}"/>
    <cellStyle name="Normal 18 2 2 2 3 2" xfId="12150" xr:uid="{00000000-0005-0000-0000-0000132F0000}"/>
    <cellStyle name="Normal 18 2 2 2 3 2 2" xfId="12151" xr:uid="{00000000-0005-0000-0000-0000142F0000}"/>
    <cellStyle name="Normal 18 2 2 2 3 2 2 2" xfId="12152" xr:uid="{00000000-0005-0000-0000-0000152F0000}"/>
    <cellStyle name="Normal 18 2 2 2 3 2 2 2 2" xfId="12153" xr:uid="{00000000-0005-0000-0000-0000162F0000}"/>
    <cellStyle name="Normal 18 2 2 2 3 2 2 3" xfId="12154" xr:uid="{00000000-0005-0000-0000-0000172F0000}"/>
    <cellStyle name="Normal 18 2 2 2 3 2 3" xfId="12155" xr:uid="{00000000-0005-0000-0000-0000182F0000}"/>
    <cellStyle name="Normal 18 2 2 2 3 2 3 2" xfId="12156" xr:uid="{00000000-0005-0000-0000-0000192F0000}"/>
    <cellStyle name="Normal 18 2 2 2 3 2 3 2 2" xfId="12157" xr:uid="{00000000-0005-0000-0000-00001A2F0000}"/>
    <cellStyle name="Normal 18 2 2 2 3 2 3 3" xfId="12158" xr:uid="{00000000-0005-0000-0000-00001B2F0000}"/>
    <cellStyle name="Normal 18 2 2 2 3 2 4" xfId="12159" xr:uid="{00000000-0005-0000-0000-00001C2F0000}"/>
    <cellStyle name="Normal 18 2 2 2 3 2 4 2" xfId="12160" xr:uid="{00000000-0005-0000-0000-00001D2F0000}"/>
    <cellStyle name="Normal 18 2 2 2 3 2 4 2 2" xfId="12161" xr:uid="{00000000-0005-0000-0000-00001E2F0000}"/>
    <cellStyle name="Normal 18 2 2 2 3 2 4 3" xfId="12162" xr:uid="{00000000-0005-0000-0000-00001F2F0000}"/>
    <cellStyle name="Normal 18 2 2 2 3 2 5" xfId="12163" xr:uid="{00000000-0005-0000-0000-0000202F0000}"/>
    <cellStyle name="Normal 18 2 2 2 3 2 5 2" xfId="12164" xr:uid="{00000000-0005-0000-0000-0000212F0000}"/>
    <cellStyle name="Normal 18 2 2 2 3 2 6" xfId="12165" xr:uid="{00000000-0005-0000-0000-0000222F0000}"/>
    <cellStyle name="Normal 18 2 2 2 3 2 6 2" xfId="12166" xr:uid="{00000000-0005-0000-0000-0000232F0000}"/>
    <cellStyle name="Normal 18 2 2 2 3 2 7" xfId="12167" xr:uid="{00000000-0005-0000-0000-0000242F0000}"/>
    <cellStyle name="Normal 18 2 2 2 3 3" xfId="12168" xr:uid="{00000000-0005-0000-0000-0000252F0000}"/>
    <cellStyle name="Normal 18 2 2 2 3 3 2" xfId="12169" xr:uid="{00000000-0005-0000-0000-0000262F0000}"/>
    <cellStyle name="Normal 18 2 2 2 3 3 2 2" xfId="12170" xr:uid="{00000000-0005-0000-0000-0000272F0000}"/>
    <cellStyle name="Normal 18 2 2 2 3 3 3" xfId="12171" xr:uid="{00000000-0005-0000-0000-0000282F0000}"/>
    <cellStyle name="Normal 18 2 2 2 3 4" xfId="12172" xr:uid="{00000000-0005-0000-0000-0000292F0000}"/>
    <cellStyle name="Normal 18 2 2 2 3 4 2" xfId="12173" xr:uid="{00000000-0005-0000-0000-00002A2F0000}"/>
    <cellStyle name="Normal 18 2 2 2 3 4 2 2" xfId="12174" xr:uid="{00000000-0005-0000-0000-00002B2F0000}"/>
    <cellStyle name="Normal 18 2 2 2 3 4 3" xfId="12175" xr:uid="{00000000-0005-0000-0000-00002C2F0000}"/>
    <cellStyle name="Normal 18 2 2 2 3 5" xfId="12176" xr:uid="{00000000-0005-0000-0000-00002D2F0000}"/>
    <cellStyle name="Normal 18 2 2 2 3 5 2" xfId="12177" xr:uid="{00000000-0005-0000-0000-00002E2F0000}"/>
    <cellStyle name="Normal 18 2 2 2 3 5 2 2" xfId="12178" xr:uid="{00000000-0005-0000-0000-00002F2F0000}"/>
    <cellStyle name="Normal 18 2 2 2 3 5 3" xfId="12179" xr:uid="{00000000-0005-0000-0000-0000302F0000}"/>
    <cellStyle name="Normal 18 2 2 2 3 6" xfId="12180" xr:uid="{00000000-0005-0000-0000-0000312F0000}"/>
    <cellStyle name="Normal 18 2 2 2 3 6 2" xfId="12181" xr:uid="{00000000-0005-0000-0000-0000322F0000}"/>
    <cellStyle name="Normal 18 2 2 2 3 7" xfId="12182" xr:uid="{00000000-0005-0000-0000-0000332F0000}"/>
    <cellStyle name="Normal 18 2 2 2 3 7 2" xfId="12183" xr:uid="{00000000-0005-0000-0000-0000342F0000}"/>
    <cellStyle name="Normal 18 2 2 2 3 8" xfId="12184" xr:uid="{00000000-0005-0000-0000-0000352F0000}"/>
    <cellStyle name="Normal 18 2 2 2 4" xfId="12185" xr:uid="{00000000-0005-0000-0000-0000362F0000}"/>
    <cellStyle name="Normal 18 2 2 2 4 2" xfId="12186" xr:uid="{00000000-0005-0000-0000-0000372F0000}"/>
    <cellStyle name="Normal 18 2 2 2 4 2 2" xfId="12187" xr:uid="{00000000-0005-0000-0000-0000382F0000}"/>
    <cellStyle name="Normal 18 2 2 2 4 2 2 2" xfId="12188" xr:uid="{00000000-0005-0000-0000-0000392F0000}"/>
    <cellStyle name="Normal 18 2 2 2 4 2 3" xfId="12189" xr:uid="{00000000-0005-0000-0000-00003A2F0000}"/>
    <cellStyle name="Normal 18 2 2 2 4 3" xfId="12190" xr:uid="{00000000-0005-0000-0000-00003B2F0000}"/>
    <cellStyle name="Normal 18 2 2 2 4 3 2" xfId="12191" xr:uid="{00000000-0005-0000-0000-00003C2F0000}"/>
    <cellStyle name="Normal 18 2 2 2 4 3 2 2" xfId="12192" xr:uid="{00000000-0005-0000-0000-00003D2F0000}"/>
    <cellStyle name="Normal 18 2 2 2 4 3 3" xfId="12193" xr:uid="{00000000-0005-0000-0000-00003E2F0000}"/>
    <cellStyle name="Normal 18 2 2 2 4 4" xfId="12194" xr:uid="{00000000-0005-0000-0000-00003F2F0000}"/>
    <cellStyle name="Normal 18 2 2 2 4 4 2" xfId="12195" xr:uid="{00000000-0005-0000-0000-0000402F0000}"/>
    <cellStyle name="Normal 18 2 2 2 4 4 2 2" xfId="12196" xr:uid="{00000000-0005-0000-0000-0000412F0000}"/>
    <cellStyle name="Normal 18 2 2 2 4 4 3" xfId="12197" xr:uid="{00000000-0005-0000-0000-0000422F0000}"/>
    <cellStyle name="Normal 18 2 2 2 4 5" xfId="12198" xr:uid="{00000000-0005-0000-0000-0000432F0000}"/>
    <cellStyle name="Normal 18 2 2 2 4 5 2" xfId="12199" xr:uid="{00000000-0005-0000-0000-0000442F0000}"/>
    <cellStyle name="Normal 18 2 2 2 4 6" xfId="12200" xr:uid="{00000000-0005-0000-0000-0000452F0000}"/>
    <cellStyle name="Normal 18 2 2 2 4 6 2" xfId="12201" xr:uid="{00000000-0005-0000-0000-0000462F0000}"/>
    <cellStyle name="Normal 18 2 2 2 4 7" xfId="12202" xr:uid="{00000000-0005-0000-0000-0000472F0000}"/>
    <cellStyle name="Normal 18 2 2 2 5" xfId="12203" xr:uid="{00000000-0005-0000-0000-0000482F0000}"/>
    <cellStyle name="Normal 18 2 2 2 5 2" xfId="12204" xr:uid="{00000000-0005-0000-0000-0000492F0000}"/>
    <cellStyle name="Normal 18 2 2 2 5 2 2" xfId="12205" xr:uid="{00000000-0005-0000-0000-00004A2F0000}"/>
    <cellStyle name="Normal 18 2 2 2 5 2 2 2" xfId="12206" xr:uid="{00000000-0005-0000-0000-00004B2F0000}"/>
    <cellStyle name="Normal 18 2 2 2 5 2 3" xfId="12207" xr:uid="{00000000-0005-0000-0000-00004C2F0000}"/>
    <cellStyle name="Normal 18 2 2 2 5 3" xfId="12208" xr:uid="{00000000-0005-0000-0000-00004D2F0000}"/>
    <cellStyle name="Normal 18 2 2 2 5 3 2" xfId="12209" xr:uid="{00000000-0005-0000-0000-00004E2F0000}"/>
    <cellStyle name="Normal 18 2 2 2 5 3 2 2" xfId="12210" xr:uid="{00000000-0005-0000-0000-00004F2F0000}"/>
    <cellStyle name="Normal 18 2 2 2 5 3 3" xfId="12211" xr:uid="{00000000-0005-0000-0000-0000502F0000}"/>
    <cellStyle name="Normal 18 2 2 2 5 4" xfId="12212" xr:uid="{00000000-0005-0000-0000-0000512F0000}"/>
    <cellStyle name="Normal 18 2 2 2 5 4 2" xfId="12213" xr:uid="{00000000-0005-0000-0000-0000522F0000}"/>
    <cellStyle name="Normal 18 2 2 2 5 4 2 2" xfId="12214" xr:uid="{00000000-0005-0000-0000-0000532F0000}"/>
    <cellStyle name="Normal 18 2 2 2 5 4 3" xfId="12215" xr:uid="{00000000-0005-0000-0000-0000542F0000}"/>
    <cellStyle name="Normal 18 2 2 2 5 5" xfId="12216" xr:uid="{00000000-0005-0000-0000-0000552F0000}"/>
    <cellStyle name="Normal 18 2 2 2 5 5 2" xfId="12217" xr:uid="{00000000-0005-0000-0000-0000562F0000}"/>
    <cellStyle name="Normal 18 2 2 2 5 6" xfId="12218" xr:uid="{00000000-0005-0000-0000-0000572F0000}"/>
    <cellStyle name="Normal 18 2 2 2 5 6 2" xfId="12219" xr:uid="{00000000-0005-0000-0000-0000582F0000}"/>
    <cellStyle name="Normal 18 2 2 2 5 7" xfId="12220" xr:uid="{00000000-0005-0000-0000-0000592F0000}"/>
    <cellStyle name="Normal 18 2 2 2 6" xfId="12221" xr:uid="{00000000-0005-0000-0000-00005A2F0000}"/>
    <cellStyle name="Normal 18 2 2 2 6 2" xfId="12222" xr:uid="{00000000-0005-0000-0000-00005B2F0000}"/>
    <cellStyle name="Normal 18 2 2 2 6 2 2" xfId="12223" xr:uid="{00000000-0005-0000-0000-00005C2F0000}"/>
    <cellStyle name="Normal 18 2 2 2 6 3" xfId="12224" xr:uid="{00000000-0005-0000-0000-00005D2F0000}"/>
    <cellStyle name="Normal 18 2 2 2 7" xfId="12225" xr:uid="{00000000-0005-0000-0000-00005E2F0000}"/>
    <cellStyle name="Normal 18 2 2 2 7 2" xfId="12226" xr:uid="{00000000-0005-0000-0000-00005F2F0000}"/>
    <cellStyle name="Normal 18 2 2 2 7 2 2" xfId="12227" xr:uid="{00000000-0005-0000-0000-0000602F0000}"/>
    <cellStyle name="Normal 18 2 2 2 7 3" xfId="12228" xr:uid="{00000000-0005-0000-0000-0000612F0000}"/>
    <cellStyle name="Normal 18 2 2 2 8" xfId="12229" xr:uid="{00000000-0005-0000-0000-0000622F0000}"/>
    <cellStyle name="Normal 18 2 2 2 8 2" xfId="12230" xr:uid="{00000000-0005-0000-0000-0000632F0000}"/>
    <cellStyle name="Normal 18 2 2 2 8 2 2" xfId="12231" xr:uid="{00000000-0005-0000-0000-0000642F0000}"/>
    <cellStyle name="Normal 18 2 2 2 8 3" xfId="12232" xr:uid="{00000000-0005-0000-0000-0000652F0000}"/>
    <cellStyle name="Normal 18 2 2 2 9" xfId="12233" xr:uid="{00000000-0005-0000-0000-0000662F0000}"/>
    <cellStyle name="Normal 18 2 2 2 9 2" xfId="12234" xr:uid="{00000000-0005-0000-0000-0000672F0000}"/>
    <cellStyle name="Normal 18 2 2 3" xfId="451" xr:uid="{00000000-0005-0000-0000-0000682F0000}"/>
    <cellStyle name="Normal 18 2 2 3 10" xfId="12235" xr:uid="{00000000-0005-0000-0000-0000692F0000}"/>
    <cellStyle name="Normal 18 2 2 3 10 2" xfId="12236" xr:uid="{00000000-0005-0000-0000-00006A2F0000}"/>
    <cellStyle name="Normal 18 2 2 3 11" xfId="12237" xr:uid="{00000000-0005-0000-0000-00006B2F0000}"/>
    <cellStyle name="Normal 18 2 2 3 2" xfId="12238" xr:uid="{00000000-0005-0000-0000-00006C2F0000}"/>
    <cellStyle name="Normal 18 2 2 3 2 2" xfId="12239" xr:uid="{00000000-0005-0000-0000-00006D2F0000}"/>
    <cellStyle name="Normal 18 2 2 3 2 2 2" xfId="12240" xr:uid="{00000000-0005-0000-0000-00006E2F0000}"/>
    <cellStyle name="Normal 18 2 2 3 2 2 2 2" xfId="12241" xr:uid="{00000000-0005-0000-0000-00006F2F0000}"/>
    <cellStyle name="Normal 18 2 2 3 2 2 2 2 2" xfId="12242" xr:uid="{00000000-0005-0000-0000-0000702F0000}"/>
    <cellStyle name="Normal 18 2 2 3 2 2 2 3" xfId="12243" xr:uid="{00000000-0005-0000-0000-0000712F0000}"/>
    <cellStyle name="Normal 18 2 2 3 2 2 3" xfId="12244" xr:uid="{00000000-0005-0000-0000-0000722F0000}"/>
    <cellStyle name="Normal 18 2 2 3 2 2 3 2" xfId="12245" xr:uid="{00000000-0005-0000-0000-0000732F0000}"/>
    <cellStyle name="Normal 18 2 2 3 2 2 3 2 2" xfId="12246" xr:uid="{00000000-0005-0000-0000-0000742F0000}"/>
    <cellStyle name="Normal 18 2 2 3 2 2 3 3" xfId="12247" xr:uid="{00000000-0005-0000-0000-0000752F0000}"/>
    <cellStyle name="Normal 18 2 2 3 2 2 4" xfId="12248" xr:uid="{00000000-0005-0000-0000-0000762F0000}"/>
    <cellStyle name="Normal 18 2 2 3 2 2 4 2" xfId="12249" xr:uid="{00000000-0005-0000-0000-0000772F0000}"/>
    <cellStyle name="Normal 18 2 2 3 2 2 4 2 2" xfId="12250" xr:uid="{00000000-0005-0000-0000-0000782F0000}"/>
    <cellStyle name="Normal 18 2 2 3 2 2 4 3" xfId="12251" xr:uid="{00000000-0005-0000-0000-0000792F0000}"/>
    <cellStyle name="Normal 18 2 2 3 2 2 5" xfId="12252" xr:uid="{00000000-0005-0000-0000-00007A2F0000}"/>
    <cellStyle name="Normal 18 2 2 3 2 2 5 2" xfId="12253" xr:uid="{00000000-0005-0000-0000-00007B2F0000}"/>
    <cellStyle name="Normal 18 2 2 3 2 2 6" xfId="12254" xr:uid="{00000000-0005-0000-0000-00007C2F0000}"/>
    <cellStyle name="Normal 18 2 2 3 2 2 6 2" xfId="12255" xr:uid="{00000000-0005-0000-0000-00007D2F0000}"/>
    <cellStyle name="Normal 18 2 2 3 2 2 7" xfId="12256" xr:uid="{00000000-0005-0000-0000-00007E2F0000}"/>
    <cellStyle name="Normal 18 2 2 3 2 3" xfId="12257" xr:uid="{00000000-0005-0000-0000-00007F2F0000}"/>
    <cellStyle name="Normal 18 2 2 3 2 3 2" xfId="12258" xr:uid="{00000000-0005-0000-0000-0000802F0000}"/>
    <cellStyle name="Normal 18 2 2 3 2 3 2 2" xfId="12259" xr:uid="{00000000-0005-0000-0000-0000812F0000}"/>
    <cellStyle name="Normal 18 2 2 3 2 3 2 2 2" xfId="12260" xr:uid="{00000000-0005-0000-0000-0000822F0000}"/>
    <cellStyle name="Normal 18 2 2 3 2 3 2 3" xfId="12261" xr:uid="{00000000-0005-0000-0000-0000832F0000}"/>
    <cellStyle name="Normal 18 2 2 3 2 3 3" xfId="12262" xr:uid="{00000000-0005-0000-0000-0000842F0000}"/>
    <cellStyle name="Normal 18 2 2 3 2 3 3 2" xfId="12263" xr:uid="{00000000-0005-0000-0000-0000852F0000}"/>
    <cellStyle name="Normal 18 2 2 3 2 3 3 2 2" xfId="12264" xr:uid="{00000000-0005-0000-0000-0000862F0000}"/>
    <cellStyle name="Normal 18 2 2 3 2 3 3 3" xfId="12265" xr:uid="{00000000-0005-0000-0000-0000872F0000}"/>
    <cellStyle name="Normal 18 2 2 3 2 3 4" xfId="12266" xr:uid="{00000000-0005-0000-0000-0000882F0000}"/>
    <cellStyle name="Normal 18 2 2 3 2 3 4 2" xfId="12267" xr:uid="{00000000-0005-0000-0000-0000892F0000}"/>
    <cellStyle name="Normal 18 2 2 3 2 3 4 2 2" xfId="12268" xr:uid="{00000000-0005-0000-0000-00008A2F0000}"/>
    <cellStyle name="Normal 18 2 2 3 2 3 4 3" xfId="12269" xr:uid="{00000000-0005-0000-0000-00008B2F0000}"/>
    <cellStyle name="Normal 18 2 2 3 2 3 5" xfId="12270" xr:uid="{00000000-0005-0000-0000-00008C2F0000}"/>
    <cellStyle name="Normal 18 2 2 3 2 3 5 2" xfId="12271" xr:uid="{00000000-0005-0000-0000-00008D2F0000}"/>
    <cellStyle name="Normal 18 2 2 3 2 3 6" xfId="12272" xr:uid="{00000000-0005-0000-0000-00008E2F0000}"/>
    <cellStyle name="Normal 18 2 2 3 2 3 6 2" xfId="12273" xr:uid="{00000000-0005-0000-0000-00008F2F0000}"/>
    <cellStyle name="Normal 18 2 2 3 2 3 7" xfId="12274" xr:uid="{00000000-0005-0000-0000-0000902F0000}"/>
    <cellStyle name="Normal 18 2 2 3 2 4" xfId="12275" xr:uid="{00000000-0005-0000-0000-0000912F0000}"/>
    <cellStyle name="Normal 18 2 2 3 2 4 2" xfId="12276" xr:uid="{00000000-0005-0000-0000-0000922F0000}"/>
    <cellStyle name="Normal 18 2 2 3 2 4 2 2" xfId="12277" xr:uid="{00000000-0005-0000-0000-0000932F0000}"/>
    <cellStyle name="Normal 18 2 2 3 2 4 3" xfId="12278" xr:uid="{00000000-0005-0000-0000-0000942F0000}"/>
    <cellStyle name="Normal 18 2 2 3 2 5" xfId="12279" xr:uid="{00000000-0005-0000-0000-0000952F0000}"/>
    <cellStyle name="Normal 18 2 2 3 2 5 2" xfId="12280" xr:uid="{00000000-0005-0000-0000-0000962F0000}"/>
    <cellStyle name="Normal 18 2 2 3 2 5 2 2" xfId="12281" xr:uid="{00000000-0005-0000-0000-0000972F0000}"/>
    <cellStyle name="Normal 18 2 2 3 2 5 3" xfId="12282" xr:uid="{00000000-0005-0000-0000-0000982F0000}"/>
    <cellStyle name="Normal 18 2 2 3 2 6" xfId="12283" xr:uid="{00000000-0005-0000-0000-0000992F0000}"/>
    <cellStyle name="Normal 18 2 2 3 2 6 2" xfId="12284" xr:uid="{00000000-0005-0000-0000-00009A2F0000}"/>
    <cellStyle name="Normal 18 2 2 3 2 6 2 2" xfId="12285" xr:uid="{00000000-0005-0000-0000-00009B2F0000}"/>
    <cellStyle name="Normal 18 2 2 3 2 6 3" xfId="12286" xr:uid="{00000000-0005-0000-0000-00009C2F0000}"/>
    <cellStyle name="Normal 18 2 2 3 2 7" xfId="12287" xr:uid="{00000000-0005-0000-0000-00009D2F0000}"/>
    <cellStyle name="Normal 18 2 2 3 2 7 2" xfId="12288" xr:uid="{00000000-0005-0000-0000-00009E2F0000}"/>
    <cellStyle name="Normal 18 2 2 3 2 8" xfId="12289" xr:uid="{00000000-0005-0000-0000-00009F2F0000}"/>
    <cellStyle name="Normal 18 2 2 3 2 8 2" xfId="12290" xr:uid="{00000000-0005-0000-0000-0000A02F0000}"/>
    <cellStyle name="Normal 18 2 2 3 2 9" xfId="12291" xr:uid="{00000000-0005-0000-0000-0000A12F0000}"/>
    <cellStyle name="Normal 18 2 2 3 3" xfId="12292" xr:uid="{00000000-0005-0000-0000-0000A22F0000}"/>
    <cellStyle name="Normal 18 2 2 3 3 2" xfId="12293" xr:uid="{00000000-0005-0000-0000-0000A32F0000}"/>
    <cellStyle name="Normal 18 2 2 3 3 2 2" xfId="12294" xr:uid="{00000000-0005-0000-0000-0000A42F0000}"/>
    <cellStyle name="Normal 18 2 2 3 3 2 2 2" xfId="12295" xr:uid="{00000000-0005-0000-0000-0000A52F0000}"/>
    <cellStyle name="Normal 18 2 2 3 3 2 2 2 2" xfId="12296" xr:uid="{00000000-0005-0000-0000-0000A62F0000}"/>
    <cellStyle name="Normal 18 2 2 3 3 2 2 3" xfId="12297" xr:uid="{00000000-0005-0000-0000-0000A72F0000}"/>
    <cellStyle name="Normal 18 2 2 3 3 2 3" xfId="12298" xr:uid="{00000000-0005-0000-0000-0000A82F0000}"/>
    <cellStyle name="Normal 18 2 2 3 3 2 3 2" xfId="12299" xr:uid="{00000000-0005-0000-0000-0000A92F0000}"/>
    <cellStyle name="Normal 18 2 2 3 3 2 3 2 2" xfId="12300" xr:uid="{00000000-0005-0000-0000-0000AA2F0000}"/>
    <cellStyle name="Normal 18 2 2 3 3 2 3 3" xfId="12301" xr:uid="{00000000-0005-0000-0000-0000AB2F0000}"/>
    <cellStyle name="Normal 18 2 2 3 3 2 4" xfId="12302" xr:uid="{00000000-0005-0000-0000-0000AC2F0000}"/>
    <cellStyle name="Normal 18 2 2 3 3 2 4 2" xfId="12303" xr:uid="{00000000-0005-0000-0000-0000AD2F0000}"/>
    <cellStyle name="Normal 18 2 2 3 3 2 4 2 2" xfId="12304" xr:uid="{00000000-0005-0000-0000-0000AE2F0000}"/>
    <cellStyle name="Normal 18 2 2 3 3 2 4 3" xfId="12305" xr:uid="{00000000-0005-0000-0000-0000AF2F0000}"/>
    <cellStyle name="Normal 18 2 2 3 3 2 5" xfId="12306" xr:uid="{00000000-0005-0000-0000-0000B02F0000}"/>
    <cellStyle name="Normal 18 2 2 3 3 2 5 2" xfId="12307" xr:uid="{00000000-0005-0000-0000-0000B12F0000}"/>
    <cellStyle name="Normal 18 2 2 3 3 2 6" xfId="12308" xr:uid="{00000000-0005-0000-0000-0000B22F0000}"/>
    <cellStyle name="Normal 18 2 2 3 3 2 6 2" xfId="12309" xr:uid="{00000000-0005-0000-0000-0000B32F0000}"/>
    <cellStyle name="Normal 18 2 2 3 3 2 7" xfId="12310" xr:uid="{00000000-0005-0000-0000-0000B42F0000}"/>
    <cellStyle name="Normal 18 2 2 3 3 3" xfId="12311" xr:uid="{00000000-0005-0000-0000-0000B52F0000}"/>
    <cellStyle name="Normal 18 2 2 3 3 3 2" xfId="12312" xr:uid="{00000000-0005-0000-0000-0000B62F0000}"/>
    <cellStyle name="Normal 18 2 2 3 3 3 2 2" xfId="12313" xr:uid="{00000000-0005-0000-0000-0000B72F0000}"/>
    <cellStyle name="Normal 18 2 2 3 3 3 3" xfId="12314" xr:uid="{00000000-0005-0000-0000-0000B82F0000}"/>
    <cellStyle name="Normal 18 2 2 3 3 4" xfId="12315" xr:uid="{00000000-0005-0000-0000-0000B92F0000}"/>
    <cellStyle name="Normal 18 2 2 3 3 4 2" xfId="12316" xr:uid="{00000000-0005-0000-0000-0000BA2F0000}"/>
    <cellStyle name="Normal 18 2 2 3 3 4 2 2" xfId="12317" xr:uid="{00000000-0005-0000-0000-0000BB2F0000}"/>
    <cellStyle name="Normal 18 2 2 3 3 4 3" xfId="12318" xr:uid="{00000000-0005-0000-0000-0000BC2F0000}"/>
    <cellStyle name="Normal 18 2 2 3 3 5" xfId="12319" xr:uid="{00000000-0005-0000-0000-0000BD2F0000}"/>
    <cellStyle name="Normal 18 2 2 3 3 5 2" xfId="12320" xr:uid="{00000000-0005-0000-0000-0000BE2F0000}"/>
    <cellStyle name="Normal 18 2 2 3 3 5 2 2" xfId="12321" xr:uid="{00000000-0005-0000-0000-0000BF2F0000}"/>
    <cellStyle name="Normal 18 2 2 3 3 5 3" xfId="12322" xr:uid="{00000000-0005-0000-0000-0000C02F0000}"/>
    <cellStyle name="Normal 18 2 2 3 3 6" xfId="12323" xr:uid="{00000000-0005-0000-0000-0000C12F0000}"/>
    <cellStyle name="Normal 18 2 2 3 3 6 2" xfId="12324" xr:uid="{00000000-0005-0000-0000-0000C22F0000}"/>
    <cellStyle name="Normal 18 2 2 3 3 7" xfId="12325" xr:uid="{00000000-0005-0000-0000-0000C32F0000}"/>
    <cellStyle name="Normal 18 2 2 3 3 7 2" xfId="12326" xr:uid="{00000000-0005-0000-0000-0000C42F0000}"/>
    <cellStyle name="Normal 18 2 2 3 3 8" xfId="12327" xr:uid="{00000000-0005-0000-0000-0000C52F0000}"/>
    <cellStyle name="Normal 18 2 2 3 4" xfId="12328" xr:uid="{00000000-0005-0000-0000-0000C62F0000}"/>
    <cellStyle name="Normal 18 2 2 3 4 2" xfId="12329" xr:uid="{00000000-0005-0000-0000-0000C72F0000}"/>
    <cellStyle name="Normal 18 2 2 3 4 2 2" xfId="12330" xr:uid="{00000000-0005-0000-0000-0000C82F0000}"/>
    <cellStyle name="Normal 18 2 2 3 4 2 2 2" xfId="12331" xr:uid="{00000000-0005-0000-0000-0000C92F0000}"/>
    <cellStyle name="Normal 18 2 2 3 4 2 3" xfId="12332" xr:uid="{00000000-0005-0000-0000-0000CA2F0000}"/>
    <cellStyle name="Normal 18 2 2 3 4 3" xfId="12333" xr:uid="{00000000-0005-0000-0000-0000CB2F0000}"/>
    <cellStyle name="Normal 18 2 2 3 4 3 2" xfId="12334" xr:uid="{00000000-0005-0000-0000-0000CC2F0000}"/>
    <cellStyle name="Normal 18 2 2 3 4 3 2 2" xfId="12335" xr:uid="{00000000-0005-0000-0000-0000CD2F0000}"/>
    <cellStyle name="Normal 18 2 2 3 4 3 3" xfId="12336" xr:uid="{00000000-0005-0000-0000-0000CE2F0000}"/>
    <cellStyle name="Normal 18 2 2 3 4 4" xfId="12337" xr:uid="{00000000-0005-0000-0000-0000CF2F0000}"/>
    <cellStyle name="Normal 18 2 2 3 4 4 2" xfId="12338" xr:uid="{00000000-0005-0000-0000-0000D02F0000}"/>
    <cellStyle name="Normal 18 2 2 3 4 4 2 2" xfId="12339" xr:uid="{00000000-0005-0000-0000-0000D12F0000}"/>
    <cellStyle name="Normal 18 2 2 3 4 4 3" xfId="12340" xr:uid="{00000000-0005-0000-0000-0000D22F0000}"/>
    <cellStyle name="Normal 18 2 2 3 4 5" xfId="12341" xr:uid="{00000000-0005-0000-0000-0000D32F0000}"/>
    <cellStyle name="Normal 18 2 2 3 4 5 2" xfId="12342" xr:uid="{00000000-0005-0000-0000-0000D42F0000}"/>
    <cellStyle name="Normal 18 2 2 3 4 6" xfId="12343" xr:uid="{00000000-0005-0000-0000-0000D52F0000}"/>
    <cellStyle name="Normal 18 2 2 3 4 6 2" xfId="12344" xr:uid="{00000000-0005-0000-0000-0000D62F0000}"/>
    <cellStyle name="Normal 18 2 2 3 4 7" xfId="12345" xr:uid="{00000000-0005-0000-0000-0000D72F0000}"/>
    <cellStyle name="Normal 18 2 2 3 5" xfId="12346" xr:uid="{00000000-0005-0000-0000-0000D82F0000}"/>
    <cellStyle name="Normal 18 2 2 3 5 2" xfId="12347" xr:uid="{00000000-0005-0000-0000-0000D92F0000}"/>
    <cellStyle name="Normal 18 2 2 3 5 2 2" xfId="12348" xr:uid="{00000000-0005-0000-0000-0000DA2F0000}"/>
    <cellStyle name="Normal 18 2 2 3 5 2 2 2" xfId="12349" xr:uid="{00000000-0005-0000-0000-0000DB2F0000}"/>
    <cellStyle name="Normal 18 2 2 3 5 2 3" xfId="12350" xr:uid="{00000000-0005-0000-0000-0000DC2F0000}"/>
    <cellStyle name="Normal 18 2 2 3 5 3" xfId="12351" xr:uid="{00000000-0005-0000-0000-0000DD2F0000}"/>
    <cellStyle name="Normal 18 2 2 3 5 3 2" xfId="12352" xr:uid="{00000000-0005-0000-0000-0000DE2F0000}"/>
    <cellStyle name="Normal 18 2 2 3 5 3 2 2" xfId="12353" xr:uid="{00000000-0005-0000-0000-0000DF2F0000}"/>
    <cellStyle name="Normal 18 2 2 3 5 3 3" xfId="12354" xr:uid="{00000000-0005-0000-0000-0000E02F0000}"/>
    <cellStyle name="Normal 18 2 2 3 5 4" xfId="12355" xr:uid="{00000000-0005-0000-0000-0000E12F0000}"/>
    <cellStyle name="Normal 18 2 2 3 5 4 2" xfId="12356" xr:uid="{00000000-0005-0000-0000-0000E22F0000}"/>
    <cellStyle name="Normal 18 2 2 3 5 4 2 2" xfId="12357" xr:uid="{00000000-0005-0000-0000-0000E32F0000}"/>
    <cellStyle name="Normal 18 2 2 3 5 4 3" xfId="12358" xr:uid="{00000000-0005-0000-0000-0000E42F0000}"/>
    <cellStyle name="Normal 18 2 2 3 5 5" xfId="12359" xr:uid="{00000000-0005-0000-0000-0000E52F0000}"/>
    <cellStyle name="Normal 18 2 2 3 5 5 2" xfId="12360" xr:uid="{00000000-0005-0000-0000-0000E62F0000}"/>
    <cellStyle name="Normal 18 2 2 3 5 6" xfId="12361" xr:uid="{00000000-0005-0000-0000-0000E72F0000}"/>
    <cellStyle name="Normal 18 2 2 3 5 6 2" xfId="12362" xr:uid="{00000000-0005-0000-0000-0000E82F0000}"/>
    <cellStyle name="Normal 18 2 2 3 5 7" xfId="12363" xr:uid="{00000000-0005-0000-0000-0000E92F0000}"/>
    <cellStyle name="Normal 18 2 2 3 6" xfId="12364" xr:uid="{00000000-0005-0000-0000-0000EA2F0000}"/>
    <cellStyle name="Normal 18 2 2 3 6 2" xfId="12365" xr:uid="{00000000-0005-0000-0000-0000EB2F0000}"/>
    <cellStyle name="Normal 18 2 2 3 6 2 2" xfId="12366" xr:uid="{00000000-0005-0000-0000-0000EC2F0000}"/>
    <cellStyle name="Normal 18 2 2 3 6 3" xfId="12367" xr:uid="{00000000-0005-0000-0000-0000ED2F0000}"/>
    <cellStyle name="Normal 18 2 2 3 7" xfId="12368" xr:uid="{00000000-0005-0000-0000-0000EE2F0000}"/>
    <cellStyle name="Normal 18 2 2 3 7 2" xfId="12369" xr:uid="{00000000-0005-0000-0000-0000EF2F0000}"/>
    <cellStyle name="Normal 18 2 2 3 7 2 2" xfId="12370" xr:uid="{00000000-0005-0000-0000-0000F02F0000}"/>
    <cellStyle name="Normal 18 2 2 3 7 3" xfId="12371" xr:uid="{00000000-0005-0000-0000-0000F12F0000}"/>
    <cellStyle name="Normal 18 2 2 3 8" xfId="12372" xr:uid="{00000000-0005-0000-0000-0000F22F0000}"/>
    <cellStyle name="Normal 18 2 2 3 8 2" xfId="12373" xr:uid="{00000000-0005-0000-0000-0000F32F0000}"/>
    <cellStyle name="Normal 18 2 2 3 8 2 2" xfId="12374" xr:uid="{00000000-0005-0000-0000-0000F42F0000}"/>
    <cellStyle name="Normal 18 2 2 3 8 3" xfId="12375" xr:uid="{00000000-0005-0000-0000-0000F52F0000}"/>
    <cellStyle name="Normal 18 2 2 3 9" xfId="12376" xr:uid="{00000000-0005-0000-0000-0000F62F0000}"/>
    <cellStyle name="Normal 18 2 2 3 9 2" xfId="12377" xr:uid="{00000000-0005-0000-0000-0000F72F0000}"/>
    <cellStyle name="Normal 18 2 2 4" xfId="12378" xr:uid="{00000000-0005-0000-0000-0000F82F0000}"/>
    <cellStyle name="Normal 18 2 2 4 2" xfId="12379" xr:uid="{00000000-0005-0000-0000-0000F92F0000}"/>
    <cellStyle name="Normal 18 2 2 4 2 2" xfId="12380" xr:uid="{00000000-0005-0000-0000-0000FA2F0000}"/>
    <cellStyle name="Normal 18 2 2 4 2 2 2" xfId="12381" xr:uid="{00000000-0005-0000-0000-0000FB2F0000}"/>
    <cellStyle name="Normal 18 2 2 4 2 2 2 2" xfId="12382" xr:uid="{00000000-0005-0000-0000-0000FC2F0000}"/>
    <cellStyle name="Normal 18 2 2 4 2 2 3" xfId="12383" xr:uid="{00000000-0005-0000-0000-0000FD2F0000}"/>
    <cellStyle name="Normal 18 2 2 4 2 3" xfId="12384" xr:uid="{00000000-0005-0000-0000-0000FE2F0000}"/>
    <cellStyle name="Normal 18 2 2 4 2 3 2" xfId="12385" xr:uid="{00000000-0005-0000-0000-0000FF2F0000}"/>
    <cellStyle name="Normal 18 2 2 4 2 3 2 2" xfId="12386" xr:uid="{00000000-0005-0000-0000-000000300000}"/>
    <cellStyle name="Normal 18 2 2 4 2 3 3" xfId="12387" xr:uid="{00000000-0005-0000-0000-000001300000}"/>
    <cellStyle name="Normal 18 2 2 4 2 4" xfId="12388" xr:uid="{00000000-0005-0000-0000-000002300000}"/>
    <cellStyle name="Normal 18 2 2 4 2 4 2" xfId="12389" xr:uid="{00000000-0005-0000-0000-000003300000}"/>
    <cellStyle name="Normal 18 2 2 4 2 4 2 2" xfId="12390" xr:uid="{00000000-0005-0000-0000-000004300000}"/>
    <cellStyle name="Normal 18 2 2 4 2 4 3" xfId="12391" xr:uid="{00000000-0005-0000-0000-000005300000}"/>
    <cellStyle name="Normal 18 2 2 4 2 5" xfId="12392" xr:uid="{00000000-0005-0000-0000-000006300000}"/>
    <cellStyle name="Normal 18 2 2 4 2 5 2" xfId="12393" xr:uid="{00000000-0005-0000-0000-000007300000}"/>
    <cellStyle name="Normal 18 2 2 4 2 6" xfId="12394" xr:uid="{00000000-0005-0000-0000-000008300000}"/>
    <cellStyle name="Normal 18 2 2 4 2 6 2" xfId="12395" xr:uid="{00000000-0005-0000-0000-000009300000}"/>
    <cellStyle name="Normal 18 2 2 4 2 7" xfId="12396" xr:uid="{00000000-0005-0000-0000-00000A300000}"/>
    <cellStyle name="Normal 18 2 2 4 3" xfId="12397" xr:uid="{00000000-0005-0000-0000-00000B300000}"/>
    <cellStyle name="Normal 18 2 2 4 3 2" xfId="12398" xr:uid="{00000000-0005-0000-0000-00000C300000}"/>
    <cellStyle name="Normal 18 2 2 4 3 2 2" xfId="12399" xr:uid="{00000000-0005-0000-0000-00000D300000}"/>
    <cellStyle name="Normal 18 2 2 4 3 2 2 2" xfId="12400" xr:uid="{00000000-0005-0000-0000-00000E300000}"/>
    <cellStyle name="Normal 18 2 2 4 3 2 3" xfId="12401" xr:uid="{00000000-0005-0000-0000-00000F300000}"/>
    <cellStyle name="Normal 18 2 2 4 3 3" xfId="12402" xr:uid="{00000000-0005-0000-0000-000010300000}"/>
    <cellStyle name="Normal 18 2 2 4 3 3 2" xfId="12403" xr:uid="{00000000-0005-0000-0000-000011300000}"/>
    <cellStyle name="Normal 18 2 2 4 3 3 2 2" xfId="12404" xr:uid="{00000000-0005-0000-0000-000012300000}"/>
    <cellStyle name="Normal 18 2 2 4 3 3 3" xfId="12405" xr:uid="{00000000-0005-0000-0000-000013300000}"/>
    <cellStyle name="Normal 18 2 2 4 3 4" xfId="12406" xr:uid="{00000000-0005-0000-0000-000014300000}"/>
    <cellStyle name="Normal 18 2 2 4 3 4 2" xfId="12407" xr:uid="{00000000-0005-0000-0000-000015300000}"/>
    <cellStyle name="Normal 18 2 2 4 3 4 2 2" xfId="12408" xr:uid="{00000000-0005-0000-0000-000016300000}"/>
    <cellStyle name="Normal 18 2 2 4 3 4 3" xfId="12409" xr:uid="{00000000-0005-0000-0000-000017300000}"/>
    <cellStyle name="Normal 18 2 2 4 3 5" xfId="12410" xr:uid="{00000000-0005-0000-0000-000018300000}"/>
    <cellStyle name="Normal 18 2 2 4 3 5 2" xfId="12411" xr:uid="{00000000-0005-0000-0000-000019300000}"/>
    <cellStyle name="Normal 18 2 2 4 3 6" xfId="12412" xr:uid="{00000000-0005-0000-0000-00001A300000}"/>
    <cellStyle name="Normal 18 2 2 4 3 6 2" xfId="12413" xr:uid="{00000000-0005-0000-0000-00001B300000}"/>
    <cellStyle name="Normal 18 2 2 4 3 7" xfId="12414" xr:uid="{00000000-0005-0000-0000-00001C300000}"/>
    <cellStyle name="Normal 18 2 2 4 4" xfId="12415" xr:uid="{00000000-0005-0000-0000-00001D300000}"/>
    <cellStyle name="Normal 18 2 2 4 4 2" xfId="12416" xr:uid="{00000000-0005-0000-0000-00001E300000}"/>
    <cellStyle name="Normal 18 2 2 4 4 2 2" xfId="12417" xr:uid="{00000000-0005-0000-0000-00001F300000}"/>
    <cellStyle name="Normal 18 2 2 4 4 3" xfId="12418" xr:uid="{00000000-0005-0000-0000-000020300000}"/>
    <cellStyle name="Normal 18 2 2 4 5" xfId="12419" xr:uid="{00000000-0005-0000-0000-000021300000}"/>
    <cellStyle name="Normal 18 2 2 4 5 2" xfId="12420" xr:uid="{00000000-0005-0000-0000-000022300000}"/>
    <cellStyle name="Normal 18 2 2 4 5 2 2" xfId="12421" xr:uid="{00000000-0005-0000-0000-000023300000}"/>
    <cellStyle name="Normal 18 2 2 4 5 3" xfId="12422" xr:uid="{00000000-0005-0000-0000-000024300000}"/>
    <cellStyle name="Normal 18 2 2 4 6" xfId="12423" xr:uid="{00000000-0005-0000-0000-000025300000}"/>
    <cellStyle name="Normal 18 2 2 4 6 2" xfId="12424" xr:uid="{00000000-0005-0000-0000-000026300000}"/>
    <cellStyle name="Normal 18 2 2 4 6 2 2" xfId="12425" xr:uid="{00000000-0005-0000-0000-000027300000}"/>
    <cellStyle name="Normal 18 2 2 4 6 3" xfId="12426" xr:uid="{00000000-0005-0000-0000-000028300000}"/>
    <cellStyle name="Normal 18 2 2 4 7" xfId="12427" xr:uid="{00000000-0005-0000-0000-000029300000}"/>
    <cellStyle name="Normal 18 2 2 4 7 2" xfId="12428" xr:uid="{00000000-0005-0000-0000-00002A300000}"/>
    <cellStyle name="Normal 18 2 2 4 8" xfId="12429" xr:uid="{00000000-0005-0000-0000-00002B300000}"/>
    <cellStyle name="Normal 18 2 2 4 8 2" xfId="12430" xr:uid="{00000000-0005-0000-0000-00002C300000}"/>
    <cellStyle name="Normal 18 2 2 4 9" xfId="12431" xr:uid="{00000000-0005-0000-0000-00002D300000}"/>
    <cellStyle name="Normal 18 2 2 5" xfId="12432" xr:uid="{00000000-0005-0000-0000-00002E300000}"/>
    <cellStyle name="Normal 18 2 2 5 2" xfId="12433" xr:uid="{00000000-0005-0000-0000-00002F300000}"/>
    <cellStyle name="Normal 18 2 2 5 2 2" xfId="12434" xr:uid="{00000000-0005-0000-0000-000030300000}"/>
    <cellStyle name="Normal 18 2 2 5 2 2 2" xfId="12435" xr:uid="{00000000-0005-0000-0000-000031300000}"/>
    <cellStyle name="Normal 18 2 2 5 2 2 2 2" xfId="12436" xr:uid="{00000000-0005-0000-0000-000032300000}"/>
    <cellStyle name="Normal 18 2 2 5 2 2 3" xfId="12437" xr:uid="{00000000-0005-0000-0000-000033300000}"/>
    <cellStyle name="Normal 18 2 2 5 2 3" xfId="12438" xr:uid="{00000000-0005-0000-0000-000034300000}"/>
    <cellStyle name="Normal 18 2 2 5 2 3 2" xfId="12439" xr:uid="{00000000-0005-0000-0000-000035300000}"/>
    <cellStyle name="Normal 18 2 2 5 2 3 2 2" xfId="12440" xr:uid="{00000000-0005-0000-0000-000036300000}"/>
    <cellStyle name="Normal 18 2 2 5 2 3 3" xfId="12441" xr:uid="{00000000-0005-0000-0000-000037300000}"/>
    <cellStyle name="Normal 18 2 2 5 2 4" xfId="12442" xr:uid="{00000000-0005-0000-0000-000038300000}"/>
    <cellStyle name="Normal 18 2 2 5 2 4 2" xfId="12443" xr:uid="{00000000-0005-0000-0000-000039300000}"/>
    <cellStyle name="Normal 18 2 2 5 2 4 2 2" xfId="12444" xr:uid="{00000000-0005-0000-0000-00003A300000}"/>
    <cellStyle name="Normal 18 2 2 5 2 4 3" xfId="12445" xr:uid="{00000000-0005-0000-0000-00003B300000}"/>
    <cellStyle name="Normal 18 2 2 5 2 5" xfId="12446" xr:uid="{00000000-0005-0000-0000-00003C300000}"/>
    <cellStyle name="Normal 18 2 2 5 2 5 2" xfId="12447" xr:uid="{00000000-0005-0000-0000-00003D300000}"/>
    <cellStyle name="Normal 18 2 2 5 2 6" xfId="12448" xr:uid="{00000000-0005-0000-0000-00003E300000}"/>
    <cellStyle name="Normal 18 2 2 5 2 6 2" xfId="12449" xr:uid="{00000000-0005-0000-0000-00003F300000}"/>
    <cellStyle name="Normal 18 2 2 5 2 7" xfId="12450" xr:uid="{00000000-0005-0000-0000-000040300000}"/>
    <cellStyle name="Normal 18 2 2 5 3" xfId="12451" xr:uid="{00000000-0005-0000-0000-000041300000}"/>
    <cellStyle name="Normal 18 2 2 5 3 2" xfId="12452" xr:uid="{00000000-0005-0000-0000-000042300000}"/>
    <cellStyle name="Normal 18 2 2 5 3 2 2" xfId="12453" xr:uid="{00000000-0005-0000-0000-000043300000}"/>
    <cellStyle name="Normal 18 2 2 5 3 3" xfId="12454" xr:uid="{00000000-0005-0000-0000-000044300000}"/>
    <cellStyle name="Normal 18 2 2 5 4" xfId="12455" xr:uid="{00000000-0005-0000-0000-000045300000}"/>
    <cellStyle name="Normal 18 2 2 5 4 2" xfId="12456" xr:uid="{00000000-0005-0000-0000-000046300000}"/>
    <cellStyle name="Normal 18 2 2 5 4 2 2" xfId="12457" xr:uid="{00000000-0005-0000-0000-000047300000}"/>
    <cellStyle name="Normal 18 2 2 5 4 3" xfId="12458" xr:uid="{00000000-0005-0000-0000-000048300000}"/>
    <cellStyle name="Normal 18 2 2 5 5" xfId="12459" xr:uid="{00000000-0005-0000-0000-000049300000}"/>
    <cellStyle name="Normal 18 2 2 5 5 2" xfId="12460" xr:uid="{00000000-0005-0000-0000-00004A300000}"/>
    <cellStyle name="Normal 18 2 2 5 5 2 2" xfId="12461" xr:uid="{00000000-0005-0000-0000-00004B300000}"/>
    <cellStyle name="Normal 18 2 2 5 5 3" xfId="12462" xr:uid="{00000000-0005-0000-0000-00004C300000}"/>
    <cellStyle name="Normal 18 2 2 5 6" xfId="12463" xr:uid="{00000000-0005-0000-0000-00004D300000}"/>
    <cellStyle name="Normal 18 2 2 5 6 2" xfId="12464" xr:uid="{00000000-0005-0000-0000-00004E300000}"/>
    <cellStyle name="Normal 18 2 2 5 7" xfId="12465" xr:uid="{00000000-0005-0000-0000-00004F300000}"/>
    <cellStyle name="Normal 18 2 2 5 7 2" xfId="12466" xr:uid="{00000000-0005-0000-0000-000050300000}"/>
    <cellStyle name="Normal 18 2 2 5 8" xfId="12467" xr:uid="{00000000-0005-0000-0000-000051300000}"/>
    <cellStyle name="Normal 18 2 2 6" xfId="12468" xr:uid="{00000000-0005-0000-0000-000052300000}"/>
    <cellStyle name="Normal 18 2 2 6 2" xfId="12469" xr:uid="{00000000-0005-0000-0000-000053300000}"/>
    <cellStyle name="Normal 18 2 2 6 2 2" xfId="12470" xr:uid="{00000000-0005-0000-0000-000054300000}"/>
    <cellStyle name="Normal 18 2 2 6 2 2 2" xfId="12471" xr:uid="{00000000-0005-0000-0000-000055300000}"/>
    <cellStyle name="Normal 18 2 2 6 2 3" xfId="12472" xr:uid="{00000000-0005-0000-0000-000056300000}"/>
    <cellStyle name="Normal 18 2 2 6 3" xfId="12473" xr:uid="{00000000-0005-0000-0000-000057300000}"/>
    <cellStyle name="Normal 18 2 2 6 3 2" xfId="12474" xr:uid="{00000000-0005-0000-0000-000058300000}"/>
    <cellStyle name="Normal 18 2 2 6 3 2 2" xfId="12475" xr:uid="{00000000-0005-0000-0000-000059300000}"/>
    <cellStyle name="Normal 18 2 2 6 3 3" xfId="12476" xr:uid="{00000000-0005-0000-0000-00005A300000}"/>
    <cellStyle name="Normal 18 2 2 6 4" xfId="12477" xr:uid="{00000000-0005-0000-0000-00005B300000}"/>
    <cellStyle name="Normal 18 2 2 6 4 2" xfId="12478" xr:uid="{00000000-0005-0000-0000-00005C300000}"/>
    <cellStyle name="Normal 18 2 2 6 4 2 2" xfId="12479" xr:uid="{00000000-0005-0000-0000-00005D300000}"/>
    <cellStyle name="Normal 18 2 2 6 4 3" xfId="12480" xr:uid="{00000000-0005-0000-0000-00005E300000}"/>
    <cellStyle name="Normal 18 2 2 6 5" xfId="12481" xr:uid="{00000000-0005-0000-0000-00005F300000}"/>
    <cellStyle name="Normal 18 2 2 6 5 2" xfId="12482" xr:uid="{00000000-0005-0000-0000-000060300000}"/>
    <cellStyle name="Normal 18 2 2 6 6" xfId="12483" xr:uid="{00000000-0005-0000-0000-000061300000}"/>
    <cellStyle name="Normal 18 2 2 6 6 2" xfId="12484" xr:uid="{00000000-0005-0000-0000-000062300000}"/>
    <cellStyle name="Normal 18 2 2 6 7" xfId="12485" xr:uid="{00000000-0005-0000-0000-000063300000}"/>
    <cellStyle name="Normal 18 2 2 7" xfId="12486" xr:uid="{00000000-0005-0000-0000-000064300000}"/>
    <cellStyle name="Normal 18 2 2 7 2" xfId="12487" xr:uid="{00000000-0005-0000-0000-000065300000}"/>
    <cellStyle name="Normal 18 2 2 7 2 2" xfId="12488" xr:uid="{00000000-0005-0000-0000-000066300000}"/>
    <cellStyle name="Normal 18 2 2 7 2 2 2" xfId="12489" xr:uid="{00000000-0005-0000-0000-000067300000}"/>
    <cellStyle name="Normal 18 2 2 7 2 3" xfId="12490" xr:uid="{00000000-0005-0000-0000-000068300000}"/>
    <cellStyle name="Normal 18 2 2 7 3" xfId="12491" xr:uid="{00000000-0005-0000-0000-000069300000}"/>
    <cellStyle name="Normal 18 2 2 7 3 2" xfId="12492" xr:uid="{00000000-0005-0000-0000-00006A300000}"/>
    <cellStyle name="Normal 18 2 2 7 3 2 2" xfId="12493" xr:uid="{00000000-0005-0000-0000-00006B300000}"/>
    <cellStyle name="Normal 18 2 2 7 3 3" xfId="12494" xr:uid="{00000000-0005-0000-0000-00006C300000}"/>
    <cellStyle name="Normal 18 2 2 7 4" xfId="12495" xr:uid="{00000000-0005-0000-0000-00006D300000}"/>
    <cellStyle name="Normal 18 2 2 7 4 2" xfId="12496" xr:uid="{00000000-0005-0000-0000-00006E300000}"/>
    <cellStyle name="Normal 18 2 2 7 4 2 2" xfId="12497" xr:uid="{00000000-0005-0000-0000-00006F300000}"/>
    <cellStyle name="Normal 18 2 2 7 4 3" xfId="12498" xr:uid="{00000000-0005-0000-0000-000070300000}"/>
    <cellStyle name="Normal 18 2 2 7 5" xfId="12499" xr:uid="{00000000-0005-0000-0000-000071300000}"/>
    <cellStyle name="Normal 18 2 2 7 5 2" xfId="12500" xr:uid="{00000000-0005-0000-0000-000072300000}"/>
    <cellStyle name="Normal 18 2 2 7 6" xfId="12501" xr:uid="{00000000-0005-0000-0000-000073300000}"/>
    <cellStyle name="Normal 18 2 2 7 6 2" xfId="12502" xr:uid="{00000000-0005-0000-0000-000074300000}"/>
    <cellStyle name="Normal 18 2 2 7 7" xfId="12503" xr:uid="{00000000-0005-0000-0000-000075300000}"/>
    <cellStyle name="Normal 18 2 2 8" xfId="12504" xr:uid="{00000000-0005-0000-0000-000076300000}"/>
    <cellStyle name="Normal 18 2 2 8 2" xfId="12505" xr:uid="{00000000-0005-0000-0000-000077300000}"/>
    <cellStyle name="Normal 18 2 2 8 2 2" xfId="12506" xr:uid="{00000000-0005-0000-0000-000078300000}"/>
    <cellStyle name="Normal 18 2 2 8 3" xfId="12507" xr:uid="{00000000-0005-0000-0000-000079300000}"/>
    <cellStyle name="Normal 18 2 2 9" xfId="12508" xr:uid="{00000000-0005-0000-0000-00007A300000}"/>
    <cellStyle name="Normal 18 2 2 9 2" xfId="12509" xr:uid="{00000000-0005-0000-0000-00007B300000}"/>
    <cellStyle name="Normal 18 2 2 9 2 2" xfId="12510" xr:uid="{00000000-0005-0000-0000-00007C300000}"/>
    <cellStyle name="Normal 18 2 2 9 3" xfId="12511" xr:uid="{00000000-0005-0000-0000-00007D300000}"/>
    <cellStyle name="Normal 18 2 2_Confidential Information" xfId="12512" xr:uid="{00000000-0005-0000-0000-00007E300000}"/>
    <cellStyle name="Normal 18 2 3" xfId="452" xr:uid="{00000000-0005-0000-0000-00007F300000}"/>
    <cellStyle name="Normal 18 2 3 10" xfId="12513" xr:uid="{00000000-0005-0000-0000-000080300000}"/>
    <cellStyle name="Normal 18 2 3 10 2" xfId="12514" xr:uid="{00000000-0005-0000-0000-000081300000}"/>
    <cellStyle name="Normal 18 2 3 10 2 2" xfId="12515" xr:uid="{00000000-0005-0000-0000-000082300000}"/>
    <cellStyle name="Normal 18 2 3 10 3" xfId="12516" xr:uid="{00000000-0005-0000-0000-000083300000}"/>
    <cellStyle name="Normal 18 2 3 11" xfId="12517" xr:uid="{00000000-0005-0000-0000-000084300000}"/>
    <cellStyle name="Normal 18 2 3 11 2" xfId="12518" xr:uid="{00000000-0005-0000-0000-000085300000}"/>
    <cellStyle name="Normal 18 2 3 12" xfId="12519" xr:uid="{00000000-0005-0000-0000-000086300000}"/>
    <cellStyle name="Normal 18 2 3 12 2" xfId="12520" xr:uid="{00000000-0005-0000-0000-000087300000}"/>
    <cellStyle name="Normal 18 2 3 13" xfId="12521" xr:uid="{00000000-0005-0000-0000-000088300000}"/>
    <cellStyle name="Normal 18 2 3 2" xfId="453" xr:uid="{00000000-0005-0000-0000-000089300000}"/>
    <cellStyle name="Normal 18 2 3 2 10" xfId="12522" xr:uid="{00000000-0005-0000-0000-00008A300000}"/>
    <cellStyle name="Normal 18 2 3 2 10 2" xfId="12523" xr:uid="{00000000-0005-0000-0000-00008B300000}"/>
    <cellStyle name="Normal 18 2 3 2 11" xfId="12524" xr:uid="{00000000-0005-0000-0000-00008C300000}"/>
    <cellStyle name="Normal 18 2 3 2 2" xfId="12525" xr:uid="{00000000-0005-0000-0000-00008D300000}"/>
    <cellStyle name="Normal 18 2 3 2 2 2" xfId="12526" xr:uid="{00000000-0005-0000-0000-00008E300000}"/>
    <cellStyle name="Normal 18 2 3 2 2 2 2" xfId="12527" xr:uid="{00000000-0005-0000-0000-00008F300000}"/>
    <cellStyle name="Normal 18 2 3 2 2 2 2 2" xfId="12528" xr:uid="{00000000-0005-0000-0000-000090300000}"/>
    <cellStyle name="Normal 18 2 3 2 2 2 2 2 2" xfId="12529" xr:uid="{00000000-0005-0000-0000-000091300000}"/>
    <cellStyle name="Normal 18 2 3 2 2 2 2 3" xfId="12530" xr:uid="{00000000-0005-0000-0000-000092300000}"/>
    <cellStyle name="Normal 18 2 3 2 2 2 3" xfId="12531" xr:uid="{00000000-0005-0000-0000-000093300000}"/>
    <cellStyle name="Normal 18 2 3 2 2 2 3 2" xfId="12532" xr:uid="{00000000-0005-0000-0000-000094300000}"/>
    <cellStyle name="Normal 18 2 3 2 2 2 3 2 2" xfId="12533" xr:uid="{00000000-0005-0000-0000-000095300000}"/>
    <cellStyle name="Normal 18 2 3 2 2 2 3 3" xfId="12534" xr:uid="{00000000-0005-0000-0000-000096300000}"/>
    <cellStyle name="Normal 18 2 3 2 2 2 4" xfId="12535" xr:uid="{00000000-0005-0000-0000-000097300000}"/>
    <cellStyle name="Normal 18 2 3 2 2 2 4 2" xfId="12536" xr:uid="{00000000-0005-0000-0000-000098300000}"/>
    <cellStyle name="Normal 18 2 3 2 2 2 4 2 2" xfId="12537" xr:uid="{00000000-0005-0000-0000-000099300000}"/>
    <cellStyle name="Normal 18 2 3 2 2 2 4 3" xfId="12538" xr:uid="{00000000-0005-0000-0000-00009A300000}"/>
    <cellStyle name="Normal 18 2 3 2 2 2 5" xfId="12539" xr:uid="{00000000-0005-0000-0000-00009B300000}"/>
    <cellStyle name="Normal 18 2 3 2 2 2 5 2" xfId="12540" xr:uid="{00000000-0005-0000-0000-00009C300000}"/>
    <cellStyle name="Normal 18 2 3 2 2 2 6" xfId="12541" xr:uid="{00000000-0005-0000-0000-00009D300000}"/>
    <cellStyle name="Normal 18 2 3 2 2 2 6 2" xfId="12542" xr:uid="{00000000-0005-0000-0000-00009E300000}"/>
    <cellStyle name="Normal 18 2 3 2 2 2 7" xfId="12543" xr:uid="{00000000-0005-0000-0000-00009F300000}"/>
    <cellStyle name="Normal 18 2 3 2 2 3" xfId="12544" xr:uid="{00000000-0005-0000-0000-0000A0300000}"/>
    <cellStyle name="Normal 18 2 3 2 2 3 2" xfId="12545" xr:uid="{00000000-0005-0000-0000-0000A1300000}"/>
    <cellStyle name="Normal 18 2 3 2 2 3 2 2" xfId="12546" xr:uid="{00000000-0005-0000-0000-0000A2300000}"/>
    <cellStyle name="Normal 18 2 3 2 2 3 2 2 2" xfId="12547" xr:uid="{00000000-0005-0000-0000-0000A3300000}"/>
    <cellStyle name="Normal 18 2 3 2 2 3 2 3" xfId="12548" xr:uid="{00000000-0005-0000-0000-0000A4300000}"/>
    <cellStyle name="Normal 18 2 3 2 2 3 3" xfId="12549" xr:uid="{00000000-0005-0000-0000-0000A5300000}"/>
    <cellStyle name="Normal 18 2 3 2 2 3 3 2" xfId="12550" xr:uid="{00000000-0005-0000-0000-0000A6300000}"/>
    <cellStyle name="Normal 18 2 3 2 2 3 3 2 2" xfId="12551" xr:uid="{00000000-0005-0000-0000-0000A7300000}"/>
    <cellStyle name="Normal 18 2 3 2 2 3 3 3" xfId="12552" xr:uid="{00000000-0005-0000-0000-0000A8300000}"/>
    <cellStyle name="Normal 18 2 3 2 2 3 4" xfId="12553" xr:uid="{00000000-0005-0000-0000-0000A9300000}"/>
    <cellStyle name="Normal 18 2 3 2 2 3 4 2" xfId="12554" xr:uid="{00000000-0005-0000-0000-0000AA300000}"/>
    <cellStyle name="Normal 18 2 3 2 2 3 4 2 2" xfId="12555" xr:uid="{00000000-0005-0000-0000-0000AB300000}"/>
    <cellStyle name="Normal 18 2 3 2 2 3 4 3" xfId="12556" xr:uid="{00000000-0005-0000-0000-0000AC300000}"/>
    <cellStyle name="Normal 18 2 3 2 2 3 5" xfId="12557" xr:uid="{00000000-0005-0000-0000-0000AD300000}"/>
    <cellStyle name="Normal 18 2 3 2 2 3 5 2" xfId="12558" xr:uid="{00000000-0005-0000-0000-0000AE300000}"/>
    <cellStyle name="Normal 18 2 3 2 2 3 6" xfId="12559" xr:uid="{00000000-0005-0000-0000-0000AF300000}"/>
    <cellStyle name="Normal 18 2 3 2 2 3 6 2" xfId="12560" xr:uid="{00000000-0005-0000-0000-0000B0300000}"/>
    <cellStyle name="Normal 18 2 3 2 2 3 7" xfId="12561" xr:uid="{00000000-0005-0000-0000-0000B1300000}"/>
    <cellStyle name="Normal 18 2 3 2 2 4" xfId="12562" xr:uid="{00000000-0005-0000-0000-0000B2300000}"/>
    <cellStyle name="Normal 18 2 3 2 2 4 2" xfId="12563" xr:uid="{00000000-0005-0000-0000-0000B3300000}"/>
    <cellStyle name="Normal 18 2 3 2 2 4 2 2" xfId="12564" xr:uid="{00000000-0005-0000-0000-0000B4300000}"/>
    <cellStyle name="Normal 18 2 3 2 2 4 3" xfId="12565" xr:uid="{00000000-0005-0000-0000-0000B5300000}"/>
    <cellStyle name="Normal 18 2 3 2 2 5" xfId="12566" xr:uid="{00000000-0005-0000-0000-0000B6300000}"/>
    <cellStyle name="Normal 18 2 3 2 2 5 2" xfId="12567" xr:uid="{00000000-0005-0000-0000-0000B7300000}"/>
    <cellStyle name="Normal 18 2 3 2 2 5 2 2" xfId="12568" xr:uid="{00000000-0005-0000-0000-0000B8300000}"/>
    <cellStyle name="Normal 18 2 3 2 2 5 3" xfId="12569" xr:uid="{00000000-0005-0000-0000-0000B9300000}"/>
    <cellStyle name="Normal 18 2 3 2 2 6" xfId="12570" xr:uid="{00000000-0005-0000-0000-0000BA300000}"/>
    <cellStyle name="Normal 18 2 3 2 2 6 2" xfId="12571" xr:uid="{00000000-0005-0000-0000-0000BB300000}"/>
    <cellStyle name="Normal 18 2 3 2 2 6 2 2" xfId="12572" xr:uid="{00000000-0005-0000-0000-0000BC300000}"/>
    <cellStyle name="Normal 18 2 3 2 2 6 3" xfId="12573" xr:uid="{00000000-0005-0000-0000-0000BD300000}"/>
    <cellStyle name="Normal 18 2 3 2 2 7" xfId="12574" xr:uid="{00000000-0005-0000-0000-0000BE300000}"/>
    <cellStyle name="Normal 18 2 3 2 2 7 2" xfId="12575" xr:uid="{00000000-0005-0000-0000-0000BF300000}"/>
    <cellStyle name="Normal 18 2 3 2 2 8" xfId="12576" xr:uid="{00000000-0005-0000-0000-0000C0300000}"/>
    <cellStyle name="Normal 18 2 3 2 2 8 2" xfId="12577" xr:uid="{00000000-0005-0000-0000-0000C1300000}"/>
    <cellStyle name="Normal 18 2 3 2 2 9" xfId="12578" xr:uid="{00000000-0005-0000-0000-0000C2300000}"/>
    <cellStyle name="Normal 18 2 3 2 3" xfId="12579" xr:uid="{00000000-0005-0000-0000-0000C3300000}"/>
    <cellStyle name="Normal 18 2 3 2 3 2" xfId="12580" xr:uid="{00000000-0005-0000-0000-0000C4300000}"/>
    <cellStyle name="Normal 18 2 3 2 3 2 2" xfId="12581" xr:uid="{00000000-0005-0000-0000-0000C5300000}"/>
    <cellStyle name="Normal 18 2 3 2 3 2 2 2" xfId="12582" xr:uid="{00000000-0005-0000-0000-0000C6300000}"/>
    <cellStyle name="Normal 18 2 3 2 3 2 2 2 2" xfId="12583" xr:uid="{00000000-0005-0000-0000-0000C7300000}"/>
    <cellStyle name="Normal 18 2 3 2 3 2 2 3" xfId="12584" xr:uid="{00000000-0005-0000-0000-0000C8300000}"/>
    <cellStyle name="Normal 18 2 3 2 3 2 3" xfId="12585" xr:uid="{00000000-0005-0000-0000-0000C9300000}"/>
    <cellStyle name="Normal 18 2 3 2 3 2 3 2" xfId="12586" xr:uid="{00000000-0005-0000-0000-0000CA300000}"/>
    <cellStyle name="Normal 18 2 3 2 3 2 3 2 2" xfId="12587" xr:uid="{00000000-0005-0000-0000-0000CB300000}"/>
    <cellStyle name="Normal 18 2 3 2 3 2 3 3" xfId="12588" xr:uid="{00000000-0005-0000-0000-0000CC300000}"/>
    <cellStyle name="Normal 18 2 3 2 3 2 4" xfId="12589" xr:uid="{00000000-0005-0000-0000-0000CD300000}"/>
    <cellStyle name="Normal 18 2 3 2 3 2 4 2" xfId="12590" xr:uid="{00000000-0005-0000-0000-0000CE300000}"/>
    <cellStyle name="Normal 18 2 3 2 3 2 4 2 2" xfId="12591" xr:uid="{00000000-0005-0000-0000-0000CF300000}"/>
    <cellStyle name="Normal 18 2 3 2 3 2 4 3" xfId="12592" xr:uid="{00000000-0005-0000-0000-0000D0300000}"/>
    <cellStyle name="Normal 18 2 3 2 3 2 5" xfId="12593" xr:uid="{00000000-0005-0000-0000-0000D1300000}"/>
    <cellStyle name="Normal 18 2 3 2 3 2 5 2" xfId="12594" xr:uid="{00000000-0005-0000-0000-0000D2300000}"/>
    <cellStyle name="Normal 18 2 3 2 3 2 6" xfId="12595" xr:uid="{00000000-0005-0000-0000-0000D3300000}"/>
    <cellStyle name="Normal 18 2 3 2 3 2 6 2" xfId="12596" xr:uid="{00000000-0005-0000-0000-0000D4300000}"/>
    <cellStyle name="Normal 18 2 3 2 3 2 7" xfId="12597" xr:uid="{00000000-0005-0000-0000-0000D5300000}"/>
    <cellStyle name="Normal 18 2 3 2 3 3" xfId="12598" xr:uid="{00000000-0005-0000-0000-0000D6300000}"/>
    <cellStyle name="Normal 18 2 3 2 3 3 2" xfId="12599" xr:uid="{00000000-0005-0000-0000-0000D7300000}"/>
    <cellStyle name="Normal 18 2 3 2 3 3 2 2" xfId="12600" xr:uid="{00000000-0005-0000-0000-0000D8300000}"/>
    <cellStyle name="Normal 18 2 3 2 3 3 3" xfId="12601" xr:uid="{00000000-0005-0000-0000-0000D9300000}"/>
    <cellStyle name="Normal 18 2 3 2 3 4" xfId="12602" xr:uid="{00000000-0005-0000-0000-0000DA300000}"/>
    <cellStyle name="Normal 18 2 3 2 3 4 2" xfId="12603" xr:uid="{00000000-0005-0000-0000-0000DB300000}"/>
    <cellStyle name="Normal 18 2 3 2 3 4 2 2" xfId="12604" xr:uid="{00000000-0005-0000-0000-0000DC300000}"/>
    <cellStyle name="Normal 18 2 3 2 3 4 3" xfId="12605" xr:uid="{00000000-0005-0000-0000-0000DD300000}"/>
    <cellStyle name="Normal 18 2 3 2 3 5" xfId="12606" xr:uid="{00000000-0005-0000-0000-0000DE300000}"/>
    <cellStyle name="Normal 18 2 3 2 3 5 2" xfId="12607" xr:uid="{00000000-0005-0000-0000-0000DF300000}"/>
    <cellStyle name="Normal 18 2 3 2 3 5 2 2" xfId="12608" xr:uid="{00000000-0005-0000-0000-0000E0300000}"/>
    <cellStyle name="Normal 18 2 3 2 3 5 3" xfId="12609" xr:uid="{00000000-0005-0000-0000-0000E1300000}"/>
    <cellStyle name="Normal 18 2 3 2 3 6" xfId="12610" xr:uid="{00000000-0005-0000-0000-0000E2300000}"/>
    <cellStyle name="Normal 18 2 3 2 3 6 2" xfId="12611" xr:uid="{00000000-0005-0000-0000-0000E3300000}"/>
    <cellStyle name="Normal 18 2 3 2 3 7" xfId="12612" xr:uid="{00000000-0005-0000-0000-0000E4300000}"/>
    <cellStyle name="Normal 18 2 3 2 3 7 2" xfId="12613" xr:uid="{00000000-0005-0000-0000-0000E5300000}"/>
    <cellStyle name="Normal 18 2 3 2 3 8" xfId="12614" xr:uid="{00000000-0005-0000-0000-0000E6300000}"/>
    <cellStyle name="Normal 18 2 3 2 4" xfId="12615" xr:uid="{00000000-0005-0000-0000-0000E7300000}"/>
    <cellStyle name="Normal 18 2 3 2 4 2" xfId="12616" xr:uid="{00000000-0005-0000-0000-0000E8300000}"/>
    <cellStyle name="Normal 18 2 3 2 4 2 2" xfId="12617" xr:uid="{00000000-0005-0000-0000-0000E9300000}"/>
    <cellStyle name="Normal 18 2 3 2 4 2 2 2" xfId="12618" xr:uid="{00000000-0005-0000-0000-0000EA300000}"/>
    <cellStyle name="Normal 18 2 3 2 4 2 3" xfId="12619" xr:uid="{00000000-0005-0000-0000-0000EB300000}"/>
    <cellStyle name="Normal 18 2 3 2 4 3" xfId="12620" xr:uid="{00000000-0005-0000-0000-0000EC300000}"/>
    <cellStyle name="Normal 18 2 3 2 4 3 2" xfId="12621" xr:uid="{00000000-0005-0000-0000-0000ED300000}"/>
    <cellStyle name="Normal 18 2 3 2 4 3 2 2" xfId="12622" xr:uid="{00000000-0005-0000-0000-0000EE300000}"/>
    <cellStyle name="Normal 18 2 3 2 4 3 3" xfId="12623" xr:uid="{00000000-0005-0000-0000-0000EF300000}"/>
    <cellStyle name="Normal 18 2 3 2 4 4" xfId="12624" xr:uid="{00000000-0005-0000-0000-0000F0300000}"/>
    <cellStyle name="Normal 18 2 3 2 4 4 2" xfId="12625" xr:uid="{00000000-0005-0000-0000-0000F1300000}"/>
    <cellStyle name="Normal 18 2 3 2 4 4 2 2" xfId="12626" xr:uid="{00000000-0005-0000-0000-0000F2300000}"/>
    <cellStyle name="Normal 18 2 3 2 4 4 3" xfId="12627" xr:uid="{00000000-0005-0000-0000-0000F3300000}"/>
    <cellStyle name="Normal 18 2 3 2 4 5" xfId="12628" xr:uid="{00000000-0005-0000-0000-0000F4300000}"/>
    <cellStyle name="Normal 18 2 3 2 4 5 2" xfId="12629" xr:uid="{00000000-0005-0000-0000-0000F5300000}"/>
    <cellStyle name="Normal 18 2 3 2 4 6" xfId="12630" xr:uid="{00000000-0005-0000-0000-0000F6300000}"/>
    <cellStyle name="Normal 18 2 3 2 4 6 2" xfId="12631" xr:uid="{00000000-0005-0000-0000-0000F7300000}"/>
    <cellStyle name="Normal 18 2 3 2 4 7" xfId="12632" xr:uid="{00000000-0005-0000-0000-0000F8300000}"/>
    <cellStyle name="Normal 18 2 3 2 5" xfId="12633" xr:uid="{00000000-0005-0000-0000-0000F9300000}"/>
    <cellStyle name="Normal 18 2 3 2 5 2" xfId="12634" xr:uid="{00000000-0005-0000-0000-0000FA300000}"/>
    <cellStyle name="Normal 18 2 3 2 5 2 2" xfId="12635" xr:uid="{00000000-0005-0000-0000-0000FB300000}"/>
    <cellStyle name="Normal 18 2 3 2 5 2 2 2" xfId="12636" xr:uid="{00000000-0005-0000-0000-0000FC300000}"/>
    <cellStyle name="Normal 18 2 3 2 5 2 3" xfId="12637" xr:uid="{00000000-0005-0000-0000-0000FD300000}"/>
    <cellStyle name="Normal 18 2 3 2 5 3" xfId="12638" xr:uid="{00000000-0005-0000-0000-0000FE300000}"/>
    <cellStyle name="Normal 18 2 3 2 5 3 2" xfId="12639" xr:uid="{00000000-0005-0000-0000-0000FF300000}"/>
    <cellStyle name="Normal 18 2 3 2 5 3 2 2" xfId="12640" xr:uid="{00000000-0005-0000-0000-000000310000}"/>
    <cellStyle name="Normal 18 2 3 2 5 3 3" xfId="12641" xr:uid="{00000000-0005-0000-0000-000001310000}"/>
    <cellStyle name="Normal 18 2 3 2 5 4" xfId="12642" xr:uid="{00000000-0005-0000-0000-000002310000}"/>
    <cellStyle name="Normal 18 2 3 2 5 4 2" xfId="12643" xr:uid="{00000000-0005-0000-0000-000003310000}"/>
    <cellStyle name="Normal 18 2 3 2 5 4 2 2" xfId="12644" xr:uid="{00000000-0005-0000-0000-000004310000}"/>
    <cellStyle name="Normal 18 2 3 2 5 4 3" xfId="12645" xr:uid="{00000000-0005-0000-0000-000005310000}"/>
    <cellStyle name="Normal 18 2 3 2 5 5" xfId="12646" xr:uid="{00000000-0005-0000-0000-000006310000}"/>
    <cellStyle name="Normal 18 2 3 2 5 5 2" xfId="12647" xr:uid="{00000000-0005-0000-0000-000007310000}"/>
    <cellStyle name="Normal 18 2 3 2 5 6" xfId="12648" xr:uid="{00000000-0005-0000-0000-000008310000}"/>
    <cellStyle name="Normal 18 2 3 2 5 6 2" xfId="12649" xr:uid="{00000000-0005-0000-0000-000009310000}"/>
    <cellStyle name="Normal 18 2 3 2 5 7" xfId="12650" xr:uid="{00000000-0005-0000-0000-00000A310000}"/>
    <cellStyle name="Normal 18 2 3 2 6" xfId="12651" xr:uid="{00000000-0005-0000-0000-00000B310000}"/>
    <cellStyle name="Normal 18 2 3 2 6 2" xfId="12652" xr:uid="{00000000-0005-0000-0000-00000C310000}"/>
    <cellStyle name="Normal 18 2 3 2 6 2 2" xfId="12653" xr:uid="{00000000-0005-0000-0000-00000D310000}"/>
    <cellStyle name="Normal 18 2 3 2 6 3" xfId="12654" xr:uid="{00000000-0005-0000-0000-00000E310000}"/>
    <cellStyle name="Normal 18 2 3 2 7" xfId="12655" xr:uid="{00000000-0005-0000-0000-00000F310000}"/>
    <cellStyle name="Normal 18 2 3 2 7 2" xfId="12656" xr:uid="{00000000-0005-0000-0000-000010310000}"/>
    <cellStyle name="Normal 18 2 3 2 7 2 2" xfId="12657" xr:uid="{00000000-0005-0000-0000-000011310000}"/>
    <cellStyle name="Normal 18 2 3 2 7 3" xfId="12658" xr:uid="{00000000-0005-0000-0000-000012310000}"/>
    <cellStyle name="Normal 18 2 3 2 8" xfId="12659" xr:uid="{00000000-0005-0000-0000-000013310000}"/>
    <cellStyle name="Normal 18 2 3 2 8 2" xfId="12660" xr:uid="{00000000-0005-0000-0000-000014310000}"/>
    <cellStyle name="Normal 18 2 3 2 8 2 2" xfId="12661" xr:uid="{00000000-0005-0000-0000-000015310000}"/>
    <cellStyle name="Normal 18 2 3 2 8 3" xfId="12662" xr:uid="{00000000-0005-0000-0000-000016310000}"/>
    <cellStyle name="Normal 18 2 3 2 9" xfId="12663" xr:uid="{00000000-0005-0000-0000-000017310000}"/>
    <cellStyle name="Normal 18 2 3 2 9 2" xfId="12664" xr:uid="{00000000-0005-0000-0000-000018310000}"/>
    <cellStyle name="Normal 18 2 3 3" xfId="454" xr:uid="{00000000-0005-0000-0000-000019310000}"/>
    <cellStyle name="Normal 18 2 3 3 10" xfId="12665" xr:uid="{00000000-0005-0000-0000-00001A310000}"/>
    <cellStyle name="Normal 18 2 3 3 10 2" xfId="12666" xr:uid="{00000000-0005-0000-0000-00001B310000}"/>
    <cellStyle name="Normal 18 2 3 3 11" xfId="12667" xr:uid="{00000000-0005-0000-0000-00001C310000}"/>
    <cellStyle name="Normal 18 2 3 3 2" xfId="12668" xr:uid="{00000000-0005-0000-0000-00001D310000}"/>
    <cellStyle name="Normal 18 2 3 3 2 2" xfId="12669" xr:uid="{00000000-0005-0000-0000-00001E310000}"/>
    <cellStyle name="Normal 18 2 3 3 2 2 2" xfId="12670" xr:uid="{00000000-0005-0000-0000-00001F310000}"/>
    <cellStyle name="Normal 18 2 3 3 2 2 2 2" xfId="12671" xr:uid="{00000000-0005-0000-0000-000020310000}"/>
    <cellStyle name="Normal 18 2 3 3 2 2 2 2 2" xfId="12672" xr:uid="{00000000-0005-0000-0000-000021310000}"/>
    <cellStyle name="Normal 18 2 3 3 2 2 2 3" xfId="12673" xr:uid="{00000000-0005-0000-0000-000022310000}"/>
    <cellStyle name="Normal 18 2 3 3 2 2 3" xfId="12674" xr:uid="{00000000-0005-0000-0000-000023310000}"/>
    <cellStyle name="Normal 18 2 3 3 2 2 3 2" xfId="12675" xr:uid="{00000000-0005-0000-0000-000024310000}"/>
    <cellStyle name="Normal 18 2 3 3 2 2 3 2 2" xfId="12676" xr:uid="{00000000-0005-0000-0000-000025310000}"/>
    <cellStyle name="Normal 18 2 3 3 2 2 3 3" xfId="12677" xr:uid="{00000000-0005-0000-0000-000026310000}"/>
    <cellStyle name="Normal 18 2 3 3 2 2 4" xfId="12678" xr:uid="{00000000-0005-0000-0000-000027310000}"/>
    <cellStyle name="Normal 18 2 3 3 2 2 4 2" xfId="12679" xr:uid="{00000000-0005-0000-0000-000028310000}"/>
    <cellStyle name="Normal 18 2 3 3 2 2 4 2 2" xfId="12680" xr:uid="{00000000-0005-0000-0000-000029310000}"/>
    <cellStyle name="Normal 18 2 3 3 2 2 4 3" xfId="12681" xr:uid="{00000000-0005-0000-0000-00002A310000}"/>
    <cellStyle name="Normal 18 2 3 3 2 2 5" xfId="12682" xr:uid="{00000000-0005-0000-0000-00002B310000}"/>
    <cellStyle name="Normal 18 2 3 3 2 2 5 2" xfId="12683" xr:uid="{00000000-0005-0000-0000-00002C310000}"/>
    <cellStyle name="Normal 18 2 3 3 2 2 6" xfId="12684" xr:uid="{00000000-0005-0000-0000-00002D310000}"/>
    <cellStyle name="Normal 18 2 3 3 2 2 6 2" xfId="12685" xr:uid="{00000000-0005-0000-0000-00002E310000}"/>
    <cellStyle name="Normal 18 2 3 3 2 2 7" xfId="12686" xr:uid="{00000000-0005-0000-0000-00002F310000}"/>
    <cellStyle name="Normal 18 2 3 3 2 3" xfId="12687" xr:uid="{00000000-0005-0000-0000-000030310000}"/>
    <cellStyle name="Normal 18 2 3 3 2 3 2" xfId="12688" xr:uid="{00000000-0005-0000-0000-000031310000}"/>
    <cellStyle name="Normal 18 2 3 3 2 3 2 2" xfId="12689" xr:uid="{00000000-0005-0000-0000-000032310000}"/>
    <cellStyle name="Normal 18 2 3 3 2 3 2 2 2" xfId="12690" xr:uid="{00000000-0005-0000-0000-000033310000}"/>
    <cellStyle name="Normal 18 2 3 3 2 3 2 3" xfId="12691" xr:uid="{00000000-0005-0000-0000-000034310000}"/>
    <cellStyle name="Normal 18 2 3 3 2 3 3" xfId="12692" xr:uid="{00000000-0005-0000-0000-000035310000}"/>
    <cellStyle name="Normal 18 2 3 3 2 3 3 2" xfId="12693" xr:uid="{00000000-0005-0000-0000-000036310000}"/>
    <cellStyle name="Normal 18 2 3 3 2 3 3 2 2" xfId="12694" xr:uid="{00000000-0005-0000-0000-000037310000}"/>
    <cellStyle name="Normal 18 2 3 3 2 3 3 3" xfId="12695" xr:uid="{00000000-0005-0000-0000-000038310000}"/>
    <cellStyle name="Normal 18 2 3 3 2 3 4" xfId="12696" xr:uid="{00000000-0005-0000-0000-000039310000}"/>
    <cellStyle name="Normal 18 2 3 3 2 3 4 2" xfId="12697" xr:uid="{00000000-0005-0000-0000-00003A310000}"/>
    <cellStyle name="Normal 18 2 3 3 2 3 4 2 2" xfId="12698" xr:uid="{00000000-0005-0000-0000-00003B310000}"/>
    <cellStyle name="Normal 18 2 3 3 2 3 4 3" xfId="12699" xr:uid="{00000000-0005-0000-0000-00003C310000}"/>
    <cellStyle name="Normal 18 2 3 3 2 3 5" xfId="12700" xr:uid="{00000000-0005-0000-0000-00003D310000}"/>
    <cellStyle name="Normal 18 2 3 3 2 3 5 2" xfId="12701" xr:uid="{00000000-0005-0000-0000-00003E310000}"/>
    <cellStyle name="Normal 18 2 3 3 2 3 6" xfId="12702" xr:uid="{00000000-0005-0000-0000-00003F310000}"/>
    <cellStyle name="Normal 18 2 3 3 2 3 6 2" xfId="12703" xr:uid="{00000000-0005-0000-0000-000040310000}"/>
    <cellStyle name="Normal 18 2 3 3 2 3 7" xfId="12704" xr:uid="{00000000-0005-0000-0000-000041310000}"/>
    <cellStyle name="Normal 18 2 3 3 2 4" xfId="12705" xr:uid="{00000000-0005-0000-0000-000042310000}"/>
    <cellStyle name="Normal 18 2 3 3 2 4 2" xfId="12706" xr:uid="{00000000-0005-0000-0000-000043310000}"/>
    <cellStyle name="Normal 18 2 3 3 2 4 2 2" xfId="12707" xr:uid="{00000000-0005-0000-0000-000044310000}"/>
    <cellStyle name="Normal 18 2 3 3 2 4 3" xfId="12708" xr:uid="{00000000-0005-0000-0000-000045310000}"/>
    <cellStyle name="Normal 18 2 3 3 2 5" xfId="12709" xr:uid="{00000000-0005-0000-0000-000046310000}"/>
    <cellStyle name="Normal 18 2 3 3 2 5 2" xfId="12710" xr:uid="{00000000-0005-0000-0000-000047310000}"/>
    <cellStyle name="Normal 18 2 3 3 2 5 2 2" xfId="12711" xr:uid="{00000000-0005-0000-0000-000048310000}"/>
    <cellStyle name="Normal 18 2 3 3 2 5 3" xfId="12712" xr:uid="{00000000-0005-0000-0000-000049310000}"/>
    <cellStyle name="Normal 18 2 3 3 2 6" xfId="12713" xr:uid="{00000000-0005-0000-0000-00004A310000}"/>
    <cellStyle name="Normal 18 2 3 3 2 6 2" xfId="12714" xr:uid="{00000000-0005-0000-0000-00004B310000}"/>
    <cellStyle name="Normal 18 2 3 3 2 6 2 2" xfId="12715" xr:uid="{00000000-0005-0000-0000-00004C310000}"/>
    <cellStyle name="Normal 18 2 3 3 2 6 3" xfId="12716" xr:uid="{00000000-0005-0000-0000-00004D310000}"/>
    <cellStyle name="Normal 18 2 3 3 2 7" xfId="12717" xr:uid="{00000000-0005-0000-0000-00004E310000}"/>
    <cellStyle name="Normal 18 2 3 3 2 7 2" xfId="12718" xr:uid="{00000000-0005-0000-0000-00004F310000}"/>
    <cellStyle name="Normal 18 2 3 3 2 8" xfId="12719" xr:uid="{00000000-0005-0000-0000-000050310000}"/>
    <cellStyle name="Normal 18 2 3 3 2 8 2" xfId="12720" xr:uid="{00000000-0005-0000-0000-000051310000}"/>
    <cellStyle name="Normal 18 2 3 3 2 9" xfId="12721" xr:uid="{00000000-0005-0000-0000-000052310000}"/>
    <cellStyle name="Normal 18 2 3 3 3" xfId="12722" xr:uid="{00000000-0005-0000-0000-000053310000}"/>
    <cellStyle name="Normal 18 2 3 3 3 2" xfId="12723" xr:uid="{00000000-0005-0000-0000-000054310000}"/>
    <cellStyle name="Normal 18 2 3 3 3 2 2" xfId="12724" xr:uid="{00000000-0005-0000-0000-000055310000}"/>
    <cellStyle name="Normal 18 2 3 3 3 2 2 2" xfId="12725" xr:uid="{00000000-0005-0000-0000-000056310000}"/>
    <cellStyle name="Normal 18 2 3 3 3 2 2 2 2" xfId="12726" xr:uid="{00000000-0005-0000-0000-000057310000}"/>
    <cellStyle name="Normal 18 2 3 3 3 2 2 3" xfId="12727" xr:uid="{00000000-0005-0000-0000-000058310000}"/>
    <cellStyle name="Normal 18 2 3 3 3 2 3" xfId="12728" xr:uid="{00000000-0005-0000-0000-000059310000}"/>
    <cellStyle name="Normal 18 2 3 3 3 2 3 2" xfId="12729" xr:uid="{00000000-0005-0000-0000-00005A310000}"/>
    <cellStyle name="Normal 18 2 3 3 3 2 3 2 2" xfId="12730" xr:uid="{00000000-0005-0000-0000-00005B310000}"/>
    <cellStyle name="Normal 18 2 3 3 3 2 3 3" xfId="12731" xr:uid="{00000000-0005-0000-0000-00005C310000}"/>
    <cellStyle name="Normal 18 2 3 3 3 2 4" xfId="12732" xr:uid="{00000000-0005-0000-0000-00005D310000}"/>
    <cellStyle name="Normal 18 2 3 3 3 2 4 2" xfId="12733" xr:uid="{00000000-0005-0000-0000-00005E310000}"/>
    <cellStyle name="Normal 18 2 3 3 3 2 4 2 2" xfId="12734" xr:uid="{00000000-0005-0000-0000-00005F310000}"/>
    <cellStyle name="Normal 18 2 3 3 3 2 4 3" xfId="12735" xr:uid="{00000000-0005-0000-0000-000060310000}"/>
    <cellStyle name="Normal 18 2 3 3 3 2 5" xfId="12736" xr:uid="{00000000-0005-0000-0000-000061310000}"/>
    <cellStyle name="Normal 18 2 3 3 3 2 5 2" xfId="12737" xr:uid="{00000000-0005-0000-0000-000062310000}"/>
    <cellStyle name="Normal 18 2 3 3 3 2 6" xfId="12738" xr:uid="{00000000-0005-0000-0000-000063310000}"/>
    <cellStyle name="Normal 18 2 3 3 3 2 6 2" xfId="12739" xr:uid="{00000000-0005-0000-0000-000064310000}"/>
    <cellStyle name="Normal 18 2 3 3 3 2 7" xfId="12740" xr:uid="{00000000-0005-0000-0000-000065310000}"/>
    <cellStyle name="Normal 18 2 3 3 3 3" xfId="12741" xr:uid="{00000000-0005-0000-0000-000066310000}"/>
    <cellStyle name="Normal 18 2 3 3 3 3 2" xfId="12742" xr:uid="{00000000-0005-0000-0000-000067310000}"/>
    <cellStyle name="Normal 18 2 3 3 3 3 2 2" xfId="12743" xr:uid="{00000000-0005-0000-0000-000068310000}"/>
    <cellStyle name="Normal 18 2 3 3 3 3 3" xfId="12744" xr:uid="{00000000-0005-0000-0000-000069310000}"/>
    <cellStyle name="Normal 18 2 3 3 3 4" xfId="12745" xr:uid="{00000000-0005-0000-0000-00006A310000}"/>
    <cellStyle name="Normal 18 2 3 3 3 4 2" xfId="12746" xr:uid="{00000000-0005-0000-0000-00006B310000}"/>
    <cellStyle name="Normal 18 2 3 3 3 4 2 2" xfId="12747" xr:uid="{00000000-0005-0000-0000-00006C310000}"/>
    <cellStyle name="Normal 18 2 3 3 3 4 3" xfId="12748" xr:uid="{00000000-0005-0000-0000-00006D310000}"/>
    <cellStyle name="Normal 18 2 3 3 3 5" xfId="12749" xr:uid="{00000000-0005-0000-0000-00006E310000}"/>
    <cellStyle name="Normal 18 2 3 3 3 5 2" xfId="12750" xr:uid="{00000000-0005-0000-0000-00006F310000}"/>
    <cellStyle name="Normal 18 2 3 3 3 5 2 2" xfId="12751" xr:uid="{00000000-0005-0000-0000-000070310000}"/>
    <cellStyle name="Normal 18 2 3 3 3 5 3" xfId="12752" xr:uid="{00000000-0005-0000-0000-000071310000}"/>
    <cellStyle name="Normal 18 2 3 3 3 6" xfId="12753" xr:uid="{00000000-0005-0000-0000-000072310000}"/>
    <cellStyle name="Normal 18 2 3 3 3 6 2" xfId="12754" xr:uid="{00000000-0005-0000-0000-000073310000}"/>
    <cellStyle name="Normal 18 2 3 3 3 7" xfId="12755" xr:uid="{00000000-0005-0000-0000-000074310000}"/>
    <cellStyle name="Normal 18 2 3 3 3 7 2" xfId="12756" xr:uid="{00000000-0005-0000-0000-000075310000}"/>
    <cellStyle name="Normal 18 2 3 3 3 8" xfId="12757" xr:uid="{00000000-0005-0000-0000-000076310000}"/>
    <cellStyle name="Normal 18 2 3 3 4" xfId="12758" xr:uid="{00000000-0005-0000-0000-000077310000}"/>
    <cellStyle name="Normal 18 2 3 3 4 2" xfId="12759" xr:uid="{00000000-0005-0000-0000-000078310000}"/>
    <cellStyle name="Normal 18 2 3 3 4 2 2" xfId="12760" xr:uid="{00000000-0005-0000-0000-000079310000}"/>
    <cellStyle name="Normal 18 2 3 3 4 2 2 2" xfId="12761" xr:uid="{00000000-0005-0000-0000-00007A310000}"/>
    <cellStyle name="Normal 18 2 3 3 4 2 3" xfId="12762" xr:uid="{00000000-0005-0000-0000-00007B310000}"/>
    <cellStyle name="Normal 18 2 3 3 4 3" xfId="12763" xr:uid="{00000000-0005-0000-0000-00007C310000}"/>
    <cellStyle name="Normal 18 2 3 3 4 3 2" xfId="12764" xr:uid="{00000000-0005-0000-0000-00007D310000}"/>
    <cellStyle name="Normal 18 2 3 3 4 3 2 2" xfId="12765" xr:uid="{00000000-0005-0000-0000-00007E310000}"/>
    <cellStyle name="Normal 18 2 3 3 4 3 3" xfId="12766" xr:uid="{00000000-0005-0000-0000-00007F310000}"/>
    <cellStyle name="Normal 18 2 3 3 4 4" xfId="12767" xr:uid="{00000000-0005-0000-0000-000080310000}"/>
    <cellStyle name="Normal 18 2 3 3 4 4 2" xfId="12768" xr:uid="{00000000-0005-0000-0000-000081310000}"/>
    <cellStyle name="Normal 18 2 3 3 4 4 2 2" xfId="12769" xr:uid="{00000000-0005-0000-0000-000082310000}"/>
    <cellStyle name="Normal 18 2 3 3 4 4 3" xfId="12770" xr:uid="{00000000-0005-0000-0000-000083310000}"/>
    <cellStyle name="Normal 18 2 3 3 4 5" xfId="12771" xr:uid="{00000000-0005-0000-0000-000084310000}"/>
    <cellStyle name="Normal 18 2 3 3 4 5 2" xfId="12772" xr:uid="{00000000-0005-0000-0000-000085310000}"/>
    <cellStyle name="Normal 18 2 3 3 4 6" xfId="12773" xr:uid="{00000000-0005-0000-0000-000086310000}"/>
    <cellStyle name="Normal 18 2 3 3 4 6 2" xfId="12774" xr:uid="{00000000-0005-0000-0000-000087310000}"/>
    <cellStyle name="Normal 18 2 3 3 4 7" xfId="12775" xr:uid="{00000000-0005-0000-0000-000088310000}"/>
    <cellStyle name="Normal 18 2 3 3 5" xfId="12776" xr:uid="{00000000-0005-0000-0000-000089310000}"/>
    <cellStyle name="Normal 18 2 3 3 5 2" xfId="12777" xr:uid="{00000000-0005-0000-0000-00008A310000}"/>
    <cellStyle name="Normal 18 2 3 3 5 2 2" xfId="12778" xr:uid="{00000000-0005-0000-0000-00008B310000}"/>
    <cellStyle name="Normal 18 2 3 3 5 2 2 2" xfId="12779" xr:uid="{00000000-0005-0000-0000-00008C310000}"/>
    <cellStyle name="Normal 18 2 3 3 5 2 3" xfId="12780" xr:uid="{00000000-0005-0000-0000-00008D310000}"/>
    <cellStyle name="Normal 18 2 3 3 5 3" xfId="12781" xr:uid="{00000000-0005-0000-0000-00008E310000}"/>
    <cellStyle name="Normal 18 2 3 3 5 3 2" xfId="12782" xr:uid="{00000000-0005-0000-0000-00008F310000}"/>
    <cellStyle name="Normal 18 2 3 3 5 3 2 2" xfId="12783" xr:uid="{00000000-0005-0000-0000-000090310000}"/>
    <cellStyle name="Normal 18 2 3 3 5 3 3" xfId="12784" xr:uid="{00000000-0005-0000-0000-000091310000}"/>
    <cellStyle name="Normal 18 2 3 3 5 4" xfId="12785" xr:uid="{00000000-0005-0000-0000-000092310000}"/>
    <cellStyle name="Normal 18 2 3 3 5 4 2" xfId="12786" xr:uid="{00000000-0005-0000-0000-000093310000}"/>
    <cellStyle name="Normal 18 2 3 3 5 4 2 2" xfId="12787" xr:uid="{00000000-0005-0000-0000-000094310000}"/>
    <cellStyle name="Normal 18 2 3 3 5 4 3" xfId="12788" xr:uid="{00000000-0005-0000-0000-000095310000}"/>
    <cellStyle name="Normal 18 2 3 3 5 5" xfId="12789" xr:uid="{00000000-0005-0000-0000-000096310000}"/>
    <cellStyle name="Normal 18 2 3 3 5 5 2" xfId="12790" xr:uid="{00000000-0005-0000-0000-000097310000}"/>
    <cellStyle name="Normal 18 2 3 3 5 6" xfId="12791" xr:uid="{00000000-0005-0000-0000-000098310000}"/>
    <cellStyle name="Normal 18 2 3 3 5 6 2" xfId="12792" xr:uid="{00000000-0005-0000-0000-000099310000}"/>
    <cellStyle name="Normal 18 2 3 3 5 7" xfId="12793" xr:uid="{00000000-0005-0000-0000-00009A310000}"/>
    <cellStyle name="Normal 18 2 3 3 6" xfId="12794" xr:uid="{00000000-0005-0000-0000-00009B310000}"/>
    <cellStyle name="Normal 18 2 3 3 6 2" xfId="12795" xr:uid="{00000000-0005-0000-0000-00009C310000}"/>
    <cellStyle name="Normal 18 2 3 3 6 2 2" xfId="12796" xr:uid="{00000000-0005-0000-0000-00009D310000}"/>
    <cellStyle name="Normal 18 2 3 3 6 3" xfId="12797" xr:uid="{00000000-0005-0000-0000-00009E310000}"/>
    <cellStyle name="Normal 18 2 3 3 7" xfId="12798" xr:uid="{00000000-0005-0000-0000-00009F310000}"/>
    <cellStyle name="Normal 18 2 3 3 7 2" xfId="12799" xr:uid="{00000000-0005-0000-0000-0000A0310000}"/>
    <cellStyle name="Normal 18 2 3 3 7 2 2" xfId="12800" xr:uid="{00000000-0005-0000-0000-0000A1310000}"/>
    <cellStyle name="Normal 18 2 3 3 7 3" xfId="12801" xr:uid="{00000000-0005-0000-0000-0000A2310000}"/>
    <cellStyle name="Normal 18 2 3 3 8" xfId="12802" xr:uid="{00000000-0005-0000-0000-0000A3310000}"/>
    <cellStyle name="Normal 18 2 3 3 8 2" xfId="12803" xr:uid="{00000000-0005-0000-0000-0000A4310000}"/>
    <cellStyle name="Normal 18 2 3 3 8 2 2" xfId="12804" xr:uid="{00000000-0005-0000-0000-0000A5310000}"/>
    <cellStyle name="Normal 18 2 3 3 8 3" xfId="12805" xr:uid="{00000000-0005-0000-0000-0000A6310000}"/>
    <cellStyle name="Normal 18 2 3 3 9" xfId="12806" xr:uid="{00000000-0005-0000-0000-0000A7310000}"/>
    <cellStyle name="Normal 18 2 3 3 9 2" xfId="12807" xr:uid="{00000000-0005-0000-0000-0000A8310000}"/>
    <cellStyle name="Normal 18 2 3 4" xfId="12808" xr:uid="{00000000-0005-0000-0000-0000A9310000}"/>
    <cellStyle name="Normal 18 2 3 4 2" xfId="12809" xr:uid="{00000000-0005-0000-0000-0000AA310000}"/>
    <cellStyle name="Normal 18 2 3 4 2 2" xfId="12810" xr:uid="{00000000-0005-0000-0000-0000AB310000}"/>
    <cellStyle name="Normal 18 2 3 4 2 2 2" xfId="12811" xr:uid="{00000000-0005-0000-0000-0000AC310000}"/>
    <cellStyle name="Normal 18 2 3 4 2 2 2 2" xfId="12812" xr:uid="{00000000-0005-0000-0000-0000AD310000}"/>
    <cellStyle name="Normal 18 2 3 4 2 2 3" xfId="12813" xr:uid="{00000000-0005-0000-0000-0000AE310000}"/>
    <cellStyle name="Normal 18 2 3 4 2 3" xfId="12814" xr:uid="{00000000-0005-0000-0000-0000AF310000}"/>
    <cellStyle name="Normal 18 2 3 4 2 3 2" xfId="12815" xr:uid="{00000000-0005-0000-0000-0000B0310000}"/>
    <cellStyle name="Normal 18 2 3 4 2 3 2 2" xfId="12816" xr:uid="{00000000-0005-0000-0000-0000B1310000}"/>
    <cellStyle name="Normal 18 2 3 4 2 3 3" xfId="12817" xr:uid="{00000000-0005-0000-0000-0000B2310000}"/>
    <cellStyle name="Normal 18 2 3 4 2 4" xfId="12818" xr:uid="{00000000-0005-0000-0000-0000B3310000}"/>
    <cellStyle name="Normal 18 2 3 4 2 4 2" xfId="12819" xr:uid="{00000000-0005-0000-0000-0000B4310000}"/>
    <cellStyle name="Normal 18 2 3 4 2 4 2 2" xfId="12820" xr:uid="{00000000-0005-0000-0000-0000B5310000}"/>
    <cellStyle name="Normal 18 2 3 4 2 4 3" xfId="12821" xr:uid="{00000000-0005-0000-0000-0000B6310000}"/>
    <cellStyle name="Normal 18 2 3 4 2 5" xfId="12822" xr:uid="{00000000-0005-0000-0000-0000B7310000}"/>
    <cellStyle name="Normal 18 2 3 4 2 5 2" xfId="12823" xr:uid="{00000000-0005-0000-0000-0000B8310000}"/>
    <cellStyle name="Normal 18 2 3 4 2 6" xfId="12824" xr:uid="{00000000-0005-0000-0000-0000B9310000}"/>
    <cellStyle name="Normal 18 2 3 4 2 6 2" xfId="12825" xr:uid="{00000000-0005-0000-0000-0000BA310000}"/>
    <cellStyle name="Normal 18 2 3 4 2 7" xfId="12826" xr:uid="{00000000-0005-0000-0000-0000BB310000}"/>
    <cellStyle name="Normal 18 2 3 4 3" xfId="12827" xr:uid="{00000000-0005-0000-0000-0000BC310000}"/>
    <cellStyle name="Normal 18 2 3 4 3 2" xfId="12828" xr:uid="{00000000-0005-0000-0000-0000BD310000}"/>
    <cellStyle name="Normal 18 2 3 4 3 2 2" xfId="12829" xr:uid="{00000000-0005-0000-0000-0000BE310000}"/>
    <cellStyle name="Normal 18 2 3 4 3 2 2 2" xfId="12830" xr:uid="{00000000-0005-0000-0000-0000BF310000}"/>
    <cellStyle name="Normal 18 2 3 4 3 2 3" xfId="12831" xr:uid="{00000000-0005-0000-0000-0000C0310000}"/>
    <cellStyle name="Normal 18 2 3 4 3 3" xfId="12832" xr:uid="{00000000-0005-0000-0000-0000C1310000}"/>
    <cellStyle name="Normal 18 2 3 4 3 3 2" xfId="12833" xr:uid="{00000000-0005-0000-0000-0000C2310000}"/>
    <cellStyle name="Normal 18 2 3 4 3 3 2 2" xfId="12834" xr:uid="{00000000-0005-0000-0000-0000C3310000}"/>
    <cellStyle name="Normal 18 2 3 4 3 3 3" xfId="12835" xr:uid="{00000000-0005-0000-0000-0000C4310000}"/>
    <cellStyle name="Normal 18 2 3 4 3 4" xfId="12836" xr:uid="{00000000-0005-0000-0000-0000C5310000}"/>
    <cellStyle name="Normal 18 2 3 4 3 4 2" xfId="12837" xr:uid="{00000000-0005-0000-0000-0000C6310000}"/>
    <cellStyle name="Normal 18 2 3 4 3 4 2 2" xfId="12838" xr:uid="{00000000-0005-0000-0000-0000C7310000}"/>
    <cellStyle name="Normal 18 2 3 4 3 4 3" xfId="12839" xr:uid="{00000000-0005-0000-0000-0000C8310000}"/>
    <cellStyle name="Normal 18 2 3 4 3 5" xfId="12840" xr:uid="{00000000-0005-0000-0000-0000C9310000}"/>
    <cellStyle name="Normal 18 2 3 4 3 5 2" xfId="12841" xr:uid="{00000000-0005-0000-0000-0000CA310000}"/>
    <cellStyle name="Normal 18 2 3 4 3 6" xfId="12842" xr:uid="{00000000-0005-0000-0000-0000CB310000}"/>
    <cellStyle name="Normal 18 2 3 4 3 6 2" xfId="12843" xr:uid="{00000000-0005-0000-0000-0000CC310000}"/>
    <cellStyle name="Normal 18 2 3 4 3 7" xfId="12844" xr:uid="{00000000-0005-0000-0000-0000CD310000}"/>
    <cellStyle name="Normal 18 2 3 4 4" xfId="12845" xr:uid="{00000000-0005-0000-0000-0000CE310000}"/>
    <cellStyle name="Normal 18 2 3 4 4 2" xfId="12846" xr:uid="{00000000-0005-0000-0000-0000CF310000}"/>
    <cellStyle name="Normal 18 2 3 4 4 2 2" xfId="12847" xr:uid="{00000000-0005-0000-0000-0000D0310000}"/>
    <cellStyle name="Normal 18 2 3 4 4 3" xfId="12848" xr:uid="{00000000-0005-0000-0000-0000D1310000}"/>
    <cellStyle name="Normal 18 2 3 4 5" xfId="12849" xr:uid="{00000000-0005-0000-0000-0000D2310000}"/>
    <cellStyle name="Normal 18 2 3 4 5 2" xfId="12850" xr:uid="{00000000-0005-0000-0000-0000D3310000}"/>
    <cellStyle name="Normal 18 2 3 4 5 2 2" xfId="12851" xr:uid="{00000000-0005-0000-0000-0000D4310000}"/>
    <cellStyle name="Normal 18 2 3 4 5 3" xfId="12852" xr:uid="{00000000-0005-0000-0000-0000D5310000}"/>
    <cellStyle name="Normal 18 2 3 4 6" xfId="12853" xr:uid="{00000000-0005-0000-0000-0000D6310000}"/>
    <cellStyle name="Normal 18 2 3 4 6 2" xfId="12854" xr:uid="{00000000-0005-0000-0000-0000D7310000}"/>
    <cellStyle name="Normal 18 2 3 4 6 2 2" xfId="12855" xr:uid="{00000000-0005-0000-0000-0000D8310000}"/>
    <cellStyle name="Normal 18 2 3 4 6 3" xfId="12856" xr:uid="{00000000-0005-0000-0000-0000D9310000}"/>
    <cellStyle name="Normal 18 2 3 4 7" xfId="12857" xr:uid="{00000000-0005-0000-0000-0000DA310000}"/>
    <cellStyle name="Normal 18 2 3 4 7 2" xfId="12858" xr:uid="{00000000-0005-0000-0000-0000DB310000}"/>
    <cellStyle name="Normal 18 2 3 4 8" xfId="12859" xr:uid="{00000000-0005-0000-0000-0000DC310000}"/>
    <cellStyle name="Normal 18 2 3 4 8 2" xfId="12860" xr:uid="{00000000-0005-0000-0000-0000DD310000}"/>
    <cellStyle name="Normal 18 2 3 4 9" xfId="12861" xr:uid="{00000000-0005-0000-0000-0000DE310000}"/>
    <cellStyle name="Normal 18 2 3 5" xfId="12862" xr:uid="{00000000-0005-0000-0000-0000DF310000}"/>
    <cellStyle name="Normal 18 2 3 5 2" xfId="12863" xr:uid="{00000000-0005-0000-0000-0000E0310000}"/>
    <cellStyle name="Normal 18 2 3 5 2 2" xfId="12864" xr:uid="{00000000-0005-0000-0000-0000E1310000}"/>
    <cellStyle name="Normal 18 2 3 5 2 2 2" xfId="12865" xr:uid="{00000000-0005-0000-0000-0000E2310000}"/>
    <cellStyle name="Normal 18 2 3 5 2 2 2 2" xfId="12866" xr:uid="{00000000-0005-0000-0000-0000E3310000}"/>
    <cellStyle name="Normal 18 2 3 5 2 2 3" xfId="12867" xr:uid="{00000000-0005-0000-0000-0000E4310000}"/>
    <cellStyle name="Normal 18 2 3 5 2 3" xfId="12868" xr:uid="{00000000-0005-0000-0000-0000E5310000}"/>
    <cellStyle name="Normal 18 2 3 5 2 3 2" xfId="12869" xr:uid="{00000000-0005-0000-0000-0000E6310000}"/>
    <cellStyle name="Normal 18 2 3 5 2 3 2 2" xfId="12870" xr:uid="{00000000-0005-0000-0000-0000E7310000}"/>
    <cellStyle name="Normal 18 2 3 5 2 3 3" xfId="12871" xr:uid="{00000000-0005-0000-0000-0000E8310000}"/>
    <cellStyle name="Normal 18 2 3 5 2 4" xfId="12872" xr:uid="{00000000-0005-0000-0000-0000E9310000}"/>
    <cellStyle name="Normal 18 2 3 5 2 4 2" xfId="12873" xr:uid="{00000000-0005-0000-0000-0000EA310000}"/>
    <cellStyle name="Normal 18 2 3 5 2 4 2 2" xfId="12874" xr:uid="{00000000-0005-0000-0000-0000EB310000}"/>
    <cellStyle name="Normal 18 2 3 5 2 4 3" xfId="12875" xr:uid="{00000000-0005-0000-0000-0000EC310000}"/>
    <cellStyle name="Normal 18 2 3 5 2 5" xfId="12876" xr:uid="{00000000-0005-0000-0000-0000ED310000}"/>
    <cellStyle name="Normal 18 2 3 5 2 5 2" xfId="12877" xr:uid="{00000000-0005-0000-0000-0000EE310000}"/>
    <cellStyle name="Normal 18 2 3 5 2 6" xfId="12878" xr:uid="{00000000-0005-0000-0000-0000EF310000}"/>
    <cellStyle name="Normal 18 2 3 5 2 6 2" xfId="12879" xr:uid="{00000000-0005-0000-0000-0000F0310000}"/>
    <cellStyle name="Normal 18 2 3 5 2 7" xfId="12880" xr:uid="{00000000-0005-0000-0000-0000F1310000}"/>
    <cellStyle name="Normal 18 2 3 5 3" xfId="12881" xr:uid="{00000000-0005-0000-0000-0000F2310000}"/>
    <cellStyle name="Normal 18 2 3 5 3 2" xfId="12882" xr:uid="{00000000-0005-0000-0000-0000F3310000}"/>
    <cellStyle name="Normal 18 2 3 5 3 2 2" xfId="12883" xr:uid="{00000000-0005-0000-0000-0000F4310000}"/>
    <cellStyle name="Normal 18 2 3 5 3 3" xfId="12884" xr:uid="{00000000-0005-0000-0000-0000F5310000}"/>
    <cellStyle name="Normal 18 2 3 5 4" xfId="12885" xr:uid="{00000000-0005-0000-0000-0000F6310000}"/>
    <cellStyle name="Normal 18 2 3 5 4 2" xfId="12886" xr:uid="{00000000-0005-0000-0000-0000F7310000}"/>
    <cellStyle name="Normal 18 2 3 5 4 2 2" xfId="12887" xr:uid="{00000000-0005-0000-0000-0000F8310000}"/>
    <cellStyle name="Normal 18 2 3 5 4 3" xfId="12888" xr:uid="{00000000-0005-0000-0000-0000F9310000}"/>
    <cellStyle name="Normal 18 2 3 5 5" xfId="12889" xr:uid="{00000000-0005-0000-0000-0000FA310000}"/>
    <cellStyle name="Normal 18 2 3 5 5 2" xfId="12890" xr:uid="{00000000-0005-0000-0000-0000FB310000}"/>
    <cellStyle name="Normal 18 2 3 5 5 2 2" xfId="12891" xr:uid="{00000000-0005-0000-0000-0000FC310000}"/>
    <cellStyle name="Normal 18 2 3 5 5 3" xfId="12892" xr:uid="{00000000-0005-0000-0000-0000FD310000}"/>
    <cellStyle name="Normal 18 2 3 5 6" xfId="12893" xr:uid="{00000000-0005-0000-0000-0000FE310000}"/>
    <cellStyle name="Normal 18 2 3 5 6 2" xfId="12894" xr:uid="{00000000-0005-0000-0000-0000FF310000}"/>
    <cellStyle name="Normal 18 2 3 5 7" xfId="12895" xr:uid="{00000000-0005-0000-0000-000000320000}"/>
    <cellStyle name="Normal 18 2 3 5 7 2" xfId="12896" xr:uid="{00000000-0005-0000-0000-000001320000}"/>
    <cellStyle name="Normal 18 2 3 5 8" xfId="12897" xr:uid="{00000000-0005-0000-0000-000002320000}"/>
    <cellStyle name="Normal 18 2 3 6" xfId="12898" xr:uid="{00000000-0005-0000-0000-000003320000}"/>
    <cellStyle name="Normal 18 2 3 6 2" xfId="12899" xr:uid="{00000000-0005-0000-0000-000004320000}"/>
    <cellStyle name="Normal 18 2 3 6 2 2" xfId="12900" xr:uid="{00000000-0005-0000-0000-000005320000}"/>
    <cellStyle name="Normal 18 2 3 6 2 2 2" xfId="12901" xr:uid="{00000000-0005-0000-0000-000006320000}"/>
    <cellStyle name="Normal 18 2 3 6 2 3" xfId="12902" xr:uid="{00000000-0005-0000-0000-000007320000}"/>
    <cellStyle name="Normal 18 2 3 6 3" xfId="12903" xr:uid="{00000000-0005-0000-0000-000008320000}"/>
    <cellStyle name="Normal 18 2 3 6 3 2" xfId="12904" xr:uid="{00000000-0005-0000-0000-000009320000}"/>
    <cellStyle name="Normal 18 2 3 6 3 2 2" xfId="12905" xr:uid="{00000000-0005-0000-0000-00000A320000}"/>
    <cellStyle name="Normal 18 2 3 6 3 3" xfId="12906" xr:uid="{00000000-0005-0000-0000-00000B320000}"/>
    <cellStyle name="Normal 18 2 3 6 4" xfId="12907" xr:uid="{00000000-0005-0000-0000-00000C320000}"/>
    <cellStyle name="Normal 18 2 3 6 4 2" xfId="12908" xr:uid="{00000000-0005-0000-0000-00000D320000}"/>
    <cellStyle name="Normal 18 2 3 6 4 2 2" xfId="12909" xr:uid="{00000000-0005-0000-0000-00000E320000}"/>
    <cellStyle name="Normal 18 2 3 6 4 3" xfId="12910" xr:uid="{00000000-0005-0000-0000-00000F320000}"/>
    <cellStyle name="Normal 18 2 3 6 5" xfId="12911" xr:uid="{00000000-0005-0000-0000-000010320000}"/>
    <cellStyle name="Normal 18 2 3 6 5 2" xfId="12912" xr:uid="{00000000-0005-0000-0000-000011320000}"/>
    <cellStyle name="Normal 18 2 3 6 6" xfId="12913" xr:uid="{00000000-0005-0000-0000-000012320000}"/>
    <cellStyle name="Normal 18 2 3 6 6 2" xfId="12914" xr:uid="{00000000-0005-0000-0000-000013320000}"/>
    <cellStyle name="Normal 18 2 3 6 7" xfId="12915" xr:uid="{00000000-0005-0000-0000-000014320000}"/>
    <cellStyle name="Normal 18 2 3 7" xfId="12916" xr:uid="{00000000-0005-0000-0000-000015320000}"/>
    <cellStyle name="Normal 18 2 3 7 2" xfId="12917" xr:uid="{00000000-0005-0000-0000-000016320000}"/>
    <cellStyle name="Normal 18 2 3 7 2 2" xfId="12918" xr:uid="{00000000-0005-0000-0000-000017320000}"/>
    <cellStyle name="Normal 18 2 3 7 2 2 2" xfId="12919" xr:uid="{00000000-0005-0000-0000-000018320000}"/>
    <cellStyle name="Normal 18 2 3 7 2 3" xfId="12920" xr:uid="{00000000-0005-0000-0000-000019320000}"/>
    <cellStyle name="Normal 18 2 3 7 3" xfId="12921" xr:uid="{00000000-0005-0000-0000-00001A320000}"/>
    <cellStyle name="Normal 18 2 3 7 3 2" xfId="12922" xr:uid="{00000000-0005-0000-0000-00001B320000}"/>
    <cellStyle name="Normal 18 2 3 7 3 2 2" xfId="12923" xr:uid="{00000000-0005-0000-0000-00001C320000}"/>
    <cellStyle name="Normal 18 2 3 7 3 3" xfId="12924" xr:uid="{00000000-0005-0000-0000-00001D320000}"/>
    <cellStyle name="Normal 18 2 3 7 4" xfId="12925" xr:uid="{00000000-0005-0000-0000-00001E320000}"/>
    <cellStyle name="Normal 18 2 3 7 4 2" xfId="12926" xr:uid="{00000000-0005-0000-0000-00001F320000}"/>
    <cellStyle name="Normal 18 2 3 7 4 2 2" xfId="12927" xr:uid="{00000000-0005-0000-0000-000020320000}"/>
    <cellStyle name="Normal 18 2 3 7 4 3" xfId="12928" xr:uid="{00000000-0005-0000-0000-000021320000}"/>
    <cellStyle name="Normal 18 2 3 7 5" xfId="12929" xr:uid="{00000000-0005-0000-0000-000022320000}"/>
    <cellStyle name="Normal 18 2 3 7 5 2" xfId="12930" xr:uid="{00000000-0005-0000-0000-000023320000}"/>
    <cellStyle name="Normal 18 2 3 7 6" xfId="12931" xr:uid="{00000000-0005-0000-0000-000024320000}"/>
    <cellStyle name="Normal 18 2 3 7 6 2" xfId="12932" xr:uid="{00000000-0005-0000-0000-000025320000}"/>
    <cellStyle name="Normal 18 2 3 7 7" xfId="12933" xr:uid="{00000000-0005-0000-0000-000026320000}"/>
    <cellStyle name="Normal 18 2 3 8" xfId="12934" xr:uid="{00000000-0005-0000-0000-000027320000}"/>
    <cellStyle name="Normal 18 2 3 8 2" xfId="12935" xr:uid="{00000000-0005-0000-0000-000028320000}"/>
    <cellStyle name="Normal 18 2 3 8 2 2" xfId="12936" xr:uid="{00000000-0005-0000-0000-000029320000}"/>
    <cellStyle name="Normal 18 2 3 8 3" xfId="12937" xr:uid="{00000000-0005-0000-0000-00002A320000}"/>
    <cellStyle name="Normal 18 2 3 9" xfId="12938" xr:uid="{00000000-0005-0000-0000-00002B320000}"/>
    <cellStyle name="Normal 18 2 3 9 2" xfId="12939" xr:uid="{00000000-0005-0000-0000-00002C320000}"/>
    <cellStyle name="Normal 18 2 3 9 2 2" xfId="12940" xr:uid="{00000000-0005-0000-0000-00002D320000}"/>
    <cellStyle name="Normal 18 2 3 9 3" xfId="12941" xr:uid="{00000000-0005-0000-0000-00002E320000}"/>
    <cellStyle name="Normal 18 2 3_Confidential Information" xfId="12942" xr:uid="{00000000-0005-0000-0000-00002F320000}"/>
    <cellStyle name="Normal 18 2 4" xfId="455" xr:uid="{00000000-0005-0000-0000-000030320000}"/>
    <cellStyle name="Normal 18 2 4 10" xfId="12943" xr:uid="{00000000-0005-0000-0000-000031320000}"/>
    <cellStyle name="Normal 18 2 4 10 2" xfId="12944" xr:uid="{00000000-0005-0000-0000-000032320000}"/>
    <cellStyle name="Normal 18 2 4 11" xfId="12945" xr:uid="{00000000-0005-0000-0000-000033320000}"/>
    <cellStyle name="Normal 18 2 4 2" xfId="12946" xr:uid="{00000000-0005-0000-0000-000034320000}"/>
    <cellStyle name="Normal 18 2 4 2 2" xfId="12947" xr:uid="{00000000-0005-0000-0000-000035320000}"/>
    <cellStyle name="Normal 18 2 4 2 2 2" xfId="12948" xr:uid="{00000000-0005-0000-0000-000036320000}"/>
    <cellStyle name="Normal 18 2 4 2 2 2 2" xfId="12949" xr:uid="{00000000-0005-0000-0000-000037320000}"/>
    <cellStyle name="Normal 18 2 4 2 2 2 2 2" xfId="12950" xr:uid="{00000000-0005-0000-0000-000038320000}"/>
    <cellStyle name="Normal 18 2 4 2 2 2 3" xfId="12951" xr:uid="{00000000-0005-0000-0000-000039320000}"/>
    <cellStyle name="Normal 18 2 4 2 2 3" xfId="12952" xr:uid="{00000000-0005-0000-0000-00003A320000}"/>
    <cellStyle name="Normal 18 2 4 2 2 3 2" xfId="12953" xr:uid="{00000000-0005-0000-0000-00003B320000}"/>
    <cellStyle name="Normal 18 2 4 2 2 3 2 2" xfId="12954" xr:uid="{00000000-0005-0000-0000-00003C320000}"/>
    <cellStyle name="Normal 18 2 4 2 2 3 3" xfId="12955" xr:uid="{00000000-0005-0000-0000-00003D320000}"/>
    <cellStyle name="Normal 18 2 4 2 2 4" xfId="12956" xr:uid="{00000000-0005-0000-0000-00003E320000}"/>
    <cellStyle name="Normal 18 2 4 2 2 4 2" xfId="12957" xr:uid="{00000000-0005-0000-0000-00003F320000}"/>
    <cellStyle name="Normal 18 2 4 2 2 4 2 2" xfId="12958" xr:uid="{00000000-0005-0000-0000-000040320000}"/>
    <cellStyle name="Normal 18 2 4 2 2 4 3" xfId="12959" xr:uid="{00000000-0005-0000-0000-000041320000}"/>
    <cellStyle name="Normal 18 2 4 2 2 5" xfId="12960" xr:uid="{00000000-0005-0000-0000-000042320000}"/>
    <cellStyle name="Normal 18 2 4 2 2 5 2" xfId="12961" xr:uid="{00000000-0005-0000-0000-000043320000}"/>
    <cellStyle name="Normal 18 2 4 2 2 6" xfId="12962" xr:uid="{00000000-0005-0000-0000-000044320000}"/>
    <cellStyle name="Normal 18 2 4 2 2 6 2" xfId="12963" xr:uid="{00000000-0005-0000-0000-000045320000}"/>
    <cellStyle name="Normal 18 2 4 2 2 7" xfId="12964" xr:uid="{00000000-0005-0000-0000-000046320000}"/>
    <cellStyle name="Normal 18 2 4 2 3" xfId="12965" xr:uid="{00000000-0005-0000-0000-000047320000}"/>
    <cellStyle name="Normal 18 2 4 2 3 2" xfId="12966" xr:uid="{00000000-0005-0000-0000-000048320000}"/>
    <cellStyle name="Normal 18 2 4 2 3 2 2" xfId="12967" xr:uid="{00000000-0005-0000-0000-000049320000}"/>
    <cellStyle name="Normal 18 2 4 2 3 2 2 2" xfId="12968" xr:uid="{00000000-0005-0000-0000-00004A320000}"/>
    <cellStyle name="Normal 18 2 4 2 3 2 3" xfId="12969" xr:uid="{00000000-0005-0000-0000-00004B320000}"/>
    <cellStyle name="Normal 18 2 4 2 3 3" xfId="12970" xr:uid="{00000000-0005-0000-0000-00004C320000}"/>
    <cellStyle name="Normal 18 2 4 2 3 3 2" xfId="12971" xr:uid="{00000000-0005-0000-0000-00004D320000}"/>
    <cellStyle name="Normal 18 2 4 2 3 3 2 2" xfId="12972" xr:uid="{00000000-0005-0000-0000-00004E320000}"/>
    <cellStyle name="Normal 18 2 4 2 3 3 3" xfId="12973" xr:uid="{00000000-0005-0000-0000-00004F320000}"/>
    <cellStyle name="Normal 18 2 4 2 3 4" xfId="12974" xr:uid="{00000000-0005-0000-0000-000050320000}"/>
    <cellStyle name="Normal 18 2 4 2 3 4 2" xfId="12975" xr:uid="{00000000-0005-0000-0000-000051320000}"/>
    <cellStyle name="Normal 18 2 4 2 3 4 2 2" xfId="12976" xr:uid="{00000000-0005-0000-0000-000052320000}"/>
    <cellStyle name="Normal 18 2 4 2 3 4 3" xfId="12977" xr:uid="{00000000-0005-0000-0000-000053320000}"/>
    <cellStyle name="Normal 18 2 4 2 3 5" xfId="12978" xr:uid="{00000000-0005-0000-0000-000054320000}"/>
    <cellStyle name="Normal 18 2 4 2 3 5 2" xfId="12979" xr:uid="{00000000-0005-0000-0000-000055320000}"/>
    <cellStyle name="Normal 18 2 4 2 3 6" xfId="12980" xr:uid="{00000000-0005-0000-0000-000056320000}"/>
    <cellStyle name="Normal 18 2 4 2 3 6 2" xfId="12981" xr:uid="{00000000-0005-0000-0000-000057320000}"/>
    <cellStyle name="Normal 18 2 4 2 3 7" xfId="12982" xr:uid="{00000000-0005-0000-0000-000058320000}"/>
    <cellStyle name="Normal 18 2 4 2 4" xfId="12983" xr:uid="{00000000-0005-0000-0000-000059320000}"/>
    <cellStyle name="Normal 18 2 4 2 4 2" xfId="12984" xr:uid="{00000000-0005-0000-0000-00005A320000}"/>
    <cellStyle name="Normal 18 2 4 2 4 2 2" xfId="12985" xr:uid="{00000000-0005-0000-0000-00005B320000}"/>
    <cellStyle name="Normal 18 2 4 2 4 3" xfId="12986" xr:uid="{00000000-0005-0000-0000-00005C320000}"/>
    <cellStyle name="Normal 18 2 4 2 5" xfId="12987" xr:uid="{00000000-0005-0000-0000-00005D320000}"/>
    <cellStyle name="Normal 18 2 4 2 5 2" xfId="12988" xr:uid="{00000000-0005-0000-0000-00005E320000}"/>
    <cellStyle name="Normal 18 2 4 2 5 2 2" xfId="12989" xr:uid="{00000000-0005-0000-0000-00005F320000}"/>
    <cellStyle name="Normal 18 2 4 2 5 3" xfId="12990" xr:uid="{00000000-0005-0000-0000-000060320000}"/>
    <cellStyle name="Normal 18 2 4 2 6" xfId="12991" xr:uid="{00000000-0005-0000-0000-000061320000}"/>
    <cellStyle name="Normal 18 2 4 2 6 2" xfId="12992" xr:uid="{00000000-0005-0000-0000-000062320000}"/>
    <cellStyle name="Normal 18 2 4 2 6 2 2" xfId="12993" xr:uid="{00000000-0005-0000-0000-000063320000}"/>
    <cellStyle name="Normal 18 2 4 2 6 3" xfId="12994" xr:uid="{00000000-0005-0000-0000-000064320000}"/>
    <cellStyle name="Normal 18 2 4 2 7" xfId="12995" xr:uid="{00000000-0005-0000-0000-000065320000}"/>
    <cellStyle name="Normal 18 2 4 2 7 2" xfId="12996" xr:uid="{00000000-0005-0000-0000-000066320000}"/>
    <cellStyle name="Normal 18 2 4 2 8" xfId="12997" xr:uid="{00000000-0005-0000-0000-000067320000}"/>
    <cellStyle name="Normal 18 2 4 2 8 2" xfId="12998" xr:uid="{00000000-0005-0000-0000-000068320000}"/>
    <cellStyle name="Normal 18 2 4 2 9" xfId="12999" xr:uid="{00000000-0005-0000-0000-000069320000}"/>
    <cellStyle name="Normal 18 2 4 3" xfId="13000" xr:uid="{00000000-0005-0000-0000-00006A320000}"/>
    <cellStyle name="Normal 18 2 4 3 2" xfId="13001" xr:uid="{00000000-0005-0000-0000-00006B320000}"/>
    <cellStyle name="Normal 18 2 4 3 2 2" xfId="13002" xr:uid="{00000000-0005-0000-0000-00006C320000}"/>
    <cellStyle name="Normal 18 2 4 3 2 2 2" xfId="13003" xr:uid="{00000000-0005-0000-0000-00006D320000}"/>
    <cellStyle name="Normal 18 2 4 3 2 2 2 2" xfId="13004" xr:uid="{00000000-0005-0000-0000-00006E320000}"/>
    <cellStyle name="Normal 18 2 4 3 2 2 3" xfId="13005" xr:uid="{00000000-0005-0000-0000-00006F320000}"/>
    <cellStyle name="Normal 18 2 4 3 2 3" xfId="13006" xr:uid="{00000000-0005-0000-0000-000070320000}"/>
    <cellStyle name="Normal 18 2 4 3 2 3 2" xfId="13007" xr:uid="{00000000-0005-0000-0000-000071320000}"/>
    <cellStyle name="Normal 18 2 4 3 2 3 2 2" xfId="13008" xr:uid="{00000000-0005-0000-0000-000072320000}"/>
    <cellStyle name="Normal 18 2 4 3 2 3 3" xfId="13009" xr:uid="{00000000-0005-0000-0000-000073320000}"/>
    <cellStyle name="Normal 18 2 4 3 2 4" xfId="13010" xr:uid="{00000000-0005-0000-0000-000074320000}"/>
    <cellStyle name="Normal 18 2 4 3 2 4 2" xfId="13011" xr:uid="{00000000-0005-0000-0000-000075320000}"/>
    <cellStyle name="Normal 18 2 4 3 2 4 2 2" xfId="13012" xr:uid="{00000000-0005-0000-0000-000076320000}"/>
    <cellStyle name="Normal 18 2 4 3 2 4 3" xfId="13013" xr:uid="{00000000-0005-0000-0000-000077320000}"/>
    <cellStyle name="Normal 18 2 4 3 2 5" xfId="13014" xr:uid="{00000000-0005-0000-0000-000078320000}"/>
    <cellStyle name="Normal 18 2 4 3 2 5 2" xfId="13015" xr:uid="{00000000-0005-0000-0000-000079320000}"/>
    <cellStyle name="Normal 18 2 4 3 2 6" xfId="13016" xr:uid="{00000000-0005-0000-0000-00007A320000}"/>
    <cellStyle name="Normal 18 2 4 3 2 6 2" xfId="13017" xr:uid="{00000000-0005-0000-0000-00007B320000}"/>
    <cellStyle name="Normal 18 2 4 3 2 7" xfId="13018" xr:uid="{00000000-0005-0000-0000-00007C320000}"/>
    <cellStyle name="Normal 18 2 4 3 3" xfId="13019" xr:uid="{00000000-0005-0000-0000-00007D320000}"/>
    <cellStyle name="Normal 18 2 4 3 3 2" xfId="13020" xr:uid="{00000000-0005-0000-0000-00007E320000}"/>
    <cellStyle name="Normal 18 2 4 3 3 2 2" xfId="13021" xr:uid="{00000000-0005-0000-0000-00007F320000}"/>
    <cellStyle name="Normal 18 2 4 3 3 3" xfId="13022" xr:uid="{00000000-0005-0000-0000-000080320000}"/>
    <cellStyle name="Normal 18 2 4 3 4" xfId="13023" xr:uid="{00000000-0005-0000-0000-000081320000}"/>
    <cellStyle name="Normal 18 2 4 3 4 2" xfId="13024" xr:uid="{00000000-0005-0000-0000-000082320000}"/>
    <cellStyle name="Normal 18 2 4 3 4 2 2" xfId="13025" xr:uid="{00000000-0005-0000-0000-000083320000}"/>
    <cellStyle name="Normal 18 2 4 3 4 3" xfId="13026" xr:uid="{00000000-0005-0000-0000-000084320000}"/>
    <cellStyle name="Normal 18 2 4 3 5" xfId="13027" xr:uid="{00000000-0005-0000-0000-000085320000}"/>
    <cellStyle name="Normal 18 2 4 3 5 2" xfId="13028" xr:uid="{00000000-0005-0000-0000-000086320000}"/>
    <cellStyle name="Normal 18 2 4 3 5 2 2" xfId="13029" xr:uid="{00000000-0005-0000-0000-000087320000}"/>
    <cellStyle name="Normal 18 2 4 3 5 3" xfId="13030" xr:uid="{00000000-0005-0000-0000-000088320000}"/>
    <cellStyle name="Normal 18 2 4 3 6" xfId="13031" xr:uid="{00000000-0005-0000-0000-000089320000}"/>
    <cellStyle name="Normal 18 2 4 3 6 2" xfId="13032" xr:uid="{00000000-0005-0000-0000-00008A320000}"/>
    <cellStyle name="Normal 18 2 4 3 7" xfId="13033" xr:uid="{00000000-0005-0000-0000-00008B320000}"/>
    <cellStyle name="Normal 18 2 4 3 7 2" xfId="13034" xr:uid="{00000000-0005-0000-0000-00008C320000}"/>
    <cellStyle name="Normal 18 2 4 3 8" xfId="13035" xr:uid="{00000000-0005-0000-0000-00008D320000}"/>
    <cellStyle name="Normal 18 2 4 4" xfId="13036" xr:uid="{00000000-0005-0000-0000-00008E320000}"/>
    <cellStyle name="Normal 18 2 4 4 2" xfId="13037" xr:uid="{00000000-0005-0000-0000-00008F320000}"/>
    <cellStyle name="Normal 18 2 4 4 2 2" xfId="13038" xr:uid="{00000000-0005-0000-0000-000090320000}"/>
    <cellStyle name="Normal 18 2 4 4 2 2 2" xfId="13039" xr:uid="{00000000-0005-0000-0000-000091320000}"/>
    <cellStyle name="Normal 18 2 4 4 2 3" xfId="13040" xr:uid="{00000000-0005-0000-0000-000092320000}"/>
    <cellStyle name="Normal 18 2 4 4 3" xfId="13041" xr:uid="{00000000-0005-0000-0000-000093320000}"/>
    <cellStyle name="Normal 18 2 4 4 3 2" xfId="13042" xr:uid="{00000000-0005-0000-0000-000094320000}"/>
    <cellStyle name="Normal 18 2 4 4 3 2 2" xfId="13043" xr:uid="{00000000-0005-0000-0000-000095320000}"/>
    <cellStyle name="Normal 18 2 4 4 3 3" xfId="13044" xr:uid="{00000000-0005-0000-0000-000096320000}"/>
    <cellStyle name="Normal 18 2 4 4 4" xfId="13045" xr:uid="{00000000-0005-0000-0000-000097320000}"/>
    <cellStyle name="Normal 18 2 4 4 4 2" xfId="13046" xr:uid="{00000000-0005-0000-0000-000098320000}"/>
    <cellStyle name="Normal 18 2 4 4 4 2 2" xfId="13047" xr:uid="{00000000-0005-0000-0000-000099320000}"/>
    <cellStyle name="Normal 18 2 4 4 4 3" xfId="13048" xr:uid="{00000000-0005-0000-0000-00009A320000}"/>
    <cellStyle name="Normal 18 2 4 4 5" xfId="13049" xr:uid="{00000000-0005-0000-0000-00009B320000}"/>
    <cellStyle name="Normal 18 2 4 4 5 2" xfId="13050" xr:uid="{00000000-0005-0000-0000-00009C320000}"/>
    <cellStyle name="Normal 18 2 4 4 6" xfId="13051" xr:uid="{00000000-0005-0000-0000-00009D320000}"/>
    <cellStyle name="Normal 18 2 4 4 6 2" xfId="13052" xr:uid="{00000000-0005-0000-0000-00009E320000}"/>
    <cellStyle name="Normal 18 2 4 4 7" xfId="13053" xr:uid="{00000000-0005-0000-0000-00009F320000}"/>
    <cellStyle name="Normal 18 2 4 5" xfId="13054" xr:uid="{00000000-0005-0000-0000-0000A0320000}"/>
    <cellStyle name="Normal 18 2 4 5 2" xfId="13055" xr:uid="{00000000-0005-0000-0000-0000A1320000}"/>
    <cellStyle name="Normal 18 2 4 5 2 2" xfId="13056" xr:uid="{00000000-0005-0000-0000-0000A2320000}"/>
    <cellStyle name="Normal 18 2 4 5 2 2 2" xfId="13057" xr:uid="{00000000-0005-0000-0000-0000A3320000}"/>
    <cellStyle name="Normal 18 2 4 5 2 3" xfId="13058" xr:uid="{00000000-0005-0000-0000-0000A4320000}"/>
    <cellStyle name="Normal 18 2 4 5 3" xfId="13059" xr:uid="{00000000-0005-0000-0000-0000A5320000}"/>
    <cellStyle name="Normal 18 2 4 5 3 2" xfId="13060" xr:uid="{00000000-0005-0000-0000-0000A6320000}"/>
    <cellStyle name="Normal 18 2 4 5 3 2 2" xfId="13061" xr:uid="{00000000-0005-0000-0000-0000A7320000}"/>
    <cellStyle name="Normal 18 2 4 5 3 3" xfId="13062" xr:uid="{00000000-0005-0000-0000-0000A8320000}"/>
    <cellStyle name="Normal 18 2 4 5 4" xfId="13063" xr:uid="{00000000-0005-0000-0000-0000A9320000}"/>
    <cellStyle name="Normal 18 2 4 5 4 2" xfId="13064" xr:uid="{00000000-0005-0000-0000-0000AA320000}"/>
    <cellStyle name="Normal 18 2 4 5 4 2 2" xfId="13065" xr:uid="{00000000-0005-0000-0000-0000AB320000}"/>
    <cellStyle name="Normal 18 2 4 5 4 3" xfId="13066" xr:uid="{00000000-0005-0000-0000-0000AC320000}"/>
    <cellStyle name="Normal 18 2 4 5 5" xfId="13067" xr:uid="{00000000-0005-0000-0000-0000AD320000}"/>
    <cellStyle name="Normal 18 2 4 5 5 2" xfId="13068" xr:uid="{00000000-0005-0000-0000-0000AE320000}"/>
    <cellStyle name="Normal 18 2 4 5 6" xfId="13069" xr:uid="{00000000-0005-0000-0000-0000AF320000}"/>
    <cellStyle name="Normal 18 2 4 5 6 2" xfId="13070" xr:uid="{00000000-0005-0000-0000-0000B0320000}"/>
    <cellStyle name="Normal 18 2 4 5 7" xfId="13071" xr:uid="{00000000-0005-0000-0000-0000B1320000}"/>
    <cellStyle name="Normal 18 2 4 6" xfId="13072" xr:uid="{00000000-0005-0000-0000-0000B2320000}"/>
    <cellStyle name="Normal 18 2 4 6 2" xfId="13073" xr:uid="{00000000-0005-0000-0000-0000B3320000}"/>
    <cellStyle name="Normal 18 2 4 6 2 2" xfId="13074" xr:uid="{00000000-0005-0000-0000-0000B4320000}"/>
    <cellStyle name="Normal 18 2 4 6 3" xfId="13075" xr:uid="{00000000-0005-0000-0000-0000B5320000}"/>
    <cellStyle name="Normal 18 2 4 7" xfId="13076" xr:uid="{00000000-0005-0000-0000-0000B6320000}"/>
    <cellStyle name="Normal 18 2 4 7 2" xfId="13077" xr:uid="{00000000-0005-0000-0000-0000B7320000}"/>
    <cellStyle name="Normal 18 2 4 7 2 2" xfId="13078" xr:uid="{00000000-0005-0000-0000-0000B8320000}"/>
    <cellStyle name="Normal 18 2 4 7 3" xfId="13079" xr:uid="{00000000-0005-0000-0000-0000B9320000}"/>
    <cellStyle name="Normal 18 2 4 8" xfId="13080" xr:uid="{00000000-0005-0000-0000-0000BA320000}"/>
    <cellStyle name="Normal 18 2 4 8 2" xfId="13081" xr:uid="{00000000-0005-0000-0000-0000BB320000}"/>
    <cellStyle name="Normal 18 2 4 8 2 2" xfId="13082" xr:uid="{00000000-0005-0000-0000-0000BC320000}"/>
    <cellStyle name="Normal 18 2 4 8 3" xfId="13083" xr:uid="{00000000-0005-0000-0000-0000BD320000}"/>
    <cellStyle name="Normal 18 2 4 9" xfId="13084" xr:uid="{00000000-0005-0000-0000-0000BE320000}"/>
    <cellStyle name="Normal 18 2 4 9 2" xfId="13085" xr:uid="{00000000-0005-0000-0000-0000BF320000}"/>
    <cellStyle name="Normal 18 2 5" xfId="456" xr:uid="{00000000-0005-0000-0000-0000C0320000}"/>
    <cellStyle name="Normal 18 2 5 10" xfId="13086" xr:uid="{00000000-0005-0000-0000-0000C1320000}"/>
    <cellStyle name="Normal 18 2 5 10 2" xfId="13087" xr:uid="{00000000-0005-0000-0000-0000C2320000}"/>
    <cellStyle name="Normal 18 2 5 11" xfId="13088" xr:uid="{00000000-0005-0000-0000-0000C3320000}"/>
    <cellStyle name="Normal 18 2 5 2" xfId="13089" xr:uid="{00000000-0005-0000-0000-0000C4320000}"/>
    <cellStyle name="Normal 18 2 5 2 2" xfId="13090" xr:uid="{00000000-0005-0000-0000-0000C5320000}"/>
    <cellStyle name="Normal 18 2 5 2 2 2" xfId="13091" xr:uid="{00000000-0005-0000-0000-0000C6320000}"/>
    <cellStyle name="Normal 18 2 5 2 2 2 2" xfId="13092" xr:uid="{00000000-0005-0000-0000-0000C7320000}"/>
    <cellStyle name="Normal 18 2 5 2 2 2 2 2" xfId="13093" xr:uid="{00000000-0005-0000-0000-0000C8320000}"/>
    <cellStyle name="Normal 18 2 5 2 2 2 3" xfId="13094" xr:uid="{00000000-0005-0000-0000-0000C9320000}"/>
    <cellStyle name="Normal 18 2 5 2 2 3" xfId="13095" xr:uid="{00000000-0005-0000-0000-0000CA320000}"/>
    <cellStyle name="Normal 18 2 5 2 2 3 2" xfId="13096" xr:uid="{00000000-0005-0000-0000-0000CB320000}"/>
    <cellStyle name="Normal 18 2 5 2 2 3 2 2" xfId="13097" xr:uid="{00000000-0005-0000-0000-0000CC320000}"/>
    <cellStyle name="Normal 18 2 5 2 2 3 3" xfId="13098" xr:uid="{00000000-0005-0000-0000-0000CD320000}"/>
    <cellStyle name="Normal 18 2 5 2 2 4" xfId="13099" xr:uid="{00000000-0005-0000-0000-0000CE320000}"/>
    <cellStyle name="Normal 18 2 5 2 2 4 2" xfId="13100" xr:uid="{00000000-0005-0000-0000-0000CF320000}"/>
    <cellStyle name="Normal 18 2 5 2 2 4 2 2" xfId="13101" xr:uid="{00000000-0005-0000-0000-0000D0320000}"/>
    <cellStyle name="Normal 18 2 5 2 2 4 3" xfId="13102" xr:uid="{00000000-0005-0000-0000-0000D1320000}"/>
    <cellStyle name="Normal 18 2 5 2 2 5" xfId="13103" xr:uid="{00000000-0005-0000-0000-0000D2320000}"/>
    <cellStyle name="Normal 18 2 5 2 2 5 2" xfId="13104" xr:uid="{00000000-0005-0000-0000-0000D3320000}"/>
    <cellStyle name="Normal 18 2 5 2 2 6" xfId="13105" xr:uid="{00000000-0005-0000-0000-0000D4320000}"/>
    <cellStyle name="Normal 18 2 5 2 2 6 2" xfId="13106" xr:uid="{00000000-0005-0000-0000-0000D5320000}"/>
    <cellStyle name="Normal 18 2 5 2 2 7" xfId="13107" xr:uid="{00000000-0005-0000-0000-0000D6320000}"/>
    <cellStyle name="Normal 18 2 5 2 3" xfId="13108" xr:uid="{00000000-0005-0000-0000-0000D7320000}"/>
    <cellStyle name="Normal 18 2 5 2 3 2" xfId="13109" xr:uid="{00000000-0005-0000-0000-0000D8320000}"/>
    <cellStyle name="Normal 18 2 5 2 3 2 2" xfId="13110" xr:uid="{00000000-0005-0000-0000-0000D9320000}"/>
    <cellStyle name="Normal 18 2 5 2 3 2 2 2" xfId="13111" xr:uid="{00000000-0005-0000-0000-0000DA320000}"/>
    <cellStyle name="Normal 18 2 5 2 3 2 3" xfId="13112" xr:uid="{00000000-0005-0000-0000-0000DB320000}"/>
    <cellStyle name="Normal 18 2 5 2 3 3" xfId="13113" xr:uid="{00000000-0005-0000-0000-0000DC320000}"/>
    <cellStyle name="Normal 18 2 5 2 3 3 2" xfId="13114" xr:uid="{00000000-0005-0000-0000-0000DD320000}"/>
    <cellStyle name="Normal 18 2 5 2 3 3 2 2" xfId="13115" xr:uid="{00000000-0005-0000-0000-0000DE320000}"/>
    <cellStyle name="Normal 18 2 5 2 3 3 3" xfId="13116" xr:uid="{00000000-0005-0000-0000-0000DF320000}"/>
    <cellStyle name="Normal 18 2 5 2 3 4" xfId="13117" xr:uid="{00000000-0005-0000-0000-0000E0320000}"/>
    <cellStyle name="Normal 18 2 5 2 3 4 2" xfId="13118" xr:uid="{00000000-0005-0000-0000-0000E1320000}"/>
    <cellStyle name="Normal 18 2 5 2 3 4 2 2" xfId="13119" xr:uid="{00000000-0005-0000-0000-0000E2320000}"/>
    <cellStyle name="Normal 18 2 5 2 3 4 3" xfId="13120" xr:uid="{00000000-0005-0000-0000-0000E3320000}"/>
    <cellStyle name="Normal 18 2 5 2 3 5" xfId="13121" xr:uid="{00000000-0005-0000-0000-0000E4320000}"/>
    <cellStyle name="Normal 18 2 5 2 3 5 2" xfId="13122" xr:uid="{00000000-0005-0000-0000-0000E5320000}"/>
    <cellStyle name="Normal 18 2 5 2 3 6" xfId="13123" xr:uid="{00000000-0005-0000-0000-0000E6320000}"/>
    <cellStyle name="Normal 18 2 5 2 3 6 2" xfId="13124" xr:uid="{00000000-0005-0000-0000-0000E7320000}"/>
    <cellStyle name="Normal 18 2 5 2 3 7" xfId="13125" xr:uid="{00000000-0005-0000-0000-0000E8320000}"/>
    <cellStyle name="Normal 18 2 5 2 4" xfId="13126" xr:uid="{00000000-0005-0000-0000-0000E9320000}"/>
    <cellStyle name="Normal 18 2 5 2 4 2" xfId="13127" xr:uid="{00000000-0005-0000-0000-0000EA320000}"/>
    <cellStyle name="Normal 18 2 5 2 4 2 2" xfId="13128" xr:uid="{00000000-0005-0000-0000-0000EB320000}"/>
    <cellStyle name="Normal 18 2 5 2 4 3" xfId="13129" xr:uid="{00000000-0005-0000-0000-0000EC320000}"/>
    <cellStyle name="Normal 18 2 5 2 5" xfId="13130" xr:uid="{00000000-0005-0000-0000-0000ED320000}"/>
    <cellStyle name="Normal 18 2 5 2 5 2" xfId="13131" xr:uid="{00000000-0005-0000-0000-0000EE320000}"/>
    <cellStyle name="Normal 18 2 5 2 5 2 2" xfId="13132" xr:uid="{00000000-0005-0000-0000-0000EF320000}"/>
    <cellStyle name="Normal 18 2 5 2 5 3" xfId="13133" xr:uid="{00000000-0005-0000-0000-0000F0320000}"/>
    <cellStyle name="Normal 18 2 5 2 6" xfId="13134" xr:uid="{00000000-0005-0000-0000-0000F1320000}"/>
    <cellStyle name="Normal 18 2 5 2 6 2" xfId="13135" xr:uid="{00000000-0005-0000-0000-0000F2320000}"/>
    <cellStyle name="Normal 18 2 5 2 6 2 2" xfId="13136" xr:uid="{00000000-0005-0000-0000-0000F3320000}"/>
    <cellStyle name="Normal 18 2 5 2 6 3" xfId="13137" xr:uid="{00000000-0005-0000-0000-0000F4320000}"/>
    <cellStyle name="Normal 18 2 5 2 7" xfId="13138" xr:uid="{00000000-0005-0000-0000-0000F5320000}"/>
    <cellStyle name="Normal 18 2 5 2 7 2" xfId="13139" xr:uid="{00000000-0005-0000-0000-0000F6320000}"/>
    <cellStyle name="Normal 18 2 5 2 8" xfId="13140" xr:uid="{00000000-0005-0000-0000-0000F7320000}"/>
    <cellStyle name="Normal 18 2 5 2 8 2" xfId="13141" xr:uid="{00000000-0005-0000-0000-0000F8320000}"/>
    <cellStyle name="Normal 18 2 5 2 9" xfId="13142" xr:uid="{00000000-0005-0000-0000-0000F9320000}"/>
    <cellStyle name="Normal 18 2 5 3" xfId="13143" xr:uid="{00000000-0005-0000-0000-0000FA320000}"/>
    <cellStyle name="Normal 18 2 5 3 2" xfId="13144" xr:uid="{00000000-0005-0000-0000-0000FB320000}"/>
    <cellStyle name="Normal 18 2 5 3 2 2" xfId="13145" xr:uid="{00000000-0005-0000-0000-0000FC320000}"/>
    <cellStyle name="Normal 18 2 5 3 2 2 2" xfId="13146" xr:uid="{00000000-0005-0000-0000-0000FD320000}"/>
    <cellStyle name="Normal 18 2 5 3 2 2 2 2" xfId="13147" xr:uid="{00000000-0005-0000-0000-0000FE320000}"/>
    <cellStyle name="Normal 18 2 5 3 2 2 3" xfId="13148" xr:uid="{00000000-0005-0000-0000-0000FF320000}"/>
    <cellStyle name="Normal 18 2 5 3 2 3" xfId="13149" xr:uid="{00000000-0005-0000-0000-000000330000}"/>
    <cellStyle name="Normal 18 2 5 3 2 3 2" xfId="13150" xr:uid="{00000000-0005-0000-0000-000001330000}"/>
    <cellStyle name="Normal 18 2 5 3 2 3 2 2" xfId="13151" xr:uid="{00000000-0005-0000-0000-000002330000}"/>
    <cellStyle name="Normal 18 2 5 3 2 3 3" xfId="13152" xr:uid="{00000000-0005-0000-0000-000003330000}"/>
    <cellStyle name="Normal 18 2 5 3 2 4" xfId="13153" xr:uid="{00000000-0005-0000-0000-000004330000}"/>
    <cellStyle name="Normal 18 2 5 3 2 4 2" xfId="13154" xr:uid="{00000000-0005-0000-0000-000005330000}"/>
    <cellStyle name="Normal 18 2 5 3 2 4 2 2" xfId="13155" xr:uid="{00000000-0005-0000-0000-000006330000}"/>
    <cellStyle name="Normal 18 2 5 3 2 4 3" xfId="13156" xr:uid="{00000000-0005-0000-0000-000007330000}"/>
    <cellStyle name="Normal 18 2 5 3 2 5" xfId="13157" xr:uid="{00000000-0005-0000-0000-000008330000}"/>
    <cellStyle name="Normal 18 2 5 3 2 5 2" xfId="13158" xr:uid="{00000000-0005-0000-0000-000009330000}"/>
    <cellStyle name="Normal 18 2 5 3 2 6" xfId="13159" xr:uid="{00000000-0005-0000-0000-00000A330000}"/>
    <cellStyle name="Normal 18 2 5 3 2 6 2" xfId="13160" xr:uid="{00000000-0005-0000-0000-00000B330000}"/>
    <cellStyle name="Normal 18 2 5 3 2 7" xfId="13161" xr:uid="{00000000-0005-0000-0000-00000C330000}"/>
    <cellStyle name="Normal 18 2 5 3 3" xfId="13162" xr:uid="{00000000-0005-0000-0000-00000D330000}"/>
    <cellStyle name="Normal 18 2 5 3 3 2" xfId="13163" xr:uid="{00000000-0005-0000-0000-00000E330000}"/>
    <cellStyle name="Normal 18 2 5 3 3 2 2" xfId="13164" xr:uid="{00000000-0005-0000-0000-00000F330000}"/>
    <cellStyle name="Normal 18 2 5 3 3 3" xfId="13165" xr:uid="{00000000-0005-0000-0000-000010330000}"/>
    <cellStyle name="Normal 18 2 5 3 4" xfId="13166" xr:uid="{00000000-0005-0000-0000-000011330000}"/>
    <cellStyle name="Normal 18 2 5 3 4 2" xfId="13167" xr:uid="{00000000-0005-0000-0000-000012330000}"/>
    <cellStyle name="Normal 18 2 5 3 4 2 2" xfId="13168" xr:uid="{00000000-0005-0000-0000-000013330000}"/>
    <cellStyle name="Normal 18 2 5 3 4 3" xfId="13169" xr:uid="{00000000-0005-0000-0000-000014330000}"/>
    <cellStyle name="Normal 18 2 5 3 5" xfId="13170" xr:uid="{00000000-0005-0000-0000-000015330000}"/>
    <cellStyle name="Normal 18 2 5 3 5 2" xfId="13171" xr:uid="{00000000-0005-0000-0000-000016330000}"/>
    <cellStyle name="Normal 18 2 5 3 5 2 2" xfId="13172" xr:uid="{00000000-0005-0000-0000-000017330000}"/>
    <cellStyle name="Normal 18 2 5 3 5 3" xfId="13173" xr:uid="{00000000-0005-0000-0000-000018330000}"/>
    <cellStyle name="Normal 18 2 5 3 6" xfId="13174" xr:uid="{00000000-0005-0000-0000-000019330000}"/>
    <cellStyle name="Normal 18 2 5 3 6 2" xfId="13175" xr:uid="{00000000-0005-0000-0000-00001A330000}"/>
    <cellStyle name="Normal 18 2 5 3 7" xfId="13176" xr:uid="{00000000-0005-0000-0000-00001B330000}"/>
    <cellStyle name="Normal 18 2 5 3 7 2" xfId="13177" xr:uid="{00000000-0005-0000-0000-00001C330000}"/>
    <cellStyle name="Normal 18 2 5 3 8" xfId="13178" xr:uid="{00000000-0005-0000-0000-00001D330000}"/>
    <cellStyle name="Normal 18 2 5 4" xfId="13179" xr:uid="{00000000-0005-0000-0000-00001E330000}"/>
    <cellStyle name="Normal 18 2 5 4 2" xfId="13180" xr:uid="{00000000-0005-0000-0000-00001F330000}"/>
    <cellStyle name="Normal 18 2 5 4 2 2" xfId="13181" xr:uid="{00000000-0005-0000-0000-000020330000}"/>
    <cellStyle name="Normal 18 2 5 4 2 2 2" xfId="13182" xr:uid="{00000000-0005-0000-0000-000021330000}"/>
    <cellStyle name="Normal 18 2 5 4 2 3" xfId="13183" xr:uid="{00000000-0005-0000-0000-000022330000}"/>
    <cellStyle name="Normal 18 2 5 4 3" xfId="13184" xr:uid="{00000000-0005-0000-0000-000023330000}"/>
    <cellStyle name="Normal 18 2 5 4 3 2" xfId="13185" xr:uid="{00000000-0005-0000-0000-000024330000}"/>
    <cellStyle name="Normal 18 2 5 4 3 2 2" xfId="13186" xr:uid="{00000000-0005-0000-0000-000025330000}"/>
    <cellStyle name="Normal 18 2 5 4 3 3" xfId="13187" xr:uid="{00000000-0005-0000-0000-000026330000}"/>
    <cellStyle name="Normal 18 2 5 4 4" xfId="13188" xr:uid="{00000000-0005-0000-0000-000027330000}"/>
    <cellStyle name="Normal 18 2 5 4 4 2" xfId="13189" xr:uid="{00000000-0005-0000-0000-000028330000}"/>
    <cellStyle name="Normal 18 2 5 4 4 2 2" xfId="13190" xr:uid="{00000000-0005-0000-0000-000029330000}"/>
    <cellStyle name="Normal 18 2 5 4 4 3" xfId="13191" xr:uid="{00000000-0005-0000-0000-00002A330000}"/>
    <cellStyle name="Normal 18 2 5 4 5" xfId="13192" xr:uid="{00000000-0005-0000-0000-00002B330000}"/>
    <cellStyle name="Normal 18 2 5 4 5 2" xfId="13193" xr:uid="{00000000-0005-0000-0000-00002C330000}"/>
    <cellStyle name="Normal 18 2 5 4 6" xfId="13194" xr:uid="{00000000-0005-0000-0000-00002D330000}"/>
    <cellStyle name="Normal 18 2 5 4 6 2" xfId="13195" xr:uid="{00000000-0005-0000-0000-00002E330000}"/>
    <cellStyle name="Normal 18 2 5 4 7" xfId="13196" xr:uid="{00000000-0005-0000-0000-00002F330000}"/>
    <cellStyle name="Normal 18 2 5 5" xfId="13197" xr:uid="{00000000-0005-0000-0000-000030330000}"/>
    <cellStyle name="Normal 18 2 5 5 2" xfId="13198" xr:uid="{00000000-0005-0000-0000-000031330000}"/>
    <cellStyle name="Normal 18 2 5 5 2 2" xfId="13199" xr:uid="{00000000-0005-0000-0000-000032330000}"/>
    <cellStyle name="Normal 18 2 5 5 2 2 2" xfId="13200" xr:uid="{00000000-0005-0000-0000-000033330000}"/>
    <cellStyle name="Normal 18 2 5 5 2 3" xfId="13201" xr:uid="{00000000-0005-0000-0000-000034330000}"/>
    <cellStyle name="Normal 18 2 5 5 3" xfId="13202" xr:uid="{00000000-0005-0000-0000-000035330000}"/>
    <cellStyle name="Normal 18 2 5 5 3 2" xfId="13203" xr:uid="{00000000-0005-0000-0000-000036330000}"/>
    <cellStyle name="Normal 18 2 5 5 3 2 2" xfId="13204" xr:uid="{00000000-0005-0000-0000-000037330000}"/>
    <cellStyle name="Normal 18 2 5 5 3 3" xfId="13205" xr:uid="{00000000-0005-0000-0000-000038330000}"/>
    <cellStyle name="Normal 18 2 5 5 4" xfId="13206" xr:uid="{00000000-0005-0000-0000-000039330000}"/>
    <cellStyle name="Normal 18 2 5 5 4 2" xfId="13207" xr:uid="{00000000-0005-0000-0000-00003A330000}"/>
    <cellStyle name="Normal 18 2 5 5 4 2 2" xfId="13208" xr:uid="{00000000-0005-0000-0000-00003B330000}"/>
    <cellStyle name="Normal 18 2 5 5 4 3" xfId="13209" xr:uid="{00000000-0005-0000-0000-00003C330000}"/>
    <cellStyle name="Normal 18 2 5 5 5" xfId="13210" xr:uid="{00000000-0005-0000-0000-00003D330000}"/>
    <cellStyle name="Normal 18 2 5 5 5 2" xfId="13211" xr:uid="{00000000-0005-0000-0000-00003E330000}"/>
    <cellStyle name="Normal 18 2 5 5 6" xfId="13212" xr:uid="{00000000-0005-0000-0000-00003F330000}"/>
    <cellStyle name="Normal 18 2 5 5 6 2" xfId="13213" xr:uid="{00000000-0005-0000-0000-000040330000}"/>
    <cellStyle name="Normal 18 2 5 5 7" xfId="13214" xr:uid="{00000000-0005-0000-0000-000041330000}"/>
    <cellStyle name="Normal 18 2 5 6" xfId="13215" xr:uid="{00000000-0005-0000-0000-000042330000}"/>
    <cellStyle name="Normal 18 2 5 6 2" xfId="13216" xr:uid="{00000000-0005-0000-0000-000043330000}"/>
    <cellStyle name="Normal 18 2 5 6 2 2" xfId="13217" xr:uid="{00000000-0005-0000-0000-000044330000}"/>
    <cellStyle name="Normal 18 2 5 6 3" xfId="13218" xr:uid="{00000000-0005-0000-0000-000045330000}"/>
    <cellStyle name="Normal 18 2 5 7" xfId="13219" xr:uid="{00000000-0005-0000-0000-000046330000}"/>
    <cellStyle name="Normal 18 2 5 7 2" xfId="13220" xr:uid="{00000000-0005-0000-0000-000047330000}"/>
    <cellStyle name="Normal 18 2 5 7 2 2" xfId="13221" xr:uid="{00000000-0005-0000-0000-000048330000}"/>
    <cellStyle name="Normal 18 2 5 7 3" xfId="13222" xr:uid="{00000000-0005-0000-0000-000049330000}"/>
    <cellStyle name="Normal 18 2 5 8" xfId="13223" xr:uid="{00000000-0005-0000-0000-00004A330000}"/>
    <cellStyle name="Normal 18 2 5 8 2" xfId="13224" xr:uid="{00000000-0005-0000-0000-00004B330000}"/>
    <cellStyle name="Normal 18 2 5 8 2 2" xfId="13225" xr:uid="{00000000-0005-0000-0000-00004C330000}"/>
    <cellStyle name="Normal 18 2 5 8 3" xfId="13226" xr:uid="{00000000-0005-0000-0000-00004D330000}"/>
    <cellStyle name="Normal 18 2 5 9" xfId="13227" xr:uid="{00000000-0005-0000-0000-00004E330000}"/>
    <cellStyle name="Normal 18 2 5 9 2" xfId="13228" xr:uid="{00000000-0005-0000-0000-00004F330000}"/>
    <cellStyle name="Normal 18 2 6" xfId="13229" xr:uid="{00000000-0005-0000-0000-000050330000}"/>
    <cellStyle name="Normal 18 2 6 2" xfId="13230" xr:uid="{00000000-0005-0000-0000-000051330000}"/>
    <cellStyle name="Normal 18 2 6 2 2" xfId="13231" xr:uid="{00000000-0005-0000-0000-000052330000}"/>
    <cellStyle name="Normal 18 2 6 2 2 2" xfId="13232" xr:uid="{00000000-0005-0000-0000-000053330000}"/>
    <cellStyle name="Normal 18 2 6 2 2 2 2" xfId="13233" xr:uid="{00000000-0005-0000-0000-000054330000}"/>
    <cellStyle name="Normal 18 2 6 2 2 3" xfId="13234" xr:uid="{00000000-0005-0000-0000-000055330000}"/>
    <cellStyle name="Normal 18 2 6 2 3" xfId="13235" xr:uid="{00000000-0005-0000-0000-000056330000}"/>
    <cellStyle name="Normal 18 2 6 2 3 2" xfId="13236" xr:uid="{00000000-0005-0000-0000-000057330000}"/>
    <cellStyle name="Normal 18 2 6 2 3 2 2" xfId="13237" xr:uid="{00000000-0005-0000-0000-000058330000}"/>
    <cellStyle name="Normal 18 2 6 2 3 3" xfId="13238" xr:uid="{00000000-0005-0000-0000-000059330000}"/>
    <cellStyle name="Normal 18 2 6 2 4" xfId="13239" xr:uid="{00000000-0005-0000-0000-00005A330000}"/>
    <cellStyle name="Normal 18 2 6 2 4 2" xfId="13240" xr:uid="{00000000-0005-0000-0000-00005B330000}"/>
    <cellStyle name="Normal 18 2 6 2 4 2 2" xfId="13241" xr:uid="{00000000-0005-0000-0000-00005C330000}"/>
    <cellStyle name="Normal 18 2 6 2 4 3" xfId="13242" xr:uid="{00000000-0005-0000-0000-00005D330000}"/>
    <cellStyle name="Normal 18 2 6 2 5" xfId="13243" xr:uid="{00000000-0005-0000-0000-00005E330000}"/>
    <cellStyle name="Normal 18 2 6 2 5 2" xfId="13244" xr:uid="{00000000-0005-0000-0000-00005F330000}"/>
    <cellStyle name="Normal 18 2 6 2 6" xfId="13245" xr:uid="{00000000-0005-0000-0000-000060330000}"/>
    <cellStyle name="Normal 18 2 6 2 6 2" xfId="13246" xr:uid="{00000000-0005-0000-0000-000061330000}"/>
    <cellStyle name="Normal 18 2 6 2 7" xfId="13247" xr:uid="{00000000-0005-0000-0000-000062330000}"/>
    <cellStyle name="Normal 18 2 6 3" xfId="13248" xr:uid="{00000000-0005-0000-0000-000063330000}"/>
    <cellStyle name="Normal 18 2 6 3 2" xfId="13249" xr:uid="{00000000-0005-0000-0000-000064330000}"/>
    <cellStyle name="Normal 18 2 6 3 2 2" xfId="13250" xr:uid="{00000000-0005-0000-0000-000065330000}"/>
    <cellStyle name="Normal 18 2 6 3 2 2 2" xfId="13251" xr:uid="{00000000-0005-0000-0000-000066330000}"/>
    <cellStyle name="Normal 18 2 6 3 2 3" xfId="13252" xr:uid="{00000000-0005-0000-0000-000067330000}"/>
    <cellStyle name="Normal 18 2 6 3 3" xfId="13253" xr:uid="{00000000-0005-0000-0000-000068330000}"/>
    <cellStyle name="Normal 18 2 6 3 3 2" xfId="13254" xr:uid="{00000000-0005-0000-0000-000069330000}"/>
    <cellStyle name="Normal 18 2 6 3 3 2 2" xfId="13255" xr:uid="{00000000-0005-0000-0000-00006A330000}"/>
    <cellStyle name="Normal 18 2 6 3 3 3" xfId="13256" xr:uid="{00000000-0005-0000-0000-00006B330000}"/>
    <cellStyle name="Normal 18 2 6 3 4" xfId="13257" xr:uid="{00000000-0005-0000-0000-00006C330000}"/>
    <cellStyle name="Normal 18 2 6 3 4 2" xfId="13258" xr:uid="{00000000-0005-0000-0000-00006D330000}"/>
    <cellStyle name="Normal 18 2 6 3 4 2 2" xfId="13259" xr:uid="{00000000-0005-0000-0000-00006E330000}"/>
    <cellStyle name="Normal 18 2 6 3 4 3" xfId="13260" xr:uid="{00000000-0005-0000-0000-00006F330000}"/>
    <cellStyle name="Normal 18 2 6 3 5" xfId="13261" xr:uid="{00000000-0005-0000-0000-000070330000}"/>
    <cellStyle name="Normal 18 2 6 3 5 2" xfId="13262" xr:uid="{00000000-0005-0000-0000-000071330000}"/>
    <cellStyle name="Normal 18 2 6 3 6" xfId="13263" xr:uid="{00000000-0005-0000-0000-000072330000}"/>
    <cellStyle name="Normal 18 2 6 3 6 2" xfId="13264" xr:uid="{00000000-0005-0000-0000-000073330000}"/>
    <cellStyle name="Normal 18 2 6 3 7" xfId="13265" xr:uid="{00000000-0005-0000-0000-000074330000}"/>
    <cellStyle name="Normal 18 2 6 4" xfId="13266" xr:uid="{00000000-0005-0000-0000-000075330000}"/>
    <cellStyle name="Normal 18 2 6 4 2" xfId="13267" xr:uid="{00000000-0005-0000-0000-000076330000}"/>
    <cellStyle name="Normal 18 2 6 4 2 2" xfId="13268" xr:uid="{00000000-0005-0000-0000-000077330000}"/>
    <cellStyle name="Normal 18 2 6 4 3" xfId="13269" xr:uid="{00000000-0005-0000-0000-000078330000}"/>
    <cellStyle name="Normal 18 2 6 5" xfId="13270" xr:uid="{00000000-0005-0000-0000-000079330000}"/>
    <cellStyle name="Normal 18 2 6 5 2" xfId="13271" xr:uid="{00000000-0005-0000-0000-00007A330000}"/>
    <cellStyle name="Normal 18 2 6 5 2 2" xfId="13272" xr:uid="{00000000-0005-0000-0000-00007B330000}"/>
    <cellStyle name="Normal 18 2 6 5 3" xfId="13273" xr:uid="{00000000-0005-0000-0000-00007C330000}"/>
    <cellStyle name="Normal 18 2 6 6" xfId="13274" xr:uid="{00000000-0005-0000-0000-00007D330000}"/>
    <cellStyle name="Normal 18 2 6 6 2" xfId="13275" xr:uid="{00000000-0005-0000-0000-00007E330000}"/>
    <cellStyle name="Normal 18 2 6 6 2 2" xfId="13276" xr:uid="{00000000-0005-0000-0000-00007F330000}"/>
    <cellStyle name="Normal 18 2 6 6 3" xfId="13277" xr:uid="{00000000-0005-0000-0000-000080330000}"/>
    <cellStyle name="Normal 18 2 6 7" xfId="13278" xr:uid="{00000000-0005-0000-0000-000081330000}"/>
    <cellStyle name="Normal 18 2 6 7 2" xfId="13279" xr:uid="{00000000-0005-0000-0000-000082330000}"/>
    <cellStyle name="Normal 18 2 6 8" xfId="13280" xr:uid="{00000000-0005-0000-0000-000083330000}"/>
    <cellStyle name="Normal 18 2 6 8 2" xfId="13281" xr:uid="{00000000-0005-0000-0000-000084330000}"/>
    <cellStyle name="Normal 18 2 6 9" xfId="13282" xr:uid="{00000000-0005-0000-0000-000085330000}"/>
    <cellStyle name="Normal 18 2 7" xfId="13283" xr:uid="{00000000-0005-0000-0000-000086330000}"/>
    <cellStyle name="Normal 18 2 7 2" xfId="13284" xr:uid="{00000000-0005-0000-0000-000087330000}"/>
    <cellStyle name="Normal 18 2 7 2 2" xfId="13285" xr:uid="{00000000-0005-0000-0000-000088330000}"/>
    <cellStyle name="Normal 18 2 7 2 2 2" xfId="13286" xr:uid="{00000000-0005-0000-0000-000089330000}"/>
    <cellStyle name="Normal 18 2 7 2 2 2 2" xfId="13287" xr:uid="{00000000-0005-0000-0000-00008A330000}"/>
    <cellStyle name="Normal 18 2 7 2 2 3" xfId="13288" xr:uid="{00000000-0005-0000-0000-00008B330000}"/>
    <cellStyle name="Normal 18 2 7 2 3" xfId="13289" xr:uid="{00000000-0005-0000-0000-00008C330000}"/>
    <cellStyle name="Normal 18 2 7 2 3 2" xfId="13290" xr:uid="{00000000-0005-0000-0000-00008D330000}"/>
    <cellStyle name="Normal 18 2 7 2 3 2 2" xfId="13291" xr:uid="{00000000-0005-0000-0000-00008E330000}"/>
    <cellStyle name="Normal 18 2 7 2 3 3" xfId="13292" xr:uid="{00000000-0005-0000-0000-00008F330000}"/>
    <cellStyle name="Normal 18 2 7 2 4" xfId="13293" xr:uid="{00000000-0005-0000-0000-000090330000}"/>
    <cellStyle name="Normal 18 2 7 2 4 2" xfId="13294" xr:uid="{00000000-0005-0000-0000-000091330000}"/>
    <cellStyle name="Normal 18 2 7 2 4 2 2" xfId="13295" xr:uid="{00000000-0005-0000-0000-000092330000}"/>
    <cellStyle name="Normal 18 2 7 2 4 3" xfId="13296" xr:uid="{00000000-0005-0000-0000-000093330000}"/>
    <cellStyle name="Normal 18 2 7 2 5" xfId="13297" xr:uid="{00000000-0005-0000-0000-000094330000}"/>
    <cellStyle name="Normal 18 2 7 2 5 2" xfId="13298" xr:uid="{00000000-0005-0000-0000-000095330000}"/>
    <cellStyle name="Normal 18 2 7 2 6" xfId="13299" xr:uid="{00000000-0005-0000-0000-000096330000}"/>
    <cellStyle name="Normal 18 2 7 2 6 2" xfId="13300" xr:uid="{00000000-0005-0000-0000-000097330000}"/>
    <cellStyle name="Normal 18 2 7 2 7" xfId="13301" xr:uid="{00000000-0005-0000-0000-000098330000}"/>
    <cellStyle name="Normal 18 2 7 3" xfId="13302" xr:uid="{00000000-0005-0000-0000-000099330000}"/>
    <cellStyle name="Normal 18 2 7 3 2" xfId="13303" xr:uid="{00000000-0005-0000-0000-00009A330000}"/>
    <cellStyle name="Normal 18 2 7 3 2 2" xfId="13304" xr:uid="{00000000-0005-0000-0000-00009B330000}"/>
    <cellStyle name="Normal 18 2 7 3 3" xfId="13305" xr:uid="{00000000-0005-0000-0000-00009C330000}"/>
    <cellStyle name="Normal 18 2 7 4" xfId="13306" xr:uid="{00000000-0005-0000-0000-00009D330000}"/>
    <cellStyle name="Normal 18 2 7 4 2" xfId="13307" xr:uid="{00000000-0005-0000-0000-00009E330000}"/>
    <cellStyle name="Normal 18 2 7 4 2 2" xfId="13308" xr:uid="{00000000-0005-0000-0000-00009F330000}"/>
    <cellStyle name="Normal 18 2 7 4 3" xfId="13309" xr:uid="{00000000-0005-0000-0000-0000A0330000}"/>
    <cellStyle name="Normal 18 2 7 5" xfId="13310" xr:uid="{00000000-0005-0000-0000-0000A1330000}"/>
    <cellStyle name="Normal 18 2 7 5 2" xfId="13311" xr:uid="{00000000-0005-0000-0000-0000A2330000}"/>
    <cellStyle name="Normal 18 2 7 5 2 2" xfId="13312" xr:uid="{00000000-0005-0000-0000-0000A3330000}"/>
    <cellStyle name="Normal 18 2 7 5 3" xfId="13313" xr:uid="{00000000-0005-0000-0000-0000A4330000}"/>
    <cellStyle name="Normal 18 2 7 6" xfId="13314" xr:uid="{00000000-0005-0000-0000-0000A5330000}"/>
    <cellStyle name="Normal 18 2 7 6 2" xfId="13315" xr:uid="{00000000-0005-0000-0000-0000A6330000}"/>
    <cellStyle name="Normal 18 2 7 7" xfId="13316" xr:uid="{00000000-0005-0000-0000-0000A7330000}"/>
    <cellStyle name="Normal 18 2 7 7 2" xfId="13317" xr:uid="{00000000-0005-0000-0000-0000A8330000}"/>
    <cellStyle name="Normal 18 2 7 8" xfId="13318" xr:uid="{00000000-0005-0000-0000-0000A9330000}"/>
    <cellStyle name="Normal 18 2 8" xfId="13319" xr:uid="{00000000-0005-0000-0000-0000AA330000}"/>
    <cellStyle name="Normal 18 2 8 2" xfId="13320" xr:uid="{00000000-0005-0000-0000-0000AB330000}"/>
    <cellStyle name="Normal 18 2 8 2 2" xfId="13321" xr:uid="{00000000-0005-0000-0000-0000AC330000}"/>
    <cellStyle name="Normal 18 2 8 2 2 2" xfId="13322" xr:uid="{00000000-0005-0000-0000-0000AD330000}"/>
    <cellStyle name="Normal 18 2 8 2 3" xfId="13323" xr:uid="{00000000-0005-0000-0000-0000AE330000}"/>
    <cellStyle name="Normal 18 2 8 3" xfId="13324" xr:uid="{00000000-0005-0000-0000-0000AF330000}"/>
    <cellStyle name="Normal 18 2 8 3 2" xfId="13325" xr:uid="{00000000-0005-0000-0000-0000B0330000}"/>
    <cellStyle name="Normal 18 2 8 3 2 2" xfId="13326" xr:uid="{00000000-0005-0000-0000-0000B1330000}"/>
    <cellStyle name="Normal 18 2 8 3 3" xfId="13327" xr:uid="{00000000-0005-0000-0000-0000B2330000}"/>
    <cellStyle name="Normal 18 2 8 4" xfId="13328" xr:uid="{00000000-0005-0000-0000-0000B3330000}"/>
    <cellStyle name="Normal 18 2 8 4 2" xfId="13329" xr:uid="{00000000-0005-0000-0000-0000B4330000}"/>
    <cellStyle name="Normal 18 2 8 4 2 2" xfId="13330" xr:uid="{00000000-0005-0000-0000-0000B5330000}"/>
    <cellStyle name="Normal 18 2 8 4 3" xfId="13331" xr:uid="{00000000-0005-0000-0000-0000B6330000}"/>
    <cellStyle name="Normal 18 2 8 5" xfId="13332" xr:uid="{00000000-0005-0000-0000-0000B7330000}"/>
    <cellStyle name="Normal 18 2 8 5 2" xfId="13333" xr:uid="{00000000-0005-0000-0000-0000B8330000}"/>
    <cellStyle name="Normal 18 2 8 6" xfId="13334" xr:uid="{00000000-0005-0000-0000-0000B9330000}"/>
    <cellStyle name="Normal 18 2 8 6 2" xfId="13335" xr:uid="{00000000-0005-0000-0000-0000BA330000}"/>
    <cellStyle name="Normal 18 2 8 7" xfId="13336" xr:uid="{00000000-0005-0000-0000-0000BB330000}"/>
    <cellStyle name="Normal 18 2 9" xfId="13337" xr:uid="{00000000-0005-0000-0000-0000BC330000}"/>
    <cellStyle name="Normal 18 2 9 2" xfId="13338" xr:uid="{00000000-0005-0000-0000-0000BD330000}"/>
    <cellStyle name="Normal 18 2 9 2 2" xfId="13339" xr:uid="{00000000-0005-0000-0000-0000BE330000}"/>
    <cellStyle name="Normal 18 2 9 2 2 2" xfId="13340" xr:uid="{00000000-0005-0000-0000-0000BF330000}"/>
    <cellStyle name="Normal 18 2 9 2 3" xfId="13341" xr:uid="{00000000-0005-0000-0000-0000C0330000}"/>
    <cellStyle name="Normal 18 2 9 3" xfId="13342" xr:uid="{00000000-0005-0000-0000-0000C1330000}"/>
    <cellStyle name="Normal 18 2 9 3 2" xfId="13343" xr:uid="{00000000-0005-0000-0000-0000C2330000}"/>
    <cellStyle name="Normal 18 2 9 3 2 2" xfId="13344" xr:uid="{00000000-0005-0000-0000-0000C3330000}"/>
    <cellStyle name="Normal 18 2 9 3 3" xfId="13345" xr:uid="{00000000-0005-0000-0000-0000C4330000}"/>
    <cellStyle name="Normal 18 2 9 4" xfId="13346" xr:uid="{00000000-0005-0000-0000-0000C5330000}"/>
    <cellStyle name="Normal 18 2 9 4 2" xfId="13347" xr:uid="{00000000-0005-0000-0000-0000C6330000}"/>
    <cellStyle name="Normal 18 2 9 4 2 2" xfId="13348" xr:uid="{00000000-0005-0000-0000-0000C7330000}"/>
    <cellStyle name="Normal 18 2 9 4 3" xfId="13349" xr:uid="{00000000-0005-0000-0000-0000C8330000}"/>
    <cellStyle name="Normal 18 2 9 5" xfId="13350" xr:uid="{00000000-0005-0000-0000-0000C9330000}"/>
    <cellStyle name="Normal 18 2 9 5 2" xfId="13351" xr:uid="{00000000-0005-0000-0000-0000CA330000}"/>
    <cellStyle name="Normal 18 2 9 6" xfId="13352" xr:uid="{00000000-0005-0000-0000-0000CB330000}"/>
    <cellStyle name="Normal 18 2 9 6 2" xfId="13353" xr:uid="{00000000-0005-0000-0000-0000CC330000}"/>
    <cellStyle name="Normal 18 2 9 7" xfId="13354" xr:uid="{00000000-0005-0000-0000-0000CD330000}"/>
    <cellStyle name="Normal 18 2_Confidential Information" xfId="13355" xr:uid="{00000000-0005-0000-0000-0000CE330000}"/>
    <cellStyle name="Normal 19" xfId="457" xr:uid="{00000000-0005-0000-0000-0000CF330000}"/>
    <cellStyle name="Normal 19 10" xfId="13356" xr:uid="{00000000-0005-0000-0000-0000D0330000}"/>
    <cellStyle name="Normal 19 10 2" xfId="13357" xr:uid="{00000000-0005-0000-0000-0000D1330000}"/>
    <cellStyle name="Normal 19 10 2 2" xfId="13358" xr:uid="{00000000-0005-0000-0000-0000D2330000}"/>
    <cellStyle name="Normal 19 10 3" xfId="13359" xr:uid="{00000000-0005-0000-0000-0000D3330000}"/>
    <cellStyle name="Normal 19 11" xfId="13360" xr:uid="{00000000-0005-0000-0000-0000D4330000}"/>
    <cellStyle name="Normal 19 11 2" xfId="13361" xr:uid="{00000000-0005-0000-0000-0000D5330000}"/>
    <cellStyle name="Normal 19 11 2 2" xfId="13362" xr:uid="{00000000-0005-0000-0000-0000D6330000}"/>
    <cellStyle name="Normal 19 11 3" xfId="13363" xr:uid="{00000000-0005-0000-0000-0000D7330000}"/>
    <cellStyle name="Normal 19 12" xfId="13364" xr:uid="{00000000-0005-0000-0000-0000D8330000}"/>
    <cellStyle name="Normal 19 12 2" xfId="13365" xr:uid="{00000000-0005-0000-0000-0000D9330000}"/>
    <cellStyle name="Normal 19 12 2 2" xfId="13366" xr:uid="{00000000-0005-0000-0000-0000DA330000}"/>
    <cellStyle name="Normal 19 12 3" xfId="13367" xr:uid="{00000000-0005-0000-0000-0000DB330000}"/>
    <cellStyle name="Normal 19 13" xfId="13368" xr:uid="{00000000-0005-0000-0000-0000DC330000}"/>
    <cellStyle name="Normal 19 13 2" xfId="13369" xr:uid="{00000000-0005-0000-0000-0000DD330000}"/>
    <cellStyle name="Normal 19 14" xfId="13370" xr:uid="{00000000-0005-0000-0000-0000DE330000}"/>
    <cellStyle name="Normal 19 14 2" xfId="13371" xr:uid="{00000000-0005-0000-0000-0000DF330000}"/>
    <cellStyle name="Normal 19 15" xfId="13372" xr:uid="{00000000-0005-0000-0000-0000E0330000}"/>
    <cellStyle name="Normal 19 2" xfId="458" xr:uid="{00000000-0005-0000-0000-0000E1330000}"/>
    <cellStyle name="Normal 19 2 10" xfId="13373" xr:uid="{00000000-0005-0000-0000-0000E2330000}"/>
    <cellStyle name="Normal 19 2 10 2" xfId="13374" xr:uid="{00000000-0005-0000-0000-0000E3330000}"/>
    <cellStyle name="Normal 19 2 10 2 2" xfId="13375" xr:uid="{00000000-0005-0000-0000-0000E4330000}"/>
    <cellStyle name="Normal 19 2 10 3" xfId="13376" xr:uid="{00000000-0005-0000-0000-0000E5330000}"/>
    <cellStyle name="Normal 19 2 11" xfId="13377" xr:uid="{00000000-0005-0000-0000-0000E6330000}"/>
    <cellStyle name="Normal 19 2 11 2" xfId="13378" xr:uid="{00000000-0005-0000-0000-0000E7330000}"/>
    <cellStyle name="Normal 19 2 12" xfId="13379" xr:uid="{00000000-0005-0000-0000-0000E8330000}"/>
    <cellStyle name="Normal 19 2 12 2" xfId="13380" xr:uid="{00000000-0005-0000-0000-0000E9330000}"/>
    <cellStyle name="Normal 19 2 13" xfId="13381" xr:uid="{00000000-0005-0000-0000-0000EA330000}"/>
    <cellStyle name="Normal 19 2 2" xfId="459" xr:uid="{00000000-0005-0000-0000-0000EB330000}"/>
    <cellStyle name="Normal 19 2 2 10" xfId="13382" xr:uid="{00000000-0005-0000-0000-0000EC330000}"/>
    <cellStyle name="Normal 19 2 2 10 2" xfId="13383" xr:uid="{00000000-0005-0000-0000-0000ED330000}"/>
    <cellStyle name="Normal 19 2 2 11" xfId="13384" xr:uid="{00000000-0005-0000-0000-0000EE330000}"/>
    <cellStyle name="Normal 19 2 2 2" xfId="13385" xr:uid="{00000000-0005-0000-0000-0000EF330000}"/>
    <cellStyle name="Normal 19 2 2 2 2" xfId="13386" xr:uid="{00000000-0005-0000-0000-0000F0330000}"/>
    <cellStyle name="Normal 19 2 2 2 2 2" xfId="13387" xr:uid="{00000000-0005-0000-0000-0000F1330000}"/>
    <cellStyle name="Normal 19 2 2 2 2 2 2" xfId="13388" xr:uid="{00000000-0005-0000-0000-0000F2330000}"/>
    <cellStyle name="Normal 19 2 2 2 2 2 2 2" xfId="13389" xr:uid="{00000000-0005-0000-0000-0000F3330000}"/>
    <cellStyle name="Normal 19 2 2 2 2 2 3" xfId="13390" xr:uid="{00000000-0005-0000-0000-0000F4330000}"/>
    <cellStyle name="Normal 19 2 2 2 2 3" xfId="13391" xr:uid="{00000000-0005-0000-0000-0000F5330000}"/>
    <cellStyle name="Normal 19 2 2 2 2 3 2" xfId="13392" xr:uid="{00000000-0005-0000-0000-0000F6330000}"/>
    <cellStyle name="Normal 19 2 2 2 2 3 2 2" xfId="13393" xr:uid="{00000000-0005-0000-0000-0000F7330000}"/>
    <cellStyle name="Normal 19 2 2 2 2 3 3" xfId="13394" xr:uid="{00000000-0005-0000-0000-0000F8330000}"/>
    <cellStyle name="Normal 19 2 2 2 2 4" xfId="13395" xr:uid="{00000000-0005-0000-0000-0000F9330000}"/>
    <cellStyle name="Normal 19 2 2 2 2 4 2" xfId="13396" xr:uid="{00000000-0005-0000-0000-0000FA330000}"/>
    <cellStyle name="Normal 19 2 2 2 2 4 2 2" xfId="13397" xr:uid="{00000000-0005-0000-0000-0000FB330000}"/>
    <cellStyle name="Normal 19 2 2 2 2 4 3" xfId="13398" xr:uid="{00000000-0005-0000-0000-0000FC330000}"/>
    <cellStyle name="Normal 19 2 2 2 2 5" xfId="13399" xr:uid="{00000000-0005-0000-0000-0000FD330000}"/>
    <cellStyle name="Normal 19 2 2 2 2 5 2" xfId="13400" xr:uid="{00000000-0005-0000-0000-0000FE330000}"/>
    <cellStyle name="Normal 19 2 2 2 2 6" xfId="13401" xr:uid="{00000000-0005-0000-0000-0000FF330000}"/>
    <cellStyle name="Normal 19 2 2 2 2 6 2" xfId="13402" xr:uid="{00000000-0005-0000-0000-000000340000}"/>
    <cellStyle name="Normal 19 2 2 2 2 7" xfId="13403" xr:uid="{00000000-0005-0000-0000-000001340000}"/>
    <cellStyle name="Normal 19 2 2 2 3" xfId="13404" xr:uid="{00000000-0005-0000-0000-000002340000}"/>
    <cellStyle name="Normal 19 2 2 2 3 2" xfId="13405" xr:uid="{00000000-0005-0000-0000-000003340000}"/>
    <cellStyle name="Normal 19 2 2 2 3 2 2" xfId="13406" xr:uid="{00000000-0005-0000-0000-000004340000}"/>
    <cellStyle name="Normal 19 2 2 2 3 2 2 2" xfId="13407" xr:uid="{00000000-0005-0000-0000-000005340000}"/>
    <cellStyle name="Normal 19 2 2 2 3 2 3" xfId="13408" xr:uid="{00000000-0005-0000-0000-000006340000}"/>
    <cellStyle name="Normal 19 2 2 2 3 3" xfId="13409" xr:uid="{00000000-0005-0000-0000-000007340000}"/>
    <cellStyle name="Normal 19 2 2 2 3 3 2" xfId="13410" xr:uid="{00000000-0005-0000-0000-000008340000}"/>
    <cellStyle name="Normal 19 2 2 2 3 3 2 2" xfId="13411" xr:uid="{00000000-0005-0000-0000-000009340000}"/>
    <cellStyle name="Normal 19 2 2 2 3 3 3" xfId="13412" xr:uid="{00000000-0005-0000-0000-00000A340000}"/>
    <cellStyle name="Normal 19 2 2 2 3 4" xfId="13413" xr:uid="{00000000-0005-0000-0000-00000B340000}"/>
    <cellStyle name="Normal 19 2 2 2 3 4 2" xfId="13414" xr:uid="{00000000-0005-0000-0000-00000C340000}"/>
    <cellStyle name="Normal 19 2 2 2 3 4 2 2" xfId="13415" xr:uid="{00000000-0005-0000-0000-00000D340000}"/>
    <cellStyle name="Normal 19 2 2 2 3 4 3" xfId="13416" xr:uid="{00000000-0005-0000-0000-00000E340000}"/>
    <cellStyle name="Normal 19 2 2 2 3 5" xfId="13417" xr:uid="{00000000-0005-0000-0000-00000F340000}"/>
    <cellStyle name="Normal 19 2 2 2 3 5 2" xfId="13418" xr:uid="{00000000-0005-0000-0000-000010340000}"/>
    <cellStyle name="Normal 19 2 2 2 3 6" xfId="13419" xr:uid="{00000000-0005-0000-0000-000011340000}"/>
    <cellStyle name="Normal 19 2 2 2 3 6 2" xfId="13420" xr:uid="{00000000-0005-0000-0000-000012340000}"/>
    <cellStyle name="Normal 19 2 2 2 3 7" xfId="13421" xr:uid="{00000000-0005-0000-0000-000013340000}"/>
    <cellStyle name="Normal 19 2 2 2 4" xfId="13422" xr:uid="{00000000-0005-0000-0000-000014340000}"/>
    <cellStyle name="Normal 19 2 2 2 4 2" xfId="13423" xr:uid="{00000000-0005-0000-0000-000015340000}"/>
    <cellStyle name="Normal 19 2 2 2 4 2 2" xfId="13424" xr:uid="{00000000-0005-0000-0000-000016340000}"/>
    <cellStyle name="Normal 19 2 2 2 4 3" xfId="13425" xr:uid="{00000000-0005-0000-0000-000017340000}"/>
    <cellStyle name="Normal 19 2 2 2 5" xfId="13426" xr:uid="{00000000-0005-0000-0000-000018340000}"/>
    <cellStyle name="Normal 19 2 2 2 5 2" xfId="13427" xr:uid="{00000000-0005-0000-0000-000019340000}"/>
    <cellStyle name="Normal 19 2 2 2 5 2 2" xfId="13428" xr:uid="{00000000-0005-0000-0000-00001A340000}"/>
    <cellStyle name="Normal 19 2 2 2 5 3" xfId="13429" xr:uid="{00000000-0005-0000-0000-00001B340000}"/>
    <cellStyle name="Normal 19 2 2 2 6" xfId="13430" xr:uid="{00000000-0005-0000-0000-00001C340000}"/>
    <cellStyle name="Normal 19 2 2 2 6 2" xfId="13431" xr:uid="{00000000-0005-0000-0000-00001D340000}"/>
    <cellStyle name="Normal 19 2 2 2 6 2 2" xfId="13432" xr:uid="{00000000-0005-0000-0000-00001E340000}"/>
    <cellStyle name="Normal 19 2 2 2 6 3" xfId="13433" xr:uid="{00000000-0005-0000-0000-00001F340000}"/>
    <cellStyle name="Normal 19 2 2 2 7" xfId="13434" xr:uid="{00000000-0005-0000-0000-000020340000}"/>
    <cellStyle name="Normal 19 2 2 2 7 2" xfId="13435" xr:uid="{00000000-0005-0000-0000-000021340000}"/>
    <cellStyle name="Normal 19 2 2 2 8" xfId="13436" xr:uid="{00000000-0005-0000-0000-000022340000}"/>
    <cellStyle name="Normal 19 2 2 2 8 2" xfId="13437" xr:uid="{00000000-0005-0000-0000-000023340000}"/>
    <cellStyle name="Normal 19 2 2 2 9" xfId="13438" xr:uid="{00000000-0005-0000-0000-000024340000}"/>
    <cellStyle name="Normal 19 2 2 3" xfId="13439" xr:uid="{00000000-0005-0000-0000-000025340000}"/>
    <cellStyle name="Normal 19 2 2 3 2" xfId="13440" xr:uid="{00000000-0005-0000-0000-000026340000}"/>
    <cellStyle name="Normal 19 2 2 3 2 2" xfId="13441" xr:uid="{00000000-0005-0000-0000-000027340000}"/>
    <cellStyle name="Normal 19 2 2 3 2 2 2" xfId="13442" xr:uid="{00000000-0005-0000-0000-000028340000}"/>
    <cellStyle name="Normal 19 2 2 3 2 2 2 2" xfId="13443" xr:uid="{00000000-0005-0000-0000-000029340000}"/>
    <cellStyle name="Normal 19 2 2 3 2 2 3" xfId="13444" xr:uid="{00000000-0005-0000-0000-00002A340000}"/>
    <cellStyle name="Normal 19 2 2 3 2 3" xfId="13445" xr:uid="{00000000-0005-0000-0000-00002B340000}"/>
    <cellStyle name="Normal 19 2 2 3 2 3 2" xfId="13446" xr:uid="{00000000-0005-0000-0000-00002C340000}"/>
    <cellStyle name="Normal 19 2 2 3 2 3 2 2" xfId="13447" xr:uid="{00000000-0005-0000-0000-00002D340000}"/>
    <cellStyle name="Normal 19 2 2 3 2 3 3" xfId="13448" xr:uid="{00000000-0005-0000-0000-00002E340000}"/>
    <cellStyle name="Normal 19 2 2 3 2 4" xfId="13449" xr:uid="{00000000-0005-0000-0000-00002F340000}"/>
    <cellStyle name="Normal 19 2 2 3 2 4 2" xfId="13450" xr:uid="{00000000-0005-0000-0000-000030340000}"/>
    <cellStyle name="Normal 19 2 2 3 2 4 2 2" xfId="13451" xr:uid="{00000000-0005-0000-0000-000031340000}"/>
    <cellStyle name="Normal 19 2 2 3 2 4 3" xfId="13452" xr:uid="{00000000-0005-0000-0000-000032340000}"/>
    <cellStyle name="Normal 19 2 2 3 2 5" xfId="13453" xr:uid="{00000000-0005-0000-0000-000033340000}"/>
    <cellStyle name="Normal 19 2 2 3 2 5 2" xfId="13454" xr:uid="{00000000-0005-0000-0000-000034340000}"/>
    <cellStyle name="Normal 19 2 2 3 2 6" xfId="13455" xr:uid="{00000000-0005-0000-0000-000035340000}"/>
    <cellStyle name="Normal 19 2 2 3 2 6 2" xfId="13456" xr:uid="{00000000-0005-0000-0000-000036340000}"/>
    <cellStyle name="Normal 19 2 2 3 2 7" xfId="13457" xr:uid="{00000000-0005-0000-0000-000037340000}"/>
    <cellStyle name="Normal 19 2 2 3 3" xfId="13458" xr:uid="{00000000-0005-0000-0000-000038340000}"/>
    <cellStyle name="Normal 19 2 2 3 3 2" xfId="13459" xr:uid="{00000000-0005-0000-0000-000039340000}"/>
    <cellStyle name="Normal 19 2 2 3 3 2 2" xfId="13460" xr:uid="{00000000-0005-0000-0000-00003A340000}"/>
    <cellStyle name="Normal 19 2 2 3 3 3" xfId="13461" xr:uid="{00000000-0005-0000-0000-00003B340000}"/>
    <cellStyle name="Normal 19 2 2 3 4" xfId="13462" xr:uid="{00000000-0005-0000-0000-00003C340000}"/>
    <cellStyle name="Normal 19 2 2 3 4 2" xfId="13463" xr:uid="{00000000-0005-0000-0000-00003D340000}"/>
    <cellStyle name="Normal 19 2 2 3 4 2 2" xfId="13464" xr:uid="{00000000-0005-0000-0000-00003E340000}"/>
    <cellStyle name="Normal 19 2 2 3 4 3" xfId="13465" xr:uid="{00000000-0005-0000-0000-00003F340000}"/>
    <cellStyle name="Normal 19 2 2 3 5" xfId="13466" xr:uid="{00000000-0005-0000-0000-000040340000}"/>
    <cellStyle name="Normal 19 2 2 3 5 2" xfId="13467" xr:uid="{00000000-0005-0000-0000-000041340000}"/>
    <cellStyle name="Normal 19 2 2 3 5 2 2" xfId="13468" xr:uid="{00000000-0005-0000-0000-000042340000}"/>
    <cellStyle name="Normal 19 2 2 3 5 3" xfId="13469" xr:uid="{00000000-0005-0000-0000-000043340000}"/>
    <cellStyle name="Normal 19 2 2 3 6" xfId="13470" xr:uid="{00000000-0005-0000-0000-000044340000}"/>
    <cellStyle name="Normal 19 2 2 3 6 2" xfId="13471" xr:uid="{00000000-0005-0000-0000-000045340000}"/>
    <cellStyle name="Normal 19 2 2 3 7" xfId="13472" xr:uid="{00000000-0005-0000-0000-000046340000}"/>
    <cellStyle name="Normal 19 2 2 3 7 2" xfId="13473" xr:uid="{00000000-0005-0000-0000-000047340000}"/>
    <cellStyle name="Normal 19 2 2 3 8" xfId="13474" xr:uid="{00000000-0005-0000-0000-000048340000}"/>
    <cellStyle name="Normal 19 2 2 4" xfId="13475" xr:uid="{00000000-0005-0000-0000-000049340000}"/>
    <cellStyle name="Normal 19 2 2 4 2" xfId="13476" xr:uid="{00000000-0005-0000-0000-00004A340000}"/>
    <cellStyle name="Normal 19 2 2 4 2 2" xfId="13477" xr:uid="{00000000-0005-0000-0000-00004B340000}"/>
    <cellStyle name="Normal 19 2 2 4 2 2 2" xfId="13478" xr:uid="{00000000-0005-0000-0000-00004C340000}"/>
    <cellStyle name="Normal 19 2 2 4 2 3" xfId="13479" xr:uid="{00000000-0005-0000-0000-00004D340000}"/>
    <cellStyle name="Normal 19 2 2 4 3" xfId="13480" xr:uid="{00000000-0005-0000-0000-00004E340000}"/>
    <cellStyle name="Normal 19 2 2 4 3 2" xfId="13481" xr:uid="{00000000-0005-0000-0000-00004F340000}"/>
    <cellStyle name="Normal 19 2 2 4 3 2 2" xfId="13482" xr:uid="{00000000-0005-0000-0000-000050340000}"/>
    <cellStyle name="Normal 19 2 2 4 3 3" xfId="13483" xr:uid="{00000000-0005-0000-0000-000051340000}"/>
    <cellStyle name="Normal 19 2 2 4 4" xfId="13484" xr:uid="{00000000-0005-0000-0000-000052340000}"/>
    <cellStyle name="Normal 19 2 2 4 4 2" xfId="13485" xr:uid="{00000000-0005-0000-0000-000053340000}"/>
    <cellStyle name="Normal 19 2 2 4 4 2 2" xfId="13486" xr:uid="{00000000-0005-0000-0000-000054340000}"/>
    <cellStyle name="Normal 19 2 2 4 4 3" xfId="13487" xr:uid="{00000000-0005-0000-0000-000055340000}"/>
    <cellStyle name="Normal 19 2 2 4 5" xfId="13488" xr:uid="{00000000-0005-0000-0000-000056340000}"/>
    <cellStyle name="Normal 19 2 2 4 5 2" xfId="13489" xr:uid="{00000000-0005-0000-0000-000057340000}"/>
    <cellStyle name="Normal 19 2 2 4 6" xfId="13490" xr:uid="{00000000-0005-0000-0000-000058340000}"/>
    <cellStyle name="Normal 19 2 2 4 6 2" xfId="13491" xr:uid="{00000000-0005-0000-0000-000059340000}"/>
    <cellStyle name="Normal 19 2 2 4 7" xfId="13492" xr:uid="{00000000-0005-0000-0000-00005A340000}"/>
    <cellStyle name="Normal 19 2 2 5" xfId="13493" xr:uid="{00000000-0005-0000-0000-00005B340000}"/>
    <cellStyle name="Normal 19 2 2 5 2" xfId="13494" xr:uid="{00000000-0005-0000-0000-00005C340000}"/>
    <cellStyle name="Normal 19 2 2 5 2 2" xfId="13495" xr:uid="{00000000-0005-0000-0000-00005D340000}"/>
    <cellStyle name="Normal 19 2 2 5 2 2 2" xfId="13496" xr:uid="{00000000-0005-0000-0000-00005E340000}"/>
    <cellStyle name="Normal 19 2 2 5 2 3" xfId="13497" xr:uid="{00000000-0005-0000-0000-00005F340000}"/>
    <cellStyle name="Normal 19 2 2 5 3" xfId="13498" xr:uid="{00000000-0005-0000-0000-000060340000}"/>
    <cellStyle name="Normal 19 2 2 5 3 2" xfId="13499" xr:uid="{00000000-0005-0000-0000-000061340000}"/>
    <cellStyle name="Normal 19 2 2 5 3 2 2" xfId="13500" xr:uid="{00000000-0005-0000-0000-000062340000}"/>
    <cellStyle name="Normal 19 2 2 5 3 3" xfId="13501" xr:uid="{00000000-0005-0000-0000-000063340000}"/>
    <cellStyle name="Normal 19 2 2 5 4" xfId="13502" xr:uid="{00000000-0005-0000-0000-000064340000}"/>
    <cellStyle name="Normal 19 2 2 5 4 2" xfId="13503" xr:uid="{00000000-0005-0000-0000-000065340000}"/>
    <cellStyle name="Normal 19 2 2 5 4 2 2" xfId="13504" xr:uid="{00000000-0005-0000-0000-000066340000}"/>
    <cellStyle name="Normal 19 2 2 5 4 3" xfId="13505" xr:uid="{00000000-0005-0000-0000-000067340000}"/>
    <cellStyle name="Normal 19 2 2 5 5" xfId="13506" xr:uid="{00000000-0005-0000-0000-000068340000}"/>
    <cellStyle name="Normal 19 2 2 5 5 2" xfId="13507" xr:uid="{00000000-0005-0000-0000-000069340000}"/>
    <cellStyle name="Normal 19 2 2 5 6" xfId="13508" xr:uid="{00000000-0005-0000-0000-00006A340000}"/>
    <cellStyle name="Normal 19 2 2 5 6 2" xfId="13509" xr:uid="{00000000-0005-0000-0000-00006B340000}"/>
    <cellStyle name="Normal 19 2 2 5 7" xfId="13510" xr:uid="{00000000-0005-0000-0000-00006C340000}"/>
    <cellStyle name="Normal 19 2 2 6" xfId="13511" xr:uid="{00000000-0005-0000-0000-00006D340000}"/>
    <cellStyle name="Normal 19 2 2 6 2" xfId="13512" xr:uid="{00000000-0005-0000-0000-00006E340000}"/>
    <cellStyle name="Normal 19 2 2 6 2 2" xfId="13513" xr:uid="{00000000-0005-0000-0000-00006F340000}"/>
    <cellStyle name="Normal 19 2 2 6 3" xfId="13514" xr:uid="{00000000-0005-0000-0000-000070340000}"/>
    <cellStyle name="Normal 19 2 2 7" xfId="13515" xr:uid="{00000000-0005-0000-0000-000071340000}"/>
    <cellStyle name="Normal 19 2 2 7 2" xfId="13516" xr:uid="{00000000-0005-0000-0000-000072340000}"/>
    <cellStyle name="Normal 19 2 2 7 2 2" xfId="13517" xr:uid="{00000000-0005-0000-0000-000073340000}"/>
    <cellStyle name="Normal 19 2 2 7 3" xfId="13518" xr:uid="{00000000-0005-0000-0000-000074340000}"/>
    <cellStyle name="Normal 19 2 2 8" xfId="13519" xr:uid="{00000000-0005-0000-0000-000075340000}"/>
    <cellStyle name="Normal 19 2 2 8 2" xfId="13520" xr:uid="{00000000-0005-0000-0000-000076340000}"/>
    <cellStyle name="Normal 19 2 2 8 2 2" xfId="13521" xr:uid="{00000000-0005-0000-0000-000077340000}"/>
    <cellStyle name="Normal 19 2 2 8 3" xfId="13522" xr:uid="{00000000-0005-0000-0000-000078340000}"/>
    <cellStyle name="Normal 19 2 2 9" xfId="13523" xr:uid="{00000000-0005-0000-0000-000079340000}"/>
    <cellStyle name="Normal 19 2 2 9 2" xfId="13524" xr:uid="{00000000-0005-0000-0000-00007A340000}"/>
    <cellStyle name="Normal 19 2 3" xfId="460" xr:uid="{00000000-0005-0000-0000-00007B340000}"/>
    <cellStyle name="Normal 19 2 3 10" xfId="13525" xr:uid="{00000000-0005-0000-0000-00007C340000}"/>
    <cellStyle name="Normal 19 2 3 10 2" xfId="13526" xr:uid="{00000000-0005-0000-0000-00007D340000}"/>
    <cellStyle name="Normal 19 2 3 11" xfId="13527" xr:uid="{00000000-0005-0000-0000-00007E340000}"/>
    <cellStyle name="Normal 19 2 3 2" xfId="13528" xr:uid="{00000000-0005-0000-0000-00007F340000}"/>
    <cellStyle name="Normal 19 2 3 2 2" xfId="13529" xr:uid="{00000000-0005-0000-0000-000080340000}"/>
    <cellStyle name="Normal 19 2 3 2 2 2" xfId="13530" xr:uid="{00000000-0005-0000-0000-000081340000}"/>
    <cellStyle name="Normal 19 2 3 2 2 2 2" xfId="13531" xr:uid="{00000000-0005-0000-0000-000082340000}"/>
    <cellStyle name="Normal 19 2 3 2 2 2 2 2" xfId="13532" xr:uid="{00000000-0005-0000-0000-000083340000}"/>
    <cellStyle name="Normal 19 2 3 2 2 2 3" xfId="13533" xr:uid="{00000000-0005-0000-0000-000084340000}"/>
    <cellStyle name="Normal 19 2 3 2 2 3" xfId="13534" xr:uid="{00000000-0005-0000-0000-000085340000}"/>
    <cellStyle name="Normal 19 2 3 2 2 3 2" xfId="13535" xr:uid="{00000000-0005-0000-0000-000086340000}"/>
    <cellStyle name="Normal 19 2 3 2 2 3 2 2" xfId="13536" xr:uid="{00000000-0005-0000-0000-000087340000}"/>
    <cellStyle name="Normal 19 2 3 2 2 3 3" xfId="13537" xr:uid="{00000000-0005-0000-0000-000088340000}"/>
    <cellStyle name="Normal 19 2 3 2 2 4" xfId="13538" xr:uid="{00000000-0005-0000-0000-000089340000}"/>
    <cellStyle name="Normal 19 2 3 2 2 4 2" xfId="13539" xr:uid="{00000000-0005-0000-0000-00008A340000}"/>
    <cellStyle name="Normal 19 2 3 2 2 4 2 2" xfId="13540" xr:uid="{00000000-0005-0000-0000-00008B340000}"/>
    <cellStyle name="Normal 19 2 3 2 2 4 3" xfId="13541" xr:uid="{00000000-0005-0000-0000-00008C340000}"/>
    <cellStyle name="Normal 19 2 3 2 2 5" xfId="13542" xr:uid="{00000000-0005-0000-0000-00008D340000}"/>
    <cellStyle name="Normal 19 2 3 2 2 5 2" xfId="13543" xr:uid="{00000000-0005-0000-0000-00008E340000}"/>
    <cellStyle name="Normal 19 2 3 2 2 6" xfId="13544" xr:uid="{00000000-0005-0000-0000-00008F340000}"/>
    <cellStyle name="Normal 19 2 3 2 2 6 2" xfId="13545" xr:uid="{00000000-0005-0000-0000-000090340000}"/>
    <cellStyle name="Normal 19 2 3 2 2 7" xfId="13546" xr:uid="{00000000-0005-0000-0000-000091340000}"/>
    <cellStyle name="Normal 19 2 3 2 3" xfId="13547" xr:uid="{00000000-0005-0000-0000-000092340000}"/>
    <cellStyle name="Normal 19 2 3 2 3 2" xfId="13548" xr:uid="{00000000-0005-0000-0000-000093340000}"/>
    <cellStyle name="Normal 19 2 3 2 3 2 2" xfId="13549" xr:uid="{00000000-0005-0000-0000-000094340000}"/>
    <cellStyle name="Normal 19 2 3 2 3 2 2 2" xfId="13550" xr:uid="{00000000-0005-0000-0000-000095340000}"/>
    <cellStyle name="Normal 19 2 3 2 3 2 3" xfId="13551" xr:uid="{00000000-0005-0000-0000-000096340000}"/>
    <cellStyle name="Normal 19 2 3 2 3 3" xfId="13552" xr:uid="{00000000-0005-0000-0000-000097340000}"/>
    <cellStyle name="Normal 19 2 3 2 3 3 2" xfId="13553" xr:uid="{00000000-0005-0000-0000-000098340000}"/>
    <cellStyle name="Normal 19 2 3 2 3 3 2 2" xfId="13554" xr:uid="{00000000-0005-0000-0000-000099340000}"/>
    <cellStyle name="Normal 19 2 3 2 3 3 3" xfId="13555" xr:uid="{00000000-0005-0000-0000-00009A340000}"/>
    <cellStyle name="Normal 19 2 3 2 3 4" xfId="13556" xr:uid="{00000000-0005-0000-0000-00009B340000}"/>
    <cellStyle name="Normal 19 2 3 2 3 4 2" xfId="13557" xr:uid="{00000000-0005-0000-0000-00009C340000}"/>
    <cellStyle name="Normal 19 2 3 2 3 4 2 2" xfId="13558" xr:uid="{00000000-0005-0000-0000-00009D340000}"/>
    <cellStyle name="Normal 19 2 3 2 3 4 3" xfId="13559" xr:uid="{00000000-0005-0000-0000-00009E340000}"/>
    <cellStyle name="Normal 19 2 3 2 3 5" xfId="13560" xr:uid="{00000000-0005-0000-0000-00009F340000}"/>
    <cellStyle name="Normal 19 2 3 2 3 5 2" xfId="13561" xr:uid="{00000000-0005-0000-0000-0000A0340000}"/>
    <cellStyle name="Normal 19 2 3 2 3 6" xfId="13562" xr:uid="{00000000-0005-0000-0000-0000A1340000}"/>
    <cellStyle name="Normal 19 2 3 2 3 6 2" xfId="13563" xr:uid="{00000000-0005-0000-0000-0000A2340000}"/>
    <cellStyle name="Normal 19 2 3 2 3 7" xfId="13564" xr:uid="{00000000-0005-0000-0000-0000A3340000}"/>
    <cellStyle name="Normal 19 2 3 2 4" xfId="13565" xr:uid="{00000000-0005-0000-0000-0000A4340000}"/>
    <cellStyle name="Normal 19 2 3 2 4 2" xfId="13566" xr:uid="{00000000-0005-0000-0000-0000A5340000}"/>
    <cellStyle name="Normal 19 2 3 2 4 2 2" xfId="13567" xr:uid="{00000000-0005-0000-0000-0000A6340000}"/>
    <cellStyle name="Normal 19 2 3 2 4 3" xfId="13568" xr:uid="{00000000-0005-0000-0000-0000A7340000}"/>
    <cellStyle name="Normal 19 2 3 2 5" xfId="13569" xr:uid="{00000000-0005-0000-0000-0000A8340000}"/>
    <cellStyle name="Normal 19 2 3 2 5 2" xfId="13570" xr:uid="{00000000-0005-0000-0000-0000A9340000}"/>
    <cellStyle name="Normal 19 2 3 2 5 2 2" xfId="13571" xr:uid="{00000000-0005-0000-0000-0000AA340000}"/>
    <cellStyle name="Normal 19 2 3 2 5 3" xfId="13572" xr:uid="{00000000-0005-0000-0000-0000AB340000}"/>
    <cellStyle name="Normal 19 2 3 2 6" xfId="13573" xr:uid="{00000000-0005-0000-0000-0000AC340000}"/>
    <cellStyle name="Normal 19 2 3 2 6 2" xfId="13574" xr:uid="{00000000-0005-0000-0000-0000AD340000}"/>
    <cellStyle name="Normal 19 2 3 2 6 2 2" xfId="13575" xr:uid="{00000000-0005-0000-0000-0000AE340000}"/>
    <cellStyle name="Normal 19 2 3 2 6 3" xfId="13576" xr:uid="{00000000-0005-0000-0000-0000AF340000}"/>
    <cellStyle name="Normal 19 2 3 2 7" xfId="13577" xr:uid="{00000000-0005-0000-0000-0000B0340000}"/>
    <cellStyle name="Normal 19 2 3 2 7 2" xfId="13578" xr:uid="{00000000-0005-0000-0000-0000B1340000}"/>
    <cellStyle name="Normal 19 2 3 2 8" xfId="13579" xr:uid="{00000000-0005-0000-0000-0000B2340000}"/>
    <cellStyle name="Normal 19 2 3 2 8 2" xfId="13580" xr:uid="{00000000-0005-0000-0000-0000B3340000}"/>
    <cellStyle name="Normal 19 2 3 2 9" xfId="13581" xr:uid="{00000000-0005-0000-0000-0000B4340000}"/>
    <cellStyle name="Normal 19 2 3 3" xfId="13582" xr:uid="{00000000-0005-0000-0000-0000B5340000}"/>
    <cellStyle name="Normal 19 2 3 3 2" xfId="13583" xr:uid="{00000000-0005-0000-0000-0000B6340000}"/>
    <cellStyle name="Normal 19 2 3 3 2 2" xfId="13584" xr:uid="{00000000-0005-0000-0000-0000B7340000}"/>
    <cellStyle name="Normal 19 2 3 3 2 2 2" xfId="13585" xr:uid="{00000000-0005-0000-0000-0000B8340000}"/>
    <cellStyle name="Normal 19 2 3 3 2 2 2 2" xfId="13586" xr:uid="{00000000-0005-0000-0000-0000B9340000}"/>
    <cellStyle name="Normal 19 2 3 3 2 2 3" xfId="13587" xr:uid="{00000000-0005-0000-0000-0000BA340000}"/>
    <cellStyle name="Normal 19 2 3 3 2 3" xfId="13588" xr:uid="{00000000-0005-0000-0000-0000BB340000}"/>
    <cellStyle name="Normal 19 2 3 3 2 3 2" xfId="13589" xr:uid="{00000000-0005-0000-0000-0000BC340000}"/>
    <cellStyle name="Normal 19 2 3 3 2 3 2 2" xfId="13590" xr:uid="{00000000-0005-0000-0000-0000BD340000}"/>
    <cellStyle name="Normal 19 2 3 3 2 3 3" xfId="13591" xr:uid="{00000000-0005-0000-0000-0000BE340000}"/>
    <cellStyle name="Normal 19 2 3 3 2 4" xfId="13592" xr:uid="{00000000-0005-0000-0000-0000BF340000}"/>
    <cellStyle name="Normal 19 2 3 3 2 4 2" xfId="13593" xr:uid="{00000000-0005-0000-0000-0000C0340000}"/>
    <cellStyle name="Normal 19 2 3 3 2 4 2 2" xfId="13594" xr:uid="{00000000-0005-0000-0000-0000C1340000}"/>
    <cellStyle name="Normal 19 2 3 3 2 4 3" xfId="13595" xr:uid="{00000000-0005-0000-0000-0000C2340000}"/>
    <cellStyle name="Normal 19 2 3 3 2 5" xfId="13596" xr:uid="{00000000-0005-0000-0000-0000C3340000}"/>
    <cellStyle name="Normal 19 2 3 3 2 5 2" xfId="13597" xr:uid="{00000000-0005-0000-0000-0000C4340000}"/>
    <cellStyle name="Normal 19 2 3 3 2 6" xfId="13598" xr:uid="{00000000-0005-0000-0000-0000C5340000}"/>
    <cellStyle name="Normal 19 2 3 3 2 6 2" xfId="13599" xr:uid="{00000000-0005-0000-0000-0000C6340000}"/>
    <cellStyle name="Normal 19 2 3 3 2 7" xfId="13600" xr:uid="{00000000-0005-0000-0000-0000C7340000}"/>
    <cellStyle name="Normal 19 2 3 3 3" xfId="13601" xr:uid="{00000000-0005-0000-0000-0000C8340000}"/>
    <cellStyle name="Normal 19 2 3 3 3 2" xfId="13602" xr:uid="{00000000-0005-0000-0000-0000C9340000}"/>
    <cellStyle name="Normal 19 2 3 3 3 2 2" xfId="13603" xr:uid="{00000000-0005-0000-0000-0000CA340000}"/>
    <cellStyle name="Normal 19 2 3 3 3 3" xfId="13604" xr:uid="{00000000-0005-0000-0000-0000CB340000}"/>
    <cellStyle name="Normal 19 2 3 3 4" xfId="13605" xr:uid="{00000000-0005-0000-0000-0000CC340000}"/>
    <cellStyle name="Normal 19 2 3 3 4 2" xfId="13606" xr:uid="{00000000-0005-0000-0000-0000CD340000}"/>
    <cellStyle name="Normal 19 2 3 3 4 2 2" xfId="13607" xr:uid="{00000000-0005-0000-0000-0000CE340000}"/>
    <cellStyle name="Normal 19 2 3 3 4 3" xfId="13608" xr:uid="{00000000-0005-0000-0000-0000CF340000}"/>
    <cellStyle name="Normal 19 2 3 3 5" xfId="13609" xr:uid="{00000000-0005-0000-0000-0000D0340000}"/>
    <cellStyle name="Normal 19 2 3 3 5 2" xfId="13610" xr:uid="{00000000-0005-0000-0000-0000D1340000}"/>
    <cellStyle name="Normal 19 2 3 3 5 2 2" xfId="13611" xr:uid="{00000000-0005-0000-0000-0000D2340000}"/>
    <cellStyle name="Normal 19 2 3 3 5 3" xfId="13612" xr:uid="{00000000-0005-0000-0000-0000D3340000}"/>
    <cellStyle name="Normal 19 2 3 3 6" xfId="13613" xr:uid="{00000000-0005-0000-0000-0000D4340000}"/>
    <cellStyle name="Normal 19 2 3 3 6 2" xfId="13614" xr:uid="{00000000-0005-0000-0000-0000D5340000}"/>
    <cellStyle name="Normal 19 2 3 3 7" xfId="13615" xr:uid="{00000000-0005-0000-0000-0000D6340000}"/>
    <cellStyle name="Normal 19 2 3 3 7 2" xfId="13616" xr:uid="{00000000-0005-0000-0000-0000D7340000}"/>
    <cellStyle name="Normal 19 2 3 3 8" xfId="13617" xr:uid="{00000000-0005-0000-0000-0000D8340000}"/>
    <cellStyle name="Normal 19 2 3 4" xfId="13618" xr:uid="{00000000-0005-0000-0000-0000D9340000}"/>
    <cellStyle name="Normal 19 2 3 4 2" xfId="13619" xr:uid="{00000000-0005-0000-0000-0000DA340000}"/>
    <cellStyle name="Normal 19 2 3 4 2 2" xfId="13620" xr:uid="{00000000-0005-0000-0000-0000DB340000}"/>
    <cellStyle name="Normal 19 2 3 4 2 2 2" xfId="13621" xr:uid="{00000000-0005-0000-0000-0000DC340000}"/>
    <cellStyle name="Normal 19 2 3 4 2 3" xfId="13622" xr:uid="{00000000-0005-0000-0000-0000DD340000}"/>
    <cellStyle name="Normal 19 2 3 4 3" xfId="13623" xr:uid="{00000000-0005-0000-0000-0000DE340000}"/>
    <cellStyle name="Normal 19 2 3 4 3 2" xfId="13624" xr:uid="{00000000-0005-0000-0000-0000DF340000}"/>
    <cellStyle name="Normal 19 2 3 4 3 2 2" xfId="13625" xr:uid="{00000000-0005-0000-0000-0000E0340000}"/>
    <cellStyle name="Normal 19 2 3 4 3 3" xfId="13626" xr:uid="{00000000-0005-0000-0000-0000E1340000}"/>
    <cellStyle name="Normal 19 2 3 4 4" xfId="13627" xr:uid="{00000000-0005-0000-0000-0000E2340000}"/>
    <cellStyle name="Normal 19 2 3 4 4 2" xfId="13628" xr:uid="{00000000-0005-0000-0000-0000E3340000}"/>
    <cellStyle name="Normal 19 2 3 4 4 2 2" xfId="13629" xr:uid="{00000000-0005-0000-0000-0000E4340000}"/>
    <cellStyle name="Normal 19 2 3 4 4 3" xfId="13630" xr:uid="{00000000-0005-0000-0000-0000E5340000}"/>
    <cellStyle name="Normal 19 2 3 4 5" xfId="13631" xr:uid="{00000000-0005-0000-0000-0000E6340000}"/>
    <cellStyle name="Normal 19 2 3 4 5 2" xfId="13632" xr:uid="{00000000-0005-0000-0000-0000E7340000}"/>
    <cellStyle name="Normal 19 2 3 4 6" xfId="13633" xr:uid="{00000000-0005-0000-0000-0000E8340000}"/>
    <cellStyle name="Normal 19 2 3 4 6 2" xfId="13634" xr:uid="{00000000-0005-0000-0000-0000E9340000}"/>
    <cellStyle name="Normal 19 2 3 4 7" xfId="13635" xr:uid="{00000000-0005-0000-0000-0000EA340000}"/>
    <cellStyle name="Normal 19 2 3 5" xfId="13636" xr:uid="{00000000-0005-0000-0000-0000EB340000}"/>
    <cellStyle name="Normal 19 2 3 5 2" xfId="13637" xr:uid="{00000000-0005-0000-0000-0000EC340000}"/>
    <cellStyle name="Normal 19 2 3 5 2 2" xfId="13638" xr:uid="{00000000-0005-0000-0000-0000ED340000}"/>
    <cellStyle name="Normal 19 2 3 5 2 2 2" xfId="13639" xr:uid="{00000000-0005-0000-0000-0000EE340000}"/>
    <cellStyle name="Normal 19 2 3 5 2 3" xfId="13640" xr:uid="{00000000-0005-0000-0000-0000EF340000}"/>
    <cellStyle name="Normal 19 2 3 5 3" xfId="13641" xr:uid="{00000000-0005-0000-0000-0000F0340000}"/>
    <cellStyle name="Normal 19 2 3 5 3 2" xfId="13642" xr:uid="{00000000-0005-0000-0000-0000F1340000}"/>
    <cellStyle name="Normal 19 2 3 5 3 2 2" xfId="13643" xr:uid="{00000000-0005-0000-0000-0000F2340000}"/>
    <cellStyle name="Normal 19 2 3 5 3 3" xfId="13644" xr:uid="{00000000-0005-0000-0000-0000F3340000}"/>
    <cellStyle name="Normal 19 2 3 5 4" xfId="13645" xr:uid="{00000000-0005-0000-0000-0000F4340000}"/>
    <cellStyle name="Normal 19 2 3 5 4 2" xfId="13646" xr:uid="{00000000-0005-0000-0000-0000F5340000}"/>
    <cellStyle name="Normal 19 2 3 5 4 2 2" xfId="13647" xr:uid="{00000000-0005-0000-0000-0000F6340000}"/>
    <cellStyle name="Normal 19 2 3 5 4 3" xfId="13648" xr:uid="{00000000-0005-0000-0000-0000F7340000}"/>
    <cellStyle name="Normal 19 2 3 5 5" xfId="13649" xr:uid="{00000000-0005-0000-0000-0000F8340000}"/>
    <cellStyle name="Normal 19 2 3 5 5 2" xfId="13650" xr:uid="{00000000-0005-0000-0000-0000F9340000}"/>
    <cellStyle name="Normal 19 2 3 5 6" xfId="13651" xr:uid="{00000000-0005-0000-0000-0000FA340000}"/>
    <cellStyle name="Normal 19 2 3 5 6 2" xfId="13652" xr:uid="{00000000-0005-0000-0000-0000FB340000}"/>
    <cellStyle name="Normal 19 2 3 5 7" xfId="13653" xr:uid="{00000000-0005-0000-0000-0000FC340000}"/>
    <cellStyle name="Normal 19 2 3 6" xfId="13654" xr:uid="{00000000-0005-0000-0000-0000FD340000}"/>
    <cellStyle name="Normal 19 2 3 6 2" xfId="13655" xr:uid="{00000000-0005-0000-0000-0000FE340000}"/>
    <cellStyle name="Normal 19 2 3 6 2 2" xfId="13656" xr:uid="{00000000-0005-0000-0000-0000FF340000}"/>
    <cellStyle name="Normal 19 2 3 6 3" xfId="13657" xr:uid="{00000000-0005-0000-0000-000000350000}"/>
    <cellStyle name="Normal 19 2 3 7" xfId="13658" xr:uid="{00000000-0005-0000-0000-000001350000}"/>
    <cellStyle name="Normal 19 2 3 7 2" xfId="13659" xr:uid="{00000000-0005-0000-0000-000002350000}"/>
    <cellStyle name="Normal 19 2 3 7 2 2" xfId="13660" xr:uid="{00000000-0005-0000-0000-000003350000}"/>
    <cellStyle name="Normal 19 2 3 7 3" xfId="13661" xr:uid="{00000000-0005-0000-0000-000004350000}"/>
    <cellStyle name="Normal 19 2 3 8" xfId="13662" xr:uid="{00000000-0005-0000-0000-000005350000}"/>
    <cellStyle name="Normal 19 2 3 8 2" xfId="13663" xr:uid="{00000000-0005-0000-0000-000006350000}"/>
    <cellStyle name="Normal 19 2 3 8 2 2" xfId="13664" xr:uid="{00000000-0005-0000-0000-000007350000}"/>
    <cellStyle name="Normal 19 2 3 8 3" xfId="13665" xr:uid="{00000000-0005-0000-0000-000008350000}"/>
    <cellStyle name="Normal 19 2 3 9" xfId="13666" xr:uid="{00000000-0005-0000-0000-000009350000}"/>
    <cellStyle name="Normal 19 2 3 9 2" xfId="13667" xr:uid="{00000000-0005-0000-0000-00000A350000}"/>
    <cellStyle name="Normal 19 2 4" xfId="13668" xr:uid="{00000000-0005-0000-0000-00000B350000}"/>
    <cellStyle name="Normal 19 2 4 2" xfId="13669" xr:uid="{00000000-0005-0000-0000-00000C350000}"/>
    <cellStyle name="Normal 19 2 4 2 2" xfId="13670" xr:uid="{00000000-0005-0000-0000-00000D350000}"/>
    <cellStyle name="Normal 19 2 4 2 2 2" xfId="13671" xr:uid="{00000000-0005-0000-0000-00000E350000}"/>
    <cellStyle name="Normal 19 2 4 2 2 2 2" xfId="13672" xr:uid="{00000000-0005-0000-0000-00000F350000}"/>
    <cellStyle name="Normal 19 2 4 2 2 3" xfId="13673" xr:uid="{00000000-0005-0000-0000-000010350000}"/>
    <cellStyle name="Normal 19 2 4 2 3" xfId="13674" xr:uid="{00000000-0005-0000-0000-000011350000}"/>
    <cellStyle name="Normal 19 2 4 2 3 2" xfId="13675" xr:uid="{00000000-0005-0000-0000-000012350000}"/>
    <cellStyle name="Normal 19 2 4 2 3 2 2" xfId="13676" xr:uid="{00000000-0005-0000-0000-000013350000}"/>
    <cellStyle name="Normal 19 2 4 2 3 3" xfId="13677" xr:uid="{00000000-0005-0000-0000-000014350000}"/>
    <cellStyle name="Normal 19 2 4 2 4" xfId="13678" xr:uid="{00000000-0005-0000-0000-000015350000}"/>
    <cellStyle name="Normal 19 2 4 2 4 2" xfId="13679" xr:uid="{00000000-0005-0000-0000-000016350000}"/>
    <cellStyle name="Normal 19 2 4 2 4 2 2" xfId="13680" xr:uid="{00000000-0005-0000-0000-000017350000}"/>
    <cellStyle name="Normal 19 2 4 2 4 3" xfId="13681" xr:uid="{00000000-0005-0000-0000-000018350000}"/>
    <cellStyle name="Normal 19 2 4 2 5" xfId="13682" xr:uid="{00000000-0005-0000-0000-000019350000}"/>
    <cellStyle name="Normal 19 2 4 2 5 2" xfId="13683" xr:uid="{00000000-0005-0000-0000-00001A350000}"/>
    <cellStyle name="Normal 19 2 4 2 6" xfId="13684" xr:uid="{00000000-0005-0000-0000-00001B350000}"/>
    <cellStyle name="Normal 19 2 4 2 6 2" xfId="13685" xr:uid="{00000000-0005-0000-0000-00001C350000}"/>
    <cellStyle name="Normal 19 2 4 2 7" xfId="13686" xr:uid="{00000000-0005-0000-0000-00001D350000}"/>
    <cellStyle name="Normal 19 2 4 3" xfId="13687" xr:uid="{00000000-0005-0000-0000-00001E350000}"/>
    <cellStyle name="Normal 19 2 4 3 2" xfId="13688" xr:uid="{00000000-0005-0000-0000-00001F350000}"/>
    <cellStyle name="Normal 19 2 4 3 2 2" xfId="13689" xr:uid="{00000000-0005-0000-0000-000020350000}"/>
    <cellStyle name="Normal 19 2 4 3 2 2 2" xfId="13690" xr:uid="{00000000-0005-0000-0000-000021350000}"/>
    <cellStyle name="Normal 19 2 4 3 2 3" xfId="13691" xr:uid="{00000000-0005-0000-0000-000022350000}"/>
    <cellStyle name="Normal 19 2 4 3 3" xfId="13692" xr:uid="{00000000-0005-0000-0000-000023350000}"/>
    <cellStyle name="Normal 19 2 4 3 3 2" xfId="13693" xr:uid="{00000000-0005-0000-0000-000024350000}"/>
    <cellStyle name="Normal 19 2 4 3 3 2 2" xfId="13694" xr:uid="{00000000-0005-0000-0000-000025350000}"/>
    <cellStyle name="Normal 19 2 4 3 3 3" xfId="13695" xr:uid="{00000000-0005-0000-0000-000026350000}"/>
    <cellStyle name="Normal 19 2 4 3 4" xfId="13696" xr:uid="{00000000-0005-0000-0000-000027350000}"/>
    <cellStyle name="Normal 19 2 4 3 4 2" xfId="13697" xr:uid="{00000000-0005-0000-0000-000028350000}"/>
    <cellStyle name="Normal 19 2 4 3 4 2 2" xfId="13698" xr:uid="{00000000-0005-0000-0000-000029350000}"/>
    <cellStyle name="Normal 19 2 4 3 4 3" xfId="13699" xr:uid="{00000000-0005-0000-0000-00002A350000}"/>
    <cellStyle name="Normal 19 2 4 3 5" xfId="13700" xr:uid="{00000000-0005-0000-0000-00002B350000}"/>
    <cellStyle name="Normal 19 2 4 3 5 2" xfId="13701" xr:uid="{00000000-0005-0000-0000-00002C350000}"/>
    <cellStyle name="Normal 19 2 4 3 6" xfId="13702" xr:uid="{00000000-0005-0000-0000-00002D350000}"/>
    <cellStyle name="Normal 19 2 4 3 6 2" xfId="13703" xr:uid="{00000000-0005-0000-0000-00002E350000}"/>
    <cellStyle name="Normal 19 2 4 3 7" xfId="13704" xr:uid="{00000000-0005-0000-0000-00002F350000}"/>
    <cellStyle name="Normal 19 2 4 4" xfId="13705" xr:uid="{00000000-0005-0000-0000-000030350000}"/>
    <cellStyle name="Normal 19 2 4 4 2" xfId="13706" xr:uid="{00000000-0005-0000-0000-000031350000}"/>
    <cellStyle name="Normal 19 2 4 4 2 2" xfId="13707" xr:uid="{00000000-0005-0000-0000-000032350000}"/>
    <cellStyle name="Normal 19 2 4 4 3" xfId="13708" xr:uid="{00000000-0005-0000-0000-000033350000}"/>
    <cellStyle name="Normal 19 2 4 5" xfId="13709" xr:uid="{00000000-0005-0000-0000-000034350000}"/>
    <cellStyle name="Normal 19 2 4 5 2" xfId="13710" xr:uid="{00000000-0005-0000-0000-000035350000}"/>
    <cellStyle name="Normal 19 2 4 5 2 2" xfId="13711" xr:uid="{00000000-0005-0000-0000-000036350000}"/>
    <cellStyle name="Normal 19 2 4 5 3" xfId="13712" xr:uid="{00000000-0005-0000-0000-000037350000}"/>
    <cellStyle name="Normal 19 2 4 6" xfId="13713" xr:uid="{00000000-0005-0000-0000-000038350000}"/>
    <cellStyle name="Normal 19 2 4 6 2" xfId="13714" xr:uid="{00000000-0005-0000-0000-000039350000}"/>
    <cellStyle name="Normal 19 2 4 6 2 2" xfId="13715" xr:uid="{00000000-0005-0000-0000-00003A350000}"/>
    <cellStyle name="Normal 19 2 4 6 3" xfId="13716" xr:uid="{00000000-0005-0000-0000-00003B350000}"/>
    <cellStyle name="Normal 19 2 4 7" xfId="13717" xr:uid="{00000000-0005-0000-0000-00003C350000}"/>
    <cellStyle name="Normal 19 2 4 7 2" xfId="13718" xr:uid="{00000000-0005-0000-0000-00003D350000}"/>
    <cellStyle name="Normal 19 2 4 8" xfId="13719" xr:uid="{00000000-0005-0000-0000-00003E350000}"/>
    <cellStyle name="Normal 19 2 4 8 2" xfId="13720" xr:uid="{00000000-0005-0000-0000-00003F350000}"/>
    <cellStyle name="Normal 19 2 4 9" xfId="13721" xr:uid="{00000000-0005-0000-0000-000040350000}"/>
    <cellStyle name="Normal 19 2 5" xfId="13722" xr:uid="{00000000-0005-0000-0000-000041350000}"/>
    <cellStyle name="Normal 19 2 5 2" xfId="13723" xr:uid="{00000000-0005-0000-0000-000042350000}"/>
    <cellStyle name="Normal 19 2 5 2 2" xfId="13724" xr:uid="{00000000-0005-0000-0000-000043350000}"/>
    <cellStyle name="Normal 19 2 5 2 2 2" xfId="13725" xr:uid="{00000000-0005-0000-0000-000044350000}"/>
    <cellStyle name="Normal 19 2 5 2 2 2 2" xfId="13726" xr:uid="{00000000-0005-0000-0000-000045350000}"/>
    <cellStyle name="Normal 19 2 5 2 2 3" xfId="13727" xr:uid="{00000000-0005-0000-0000-000046350000}"/>
    <cellStyle name="Normal 19 2 5 2 3" xfId="13728" xr:uid="{00000000-0005-0000-0000-000047350000}"/>
    <cellStyle name="Normal 19 2 5 2 3 2" xfId="13729" xr:uid="{00000000-0005-0000-0000-000048350000}"/>
    <cellStyle name="Normal 19 2 5 2 3 2 2" xfId="13730" xr:uid="{00000000-0005-0000-0000-000049350000}"/>
    <cellStyle name="Normal 19 2 5 2 3 3" xfId="13731" xr:uid="{00000000-0005-0000-0000-00004A350000}"/>
    <cellStyle name="Normal 19 2 5 2 4" xfId="13732" xr:uid="{00000000-0005-0000-0000-00004B350000}"/>
    <cellStyle name="Normal 19 2 5 2 4 2" xfId="13733" xr:uid="{00000000-0005-0000-0000-00004C350000}"/>
    <cellStyle name="Normal 19 2 5 2 4 2 2" xfId="13734" xr:uid="{00000000-0005-0000-0000-00004D350000}"/>
    <cellStyle name="Normal 19 2 5 2 4 3" xfId="13735" xr:uid="{00000000-0005-0000-0000-00004E350000}"/>
    <cellStyle name="Normal 19 2 5 2 5" xfId="13736" xr:uid="{00000000-0005-0000-0000-00004F350000}"/>
    <cellStyle name="Normal 19 2 5 2 5 2" xfId="13737" xr:uid="{00000000-0005-0000-0000-000050350000}"/>
    <cellStyle name="Normal 19 2 5 2 6" xfId="13738" xr:uid="{00000000-0005-0000-0000-000051350000}"/>
    <cellStyle name="Normal 19 2 5 2 6 2" xfId="13739" xr:uid="{00000000-0005-0000-0000-000052350000}"/>
    <cellStyle name="Normal 19 2 5 2 7" xfId="13740" xr:uid="{00000000-0005-0000-0000-000053350000}"/>
    <cellStyle name="Normal 19 2 5 3" xfId="13741" xr:uid="{00000000-0005-0000-0000-000054350000}"/>
    <cellStyle name="Normal 19 2 5 3 2" xfId="13742" xr:uid="{00000000-0005-0000-0000-000055350000}"/>
    <cellStyle name="Normal 19 2 5 3 2 2" xfId="13743" xr:uid="{00000000-0005-0000-0000-000056350000}"/>
    <cellStyle name="Normal 19 2 5 3 3" xfId="13744" xr:uid="{00000000-0005-0000-0000-000057350000}"/>
    <cellStyle name="Normal 19 2 5 4" xfId="13745" xr:uid="{00000000-0005-0000-0000-000058350000}"/>
    <cellStyle name="Normal 19 2 5 4 2" xfId="13746" xr:uid="{00000000-0005-0000-0000-000059350000}"/>
    <cellStyle name="Normal 19 2 5 4 2 2" xfId="13747" xr:uid="{00000000-0005-0000-0000-00005A350000}"/>
    <cellStyle name="Normal 19 2 5 4 3" xfId="13748" xr:uid="{00000000-0005-0000-0000-00005B350000}"/>
    <cellStyle name="Normal 19 2 5 5" xfId="13749" xr:uid="{00000000-0005-0000-0000-00005C350000}"/>
    <cellStyle name="Normal 19 2 5 5 2" xfId="13750" xr:uid="{00000000-0005-0000-0000-00005D350000}"/>
    <cellStyle name="Normal 19 2 5 5 2 2" xfId="13751" xr:uid="{00000000-0005-0000-0000-00005E350000}"/>
    <cellStyle name="Normal 19 2 5 5 3" xfId="13752" xr:uid="{00000000-0005-0000-0000-00005F350000}"/>
    <cellStyle name="Normal 19 2 5 6" xfId="13753" xr:uid="{00000000-0005-0000-0000-000060350000}"/>
    <cellStyle name="Normal 19 2 5 6 2" xfId="13754" xr:uid="{00000000-0005-0000-0000-000061350000}"/>
    <cellStyle name="Normal 19 2 5 7" xfId="13755" xr:uid="{00000000-0005-0000-0000-000062350000}"/>
    <cellStyle name="Normal 19 2 5 7 2" xfId="13756" xr:uid="{00000000-0005-0000-0000-000063350000}"/>
    <cellStyle name="Normal 19 2 5 8" xfId="13757" xr:uid="{00000000-0005-0000-0000-000064350000}"/>
    <cellStyle name="Normal 19 2 6" xfId="13758" xr:uid="{00000000-0005-0000-0000-000065350000}"/>
    <cellStyle name="Normal 19 2 6 2" xfId="13759" xr:uid="{00000000-0005-0000-0000-000066350000}"/>
    <cellStyle name="Normal 19 2 6 2 2" xfId="13760" xr:uid="{00000000-0005-0000-0000-000067350000}"/>
    <cellStyle name="Normal 19 2 6 2 2 2" xfId="13761" xr:uid="{00000000-0005-0000-0000-000068350000}"/>
    <cellStyle name="Normal 19 2 6 2 3" xfId="13762" xr:uid="{00000000-0005-0000-0000-000069350000}"/>
    <cellStyle name="Normal 19 2 6 3" xfId="13763" xr:uid="{00000000-0005-0000-0000-00006A350000}"/>
    <cellStyle name="Normal 19 2 6 3 2" xfId="13764" xr:uid="{00000000-0005-0000-0000-00006B350000}"/>
    <cellStyle name="Normal 19 2 6 3 2 2" xfId="13765" xr:uid="{00000000-0005-0000-0000-00006C350000}"/>
    <cellStyle name="Normal 19 2 6 3 3" xfId="13766" xr:uid="{00000000-0005-0000-0000-00006D350000}"/>
    <cellStyle name="Normal 19 2 6 4" xfId="13767" xr:uid="{00000000-0005-0000-0000-00006E350000}"/>
    <cellStyle name="Normal 19 2 6 4 2" xfId="13768" xr:uid="{00000000-0005-0000-0000-00006F350000}"/>
    <cellStyle name="Normal 19 2 6 4 2 2" xfId="13769" xr:uid="{00000000-0005-0000-0000-000070350000}"/>
    <cellStyle name="Normal 19 2 6 4 3" xfId="13770" xr:uid="{00000000-0005-0000-0000-000071350000}"/>
    <cellStyle name="Normal 19 2 6 5" xfId="13771" xr:uid="{00000000-0005-0000-0000-000072350000}"/>
    <cellStyle name="Normal 19 2 6 5 2" xfId="13772" xr:uid="{00000000-0005-0000-0000-000073350000}"/>
    <cellStyle name="Normal 19 2 6 6" xfId="13773" xr:uid="{00000000-0005-0000-0000-000074350000}"/>
    <cellStyle name="Normal 19 2 6 6 2" xfId="13774" xr:uid="{00000000-0005-0000-0000-000075350000}"/>
    <cellStyle name="Normal 19 2 6 7" xfId="13775" xr:uid="{00000000-0005-0000-0000-000076350000}"/>
    <cellStyle name="Normal 19 2 7" xfId="13776" xr:uid="{00000000-0005-0000-0000-000077350000}"/>
    <cellStyle name="Normal 19 2 7 2" xfId="13777" xr:uid="{00000000-0005-0000-0000-000078350000}"/>
    <cellStyle name="Normal 19 2 7 2 2" xfId="13778" xr:uid="{00000000-0005-0000-0000-000079350000}"/>
    <cellStyle name="Normal 19 2 7 2 2 2" xfId="13779" xr:uid="{00000000-0005-0000-0000-00007A350000}"/>
    <cellStyle name="Normal 19 2 7 2 3" xfId="13780" xr:uid="{00000000-0005-0000-0000-00007B350000}"/>
    <cellStyle name="Normal 19 2 7 3" xfId="13781" xr:uid="{00000000-0005-0000-0000-00007C350000}"/>
    <cellStyle name="Normal 19 2 7 3 2" xfId="13782" xr:uid="{00000000-0005-0000-0000-00007D350000}"/>
    <cellStyle name="Normal 19 2 7 3 2 2" xfId="13783" xr:uid="{00000000-0005-0000-0000-00007E350000}"/>
    <cellStyle name="Normal 19 2 7 3 3" xfId="13784" xr:uid="{00000000-0005-0000-0000-00007F350000}"/>
    <cellStyle name="Normal 19 2 7 4" xfId="13785" xr:uid="{00000000-0005-0000-0000-000080350000}"/>
    <cellStyle name="Normal 19 2 7 4 2" xfId="13786" xr:uid="{00000000-0005-0000-0000-000081350000}"/>
    <cellStyle name="Normal 19 2 7 4 2 2" xfId="13787" xr:uid="{00000000-0005-0000-0000-000082350000}"/>
    <cellStyle name="Normal 19 2 7 4 3" xfId="13788" xr:uid="{00000000-0005-0000-0000-000083350000}"/>
    <cellStyle name="Normal 19 2 7 5" xfId="13789" xr:uid="{00000000-0005-0000-0000-000084350000}"/>
    <cellStyle name="Normal 19 2 7 5 2" xfId="13790" xr:uid="{00000000-0005-0000-0000-000085350000}"/>
    <cellStyle name="Normal 19 2 7 6" xfId="13791" xr:uid="{00000000-0005-0000-0000-000086350000}"/>
    <cellStyle name="Normal 19 2 7 6 2" xfId="13792" xr:uid="{00000000-0005-0000-0000-000087350000}"/>
    <cellStyle name="Normal 19 2 7 7" xfId="13793" xr:uid="{00000000-0005-0000-0000-000088350000}"/>
    <cellStyle name="Normal 19 2 8" xfId="13794" xr:uid="{00000000-0005-0000-0000-000089350000}"/>
    <cellStyle name="Normal 19 2 8 2" xfId="13795" xr:uid="{00000000-0005-0000-0000-00008A350000}"/>
    <cellStyle name="Normal 19 2 8 2 2" xfId="13796" xr:uid="{00000000-0005-0000-0000-00008B350000}"/>
    <cellStyle name="Normal 19 2 8 3" xfId="13797" xr:uid="{00000000-0005-0000-0000-00008C350000}"/>
    <cellStyle name="Normal 19 2 9" xfId="13798" xr:uid="{00000000-0005-0000-0000-00008D350000}"/>
    <cellStyle name="Normal 19 2 9 2" xfId="13799" xr:uid="{00000000-0005-0000-0000-00008E350000}"/>
    <cellStyle name="Normal 19 2 9 2 2" xfId="13800" xr:uid="{00000000-0005-0000-0000-00008F350000}"/>
    <cellStyle name="Normal 19 2 9 3" xfId="13801" xr:uid="{00000000-0005-0000-0000-000090350000}"/>
    <cellStyle name="Normal 19 2_Confidential Information" xfId="13802" xr:uid="{00000000-0005-0000-0000-000091350000}"/>
    <cellStyle name="Normal 19 3" xfId="461" xr:uid="{00000000-0005-0000-0000-000092350000}"/>
    <cellStyle name="Normal 19 3 10" xfId="13803" xr:uid="{00000000-0005-0000-0000-000093350000}"/>
    <cellStyle name="Normal 19 3 10 2" xfId="13804" xr:uid="{00000000-0005-0000-0000-000094350000}"/>
    <cellStyle name="Normal 19 3 10 2 2" xfId="13805" xr:uid="{00000000-0005-0000-0000-000095350000}"/>
    <cellStyle name="Normal 19 3 10 3" xfId="13806" xr:uid="{00000000-0005-0000-0000-000096350000}"/>
    <cellStyle name="Normal 19 3 11" xfId="13807" xr:uid="{00000000-0005-0000-0000-000097350000}"/>
    <cellStyle name="Normal 19 3 11 2" xfId="13808" xr:uid="{00000000-0005-0000-0000-000098350000}"/>
    <cellStyle name="Normal 19 3 12" xfId="13809" xr:uid="{00000000-0005-0000-0000-000099350000}"/>
    <cellStyle name="Normal 19 3 12 2" xfId="13810" xr:uid="{00000000-0005-0000-0000-00009A350000}"/>
    <cellStyle name="Normal 19 3 13" xfId="13811" xr:uid="{00000000-0005-0000-0000-00009B350000}"/>
    <cellStyle name="Normal 19 3 2" xfId="462" xr:uid="{00000000-0005-0000-0000-00009C350000}"/>
    <cellStyle name="Normal 19 3 2 10" xfId="13812" xr:uid="{00000000-0005-0000-0000-00009D350000}"/>
    <cellStyle name="Normal 19 3 2 10 2" xfId="13813" xr:uid="{00000000-0005-0000-0000-00009E350000}"/>
    <cellStyle name="Normal 19 3 2 11" xfId="13814" xr:uid="{00000000-0005-0000-0000-00009F350000}"/>
    <cellStyle name="Normal 19 3 2 2" xfId="13815" xr:uid="{00000000-0005-0000-0000-0000A0350000}"/>
    <cellStyle name="Normal 19 3 2 2 2" xfId="13816" xr:uid="{00000000-0005-0000-0000-0000A1350000}"/>
    <cellStyle name="Normal 19 3 2 2 2 2" xfId="13817" xr:uid="{00000000-0005-0000-0000-0000A2350000}"/>
    <cellStyle name="Normal 19 3 2 2 2 2 2" xfId="13818" xr:uid="{00000000-0005-0000-0000-0000A3350000}"/>
    <cellStyle name="Normal 19 3 2 2 2 2 2 2" xfId="13819" xr:uid="{00000000-0005-0000-0000-0000A4350000}"/>
    <cellStyle name="Normal 19 3 2 2 2 2 3" xfId="13820" xr:uid="{00000000-0005-0000-0000-0000A5350000}"/>
    <cellStyle name="Normal 19 3 2 2 2 3" xfId="13821" xr:uid="{00000000-0005-0000-0000-0000A6350000}"/>
    <cellStyle name="Normal 19 3 2 2 2 3 2" xfId="13822" xr:uid="{00000000-0005-0000-0000-0000A7350000}"/>
    <cellStyle name="Normal 19 3 2 2 2 3 2 2" xfId="13823" xr:uid="{00000000-0005-0000-0000-0000A8350000}"/>
    <cellStyle name="Normal 19 3 2 2 2 3 3" xfId="13824" xr:uid="{00000000-0005-0000-0000-0000A9350000}"/>
    <cellStyle name="Normal 19 3 2 2 2 4" xfId="13825" xr:uid="{00000000-0005-0000-0000-0000AA350000}"/>
    <cellStyle name="Normal 19 3 2 2 2 4 2" xfId="13826" xr:uid="{00000000-0005-0000-0000-0000AB350000}"/>
    <cellStyle name="Normal 19 3 2 2 2 4 2 2" xfId="13827" xr:uid="{00000000-0005-0000-0000-0000AC350000}"/>
    <cellStyle name="Normal 19 3 2 2 2 4 3" xfId="13828" xr:uid="{00000000-0005-0000-0000-0000AD350000}"/>
    <cellStyle name="Normal 19 3 2 2 2 5" xfId="13829" xr:uid="{00000000-0005-0000-0000-0000AE350000}"/>
    <cellStyle name="Normal 19 3 2 2 2 5 2" xfId="13830" xr:uid="{00000000-0005-0000-0000-0000AF350000}"/>
    <cellStyle name="Normal 19 3 2 2 2 6" xfId="13831" xr:uid="{00000000-0005-0000-0000-0000B0350000}"/>
    <cellStyle name="Normal 19 3 2 2 2 6 2" xfId="13832" xr:uid="{00000000-0005-0000-0000-0000B1350000}"/>
    <cellStyle name="Normal 19 3 2 2 2 7" xfId="13833" xr:uid="{00000000-0005-0000-0000-0000B2350000}"/>
    <cellStyle name="Normal 19 3 2 2 3" xfId="13834" xr:uid="{00000000-0005-0000-0000-0000B3350000}"/>
    <cellStyle name="Normal 19 3 2 2 3 2" xfId="13835" xr:uid="{00000000-0005-0000-0000-0000B4350000}"/>
    <cellStyle name="Normal 19 3 2 2 3 2 2" xfId="13836" xr:uid="{00000000-0005-0000-0000-0000B5350000}"/>
    <cellStyle name="Normal 19 3 2 2 3 2 2 2" xfId="13837" xr:uid="{00000000-0005-0000-0000-0000B6350000}"/>
    <cellStyle name="Normal 19 3 2 2 3 2 3" xfId="13838" xr:uid="{00000000-0005-0000-0000-0000B7350000}"/>
    <cellStyle name="Normal 19 3 2 2 3 3" xfId="13839" xr:uid="{00000000-0005-0000-0000-0000B8350000}"/>
    <cellStyle name="Normal 19 3 2 2 3 3 2" xfId="13840" xr:uid="{00000000-0005-0000-0000-0000B9350000}"/>
    <cellStyle name="Normal 19 3 2 2 3 3 2 2" xfId="13841" xr:uid="{00000000-0005-0000-0000-0000BA350000}"/>
    <cellStyle name="Normal 19 3 2 2 3 3 3" xfId="13842" xr:uid="{00000000-0005-0000-0000-0000BB350000}"/>
    <cellStyle name="Normal 19 3 2 2 3 4" xfId="13843" xr:uid="{00000000-0005-0000-0000-0000BC350000}"/>
    <cellStyle name="Normal 19 3 2 2 3 4 2" xfId="13844" xr:uid="{00000000-0005-0000-0000-0000BD350000}"/>
    <cellStyle name="Normal 19 3 2 2 3 4 2 2" xfId="13845" xr:uid="{00000000-0005-0000-0000-0000BE350000}"/>
    <cellStyle name="Normal 19 3 2 2 3 4 3" xfId="13846" xr:uid="{00000000-0005-0000-0000-0000BF350000}"/>
    <cellStyle name="Normal 19 3 2 2 3 5" xfId="13847" xr:uid="{00000000-0005-0000-0000-0000C0350000}"/>
    <cellStyle name="Normal 19 3 2 2 3 5 2" xfId="13848" xr:uid="{00000000-0005-0000-0000-0000C1350000}"/>
    <cellStyle name="Normal 19 3 2 2 3 6" xfId="13849" xr:uid="{00000000-0005-0000-0000-0000C2350000}"/>
    <cellStyle name="Normal 19 3 2 2 3 6 2" xfId="13850" xr:uid="{00000000-0005-0000-0000-0000C3350000}"/>
    <cellStyle name="Normal 19 3 2 2 3 7" xfId="13851" xr:uid="{00000000-0005-0000-0000-0000C4350000}"/>
    <cellStyle name="Normal 19 3 2 2 4" xfId="13852" xr:uid="{00000000-0005-0000-0000-0000C5350000}"/>
    <cellStyle name="Normal 19 3 2 2 4 2" xfId="13853" xr:uid="{00000000-0005-0000-0000-0000C6350000}"/>
    <cellStyle name="Normal 19 3 2 2 4 2 2" xfId="13854" xr:uid="{00000000-0005-0000-0000-0000C7350000}"/>
    <cellStyle name="Normal 19 3 2 2 4 3" xfId="13855" xr:uid="{00000000-0005-0000-0000-0000C8350000}"/>
    <cellStyle name="Normal 19 3 2 2 5" xfId="13856" xr:uid="{00000000-0005-0000-0000-0000C9350000}"/>
    <cellStyle name="Normal 19 3 2 2 5 2" xfId="13857" xr:uid="{00000000-0005-0000-0000-0000CA350000}"/>
    <cellStyle name="Normal 19 3 2 2 5 2 2" xfId="13858" xr:uid="{00000000-0005-0000-0000-0000CB350000}"/>
    <cellStyle name="Normal 19 3 2 2 5 3" xfId="13859" xr:uid="{00000000-0005-0000-0000-0000CC350000}"/>
    <cellStyle name="Normal 19 3 2 2 6" xfId="13860" xr:uid="{00000000-0005-0000-0000-0000CD350000}"/>
    <cellStyle name="Normal 19 3 2 2 6 2" xfId="13861" xr:uid="{00000000-0005-0000-0000-0000CE350000}"/>
    <cellStyle name="Normal 19 3 2 2 6 2 2" xfId="13862" xr:uid="{00000000-0005-0000-0000-0000CF350000}"/>
    <cellStyle name="Normal 19 3 2 2 6 3" xfId="13863" xr:uid="{00000000-0005-0000-0000-0000D0350000}"/>
    <cellStyle name="Normal 19 3 2 2 7" xfId="13864" xr:uid="{00000000-0005-0000-0000-0000D1350000}"/>
    <cellStyle name="Normal 19 3 2 2 7 2" xfId="13865" xr:uid="{00000000-0005-0000-0000-0000D2350000}"/>
    <cellStyle name="Normal 19 3 2 2 8" xfId="13866" xr:uid="{00000000-0005-0000-0000-0000D3350000}"/>
    <cellStyle name="Normal 19 3 2 2 8 2" xfId="13867" xr:uid="{00000000-0005-0000-0000-0000D4350000}"/>
    <cellStyle name="Normal 19 3 2 2 9" xfId="13868" xr:uid="{00000000-0005-0000-0000-0000D5350000}"/>
    <cellStyle name="Normal 19 3 2 3" xfId="13869" xr:uid="{00000000-0005-0000-0000-0000D6350000}"/>
    <cellStyle name="Normal 19 3 2 3 2" xfId="13870" xr:uid="{00000000-0005-0000-0000-0000D7350000}"/>
    <cellStyle name="Normal 19 3 2 3 2 2" xfId="13871" xr:uid="{00000000-0005-0000-0000-0000D8350000}"/>
    <cellStyle name="Normal 19 3 2 3 2 2 2" xfId="13872" xr:uid="{00000000-0005-0000-0000-0000D9350000}"/>
    <cellStyle name="Normal 19 3 2 3 2 2 2 2" xfId="13873" xr:uid="{00000000-0005-0000-0000-0000DA350000}"/>
    <cellStyle name="Normal 19 3 2 3 2 2 3" xfId="13874" xr:uid="{00000000-0005-0000-0000-0000DB350000}"/>
    <cellStyle name="Normal 19 3 2 3 2 3" xfId="13875" xr:uid="{00000000-0005-0000-0000-0000DC350000}"/>
    <cellStyle name="Normal 19 3 2 3 2 3 2" xfId="13876" xr:uid="{00000000-0005-0000-0000-0000DD350000}"/>
    <cellStyle name="Normal 19 3 2 3 2 3 2 2" xfId="13877" xr:uid="{00000000-0005-0000-0000-0000DE350000}"/>
    <cellStyle name="Normal 19 3 2 3 2 3 3" xfId="13878" xr:uid="{00000000-0005-0000-0000-0000DF350000}"/>
    <cellStyle name="Normal 19 3 2 3 2 4" xfId="13879" xr:uid="{00000000-0005-0000-0000-0000E0350000}"/>
    <cellStyle name="Normal 19 3 2 3 2 4 2" xfId="13880" xr:uid="{00000000-0005-0000-0000-0000E1350000}"/>
    <cellStyle name="Normal 19 3 2 3 2 4 2 2" xfId="13881" xr:uid="{00000000-0005-0000-0000-0000E2350000}"/>
    <cellStyle name="Normal 19 3 2 3 2 4 3" xfId="13882" xr:uid="{00000000-0005-0000-0000-0000E3350000}"/>
    <cellStyle name="Normal 19 3 2 3 2 5" xfId="13883" xr:uid="{00000000-0005-0000-0000-0000E4350000}"/>
    <cellStyle name="Normal 19 3 2 3 2 5 2" xfId="13884" xr:uid="{00000000-0005-0000-0000-0000E5350000}"/>
    <cellStyle name="Normal 19 3 2 3 2 6" xfId="13885" xr:uid="{00000000-0005-0000-0000-0000E6350000}"/>
    <cellStyle name="Normal 19 3 2 3 2 6 2" xfId="13886" xr:uid="{00000000-0005-0000-0000-0000E7350000}"/>
    <cellStyle name="Normal 19 3 2 3 2 7" xfId="13887" xr:uid="{00000000-0005-0000-0000-0000E8350000}"/>
    <cellStyle name="Normal 19 3 2 3 3" xfId="13888" xr:uid="{00000000-0005-0000-0000-0000E9350000}"/>
    <cellStyle name="Normal 19 3 2 3 3 2" xfId="13889" xr:uid="{00000000-0005-0000-0000-0000EA350000}"/>
    <cellStyle name="Normal 19 3 2 3 3 2 2" xfId="13890" xr:uid="{00000000-0005-0000-0000-0000EB350000}"/>
    <cellStyle name="Normal 19 3 2 3 3 3" xfId="13891" xr:uid="{00000000-0005-0000-0000-0000EC350000}"/>
    <cellStyle name="Normal 19 3 2 3 4" xfId="13892" xr:uid="{00000000-0005-0000-0000-0000ED350000}"/>
    <cellStyle name="Normal 19 3 2 3 4 2" xfId="13893" xr:uid="{00000000-0005-0000-0000-0000EE350000}"/>
    <cellStyle name="Normal 19 3 2 3 4 2 2" xfId="13894" xr:uid="{00000000-0005-0000-0000-0000EF350000}"/>
    <cellStyle name="Normal 19 3 2 3 4 3" xfId="13895" xr:uid="{00000000-0005-0000-0000-0000F0350000}"/>
    <cellStyle name="Normal 19 3 2 3 5" xfId="13896" xr:uid="{00000000-0005-0000-0000-0000F1350000}"/>
    <cellStyle name="Normal 19 3 2 3 5 2" xfId="13897" xr:uid="{00000000-0005-0000-0000-0000F2350000}"/>
    <cellStyle name="Normal 19 3 2 3 5 2 2" xfId="13898" xr:uid="{00000000-0005-0000-0000-0000F3350000}"/>
    <cellStyle name="Normal 19 3 2 3 5 3" xfId="13899" xr:uid="{00000000-0005-0000-0000-0000F4350000}"/>
    <cellStyle name="Normal 19 3 2 3 6" xfId="13900" xr:uid="{00000000-0005-0000-0000-0000F5350000}"/>
    <cellStyle name="Normal 19 3 2 3 6 2" xfId="13901" xr:uid="{00000000-0005-0000-0000-0000F6350000}"/>
    <cellStyle name="Normal 19 3 2 3 7" xfId="13902" xr:uid="{00000000-0005-0000-0000-0000F7350000}"/>
    <cellStyle name="Normal 19 3 2 3 7 2" xfId="13903" xr:uid="{00000000-0005-0000-0000-0000F8350000}"/>
    <cellStyle name="Normal 19 3 2 3 8" xfId="13904" xr:uid="{00000000-0005-0000-0000-0000F9350000}"/>
    <cellStyle name="Normal 19 3 2 4" xfId="13905" xr:uid="{00000000-0005-0000-0000-0000FA350000}"/>
    <cellStyle name="Normal 19 3 2 4 2" xfId="13906" xr:uid="{00000000-0005-0000-0000-0000FB350000}"/>
    <cellStyle name="Normal 19 3 2 4 2 2" xfId="13907" xr:uid="{00000000-0005-0000-0000-0000FC350000}"/>
    <cellStyle name="Normal 19 3 2 4 2 2 2" xfId="13908" xr:uid="{00000000-0005-0000-0000-0000FD350000}"/>
    <cellStyle name="Normal 19 3 2 4 2 3" xfId="13909" xr:uid="{00000000-0005-0000-0000-0000FE350000}"/>
    <cellStyle name="Normal 19 3 2 4 3" xfId="13910" xr:uid="{00000000-0005-0000-0000-0000FF350000}"/>
    <cellStyle name="Normal 19 3 2 4 3 2" xfId="13911" xr:uid="{00000000-0005-0000-0000-000000360000}"/>
    <cellStyle name="Normal 19 3 2 4 3 2 2" xfId="13912" xr:uid="{00000000-0005-0000-0000-000001360000}"/>
    <cellStyle name="Normal 19 3 2 4 3 3" xfId="13913" xr:uid="{00000000-0005-0000-0000-000002360000}"/>
    <cellStyle name="Normal 19 3 2 4 4" xfId="13914" xr:uid="{00000000-0005-0000-0000-000003360000}"/>
    <cellStyle name="Normal 19 3 2 4 4 2" xfId="13915" xr:uid="{00000000-0005-0000-0000-000004360000}"/>
    <cellStyle name="Normal 19 3 2 4 4 2 2" xfId="13916" xr:uid="{00000000-0005-0000-0000-000005360000}"/>
    <cellStyle name="Normal 19 3 2 4 4 3" xfId="13917" xr:uid="{00000000-0005-0000-0000-000006360000}"/>
    <cellStyle name="Normal 19 3 2 4 5" xfId="13918" xr:uid="{00000000-0005-0000-0000-000007360000}"/>
    <cellStyle name="Normal 19 3 2 4 5 2" xfId="13919" xr:uid="{00000000-0005-0000-0000-000008360000}"/>
    <cellStyle name="Normal 19 3 2 4 6" xfId="13920" xr:uid="{00000000-0005-0000-0000-000009360000}"/>
    <cellStyle name="Normal 19 3 2 4 6 2" xfId="13921" xr:uid="{00000000-0005-0000-0000-00000A360000}"/>
    <cellStyle name="Normal 19 3 2 4 7" xfId="13922" xr:uid="{00000000-0005-0000-0000-00000B360000}"/>
    <cellStyle name="Normal 19 3 2 5" xfId="13923" xr:uid="{00000000-0005-0000-0000-00000C360000}"/>
    <cellStyle name="Normal 19 3 2 5 2" xfId="13924" xr:uid="{00000000-0005-0000-0000-00000D360000}"/>
    <cellStyle name="Normal 19 3 2 5 2 2" xfId="13925" xr:uid="{00000000-0005-0000-0000-00000E360000}"/>
    <cellStyle name="Normal 19 3 2 5 2 2 2" xfId="13926" xr:uid="{00000000-0005-0000-0000-00000F360000}"/>
    <cellStyle name="Normal 19 3 2 5 2 3" xfId="13927" xr:uid="{00000000-0005-0000-0000-000010360000}"/>
    <cellStyle name="Normal 19 3 2 5 3" xfId="13928" xr:uid="{00000000-0005-0000-0000-000011360000}"/>
    <cellStyle name="Normal 19 3 2 5 3 2" xfId="13929" xr:uid="{00000000-0005-0000-0000-000012360000}"/>
    <cellStyle name="Normal 19 3 2 5 3 2 2" xfId="13930" xr:uid="{00000000-0005-0000-0000-000013360000}"/>
    <cellStyle name="Normal 19 3 2 5 3 3" xfId="13931" xr:uid="{00000000-0005-0000-0000-000014360000}"/>
    <cellStyle name="Normal 19 3 2 5 4" xfId="13932" xr:uid="{00000000-0005-0000-0000-000015360000}"/>
    <cellStyle name="Normal 19 3 2 5 4 2" xfId="13933" xr:uid="{00000000-0005-0000-0000-000016360000}"/>
    <cellStyle name="Normal 19 3 2 5 4 2 2" xfId="13934" xr:uid="{00000000-0005-0000-0000-000017360000}"/>
    <cellStyle name="Normal 19 3 2 5 4 3" xfId="13935" xr:uid="{00000000-0005-0000-0000-000018360000}"/>
    <cellStyle name="Normal 19 3 2 5 5" xfId="13936" xr:uid="{00000000-0005-0000-0000-000019360000}"/>
    <cellStyle name="Normal 19 3 2 5 5 2" xfId="13937" xr:uid="{00000000-0005-0000-0000-00001A360000}"/>
    <cellStyle name="Normal 19 3 2 5 6" xfId="13938" xr:uid="{00000000-0005-0000-0000-00001B360000}"/>
    <cellStyle name="Normal 19 3 2 5 6 2" xfId="13939" xr:uid="{00000000-0005-0000-0000-00001C360000}"/>
    <cellStyle name="Normal 19 3 2 5 7" xfId="13940" xr:uid="{00000000-0005-0000-0000-00001D360000}"/>
    <cellStyle name="Normal 19 3 2 6" xfId="13941" xr:uid="{00000000-0005-0000-0000-00001E360000}"/>
    <cellStyle name="Normal 19 3 2 6 2" xfId="13942" xr:uid="{00000000-0005-0000-0000-00001F360000}"/>
    <cellStyle name="Normal 19 3 2 6 2 2" xfId="13943" xr:uid="{00000000-0005-0000-0000-000020360000}"/>
    <cellStyle name="Normal 19 3 2 6 3" xfId="13944" xr:uid="{00000000-0005-0000-0000-000021360000}"/>
    <cellStyle name="Normal 19 3 2 7" xfId="13945" xr:uid="{00000000-0005-0000-0000-000022360000}"/>
    <cellStyle name="Normal 19 3 2 7 2" xfId="13946" xr:uid="{00000000-0005-0000-0000-000023360000}"/>
    <cellStyle name="Normal 19 3 2 7 2 2" xfId="13947" xr:uid="{00000000-0005-0000-0000-000024360000}"/>
    <cellStyle name="Normal 19 3 2 7 3" xfId="13948" xr:uid="{00000000-0005-0000-0000-000025360000}"/>
    <cellStyle name="Normal 19 3 2 8" xfId="13949" xr:uid="{00000000-0005-0000-0000-000026360000}"/>
    <cellStyle name="Normal 19 3 2 8 2" xfId="13950" xr:uid="{00000000-0005-0000-0000-000027360000}"/>
    <cellStyle name="Normal 19 3 2 8 2 2" xfId="13951" xr:uid="{00000000-0005-0000-0000-000028360000}"/>
    <cellStyle name="Normal 19 3 2 8 3" xfId="13952" xr:uid="{00000000-0005-0000-0000-000029360000}"/>
    <cellStyle name="Normal 19 3 2 9" xfId="13953" xr:uid="{00000000-0005-0000-0000-00002A360000}"/>
    <cellStyle name="Normal 19 3 2 9 2" xfId="13954" xr:uid="{00000000-0005-0000-0000-00002B360000}"/>
    <cellStyle name="Normal 19 3 3" xfId="463" xr:uid="{00000000-0005-0000-0000-00002C360000}"/>
    <cellStyle name="Normal 19 3 3 10" xfId="13955" xr:uid="{00000000-0005-0000-0000-00002D360000}"/>
    <cellStyle name="Normal 19 3 3 10 2" xfId="13956" xr:uid="{00000000-0005-0000-0000-00002E360000}"/>
    <cellStyle name="Normal 19 3 3 11" xfId="13957" xr:uid="{00000000-0005-0000-0000-00002F360000}"/>
    <cellStyle name="Normal 19 3 3 2" xfId="13958" xr:uid="{00000000-0005-0000-0000-000030360000}"/>
    <cellStyle name="Normal 19 3 3 2 2" xfId="13959" xr:uid="{00000000-0005-0000-0000-000031360000}"/>
    <cellStyle name="Normal 19 3 3 2 2 2" xfId="13960" xr:uid="{00000000-0005-0000-0000-000032360000}"/>
    <cellStyle name="Normal 19 3 3 2 2 2 2" xfId="13961" xr:uid="{00000000-0005-0000-0000-000033360000}"/>
    <cellStyle name="Normal 19 3 3 2 2 2 2 2" xfId="13962" xr:uid="{00000000-0005-0000-0000-000034360000}"/>
    <cellStyle name="Normal 19 3 3 2 2 2 3" xfId="13963" xr:uid="{00000000-0005-0000-0000-000035360000}"/>
    <cellStyle name="Normal 19 3 3 2 2 3" xfId="13964" xr:uid="{00000000-0005-0000-0000-000036360000}"/>
    <cellStyle name="Normal 19 3 3 2 2 3 2" xfId="13965" xr:uid="{00000000-0005-0000-0000-000037360000}"/>
    <cellStyle name="Normal 19 3 3 2 2 3 2 2" xfId="13966" xr:uid="{00000000-0005-0000-0000-000038360000}"/>
    <cellStyle name="Normal 19 3 3 2 2 3 3" xfId="13967" xr:uid="{00000000-0005-0000-0000-000039360000}"/>
    <cellStyle name="Normal 19 3 3 2 2 4" xfId="13968" xr:uid="{00000000-0005-0000-0000-00003A360000}"/>
    <cellStyle name="Normal 19 3 3 2 2 4 2" xfId="13969" xr:uid="{00000000-0005-0000-0000-00003B360000}"/>
    <cellStyle name="Normal 19 3 3 2 2 4 2 2" xfId="13970" xr:uid="{00000000-0005-0000-0000-00003C360000}"/>
    <cellStyle name="Normal 19 3 3 2 2 4 3" xfId="13971" xr:uid="{00000000-0005-0000-0000-00003D360000}"/>
    <cellStyle name="Normal 19 3 3 2 2 5" xfId="13972" xr:uid="{00000000-0005-0000-0000-00003E360000}"/>
    <cellStyle name="Normal 19 3 3 2 2 5 2" xfId="13973" xr:uid="{00000000-0005-0000-0000-00003F360000}"/>
    <cellStyle name="Normal 19 3 3 2 2 6" xfId="13974" xr:uid="{00000000-0005-0000-0000-000040360000}"/>
    <cellStyle name="Normal 19 3 3 2 2 6 2" xfId="13975" xr:uid="{00000000-0005-0000-0000-000041360000}"/>
    <cellStyle name="Normal 19 3 3 2 2 7" xfId="13976" xr:uid="{00000000-0005-0000-0000-000042360000}"/>
    <cellStyle name="Normal 19 3 3 2 3" xfId="13977" xr:uid="{00000000-0005-0000-0000-000043360000}"/>
    <cellStyle name="Normal 19 3 3 2 3 2" xfId="13978" xr:uid="{00000000-0005-0000-0000-000044360000}"/>
    <cellStyle name="Normal 19 3 3 2 3 2 2" xfId="13979" xr:uid="{00000000-0005-0000-0000-000045360000}"/>
    <cellStyle name="Normal 19 3 3 2 3 2 2 2" xfId="13980" xr:uid="{00000000-0005-0000-0000-000046360000}"/>
    <cellStyle name="Normal 19 3 3 2 3 2 3" xfId="13981" xr:uid="{00000000-0005-0000-0000-000047360000}"/>
    <cellStyle name="Normal 19 3 3 2 3 3" xfId="13982" xr:uid="{00000000-0005-0000-0000-000048360000}"/>
    <cellStyle name="Normal 19 3 3 2 3 3 2" xfId="13983" xr:uid="{00000000-0005-0000-0000-000049360000}"/>
    <cellStyle name="Normal 19 3 3 2 3 3 2 2" xfId="13984" xr:uid="{00000000-0005-0000-0000-00004A360000}"/>
    <cellStyle name="Normal 19 3 3 2 3 3 3" xfId="13985" xr:uid="{00000000-0005-0000-0000-00004B360000}"/>
    <cellStyle name="Normal 19 3 3 2 3 4" xfId="13986" xr:uid="{00000000-0005-0000-0000-00004C360000}"/>
    <cellStyle name="Normal 19 3 3 2 3 4 2" xfId="13987" xr:uid="{00000000-0005-0000-0000-00004D360000}"/>
    <cellStyle name="Normal 19 3 3 2 3 4 2 2" xfId="13988" xr:uid="{00000000-0005-0000-0000-00004E360000}"/>
    <cellStyle name="Normal 19 3 3 2 3 4 3" xfId="13989" xr:uid="{00000000-0005-0000-0000-00004F360000}"/>
    <cellStyle name="Normal 19 3 3 2 3 5" xfId="13990" xr:uid="{00000000-0005-0000-0000-000050360000}"/>
    <cellStyle name="Normal 19 3 3 2 3 5 2" xfId="13991" xr:uid="{00000000-0005-0000-0000-000051360000}"/>
    <cellStyle name="Normal 19 3 3 2 3 6" xfId="13992" xr:uid="{00000000-0005-0000-0000-000052360000}"/>
    <cellStyle name="Normal 19 3 3 2 3 6 2" xfId="13993" xr:uid="{00000000-0005-0000-0000-000053360000}"/>
    <cellStyle name="Normal 19 3 3 2 3 7" xfId="13994" xr:uid="{00000000-0005-0000-0000-000054360000}"/>
    <cellStyle name="Normal 19 3 3 2 4" xfId="13995" xr:uid="{00000000-0005-0000-0000-000055360000}"/>
    <cellStyle name="Normal 19 3 3 2 4 2" xfId="13996" xr:uid="{00000000-0005-0000-0000-000056360000}"/>
    <cellStyle name="Normal 19 3 3 2 4 2 2" xfId="13997" xr:uid="{00000000-0005-0000-0000-000057360000}"/>
    <cellStyle name="Normal 19 3 3 2 4 3" xfId="13998" xr:uid="{00000000-0005-0000-0000-000058360000}"/>
    <cellStyle name="Normal 19 3 3 2 5" xfId="13999" xr:uid="{00000000-0005-0000-0000-000059360000}"/>
    <cellStyle name="Normal 19 3 3 2 5 2" xfId="14000" xr:uid="{00000000-0005-0000-0000-00005A360000}"/>
    <cellStyle name="Normal 19 3 3 2 5 2 2" xfId="14001" xr:uid="{00000000-0005-0000-0000-00005B360000}"/>
    <cellStyle name="Normal 19 3 3 2 5 3" xfId="14002" xr:uid="{00000000-0005-0000-0000-00005C360000}"/>
    <cellStyle name="Normal 19 3 3 2 6" xfId="14003" xr:uid="{00000000-0005-0000-0000-00005D360000}"/>
    <cellStyle name="Normal 19 3 3 2 6 2" xfId="14004" xr:uid="{00000000-0005-0000-0000-00005E360000}"/>
    <cellStyle name="Normal 19 3 3 2 6 2 2" xfId="14005" xr:uid="{00000000-0005-0000-0000-00005F360000}"/>
    <cellStyle name="Normal 19 3 3 2 6 3" xfId="14006" xr:uid="{00000000-0005-0000-0000-000060360000}"/>
    <cellStyle name="Normal 19 3 3 2 7" xfId="14007" xr:uid="{00000000-0005-0000-0000-000061360000}"/>
    <cellStyle name="Normal 19 3 3 2 7 2" xfId="14008" xr:uid="{00000000-0005-0000-0000-000062360000}"/>
    <cellStyle name="Normal 19 3 3 2 8" xfId="14009" xr:uid="{00000000-0005-0000-0000-000063360000}"/>
    <cellStyle name="Normal 19 3 3 2 8 2" xfId="14010" xr:uid="{00000000-0005-0000-0000-000064360000}"/>
    <cellStyle name="Normal 19 3 3 2 9" xfId="14011" xr:uid="{00000000-0005-0000-0000-000065360000}"/>
    <cellStyle name="Normal 19 3 3 3" xfId="14012" xr:uid="{00000000-0005-0000-0000-000066360000}"/>
    <cellStyle name="Normal 19 3 3 3 2" xfId="14013" xr:uid="{00000000-0005-0000-0000-000067360000}"/>
    <cellStyle name="Normal 19 3 3 3 2 2" xfId="14014" xr:uid="{00000000-0005-0000-0000-000068360000}"/>
    <cellStyle name="Normal 19 3 3 3 2 2 2" xfId="14015" xr:uid="{00000000-0005-0000-0000-000069360000}"/>
    <cellStyle name="Normal 19 3 3 3 2 2 2 2" xfId="14016" xr:uid="{00000000-0005-0000-0000-00006A360000}"/>
    <cellStyle name="Normal 19 3 3 3 2 2 3" xfId="14017" xr:uid="{00000000-0005-0000-0000-00006B360000}"/>
    <cellStyle name="Normal 19 3 3 3 2 3" xfId="14018" xr:uid="{00000000-0005-0000-0000-00006C360000}"/>
    <cellStyle name="Normal 19 3 3 3 2 3 2" xfId="14019" xr:uid="{00000000-0005-0000-0000-00006D360000}"/>
    <cellStyle name="Normal 19 3 3 3 2 3 2 2" xfId="14020" xr:uid="{00000000-0005-0000-0000-00006E360000}"/>
    <cellStyle name="Normal 19 3 3 3 2 3 3" xfId="14021" xr:uid="{00000000-0005-0000-0000-00006F360000}"/>
    <cellStyle name="Normal 19 3 3 3 2 4" xfId="14022" xr:uid="{00000000-0005-0000-0000-000070360000}"/>
    <cellStyle name="Normal 19 3 3 3 2 4 2" xfId="14023" xr:uid="{00000000-0005-0000-0000-000071360000}"/>
    <cellStyle name="Normal 19 3 3 3 2 4 2 2" xfId="14024" xr:uid="{00000000-0005-0000-0000-000072360000}"/>
    <cellStyle name="Normal 19 3 3 3 2 4 3" xfId="14025" xr:uid="{00000000-0005-0000-0000-000073360000}"/>
    <cellStyle name="Normal 19 3 3 3 2 5" xfId="14026" xr:uid="{00000000-0005-0000-0000-000074360000}"/>
    <cellStyle name="Normal 19 3 3 3 2 5 2" xfId="14027" xr:uid="{00000000-0005-0000-0000-000075360000}"/>
    <cellStyle name="Normal 19 3 3 3 2 6" xfId="14028" xr:uid="{00000000-0005-0000-0000-000076360000}"/>
    <cellStyle name="Normal 19 3 3 3 2 6 2" xfId="14029" xr:uid="{00000000-0005-0000-0000-000077360000}"/>
    <cellStyle name="Normal 19 3 3 3 2 7" xfId="14030" xr:uid="{00000000-0005-0000-0000-000078360000}"/>
    <cellStyle name="Normal 19 3 3 3 3" xfId="14031" xr:uid="{00000000-0005-0000-0000-000079360000}"/>
    <cellStyle name="Normal 19 3 3 3 3 2" xfId="14032" xr:uid="{00000000-0005-0000-0000-00007A360000}"/>
    <cellStyle name="Normal 19 3 3 3 3 2 2" xfId="14033" xr:uid="{00000000-0005-0000-0000-00007B360000}"/>
    <cellStyle name="Normal 19 3 3 3 3 3" xfId="14034" xr:uid="{00000000-0005-0000-0000-00007C360000}"/>
    <cellStyle name="Normal 19 3 3 3 4" xfId="14035" xr:uid="{00000000-0005-0000-0000-00007D360000}"/>
    <cellStyle name="Normal 19 3 3 3 4 2" xfId="14036" xr:uid="{00000000-0005-0000-0000-00007E360000}"/>
    <cellStyle name="Normal 19 3 3 3 4 2 2" xfId="14037" xr:uid="{00000000-0005-0000-0000-00007F360000}"/>
    <cellStyle name="Normal 19 3 3 3 4 3" xfId="14038" xr:uid="{00000000-0005-0000-0000-000080360000}"/>
    <cellStyle name="Normal 19 3 3 3 5" xfId="14039" xr:uid="{00000000-0005-0000-0000-000081360000}"/>
    <cellStyle name="Normal 19 3 3 3 5 2" xfId="14040" xr:uid="{00000000-0005-0000-0000-000082360000}"/>
    <cellStyle name="Normal 19 3 3 3 5 2 2" xfId="14041" xr:uid="{00000000-0005-0000-0000-000083360000}"/>
    <cellStyle name="Normal 19 3 3 3 5 3" xfId="14042" xr:uid="{00000000-0005-0000-0000-000084360000}"/>
    <cellStyle name="Normal 19 3 3 3 6" xfId="14043" xr:uid="{00000000-0005-0000-0000-000085360000}"/>
    <cellStyle name="Normal 19 3 3 3 6 2" xfId="14044" xr:uid="{00000000-0005-0000-0000-000086360000}"/>
    <cellStyle name="Normal 19 3 3 3 7" xfId="14045" xr:uid="{00000000-0005-0000-0000-000087360000}"/>
    <cellStyle name="Normal 19 3 3 3 7 2" xfId="14046" xr:uid="{00000000-0005-0000-0000-000088360000}"/>
    <cellStyle name="Normal 19 3 3 3 8" xfId="14047" xr:uid="{00000000-0005-0000-0000-000089360000}"/>
    <cellStyle name="Normal 19 3 3 4" xfId="14048" xr:uid="{00000000-0005-0000-0000-00008A360000}"/>
    <cellStyle name="Normal 19 3 3 4 2" xfId="14049" xr:uid="{00000000-0005-0000-0000-00008B360000}"/>
    <cellStyle name="Normal 19 3 3 4 2 2" xfId="14050" xr:uid="{00000000-0005-0000-0000-00008C360000}"/>
    <cellStyle name="Normal 19 3 3 4 2 2 2" xfId="14051" xr:uid="{00000000-0005-0000-0000-00008D360000}"/>
    <cellStyle name="Normal 19 3 3 4 2 3" xfId="14052" xr:uid="{00000000-0005-0000-0000-00008E360000}"/>
    <cellStyle name="Normal 19 3 3 4 3" xfId="14053" xr:uid="{00000000-0005-0000-0000-00008F360000}"/>
    <cellStyle name="Normal 19 3 3 4 3 2" xfId="14054" xr:uid="{00000000-0005-0000-0000-000090360000}"/>
    <cellStyle name="Normal 19 3 3 4 3 2 2" xfId="14055" xr:uid="{00000000-0005-0000-0000-000091360000}"/>
    <cellStyle name="Normal 19 3 3 4 3 3" xfId="14056" xr:uid="{00000000-0005-0000-0000-000092360000}"/>
    <cellStyle name="Normal 19 3 3 4 4" xfId="14057" xr:uid="{00000000-0005-0000-0000-000093360000}"/>
    <cellStyle name="Normal 19 3 3 4 4 2" xfId="14058" xr:uid="{00000000-0005-0000-0000-000094360000}"/>
    <cellStyle name="Normal 19 3 3 4 4 2 2" xfId="14059" xr:uid="{00000000-0005-0000-0000-000095360000}"/>
    <cellStyle name="Normal 19 3 3 4 4 3" xfId="14060" xr:uid="{00000000-0005-0000-0000-000096360000}"/>
    <cellStyle name="Normal 19 3 3 4 5" xfId="14061" xr:uid="{00000000-0005-0000-0000-000097360000}"/>
    <cellStyle name="Normal 19 3 3 4 5 2" xfId="14062" xr:uid="{00000000-0005-0000-0000-000098360000}"/>
    <cellStyle name="Normal 19 3 3 4 6" xfId="14063" xr:uid="{00000000-0005-0000-0000-000099360000}"/>
    <cellStyle name="Normal 19 3 3 4 6 2" xfId="14064" xr:uid="{00000000-0005-0000-0000-00009A360000}"/>
    <cellStyle name="Normal 19 3 3 4 7" xfId="14065" xr:uid="{00000000-0005-0000-0000-00009B360000}"/>
    <cellStyle name="Normal 19 3 3 5" xfId="14066" xr:uid="{00000000-0005-0000-0000-00009C360000}"/>
    <cellStyle name="Normal 19 3 3 5 2" xfId="14067" xr:uid="{00000000-0005-0000-0000-00009D360000}"/>
    <cellStyle name="Normal 19 3 3 5 2 2" xfId="14068" xr:uid="{00000000-0005-0000-0000-00009E360000}"/>
    <cellStyle name="Normal 19 3 3 5 2 2 2" xfId="14069" xr:uid="{00000000-0005-0000-0000-00009F360000}"/>
    <cellStyle name="Normal 19 3 3 5 2 3" xfId="14070" xr:uid="{00000000-0005-0000-0000-0000A0360000}"/>
    <cellStyle name="Normal 19 3 3 5 3" xfId="14071" xr:uid="{00000000-0005-0000-0000-0000A1360000}"/>
    <cellStyle name="Normal 19 3 3 5 3 2" xfId="14072" xr:uid="{00000000-0005-0000-0000-0000A2360000}"/>
    <cellStyle name="Normal 19 3 3 5 3 2 2" xfId="14073" xr:uid="{00000000-0005-0000-0000-0000A3360000}"/>
    <cellStyle name="Normal 19 3 3 5 3 3" xfId="14074" xr:uid="{00000000-0005-0000-0000-0000A4360000}"/>
    <cellStyle name="Normal 19 3 3 5 4" xfId="14075" xr:uid="{00000000-0005-0000-0000-0000A5360000}"/>
    <cellStyle name="Normal 19 3 3 5 4 2" xfId="14076" xr:uid="{00000000-0005-0000-0000-0000A6360000}"/>
    <cellStyle name="Normal 19 3 3 5 4 2 2" xfId="14077" xr:uid="{00000000-0005-0000-0000-0000A7360000}"/>
    <cellStyle name="Normal 19 3 3 5 4 3" xfId="14078" xr:uid="{00000000-0005-0000-0000-0000A8360000}"/>
    <cellStyle name="Normal 19 3 3 5 5" xfId="14079" xr:uid="{00000000-0005-0000-0000-0000A9360000}"/>
    <cellStyle name="Normal 19 3 3 5 5 2" xfId="14080" xr:uid="{00000000-0005-0000-0000-0000AA360000}"/>
    <cellStyle name="Normal 19 3 3 5 6" xfId="14081" xr:uid="{00000000-0005-0000-0000-0000AB360000}"/>
    <cellStyle name="Normal 19 3 3 5 6 2" xfId="14082" xr:uid="{00000000-0005-0000-0000-0000AC360000}"/>
    <cellStyle name="Normal 19 3 3 5 7" xfId="14083" xr:uid="{00000000-0005-0000-0000-0000AD360000}"/>
    <cellStyle name="Normal 19 3 3 6" xfId="14084" xr:uid="{00000000-0005-0000-0000-0000AE360000}"/>
    <cellStyle name="Normal 19 3 3 6 2" xfId="14085" xr:uid="{00000000-0005-0000-0000-0000AF360000}"/>
    <cellStyle name="Normal 19 3 3 6 2 2" xfId="14086" xr:uid="{00000000-0005-0000-0000-0000B0360000}"/>
    <cellStyle name="Normal 19 3 3 6 3" xfId="14087" xr:uid="{00000000-0005-0000-0000-0000B1360000}"/>
    <cellStyle name="Normal 19 3 3 7" xfId="14088" xr:uid="{00000000-0005-0000-0000-0000B2360000}"/>
    <cellStyle name="Normal 19 3 3 7 2" xfId="14089" xr:uid="{00000000-0005-0000-0000-0000B3360000}"/>
    <cellStyle name="Normal 19 3 3 7 2 2" xfId="14090" xr:uid="{00000000-0005-0000-0000-0000B4360000}"/>
    <cellStyle name="Normal 19 3 3 7 3" xfId="14091" xr:uid="{00000000-0005-0000-0000-0000B5360000}"/>
    <cellStyle name="Normal 19 3 3 8" xfId="14092" xr:uid="{00000000-0005-0000-0000-0000B6360000}"/>
    <cellStyle name="Normal 19 3 3 8 2" xfId="14093" xr:uid="{00000000-0005-0000-0000-0000B7360000}"/>
    <cellStyle name="Normal 19 3 3 8 2 2" xfId="14094" xr:uid="{00000000-0005-0000-0000-0000B8360000}"/>
    <cellStyle name="Normal 19 3 3 8 3" xfId="14095" xr:uid="{00000000-0005-0000-0000-0000B9360000}"/>
    <cellStyle name="Normal 19 3 3 9" xfId="14096" xr:uid="{00000000-0005-0000-0000-0000BA360000}"/>
    <cellStyle name="Normal 19 3 3 9 2" xfId="14097" xr:uid="{00000000-0005-0000-0000-0000BB360000}"/>
    <cellStyle name="Normal 19 3 4" xfId="14098" xr:uid="{00000000-0005-0000-0000-0000BC360000}"/>
    <cellStyle name="Normal 19 3 4 2" xfId="14099" xr:uid="{00000000-0005-0000-0000-0000BD360000}"/>
    <cellStyle name="Normal 19 3 4 2 2" xfId="14100" xr:uid="{00000000-0005-0000-0000-0000BE360000}"/>
    <cellStyle name="Normal 19 3 4 2 2 2" xfId="14101" xr:uid="{00000000-0005-0000-0000-0000BF360000}"/>
    <cellStyle name="Normal 19 3 4 2 2 2 2" xfId="14102" xr:uid="{00000000-0005-0000-0000-0000C0360000}"/>
    <cellStyle name="Normal 19 3 4 2 2 3" xfId="14103" xr:uid="{00000000-0005-0000-0000-0000C1360000}"/>
    <cellStyle name="Normal 19 3 4 2 3" xfId="14104" xr:uid="{00000000-0005-0000-0000-0000C2360000}"/>
    <cellStyle name="Normal 19 3 4 2 3 2" xfId="14105" xr:uid="{00000000-0005-0000-0000-0000C3360000}"/>
    <cellStyle name="Normal 19 3 4 2 3 2 2" xfId="14106" xr:uid="{00000000-0005-0000-0000-0000C4360000}"/>
    <cellStyle name="Normal 19 3 4 2 3 3" xfId="14107" xr:uid="{00000000-0005-0000-0000-0000C5360000}"/>
    <cellStyle name="Normal 19 3 4 2 4" xfId="14108" xr:uid="{00000000-0005-0000-0000-0000C6360000}"/>
    <cellStyle name="Normal 19 3 4 2 4 2" xfId="14109" xr:uid="{00000000-0005-0000-0000-0000C7360000}"/>
    <cellStyle name="Normal 19 3 4 2 4 2 2" xfId="14110" xr:uid="{00000000-0005-0000-0000-0000C8360000}"/>
    <cellStyle name="Normal 19 3 4 2 4 3" xfId="14111" xr:uid="{00000000-0005-0000-0000-0000C9360000}"/>
    <cellStyle name="Normal 19 3 4 2 5" xfId="14112" xr:uid="{00000000-0005-0000-0000-0000CA360000}"/>
    <cellStyle name="Normal 19 3 4 2 5 2" xfId="14113" xr:uid="{00000000-0005-0000-0000-0000CB360000}"/>
    <cellStyle name="Normal 19 3 4 2 6" xfId="14114" xr:uid="{00000000-0005-0000-0000-0000CC360000}"/>
    <cellStyle name="Normal 19 3 4 2 6 2" xfId="14115" xr:uid="{00000000-0005-0000-0000-0000CD360000}"/>
    <cellStyle name="Normal 19 3 4 2 7" xfId="14116" xr:uid="{00000000-0005-0000-0000-0000CE360000}"/>
    <cellStyle name="Normal 19 3 4 3" xfId="14117" xr:uid="{00000000-0005-0000-0000-0000CF360000}"/>
    <cellStyle name="Normal 19 3 4 3 2" xfId="14118" xr:uid="{00000000-0005-0000-0000-0000D0360000}"/>
    <cellStyle name="Normal 19 3 4 3 2 2" xfId="14119" xr:uid="{00000000-0005-0000-0000-0000D1360000}"/>
    <cellStyle name="Normal 19 3 4 3 2 2 2" xfId="14120" xr:uid="{00000000-0005-0000-0000-0000D2360000}"/>
    <cellStyle name="Normal 19 3 4 3 2 3" xfId="14121" xr:uid="{00000000-0005-0000-0000-0000D3360000}"/>
    <cellStyle name="Normal 19 3 4 3 3" xfId="14122" xr:uid="{00000000-0005-0000-0000-0000D4360000}"/>
    <cellStyle name="Normal 19 3 4 3 3 2" xfId="14123" xr:uid="{00000000-0005-0000-0000-0000D5360000}"/>
    <cellStyle name="Normal 19 3 4 3 3 2 2" xfId="14124" xr:uid="{00000000-0005-0000-0000-0000D6360000}"/>
    <cellStyle name="Normal 19 3 4 3 3 3" xfId="14125" xr:uid="{00000000-0005-0000-0000-0000D7360000}"/>
    <cellStyle name="Normal 19 3 4 3 4" xfId="14126" xr:uid="{00000000-0005-0000-0000-0000D8360000}"/>
    <cellStyle name="Normal 19 3 4 3 4 2" xfId="14127" xr:uid="{00000000-0005-0000-0000-0000D9360000}"/>
    <cellStyle name="Normal 19 3 4 3 4 2 2" xfId="14128" xr:uid="{00000000-0005-0000-0000-0000DA360000}"/>
    <cellStyle name="Normal 19 3 4 3 4 3" xfId="14129" xr:uid="{00000000-0005-0000-0000-0000DB360000}"/>
    <cellStyle name="Normal 19 3 4 3 5" xfId="14130" xr:uid="{00000000-0005-0000-0000-0000DC360000}"/>
    <cellStyle name="Normal 19 3 4 3 5 2" xfId="14131" xr:uid="{00000000-0005-0000-0000-0000DD360000}"/>
    <cellStyle name="Normal 19 3 4 3 6" xfId="14132" xr:uid="{00000000-0005-0000-0000-0000DE360000}"/>
    <cellStyle name="Normal 19 3 4 3 6 2" xfId="14133" xr:uid="{00000000-0005-0000-0000-0000DF360000}"/>
    <cellStyle name="Normal 19 3 4 3 7" xfId="14134" xr:uid="{00000000-0005-0000-0000-0000E0360000}"/>
    <cellStyle name="Normal 19 3 4 4" xfId="14135" xr:uid="{00000000-0005-0000-0000-0000E1360000}"/>
    <cellStyle name="Normal 19 3 4 4 2" xfId="14136" xr:uid="{00000000-0005-0000-0000-0000E2360000}"/>
    <cellStyle name="Normal 19 3 4 4 2 2" xfId="14137" xr:uid="{00000000-0005-0000-0000-0000E3360000}"/>
    <cellStyle name="Normal 19 3 4 4 3" xfId="14138" xr:uid="{00000000-0005-0000-0000-0000E4360000}"/>
    <cellStyle name="Normal 19 3 4 5" xfId="14139" xr:uid="{00000000-0005-0000-0000-0000E5360000}"/>
    <cellStyle name="Normal 19 3 4 5 2" xfId="14140" xr:uid="{00000000-0005-0000-0000-0000E6360000}"/>
    <cellStyle name="Normal 19 3 4 5 2 2" xfId="14141" xr:uid="{00000000-0005-0000-0000-0000E7360000}"/>
    <cellStyle name="Normal 19 3 4 5 3" xfId="14142" xr:uid="{00000000-0005-0000-0000-0000E8360000}"/>
    <cellStyle name="Normal 19 3 4 6" xfId="14143" xr:uid="{00000000-0005-0000-0000-0000E9360000}"/>
    <cellStyle name="Normal 19 3 4 6 2" xfId="14144" xr:uid="{00000000-0005-0000-0000-0000EA360000}"/>
    <cellStyle name="Normal 19 3 4 6 2 2" xfId="14145" xr:uid="{00000000-0005-0000-0000-0000EB360000}"/>
    <cellStyle name="Normal 19 3 4 6 3" xfId="14146" xr:uid="{00000000-0005-0000-0000-0000EC360000}"/>
    <cellStyle name="Normal 19 3 4 7" xfId="14147" xr:uid="{00000000-0005-0000-0000-0000ED360000}"/>
    <cellStyle name="Normal 19 3 4 7 2" xfId="14148" xr:uid="{00000000-0005-0000-0000-0000EE360000}"/>
    <cellStyle name="Normal 19 3 4 8" xfId="14149" xr:uid="{00000000-0005-0000-0000-0000EF360000}"/>
    <cellStyle name="Normal 19 3 4 8 2" xfId="14150" xr:uid="{00000000-0005-0000-0000-0000F0360000}"/>
    <cellStyle name="Normal 19 3 4 9" xfId="14151" xr:uid="{00000000-0005-0000-0000-0000F1360000}"/>
    <cellStyle name="Normal 19 3 5" xfId="14152" xr:uid="{00000000-0005-0000-0000-0000F2360000}"/>
    <cellStyle name="Normal 19 3 5 2" xfId="14153" xr:uid="{00000000-0005-0000-0000-0000F3360000}"/>
    <cellStyle name="Normal 19 3 5 2 2" xfId="14154" xr:uid="{00000000-0005-0000-0000-0000F4360000}"/>
    <cellStyle name="Normal 19 3 5 2 2 2" xfId="14155" xr:uid="{00000000-0005-0000-0000-0000F5360000}"/>
    <cellStyle name="Normal 19 3 5 2 2 2 2" xfId="14156" xr:uid="{00000000-0005-0000-0000-0000F6360000}"/>
    <cellStyle name="Normal 19 3 5 2 2 3" xfId="14157" xr:uid="{00000000-0005-0000-0000-0000F7360000}"/>
    <cellStyle name="Normal 19 3 5 2 3" xfId="14158" xr:uid="{00000000-0005-0000-0000-0000F8360000}"/>
    <cellStyle name="Normal 19 3 5 2 3 2" xfId="14159" xr:uid="{00000000-0005-0000-0000-0000F9360000}"/>
    <cellStyle name="Normal 19 3 5 2 3 2 2" xfId="14160" xr:uid="{00000000-0005-0000-0000-0000FA360000}"/>
    <cellStyle name="Normal 19 3 5 2 3 3" xfId="14161" xr:uid="{00000000-0005-0000-0000-0000FB360000}"/>
    <cellStyle name="Normal 19 3 5 2 4" xfId="14162" xr:uid="{00000000-0005-0000-0000-0000FC360000}"/>
    <cellStyle name="Normal 19 3 5 2 4 2" xfId="14163" xr:uid="{00000000-0005-0000-0000-0000FD360000}"/>
    <cellStyle name="Normal 19 3 5 2 4 2 2" xfId="14164" xr:uid="{00000000-0005-0000-0000-0000FE360000}"/>
    <cellStyle name="Normal 19 3 5 2 4 3" xfId="14165" xr:uid="{00000000-0005-0000-0000-0000FF360000}"/>
    <cellStyle name="Normal 19 3 5 2 5" xfId="14166" xr:uid="{00000000-0005-0000-0000-000000370000}"/>
    <cellStyle name="Normal 19 3 5 2 5 2" xfId="14167" xr:uid="{00000000-0005-0000-0000-000001370000}"/>
    <cellStyle name="Normal 19 3 5 2 6" xfId="14168" xr:uid="{00000000-0005-0000-0000-000002370000}"/>
    <cellStyle name="Normal 19 3 5 2 6 2" xfId="14169" xr:uid="{00000000-0005-0000-0000-000003370000}"/>
    <cellStyle name="Normal 19 3 5 2 7" xfId="14170" xr:uid="{00000000-0005-0000-0000-000004370000}"/>
    <cellStyle name="Normal 19 3 5 3" xfId="14171" xr:uid="{00000000-0005-0000-0000-000005370000}"/>
    <cellStyle name="Normal 19 3 5 3 2" xfId="14172" xr:uid="{00000000-0005-0000-0000-000006370000}"/>
    <cellStyle name="Normal 19 3 5 3 2 2" xfId="14173" xr:uid="{00000000-0005-0000-0000-000007370000}"/>
    <cellStyle name="Normal 19 3 5 3 3" xfId="14174" xr:uid="{00000000-0005-0000-0000-000008370000}"/>
    <cellStyle name="Normal 19 3 5 4" xfId="14175" xr:uid="{00000000-0005-0000-0000-000009370000}"/>
    <cellStyle name="Normal 19 3 5 4 2" xfId="14176" xr:uid="{00000000-0005-0000-0000-00000A370000}"/>
    <cellStyle name="Normal 19 3 5 4 2 2" xfId="14177" xr:uid="{00000000-0005-0000-0000-00000B370000}"/>
    <cellStyle name="Normal 19 3 5 4 3" xfId="14178" xr:uid="{00000000-0005-0000-0000-00000C370000}"/>
    <cellStyle name="Normal 19 3 5 5" xfId="14179" xr:uid="{00000000-0005-0000-0000-00000D370000}"/>
    <cellStyle name="Normal 19 3 5 5 2" xfId="14180" xr:uid="{00000000-0005-0000-0000-00000E370000}"/>
    <cellStyle name="Normal 19 3 5 5 2 2" xfId="14181" xr:uid="{00000000-0005-0000-0000-00000F370000}"/>
    <cellStyle name="Normal 19 3 5 5 3" xfId="14182" xr:uid="{00000000-0005-0000-0000-000010370000}"/>
    <cellStyle name="Normal 19 3 5 6" xfId="14183" xr:uid="{00000000-0005-0000-0000-000011370000}"/>
    <cellStyle name="Normal 19 3 5 6 2" xfId="14184" xr:uid="{00000000-0005-0000-0000-000012370000}"/>
    <cellStyle name="Normal 19 3 5 7" xfId="14185" xr:uid="{00000000-0005-0000-0000-000013370000}"/>
    <cellStyle name="Normal 19 3 5 7 2" xfId="14186" xr:uid="{00000000-0005-0000-0000-000014370000}"/>
    <cellStyle name="Normal 19 3 5 8" xfId="14187" xr:uid="{00000000-0005-0000-0000-000015370000}"/>
    <cellStyle name="Normal 19 3 6" xfId="14188" xr:uid="{00000000-0005-0000-0000-000016370000}"/>
    <cellStyle name="Normal 19 3 6 2" xfId="14189" xr:uid="{00000000-0005-0000-0000-000017370000}"/>
    <cellStyle name="Normal 19 3 6 2 2" xfId="14190" xr:uid="{00000000-0005-0000-0000-000018370000}"/>
    <cellStyle name="Normal 19 3 6 2 2 2" xfId="14191" xr:uid="{00000000-0005-0000-0000-000019370000}"/>
    <cellStyle name="Normal 19 3 6 2 3" xfId="14192" xr:uid="{00000000-0005-0000-0000-00001A370000}"/>
    <cellStyle name="Normal 19 3 6 3" xfId="14193" xr:uid="{00000000-0005-0000-0000-00001B370000}"/>
    <cellStyle name="Normal 19 3 6 3 2" xfId="14194" xr:uid="{00000000-0005-0000-0000-00001C370000}"/>
    <cellStyle name="Normal 19 3 6 3 2 2" xfId="14195" xr:uid="{00000000-0005-0000-0000-00001D370000}"/>
    <cellStyle name="Normal 19 3 6 3 3" xfId="14196" xr:uid="{00000000-0005-0000-0000-00001E370000}"/>
    <cellStyle name="Normal 19 3 6 4" xfId="14197" xr:uid="{00000000-0005-0000-0000-00001F370000}"/>
    <cellStyle name="Normal 19 3 6 4 2" xfId="14198" xr:uid="{00000000-0005-0000-0000-000020370000}"/>
    <cellStyle name="Normal 19 3 6 4 2 2" xfId="14199" xr:uid="{00000000-0005-0000-0000-000021370000}"/>
    <cellStyle name="Normal 19 3 6 4 3" xfId="14200" xr:uid="{00000000-0005-0000-0000-000022370000}"/>
    <cellStyle name="Normal 19 3 6 5" xfId="14201" xr:uid="{00000000-0005-0000-0000-000023370000}"/>
    <cellStyle name="Normal 19 3 6 5 2" xfId="14202" xr:uid="{00000000-0005-0000-0000-000024370000}"/>
    <cellStyle name="Normal 19 3 6 6" xfId="14203" xr:uid="{00000000-0005-0000-0000-000025370000}"/>
    <cellStyle name="Normal 19 3 6 6 2" xfId="14204" xr:uid="{00000000-0005-0000-0000-000026370000}"/>
    <cellStyle name="Normal 19 3 6 7" xfId="14205" xr:uid="{00000000-0005-0000-0000-000027370000}"/>
    <cellStyle name="Normal 19 3 7" xfId="14206" xr:uid="{00000000-0005-0000-0000-000028370000}"/>
    <cellStyle name="Normal 19 3 7 2" xfId="14207" xr:uid="{00000000-0005-0000-0000-000029370000}"/>
    <cellStyle name="Normal 19 3 7 2 2" xfId="14208" xr:uid="{00000000-0005-0000-0000-00002A370000}"/>
    <cellStyle name="Normal 19 3 7 2 2 2" xfId="14209" xr:uid="{00000000-0005-0000-0000-00002B370000}"/>
    <cellStyle name="Normal 19 3 7 2 3" xfId="14210" xr:uid="{00000000-0005-0000-0000-00002C370000}"/>
    <cellStyle name="Normal 19 3 7 3" xfId="14211" xr:uid="{00000000-0005-0000-0000-00002D370000}"/>
    <cellStyle name="Normal 19 3 7 3 2" xfId="14212" xr:uid="{00000000-0005-0000-0000-00002E370000}"/>
    <cellStyle name="Normal 19 3 7 3 2 2" xfId="14213" xr:uid="{00000000-0005-0000-0000-00002F370000}"/>
    <cellStyle name="Normal 19 3 7 3 3" xfId="14214" xr:uid="{00000000-0005-0000-0000-000030370000}"/>
    <cellStyle name="Normal 19 3 7 4" xfId="14215" xr:uid="{00000000-0005-0000-0000-000031370000}"/>
    <cellStyle name="Normal 19 3 7 4 2" xfId="14216" xr:uid="{00000000-0005-0000-0000-000032370000}"/>
    <cellStyle name="Normal 19 3 7 4 2 2" xfId="14217" xr:uid="{00000000-0005-0000-0000-000033370000}"/>
    <cellStyle name="Normal 19 3 7 4 3" xfId="14218" xr:uid="{00000000-0005-0000-0000-000034370000}"/>
    <cellStyle name="Normal 19 3 7 5" xfId="14219" xr:uid="{00000000-0005-0000-0000-000035370000}"/>
    <cellStyle name="Normal 19 3 7 5 2" xfId="14220" xr:uid="{00000000-0005-0000-0000-000036370000}"/>
    <cellStyle name="Normal 19 3 7 6" xfId="14221" xr:uid="{00000000-0005-0000-0000-000037370000}"/>
    <cellStyle name="Normal 19 3 7 6 2" xfId="14222" xr:uid="{00000000-0005-0000-0000-000038370000}"/>
    <cellStyle name="Normal 19 3 7 7" xfId="14223" xr:uid="{00000000-0005-0000-0000-000039370000}"/>
    <cellStyle name="Normal 19 3 8" xfId="14224" xr:uid="{00000000-0005-0000-0000-00003A370000}"/>
    <cellStyle name="Normal 19 3 8 2" xfId="14225" xr:uid="{00000000-0005-0000-0000-00003B370000}"/>
    <cellStyle name="Normal 19 3 8 2 2" xfId="14226" xr:uid="{00000000-0005-0000-0000-00003C370000}"/>
    <cellStyle name="Normal 19 3 8 3" xfId="14227" xr:uid="{00000000-0005-0000-0000-00003D370000}"/>
    <cellStyle name="Normal 19 3 9" xfId="14228" xr:uid="{00000000-0005-0000-0000-00003E370000}"/>
    <cellStyle name="Normal 19 3 9 2" xfId="14229" xr:uid="{00000000-0005-0000-0000-00003F370000}"/>
    <cellStyle name="Normal 19 3 9 2 2" xfId="14230" xr:uid="{00000000-0005-0000-0000-000040370000}"/>
    <cellStyle name="Normal 19 3 9 3" xfId="14231" xr:uid="{00000000-0005-0000-0000-000041370000}"/>
    <cellStyle name="Normal 19 3_Confidential Information" xfId="14232" xr:uid="{00000000-0005-0000-0000-000042370000}"/>
    <cellStyle name="Normal 19 4" xfId="464" xr:uid="{00000000-0005-0000-0000-000043370000}"/>
    <cellStyle name="Normal 19 4 10" xfId="14233" xr:uid="{00000000-0005-0000-0000-000044370000}"/>
    <cellStyle name="Normal 19 4 10 2" xfId="14234" xr:uid="{00000000-0005-0000-0000-000045370000}"/>
    <cellStyle name="Normal 19 4 11" xfId="14235" xr:uid="{00000000-0005-0000-0000-000046370000}"/>
    <cellStyle name="Normal 19 4 2" xfId="14236" xr:uid="{00000000-0005-0000-0000-000047370000}"/>
    <cellStyle name="Normal 19 4 2 2" xfId="14237" xr:uid="{00000000-0005-0000-0000-000048370000}"/>
    <cellStyle name="Normal 19 4 2 2 2" xfId="14238" xr:uid="{00000000-0005-0000-0000-000049370000}"/>
    <cellStyle name="Normal 19 4 2 2 2 2" xfId="14239" xr:uid="{00000000-0005-0000-0000-00004A370000}"/>
    <cellStyle name="Normal 19 4 2 2 2 2 2" xfId="14240" xr:uid="{00000000-0005-0000-0000-00004B370000}"/>
    <cellStyle name="Normal 19 4 2 2 2 3" xfId="14241" xr:uid="{00000000-0005-0000-0000-00004C370000}"/>
    <cellStyle name="Normal 19 4 2 2 3" xfId="14242" xr:uid="{00000000-0005-0000-0000-00004D370000}"/>
    <cellStyle name="Normal 19 4 2 2 3 2" xfId="14243" xr:uid="{00000000-0005-0000-0000-00004E370000}"/>
    <cellStyle name="Normal 19 4 2 2 3 2 2" xfId="14244" xr:uid="{00000000-0005-0000-0000-00004F370000}"/>
    <cellStyle name="Normal 19 4 2 2 3 3" xfId="14245" xr:uid="{00000000-0005-0000-0000-000050370000}"/>
    <cellStyle name="Normal 19 4 2 2 4" xfId="14246" xr:uid="{00000000-0005-0000-0000-000051370000}"/>
    <cellStyle name="Normal 19 4 2 2 4 2" xfId="14247" xr:uid="{00000000-0005-0000-0000-000052370000}"/>
    <cellStyle name="Normal 19 4 2 2 4 2 2" xfId="14248" xr:uid="{00000000-0005-0000-0000-000053370000}"/>
    <cellStyle name="Normal 19 4 2 2 4 3" xfId="14249" xr:uid="{00000000-0005-0000-0000-000054370000}"/>
    <cellStyle name="Normal 19 4 2 2 5" xfId="14250" xr:uid="{00000000-0005-0000-0000-000055370000}"/>
    <cellStyle name="Normal 19 4 2 2 5 2" xfId="14251" xr:uid="{00000000-0005-0000-0000-000056370000}"/>
    <cellStyle name="Normal 19 4 2 2 6" xfId="14252" xr:uid="{00000000-0005-0000-0000-000057370000}"/>
    <cellStyle name="Normal 19 4 2 2 6 2" xfId="14253" xr:uid="{00000000-0005-0000-0000-000058370000}"/>
    <cellStyle name="Normal 19 4 2 2 7" xfId="14254" xr:uid="{00000000-0005-0000-0000-000059370000}"/>
    <cellStyle name="Normal 19 4 2 3" xfId="14255" xr:uid="{00000000-0005-0000-0000-00005A370000}"/>
    <cellStyle name="Normal 19 4 2 3 2" xfId="14256" xr:uid="{00000000-0005-0000-0000-00005B370000}"/>
    <cellStyle name="Normal 19 4 2 3 2 2" xfId="14257" xr:uid="{00000000-0005-0000-0000-00005C370000}"/>
    <cellStyle name="Normal 19 4 2 3 2 2 2" xfId="14258" xr:uid="{00000000-0005-0000-0000-00005D370000}"/>
    <cellStyle name="Normal 19 4 2 3 2 3" xfId="14259" xr:uid="{00000000-0005-0000-0000-00005E370000}"/>
    <cellStyle name="Normal 19 4 2 3 3" xfId="14260" xr:uid="{00000000-0005-0000-0000-00005F370000}"/>
    <cellStyle name="Normal 19 4 2 3 3 2" xfId="14261" xr:uid="{00000000-0005-0000-0000-000060370000}"/>
    <cellStyle name="Normal 19 4 2 3 3 2 2" xfId="14262" xr:uid="{00000000-0005-0000-0000-000061370000}"/>
    <cellStyle name="Normal 19 4 2 3 3 3" xfId="14263" xr:uid="{00000000-0005-0000-0000-000062370000}"/>
    <cellStyle name="Normal 19 4 2 3 4" xfId="14264" xr:uid="{00000000-0005-0000-0000-000063370000}"/>
    <cellStyle name="Normal 19 4 2 3 4 2" xfId="14265" xr:uid="{00000000-0005-0000-0000-000064370000}"/>
    <cellStyle name="Normal 19 4 2 3 4 2 2" xfId="14266" xr:uid="{00000000-0005-0000-0000-000065370000}"/>
    <cellStyle name="Normal 19 4 2 3 4 3" xfId="14267" xr:uid="{00000000-0005-0000-0000-000066370000}"/>
    <cellStyle name="Normal 19 4 2 3 5" xfId="14268" xr:uid="{00000000-0005-0000-0000-000067370000}"/>
    <cellStyle name="Normal 19 4 2 3 5 2" xfId="14269" xr:uid="{00000000-0005-0000-0000-000068370000}"/>
    <cellStyle name="Normal 19 4 2 3 6" xfId="14270" xr:uid="{00000000-0005-0000-0000-000069370000}"/>
    <cellStyle name="Normal 19 4 2 3 6 2" xfId="14271" xr:uid="{00000000-0005-0000-0000-00006A370000}"/>
    <cellStyle name="Normal 19 4 2 3 7" xfId="14272" xr:uid="{00000000-0005-0000-0000-00006B370000}"/>
    <cellStyle name="Normal 19 4 2 4" xfId="14273" xr:uid="{00000000-0005-0000-0000-00006C370000}"/>
    <cellStyle name="Normal 19 4 2 4 2" xfId="14274" xr:uid="{00000000-0005-0000-0000-00006D370000}"/>
    <cellStyle name="Normal 19 4 2 4 2 2" xfId="14275" xr:uid="{00000000-0005-0000-0000-00006E370000}"/>
    <cellStyle name="Normal 19 4 2 4 3" xfId="14276" xr:uid="{00000000-0005-0000-0000-00006F370000}"/>
    <cellStyle name="Normal 19 4 2 5" xfId="14277" xr:uid="{00000000-0005-0000-0000-000070370000}"/>
    <cellStyle name="Normal 19 4 2 5 2" xfId="14278" xr:uid="{00000000-0005-0000-0000-000071370000}"/>
    <cellStyle name="Normal 19 4 2 5 2 2" xfId="14279" xr:uid="{00000000-0005-0000-0000-000072370000}"/>
    <cellStyle name="Normal 19 4 2 5 3" xfId="14280" xr:uid="{00000000-0005-0000-0000-000073370000}"/>
    <cellStyle name="Normal 19 4 2 6" xfId="14281" xr:uid="{00000000-0005-0000-0000-000074370000}"/>
    <cellStyle name="Normal 19 4 2 6 2" xfId="14282" xr:uid="{00000000-0005-0000-0000-000075370000}"/>
    <cellStyle name="Normal 19 4 2 6 2 2" xfId="14283" xr:uid="{00000000-0005-0000-0000-000076370000}"/>
    <cellStyle name="Normal 19 4 2 6 3" xfId="14284" xr:uid="{00000000-0005-0000-0000-000077370000}"/>
    <cellStyle name="Normal 19 4 2 7" xfId="14285" xr:uid="{00000000-0005-0000-0000-000078370000}"/>
    <cellStyle name="Normal 19 4 2 7 2" xfId="14286" xr:uid="{00000000-0005-0000-0000-000079370000}"/>
    <cellStyle name="Normal 19 4 2 8" xfId="14287" xr:uid="{00000000-0005-0000-0000-00007A370000}"/>
    <cellStyle name="Normal 19 4 2 8 2" xfId="14288" xr:uid="{00000000-0005-0000-0000-00007B370000}"/>
    <cellStyle name="Normal 19 4 2 9" xfId="14289" xr:uid="{00000000-0005-0000-0000-00007C370000}"/>
    <cellStyle name="Normal 19 4 3" xfId="14290" xr:uid="{00000000-0005-0000-0000-00007D370000}"/>
    <cellStyle name="Normal 19 4 3 2" xfId="14291" xr:uid="{00000000-0005-0000-0000-00007E370000}"/>
    <cellStyle name="Normal 19 4 3 2 2" xfId="14292" xr:uid="{00000000-0005-0000-0000-00007F370000}"/>
    <cellStyle name="Normal 19 4 3 2 2 2" xfId="14293" xr:uid="{00000000-0005-0000-0000-000080370000}"/>
    <cellStyle name="Normal 19 4 3 2 2 2 2" xfId="14294" xr:uid="{00000000-0005-0000-0000-000081370000}"/>
    <cellStyle name="Normal 19 4 3 2 2 3" xfId="14295" xr:uid="{00000000-0005-0000-0000-000082370000}"/>
    <cellStyle name="Normal 19 4 3 2 3" xfId="14296" xr:uid="{00000000-0005-0000-0000-000083370000}"/>
    <cellStyle name="Normal 19 4 3 2 3 2" xfId="14297" xr:uid="{00000000-0005-0000-0000-000084370000}"/>
    <cellStyle name="Normal 19 4 3 2 3 2 2" xfId="14298" xr:uid="{00000000-0005-0000-0000-000085370000}"/>
    <cellStyle name="Normal 19 4 3 2 3 3" xfId="14299" xr:uid="{00000000-0005-0000-0000-000086370000}"/>
    <cellStyle name="Normal 19 4 3 2 4" xfId="14300" xr:uid="{00000000-0005-0000-0000-000087370000}"/>
    <cellStyle name="Normal 19 4 3 2 4 2" xfId="14301" xr:uid="{00000000-0005-0000-0000-000088370000}"/>
    <cellStyle name="Normal 19 4 3 2 4 2 2" xfId="14302" xr:uid="{00000000-0005-0000-0000-000089370000}"/>
    <cellStyle name="Normal 19 4 3 2 4 3" xfId="14303" xr:uid="{00000000-0005-0000-0000-00008A370000}"/>
    <cellStyle name="Normal 19 4 3 2 5" xfId="14304" xr:uid="{00000000-0005-0000-0000-00008B370000}"/>
    <cellStyle name="Normal 19 4 3 2 5 2" xfId="14305" xr:uid="{00000000-0005-0000-0000-00008C370000}"/>
    <cellStyle name="Normal 19 4 3 2 6" xfId="14306" xr:uid="{00000000-0005-0000-0000-00008D370000}"/>
    <cellStyle name="Normal 19 4 3 2 6 2" xfId="14307" xr:uid="{00000000-0005-0000-0000-00008E370000}"/>
    <cellStyle name="Normal 19 4 3 2 7" xfId="14308" xr:uid="{00000000-0005-0000-0000-00008F370000}"/>
    <cellStyle name="Normal 19 4 3 3" xfId="14309" xr:uid="{00000000-0005-0000-0000-000090370000}"/>
    <cellStyle name="Normal 19 4 3 3 2" xfId="14310" xr:uid="{00000000-0005-0000-0000-000091370000}"/>
    <cellStyle name="Normal 19 4 3 3 2 2" xfId="14311" xr:uid="{00000000-0005-0000-0000-000092370000}"/>
    <cellStyle name="Normal 19 4 3 3 3" xfId="14312" xr:uid="{00000000-0005-0000-0000-000093370000}"/>
    <cellStyle name="Normal 19 4 3 4" xfId="14313" xr:uid="{00000000-0005-0000-0000-000094370000}"/>
    <cellStyle name="Normal 19 4 3 4 2" xfId="14314" xr:uid="{00000000-0005-0000-0000-000095370000}"/>
    <cellStyle name="Normal 19 4 3 4 2 2" xfId="14315" xr:uid="{00000000-0005-0000-0000-000096370000}"/>
    <cellStyle name="Normal 19 4 3 4 3" xfId="14316" xr:uid="{00000000-0005-0000-0000-000097370000}"/>
    <cellStyle name="Normal 19 4 3 5" xfId="14317" xr:uid="{00000000-0005-0000-0000-000098370000}"/>
    <cellStyle name="Normal 19 4 3 5 2" xfId="14318" xr:uid="{00000000-0005-0000-0000-000099370000}"/>
    <cellStyle name="Normal 19 4 3 5 2 2" xfId="14319" xr:uid="{00000000-0005-0000-0000-00009A370000}"/>
    <cellStyle name="Normal 19 4 3 5 3" xfId="14320" xr:uid="{00000000-0005-0000-0000-00009B370000}"/>
    <cellStyle name="Normal 19 4 3 6" xfId="14321" xr:uid="{00000000-0005-0000-0000-00009C370000}"/>
    <cellStyle name="Normal 19 4 3 6 2" xfId="14322" xr:uid="{00000000-0005-0000-0000-00009D370000}"/>
    <cellStyle name="Normal 19 4 3 7" xfId="14323" xr:uid="{00000000-0005-0000-0000-00009E370000}"/>
    <cellStyle name="Normal 19 4 3 7 2" xfId="14324" xr:uid="{00000000-0005-0000-0000-00009F370000}"/>
    <cellStyle name="Normal 19 4 3 8" xfId="14325" xr:uid="{00000000-0005-0000-0000-0000A0370000}"/>
    <cellStyle name="Normal 19 4 4" xfId="14326" xr:uid="{00000000-0005-0000-0000-0000A1370000}"/>
    <cellStyle name="Normal 19 4 4 2" xfId="14327" xr:uid="{00000000-0005-0000-0000-0000A2370000}"/>
    <cellStyle name="Normal 19 4 4 2 2" xfId="14328" xr:uid="{00000000-0005-0000-0000-0000A3370000}"/>
    <cellStyle name="Normal 19 4 4 2 2 2" xfId="14329" xr:uid="{00000000-0005-0000-0000-0000A4370000}"/>
    <cellStyle name="Normal 19 4 4 2 3" xfId="14330" xr:uid="{00000000-0005-0000-0000-0000A5370000}"/>
    <cellStyle name="Normal 19 4 4 3" xfId="14331" xr:uid="{00000000-0005-0000-0000-0000A6370000}"/>
    <cellStyle name="Normal 19 4 4 3 2" xfId="14332" xr:uid="{00000000-0005-0000-0000-0000A7370000}"/>
    <cellStyle name="Normal 19 4 4 3 2 2" xfId="14333" xr:uid="{00000000-0005-0000-0000-0000A8370000}"/>
    <cellStyle name="Normal 19 4 4 3 3" xfId="14334" xr:uid="{00000000-0005-0000-0000-0000A9370000}"/>
    <cellStyle name="Normal 19 4 4 4" xfId="14335" xr:uid="{00000000-0005-0000-0000-0000AA370000}"/>
    <cellStyle name="Normal 19 4 4 4 2" xfId="14336" xr:uid="{00000000-0005-0000-0000-0000AB370000}"/>
    <cellStyle name="Normal 19 4 4 4 2 2" xfId="14337" xr:uid="{00000000-0005-0000-0000-0000AC370000}"/>
    <cellStyle name="Normal 19 4 4 4 3" xfId="14338" xr:uid="{00000000-0005-0000-0000-0000AD370000}"/>
    <cellStyle name="Normal 19 4 4 5" xfId="14339" xr:uid="{00000000-0005-0000-0000-0000AE370000}"/>
    <cellStyle name="Normal 19 4 4 5 2" xfId="14340" xr:uid="{00000000-0005-0000-0000-0000AF370000}"/>
    <cellStyle name="Normal 19 4 4 6" xfId="14341" xr:uid="{00000000-0005-0000-0000-0000B0370000}"/>
    <cellStyle name="Normal 19 4 4 6 2" xfId="14342" xr:uid="{00000000-0005-0000-0000-0000B1370000}"/>
    <cellStyle name="Normal 19 4 4 7" xfId="14343" xr:uid="{00000000-0005-0000-0000-0000B2370000}"/>
    <cellStyle name="Normal 19 4 5" xfId="14344" xr:uid="{00000000-0005-0000-0000-0000B3370000}"/>
    <cellStyle name="Normal 19 4 5 2" xfId="14345" xr:uid="{00000000-0005-0000-0000-0000B4370000}"/>
    <cellStyle name="Normal 19 4 5 2 2" xfId="14346" xr:uid="{00000000-0005-0000-0000-0000B5370000}"/>
    <cellStyle name="Normal 19 4 5 2 2 2" xfId="14347" xr:uid="{00000000-0005-0000-0000-0000B6370000}"/>
    <cellStyle name="Normal 19 4 5 2 3" xfId="14348" xr:uid="{00000000-0005-0000-0000-0000B7370000}"/>
    <cellStyle name="Normal 19 4 5 3" xfId="14349" xr:uid="{00000000-0005-0000-0000-0000B8370000}"/>
    <cellStyle name="Normal 19 4 5 3 2" xfId="14350" xr:uid="{00000000-0005-0000-0000-0000B9370000}"/>
    <cellStyle name="Normal 19 4 5 3 2 2" xfId="14351" xr:uid="{00000000-0005-0000-0000-0000BA370000}"/>
    <cellStyle name="Normal 19 4 5 3 3" xfId="14352" xr:uid="{00000000-0005-0000-0000-0000BB370000}"/>
    <cellStyle name="Normal 19 4 5 4" xfId="14353" xr:uid="{00000000-0005-0000-0000-0000BC370000}"/>
    <cellStyle name="Normal 19 4 5 4 2" xfId="14354" xr:uid="{00000000-0005-0000-0000-0000BD370000}"/>
    <cellStyle name="Normal 19 4 5 4 2 2" xfId="14355" xr:uid="{00000000-0005-0000-0000-0000BE370000}"/>
    <cellStyle name="Normal 19 4 5 4 3" xfId="14356" xr:uid="{00000000-0005-0000-0000-0000BF370000}"/>
    <cellStyle name="Normal 19 4 5 5" xfId="14357" xr:uid="{00000000-0005-0000-0000-0000C0370000}"/>
    <cellStyle name="Normal 19 4 5 5 2" xfId="14358" xr:uid="{00000000-0005-0000-0000-0000C1370000}"/>
    <cellStyle name="Normal 19 4 5 6" xfId="14359" xr:uid="{00000000-0005-0000-0000-0000C2370000}"/>
    <cellStyle name="Normal 19 4 5 6 2" xfId="14360" xr:uid="{00000000-0005-0000-0000-0000C3370000}"/>
    <cellStyle name="Normal 19 4 5 7" xfId="14361" xr:uid="{00000000-0005-0000-0000-0000C4370000}"/>
    <cellStyle name="Normal 19 4 6" xfId="14362" xr:uid="{00000000-0005-0000-0000-0000C5370000}"/>
    <cellStyle name="Normal 19 4 6 2" xfId="14363" xr:uid="{00000000-0005-0000-0000-0000C6370000}"/>
    <cellStyle name="Normal 19 4 6 2 2" xfId="14364" xr:uid="{00000000-0005-0000-0000-0000C7370000}"/>
    <cellStyle name="Normal 19 4 6 3" xfId="14365" xr:uid="{00000000-0005-0000-0000-0000C8370000}"/>
    <cellStyle name="Normal 19 4 7" xfId="14366" xr:uid="{00000000-0005-0000-0000-0000C9370000}"/>
    <cellStyle name="Normal 19 4 7 2" xfId="14367" xr:uid="{00000000-0005-0000-0000-0000CA370000}"/>
    <cellStyle name="Normal 19 4 7 2 2" xfId="14368" xr:uid="{00000000-0005-0000-0000-0000CB370000}"/>
    <cellStyle name="Normal 19 4 7 3" xfId="14369" xr:uid="{00000000-0005-0000-0000-0000CC370000}"/>
    <cellStyle name="Normal 19 4 8" xfId="14370" xr:uid="{00000000-0005-0000-0000-0000CD370000}"/>
    <cellStyle name="Normal 19 4 8 2" xfId="14371" xr:uid="{00000000-0005-0000-0000-0000CE370000}"/>
    <cellStyle name="Normal 19 4 8 2 2" xfId="14372" xr:uid="{00000000-0005-0000-0000-0000CF370000}"/>
    <cellStyle name="Normal 19 4 8 3" xfId="14373" xr:uid="{00000000-0005-0000-0000-0000D0370000}"/>
    <cellStyle name="Normal 19 4 9" xfId="14374" xr:uid="{00000000-0005-0000-0000-0000D1370000}"/>
    <cellStyle name="Normal 19 4 9 2" xfId="14375" xr:uid="{00000000-0005-0000-0000-0000D2370000}"/>
    <cellStyle name="Normal 19 5" xfId="465" xr:uid="{00000000-0005-0000-0000-0000D3370000}"/>
    <cellStyle name="Normal 19 5 10" xfId="14376" xr:uid="{00000000-0005-0000-0000-0000D4370000}"/>
    <cellStyle name="Normal 19 5 10 2" xfId="14377" xr:uid="{00000000-0005-0000-0000-0000D5370000}"/>
    <cellStyle name="Normal 19 5 11" xfId="14378" xr:uid="{00000000-0005-0000-0000-0000D6370000}"/>
    <cellStyle name="Normal 19 5 2" xfId="14379" xr:uid="{00000000-0005-0000-0000-0000D7370000}"/>
    <cellStyle name="Normal 19 5 2 2" xfId="14380" xr:uid="{00000000-0005-0000-0000-0000D8370000}"/>
    <cellStyle name="Normal 19 5 2 2 2" xfId="14381" xr:uid="{00000000-0005-0000-0000-0000D9370000}"/>
    <cellStyle name="Normal 19 5 2 2 2 2" xfId="14382" xr:uid="{00000000-0005-0000-0000-0000DA370000}"/>
    <cellStyle name="Normal 19 5 2 2 2 2 2" xfId="14383" xr:uid="{00000000-0005-0000-0000-0000DB370000}"/>
    <cellStyle name="Normal 19 5 2 2 2 3" xfId="14384" xr:uid="{00000000-0005-0000-0000-0000DC370000}"/>
    <cellStyle name="Normal 19 5 2 2 3" xfId="14385" xr:uid="{00000000-0005-0000-0000-0000DD370000}"/>
    <cellStyle name="Normal 19 5 2 2 3 2" xfId="14386" xr:uid="{00000000-0005-0000-0000-0000DE370000}"/>
    <cellStyle name="Normal 19 5 2 2 3 2 2" xfId="14387" xr:uid="{00000000-0005-0000-0000-0000DF370000}"/>
    <cellStyle name="Normal 19 5 2 2 3 3" xfId="14388" xr:uid="{00000000-0005-0000-0000-0000E0370000}"/>
    <cellStyle name="Normal 19 5 2 2 4" xfId="14389" xr:uid="{00000000-0005-0000-0000-0000E1370000}"/>
    <cellStyle name="Normal 19 5 2 2 4 2" xfId="14390" xr:uid="{00000000-0005-0000-0000-0000E2370000}"/>
    <cellStyle name="Normal 19 5 2 2 4 2 2" xfId="14391" xr:uid="{00000000-0005-0000-0000-0000E3370000}"/>
    <cellStyle name="Normal 19 5 2 2 4 3" xfId="14392" xr:uid="{00000000-0005-0000-0000-0000E4370000}"/>
    <cellStyle name="Normal 19 5 2 2 5" xfId="14393" xr:uid="{00000000-0005-0000-0000-0000E5370000}"/>
    <cellStyle name="Normal 19 5 2 2 5 2" xfId="14394" xr:uid="{00000000-0005-0000-0000-0000E6370000}"/>
    <cellStyle name="Normal 19 5 2 2 6" xfId="14395" xr:uid="{00000000-0005-0000-0000-0000E7370000}"/>
    <cellStyle name="Normal 19 5 2 2 6 2" xfId="14396" xr:uid="{00000000-0005-0000-0000-0000E8370000}"/>
    <cellStyle name="Normal 19 5 2 2 7" xfId="14397" xr:uid="{00000000-0005-0000-0000-0000E9370000}"/>
    <cellStyle name="Normal 19 5 2 3" xfId="14398" xr:uid="{00000000-0005-0000-0000-0000EA370000}"/>
    <cellStyle name="Normal 19 5 2 3 2" xfId="14399" xr:uid="{00000000-0005-0000-0000-0000EB370000}"/>
    <cellStyle name="Normal 19 5 2 3 2 2" xfId="14400" xr:uid="{00000000-0005-0000-0000-0000EC370000}"/>
    <cellStyle name="Normal 19 5 2 3 2 2 2" xfId="14401" xr:uid="{00000000-0005-0000-0000-0000ED370000}"/>
    <cellStyle name="Normal 19 5 2 3 2 3" xfId="14402" xr:uid="{00000000-0005-0000-0000-0000EE370000}"/>
    <cellStyle name="Normal 19 5 2 3 3" xfId="14403" xr:uid="{00000000-0005-0000-0000-0000EF370000}"/>
    <cellStyle name="Normal 19 5 2 3 3 2" xfId="14404" xr:uid="{00000000-0005-0000-0000-0000F0370000}"/>
    <cellStyle name="Normal 19 5 2 3 3 2 2" xfId="14405" xr:uid="{00000000-0005-0000-0000-0000F1370000}"/>
    <cellStyle name="Normal 19 5 2 3 3 3" xfId="14406" xr:uid="{00000000-0005-0000-0000-0000F2370000}"/>
    <cellStyle name="Normal 19 5 2 3 4" xfId="14407" xr:uid="{00000000-0005-0000-0000-0000F3370000}"/>
    <cellStyle name="Normal 19 5 2 3 4 2" xfId="14408" xr:uid="{00000000-0005-0000-0000-0000F4370000}"/>
    <cellStyle name="Normal 19 5 2 3 4 2 2" xfId="14409" xr:uid="{00000000-0005-0000-0000-0000F5370000}"/>
    <cellStyle name="Normal 19 5 2 3 4 3" xfId="14410" xr:uid="{00000000-0005-0000-0000-0000F6370000}"/>
    <cellStyle name="Normal 19 5 2 3 5" xfId="14411" xr:uid="{00000000-0005-0000-0000-0000F7370000}"/>
    <cellStyle name="Normal 19 5 2 3 5 2" xfId="14412" xr:uid="{00000000-0005-0000-0000-0000F8370000}"/>
    <cellStyle name="Normal 19 5 2 3 6" xfId="14413" xr:uid="{00000000-0005-0000-0000-0000F9370000}"/>
    <cellStyle name="Normal 19 5 2 3 6 2" xfId="14414" xr:uid="{00000000-0005-0000-0000-0000FA370000}"/>
    <cellStyle name="Normal 19 5 2 3 7" xfId="14415" xr:uid="{00000000-0005-0000-0000-0000FB370000}"/>
    <cellStyle name="Normal 19 5 2 4" xfId="14416" xr:uid="{00000000-0005-0000-0000-0000FC370000}"/>
    <cellStyle name="Normal 19 5 2 4 2" xfId="14417" xr:uid="{00000000-0005-0000-0000-0000FD370000}"/>
    <cellStyle name="Normal 19 5 2 4 2 2" xfId="14418" xr:uid="{00000000-0005-0000-0000-0000FE370000}"/>
    <cellStyle name="Normal 19 5 2 4 3" xfId="14419" xr:uid="{00000000-0005-0000-0000-0000FF370000}"/>
    <cellStyle name="Normal 19 5 2 5" xfId="14420" xr:uid="{00000000-0005-0000-0000-000000380000}"/>
    <cellStyle name="Normal 19 5 2 5 2" xfId="14421" xr:uid="{00000000-0005-0000-0000-000001380000}"/>
    <cellStyle name="Normal 19 5 2 5 2 2" xfId="14422" xr:uid="{00000000-0005-0000-0000-000002380000}"/>
    <cellStyle name="Normal 19 5 2 5 3" xfId="14423" xr:uid="{00000000-0005-0000-0000-000003380000}"/>
    <cellStyle name="Normal 19 5 2 6" xfId="14424" xr:uid="{00000000-0005-0000-0000-000004380000}"/>
    <cellStyle name="Normal 19 5 2 6 2" xfId="14425" xr:uid="{00000000-0005-0000-0000-000005380000}"/>
    <cellStyle name="Normal 19 5 2 6 2 2" xfId="14426" xr:uid="{00000000-0005-0000-0000-000006380000}"/>
    <cellStyle name="Normal 19 5 2 6 3" xfId="14427" xr:uid="{00000000-0005-0000-0000-000007380000}"/>
    <cellStyle name="Normal 19 5 2 7" xfId="14428" xr:uid="{00000000-0005-0000-0000-000008380000}"/>
    <cellStyle name="Normal 19 5 2 7 2" xfId="14429" xr:uid="{00000000-0005-0000-0000-000009380000}"/>
    <cellStyle name="Normal 19 5 2 8" xfId="14430" xr:uid="{00000000-0005-0000-0000-00000A380000}"/>
    <cellStyle name="Normal 19 5 2 8 2" xfId="14431" xr:uid="{00000000-0005-0000-0000-00000B380000}"/>
    <cellStyle name="Normal 19 5 2 9" xfId="14432" xr:uid="{00000000-0005-0000-0000-00000C380000}"/>
    <cellStyle name="Normal 19 5 3" xfId="14433" xr:uid="{00000000-0005-0000-0000-00000D380000}"/>
    <cellStyle name="Normal 19 5 3 2" xfId="14434" xr:uid="{00000000-0005-0000-0000-00000E380000}"/>
    <cellStyle name="Normal 19 5 3 2 2" xfId="14435" xr:uid="{00000000-0005-0000-0000-00000F380000}"/>
    <cellStyle name="Normal 19 5 3 2 2 2" xfId="14436" xr:uid="{00000000-0005-0000-0000-000010380000}"/>
    <cellStyle name="Normal 19 5 3 2 2 2 2" xfId="14437" xr:uid="{00000000-0005-0000-0000-000011380000}"/>
    <cellStyle name="Normal 19 5 3 2 2 3" xfId="14438" xr:uid="{00000000-0005-0000-0000-000012380000}"/>
    <cellStyle name="Normal 19 5 3 2 3" xfId="14439" xr:uid="{00000000-0005-0000-0000-000013380000}"/>
    <cellStyle name="Normal 19 5 3 2 3 2" xfId="14440" xr:uid="{00000000-0005-0000-0000-000014380000}"/>
    <cellStyle name="Normal 19 5 3 2 3 2 2" xfId="14441" xr:uid="{00000000-0005-0000-0000-000015380000}"/>
    <cellStyle name="Normal 19 5 3 2 3 3" xfId="14442" xr:uid="{00000000-0005-0000-0000-000016380000}"/>
    <cellStyle name="Normal 19 5 3 2 4" xfId="14443" xr:uid="{00000000-0005-0000-0000-000017380000}"/>
    <cellStyle name="Normal 19 5 3 2 4 2" xfId="14444" xr:uid="{00000000-0005-0000-0000-000018380000}"/>
    <cellStyle name="Normal 19 5 3 2 4 2 2" xfId="14445" xr:uid="{00000000-0005-0000-0000-000019380000}"/>
    <cellStyle name="Normal 19 5 3 2 4 3" xfId="14446" xr:uid="{00000000-0005-0000-0000-00001A380000}"/>
    <cellStyle name="Normal 19 5 3 2 5" xfId="14447" xr:uid="{00000000-0005-0000-0000-00001B380000}"/>
    <cellStyle name="Normal 19 5 3 2 5 2" xfId="14448" xr:uid="{00000000-0005-0000-0000-00001C380000}"/>
    <cellStyle name="Normal 19 5 3 2 6" xfId="14449" xr:uid="{00000000-0005-0000-0000-00001D380000}"/>
    <cellStyle name="Normal 19 5 3 2 6 2" xfId="14450" xr:uid="{00000000-0005-0000-0000-00001E380000}"/>
    <cellStyle name="Normal 19 5 3 2 7" xfId="14451" xr:uid="{00000000-0005-0000-0000-00001F380000}"/>
    <cellStyle name="Normal 19 5 3 3" xfId="14452" xr:uid="{00000000-0005-0000-0000-000020380000}"/>
    <cellStyle name="Normal 19 5 3 3 2" xfId="14453" xr:uid="{00000000-0005-0000-0000-000021380000}"/>
    <cellStyle name="Normal 19 5 3 3 2 2" xfId="14454" xr:uid="{00000000-0005-0000-0000-000022380000}"/>
    <cellStyle name="Normal 19 5 3 3 3" xfId="14455" xr:uid="{00000000-0005-0000-0000-000023380000}"/>
    <cellStyle name="Normal 19 5 3 4" xfId="14456" xr:uid="{00000000-0005-0000-0000-000024380000}"/>
    <cellStyle name="Normal 19 5 3 4 2" xfId="14457" xr:uid="{00000000-0005-0000-0000-000025380000}"/>
    <cellStyle name="Normal 19 5 3 4 2 2" xfId="14458" xr:uid="{00000000-0005-0000-0000-000026380000}"/>
    <cellStyle name="Normal 19 5 3 4 3" xfId="14459" xr:uid="{00000000-0005-0000-0000-000027380000}"/>
    <cellStyle name="Normal 19 5 3 5" xfId="14460" xr:uid="{00000000-0005-0000-0000-000028380000}"/>
    <cellStyle name="Normal 19 5 3 5 2" xfId="14461" xr:uid="{00000000-0005-0000-0000-000029380000}"/>
    <cellStyle name="Normal 19 5 3 5 2 2" xfId="14462" xr:uid="{00000000-0005-0000-0000-00002A380000}"/>
    <cellStyle name="Normal 19 5 3 5 3" xfId="14463" xr:uid="{00000000-0005-0000-0000-00002B380000}"/>
    <cellStyle name="Normal 19 5 3 6" xfId="14464" xr:uid="{00000000-0005-0000-0000-00002C380000}"/>
    <cellStyle name="Normal 19 5 3 6 2" xfId="14465" xr:uid="{00000000-0005-0000-0000-00002D380000}"/>
    <cellStyle name="Normal 19 5 3 7" xfId="14466" xr:uid="{00000000-0005-0000-0000-00002E380000}"/>
    <cellStyle name="Normal 19 5 3 7 2" xfId="14467" xr:uid="{00000000-0005-0000-0000-00002F380000}"/>
    <cellStyle name="Normal 19 5 3 8" xfId="14468" xr:uid="{00000000-0005-0000-0000-000030380000}"/>
    <cellStyle name="Normal 19 5 4" xfId="14469" xr:uid="{00000000-0005-0000-0000-000031380000}"/>
    <cellStyle name="Normal 19 5 4 2" xfId="14470" xr:uid="{00000000-0005-0000-0000-000032380000}"/>
    <cellStyle name="Normal 19 5 4 2 2" xfId="14471" xr:uid="{00000000-0005-0000-0000-000033380000}"/>
    <cellStyle name="Normal 19 5 4 2 2 2" xfId="14472" xr:uid="{00000000-0005-0000-0000-000034380000}"/>
    <cellStyle name="Normal 19 5 4 2 3" xfId="14473" xr:uid="{00000000-0005-0000-0000-000035380000}"/>
    <cellStyle name="Normal 19 5 4 3" xfId="14474" xr:uid="{00000000-0005-0000-0000-000036380000}"/>
    <cellStyle name="Normal 19 5 4 3 2" xfId="14475" xr:uid="{00000000-0005-0000-0000-000037380000}"/>
    <cellStyle name="Normal 19 5 4 3 2 2" xfId="14476" xr:uid="{00000000-0005-0000-0000-000038380000}"/>
    <cellStyle name="Normal 19 5 4 3 3" xfId="14477" xr:uid="{00000000-0005-0000-0000-000039380000}"/>
    <cellStyle name="Normal 19 5 4 4" xfId="14478" xr:uid="{00000000-0005-0000-0000-00003A380000}"/>
    <cellStyle name="Normal 19 5 4 4 2" xfId="14479" xr:uid="{00000000-0005-0000-0000-00003B380000}"/>
    <cellStyle name="Normal 19 5 4 4 2 2" xfId="14480" xr:uid="{00000000-0005-0000-0000-00003C380000}"/>
    <cellStyle name="Normal 19 5 4 4 3" xfId="14481" xr:uid="{00000000-0005-0000-0000-00003D380000}"/>
    <cellStyle name="Normal 19 5 4 5" xfId="14482" xr:uid="{00000000-0005-0000-0000-00003E380000}"/>
    <cellStyle name="Normal 19 5 4 5 2" xfId="14483" xr:uid="{00000000-0005-0000-0000-00003F380000}"/>
    <cellStyle name="Normal 19 5 4 6" xfId="14484" xr:uid="{00000000-0005-0000-0000-000040380000}"/>
    <cellStyle name="Normal 19 5 4 6 2" xfId="14485" xr:uid="{00000000-0005-0000-0000-000041380000}"/>
    <cellStyle name="Normal 19 5 4 7" xfId="14486" xr:uid="{00000000-0005-0000-0000-000042380000}"/>
    <cellStyle name="Normal 19 5 5" xfId="14487" xr:uid="{00000000-0005-0000-0000-000043380000}"/>
    <cellStyle name="Normal 19 5 5 2" xfId="14488" xr:uid="{00000000-0005-0000-0000-000044380000}"/>
    <cellStyle name="Normal 19 5 5 2 2" xfId="14489" xr:uid="{00000000-0005-0000-0000-000045380000}"/>
    <cellStyle name="Normal 19 5 5 2 2 2" xfId="14490" xr:uid="{00000000-0005-0000-0000-000046380000}"/>
    <cellStyle name="Normal 19 5 5 2 3" xfId="14491" xr:uid="{00000000-0005-0000-0000-000047380000}"/>
    <cellStyle name="Normal 19 5 5 3" xfId="14492" xr:uid="{00000000-0005-0000-0000-000048380000}"/>
    <cellStyle name="Normal 19 5 5 3 2" xfId="14493" xr:uid="{00000000-0005-0000-0000-000049380000}"/>
    <cellStyle name="Normal 19 5 5 3 2 2" xfId="14494" xr:uid="{00000000-0005-0000-0000-00004A380000}"/>
    <cellStyle name="Normal 19 5 5 3 3" xfId="14495" xr:uid="{00000000-0005-0000-0000-00004B380000}"/>
    <cellStyle name="Normal 19 5 5 4" xfId="14496" xr:uid="{00000000-0005-0000-0000-00004C380000}"/>
    <cellStyle name="Normal 19 5 5 4 2" xfId="14497" xr:uid="{00000000-0005-0000-0000-00004D380000}"/>
    <cellStyle name="Normal 19 5 5 4 2 2" xfId="14498" xr:uid="{00000000-0005-0000-0000-00004E380000}"/>
    <cellStyle name="Normal 19 5 5 4 3" xfId="14499" xr:uid="{00000000-0005-0000-0000-00004F380000}"/>
    <cellStyle name="Normal 19 5 5 5" xfId="14500" xr:uid="{00000000-0005-0000-0000-000050380000}"/>
    <cellStyle name="Normal 19 5 5 5 2" xfId="14501" xr:uid="{00000000-0005-0000-0000-000051380000}"/>
    <cellStyle name="Normal 19 5 5 6" xfId="14502" xr:uid="{00000000-0005-0000-0000-000052380000}"/>
    <cellStyle name="Normal 19 5 5 6 2" xfId="14503" xr:uid="{00000000-0005-0000-0000-000053380000}"/>
    <cellStyle name="Normal 19 5 5 7" xfId="14504" xr:uid="{00000000-0005-0000-0000-000054380000}"/>
    <cellStyle name="Normal 19 5 6" xfId="14505" xr:uid="{00000000-0005-0000-0000-000055380000}"/>
    <cellStyle name="Normal 19 5 6 2" xfId="14506" xr:uid="{00000000-0005-0000-0000-000056380000}"/>
    <cellStyle name="Normal 19 5 6 2 2" xfId="14507" xr:uid="{00000000-0005-0000-0000-000057380000}"/>
    <cellStyle name="Normal 19 5 6 3" xfId="14508" xr:uid="{00000000-0005-0000-0000-000058380000}"/>
    <cellStyle name="Normal 19 5 7" xfId="14509" xr:uid="{00000000-0005-0000-0000-000059380000}"/>
    <cellStyle name="Normal 19 5 7 2" xfId="14510" xr:uid="{00000000-0005-0000-0000-00005A380000}"/>
    <cellStyle name="Normal 19 5 7 2 2" xfId="14511" xr:uid="{00000000-0005-0000-0000-00005B380000}"/>
    <cellStyle name="Normal 19 5 7 3" xfId="14512" xr:uid="{00000000-0005-0000-0000-00005C380000}"/>
    <cellStyle name="Normal 19 5 8" xfId="14513" xr:uid="{00000000-0005-0000-0000-00005D380000}"/>
    <cellStyle name="Normal 19 5 8 2" xfId="14514" xr:uid="{00000000-0005-0000-0000-00005E380000}"/>
    <cellStyle name="Normal 19 5 8 2 2" xfId="14515" xr:uid="{00000000-0005-0000-0000-00005F380000}"/>
    <cellStyle name="Normal 19 5 8 3" xfId="14516" xr:uid="{00000000-0005-0000-0000-000060380000}"/>
    <cellStyle name="Normal 19 5 9" xfId="14517" xr:uid="{00000000-0005-0000-0000-000061380000}"/>
    <cellStyle name="Normal 19 5 9 2" xfId="14518" xr:uid="{00000000-0005-0000-0000-000062380000}"/>
    <cellStyle name="Normal 19 6" xfId="14519" xr:uid="{00000000-0005-0000-0000-000063380000}"/>
    <cellStyle name="Normal 19 6 2" xfId="14520" xr:uid="{00000000-0005-0000-0000-000064380000}"/>
    <cellStyle name="Normal 19 6 2 2" xfId="14521" xr:uid="{00000000-0005-0000-0000-000065380000}"/>
    <cellStyle name="Normal 19 6 2 2 2" xfId="14522" xr:uid="{00000000-0005-0000-0000-000066380000}"/>
    <cellStyle name="Normal 19 6 2 2 2 2" xfId="14523" xr:uid="{00000000-0005-0000-0000-000067380000}"/>
    <cellStyle name="Normal 19 6 2 2 3" xfId="14524" xr:uid="{00000000-0005-0000-0000-000068380000}"/>
    <cellStyle name="Normal 19 6 2 3" xfId="14525" xr:uid="{00000000-0005-0000-0000-000069380000}"/>
    <cellStyle name="Normal 19 6 2 3 2" xfId="14526" xr:uid="{00000000-0005-0000-0000-00006A380000}"/>
    <cellStyle name="Normal 19 6 2 3 2 2" xfId="14527" xr:uid="{00000000-0005-0000-0000-00006B380000}"/>
    <cellStyle name="Normal 19 6 2 3 3" xfId="14528" xr:uid="{00000000-0005-0000-0000-00006C380000}"/>
    <cellStyle name="Normal 19 6 2 4" xfId="14529" xr:uid="{00000000-0005-0000-0000-00006D380000}"/>
    <cellStyle name="Normal 19 6 2 4 2" xfId="14530" xr:uid="{00000000-0005-0000-0000-00006E380000}"/>
    <cellStyle name="Normal 19 6 2 4 2 2" xfId="14531" xr:uid="{00000000-0005-0000-0000-00006F380000}"/>
    <cellStyle name="Normal 19 6 2 4 3" xfId="14532" xr:uid="{00000000-0005-0000-0000-000070380000}"/>
    <cellStyle name="Normal 19 6 2 5" xfId="14533" xr:uid="{00000000-0005-0000-0000-000071380000}"/>
    <cellStyle name="Normal 19 6 2 5 2" xfId="14534" xr:uid="{00000000-0005-0000-0000-000072380000}"/>
    <cellStyle name="Normal 19 6 2 6" xfId="14535" xr:uid="{00000000-0005-0000-0000-000073380000}"/>
    <cellStyle name="Normal 19 6 2 6 2" xfId="14536" xr:uid="{00000000-0005-0000-0000-000074380000}"/>
    <cellStyle name="Normal 19 6 2 7" xfId="14537" xr:uid="{00000000-0005-0000-0000-000075380000}"/>
    <cellStyle name="Normal 19 6 3" xfId="14538" xr:uid="{00000000-0005-0000-0000-000076380000}"/>
    <cellStyle name="Normal 19 6 3 2" xfId="14539" xr:uid="{00000000-0005-0000-0000-000077380000}"/>
    <cellStyle name="Normal 19 6 3 2 2" xfId="14540" xr:uid="{00000000-0005-0000-0000-000078380000}"/>
    <cellStyle name="Normal 19 6 3 2 2 2" xfId="14541" xr:uid="{00000000-0005-0000-0000-000079380000}"/>
    <cellStyle name="Normal 19 6 3 2 3" xfId="14542" xr:uid="{00000000-0005-0000-0000-00007A380000}"/>
    <cellStyle name="Normal 19 6 3 3" xfId="14543" xr:uid="{00000000-0005-0000-0000-00007B380000}"/>
    <cellStyle name="Normal 19 6 3 3 2" xfId="14544" xr:uid="{00000000-0005-0000-0000-00007C380000}"/>
    <cellStyle name="Normal 19 6 3 3 2 2" xfId="14545" xr:uid="{00000000-0005-0000-0000-00007D380000}"/>
    <cellStyle name="Normal 19 6 3 3 3" xfId="14546" xr:uid="{00000000-0005-0000-0000-00007E380000}"/>
    <cellStyle name="Normal 19 6 3 4" xfId="14547" xr:uid="{00000000-0005-0000-0000-00007F380000}"/>
    <cellStyle name="Normal 19 6 3 4 2" xfId="14548" xr:uid="{00000000-0005-0000-0000-000080380000}"/>
    <cellStyle name="Normal 19 6 3 4 2 2" xfId="14549" xr:uid="{00000000-0005-0000-0000-000081380000}"/>
    <cellStyle name="Normal 19 6 3 4 3" xfId="14550" xr:uid="{00000000-0005-0000-0000-000082380000}"/>
    <cellStyle name="Normal 19 6 3 5" xfId="14551" xr:uid="{00000000-0005-0000-0000-000083380000}"/>
    <cellStyle name="Normal 19 6 3 5 2" xfId="14552" xr:uid="{00000000-0005-0000-0000-000084380000}"/>
    <cellStyle name="Normal 19 6 3 6" xfId="14553" xr:uid="{00000000-0005-0000-0000-000085380000}"/>
    <cellStyle name="Normal 19 6 3 6 2" xfId="14554" xr:uid="{00000000-0005-0000-0000-000086380000}"/>
    <cellStyle name="Normal 19 6 3 7" xfId="14555" xr:uid="{00000000-0005-0000-0000-000087380000}"/>
    <cellStyle name="Normal 19 6 4" xfId="14556" xr:uid="{00000000-0005-0000-0000-000088380000}"/>
    <cellStyle name="Normal 19 6 4 2" xfId="14557" xr:uid="{00000000-0005-0000-0000-000089380000}"/>
    <cellStyle name="Normal 19 6 4 2 2" xfId="14558" xr:uid="{00000000-0005-0000-0000-00008A380000}"/>
    <cellStyle name="Normal 19 6 4 3" xfId="14559" xr:uid="{00000000-0005-0000-0000-00008B380000}"/>
    <cellStyle name="Normal 19 6 5" xfId="14560" xr:uid="{00000000-0005-0000-0000-00008C380000}"/>
    <cellStyle name="Normal 19 6 5 2" xfId="14561" xr:uid="{00000000-0005-0000-0000-00008D380000}"/>
    <cellStyle name="Normal 19 6 5 2 2" xfId="14562" xr:uid="{00000000-0005-0000-0000-00008E380000}"/>
    <cellStyle name="Normal 19 6 5 3" xfId="14563" xr:uid="{00000000-0005-0000-0000-00008F380000}"/>
    <cellStyle name="Normal 19 6 6" xfId="14564" xr:uid="{00000000-0005-0000-0000-000090380000}"/>
    <cellStyle name="Normal 19 6 6 2" xfId="14565" xr:uid="{00000000-0005-0000-0000-000091380000}"/>
    <cellStyle name="Normal 19 6 6 2 2" xfId="14566" xr:uid="{00000000-0005-0000-0000-000092380000}"/>
    <cellStyle name="Normal 19 6 6 3" xfId="14567" xr:uid="{00000000-0005-0000-0000-000093380000}"/>
    <cellStyle name="Normal 19 6 7" xfId="14568" xr:uid="{00000000-0005-0000-0000-000094380000}"/>
    <cellStyle name="Normal 19 6 7 2" xfId="14569" xr:uid="{00000000-0005-0000-0000-000095380000}"/>
    <cellStyle name="Normal 19 6 8" xfId="14570" xr:uid="{00000000-0005-0000-0000-000096380000}"/>
    <cellStyle name="Normal 19 6 8 2" xfId="14571" xr:uid="{00000000-0005-0000-0000-000097380000}"/>
    <cellStyle name="Normal 19 6 9" xfId="14572" xr:uid="{00000000-0005-0000-0000-000098380000}"/>
    <cellStyle name="Normal 19 7" xfId="14573" xr:uid="{00000000-0005-0000-0000-000099380000}"/>
    <cellStyle name="Normal 19 7 2" xfId="14574" xr:uid="{00000000-0005-0000-0000-00009A380000}"/>
    <cellStyle name="Normal 19 7 2 2" xfId="14575" xr:uid="{00000000-0005-0000-0000-00009B380000}"/>
    <cellStyle name="Normal 19 7 2 2 2" xfId="14576" xr:uid="{00000000-0005-0000-0000-00009C380000}"/>
    <cellStyle name="Normal 19 7 2 2 2 2" xfId="14577" xr:uid="{00000000-0005-0000-0000-00009D380000}"/>
    <cellStyle name="Normal 19 7 2 2 3" xfId="14578" xr:uid="{00000000-0005-0000-0000-00009E380000}"/>
    <cellStyle name="Normal 19 7 2 3" xfId="14579" xr:uid="{00000000-0005-0000-0000-00009F380000}"/>
    <cellStyle name="Normal 19 7 2 3 2" xfId="14580" xr:uid="{00000000-0005-0000-0000-0000A0380000}"/>
    <cellStyle name="Normal 19 7 2 3 2 2" xfId="14581" xr:uid="{00000000-0005-0000-0000-0000A1380000}"/>
    <cellStyle name="Normal 19 7 2 3 3" xfId="14582" xr:uid="{00000000-0005-0000-0000-0000A2380000}"/>
    <cellStyle name="Normal 19 7 2 4" xfId="14583" xr:uid="{00000000-0005-0000-0000-0000A3380000}"/>
    <cellStyle name="Normal 19 7 2 4 2" xfId="14584" xr:uid="{00000000-0005-0000-0000-0000A4380000}"/>
    <cellStyle name="Normal 19 7 2 4 2 2" xfId="14585" xr:uid="{00000000-0005-0000-0000-0000A5380000}"/>
    <cellStyle name="Normal 19 7 2 4 3" xfId="14586" xr:uid="{00000000-0005-0000-0000-0000A6380000}"/>
    <cellStyle name="Normal 19 7 2 5" xfId="14587" xr:uid="{00000000-0005-0000-0000-0000A7380000}"/>
    <cellStyle name="Normal 19 7 2 5 2" xfId="14588" xr:uid="{00000000-0005-0000-0000-0000A8380000}"/>
    <cellStyle name="Normal 19 7 2 6" xfId="14589" xr:uid="{00000000-0005-0000-0000-0000A9380000}"/>
    <cellStyle name="Normal 19 7 2 6 2" xfId="14590" xr:uid="{00000000-0005-0000-0000-0000AA380000}"/>
    <cellStyle name="Normal 19 7 2 7" xfId="14591" xr:uid="{00000000-0005-0000-0000-0000AB380000}"/>
    <cellStyle name="Normal 19 7 3" xfId="14592" xr:uid="{00000000-0005-0000-0000-0000AC380000}"/>
    <cellStyle name="Normal 19 7 3 2" xfId="14593" xr:uid="{00000000-0005-0000-0000-0000AD380000}"/>
    <cellStyle name="Normal 19 7 3 2 2" xfId="14594" xr:uid="{00000000-0005-0000-0000-0000AE380000}"/>
    <cellStyle name="Normal 19 7 3 3" xfId="14595" xr:uid="{00000000-0005-0000-0000-0000AF380000}"/>
    <cellStyle name="Normal 19 7 4" xfId="14596" xr:uid="{00000000-0005-0000-0000-0000B0380000}"/>
    <cellStyle name="Normal 19 7 4 2" xfId="14597" xr:uid="{00000000-0005-0000-0000-0000B1380000}"/>
    <cellStyle name="Normal 19 7 4 2 2" xfId="14598" xr:uid="{00000000-0005-0000-0000-0000B2380000}"/>
    <cellStyle name="Normal 19 7 4 3" xfId="14599" xr:uid="{00000000-0005-0000-0000-0000B3380000}"/>
    <cellStyle name="Normal 19 7 5" xfId="14600" xr:uid="{00000000-0005-0000-0000-0000B4380000}"/>
    <cellStyle name="Normal 19 7 5 2" xfId="14601" xr:uid="{00000000-0005-0000-0000-0000B5380000}"/>
    <cellStyle name="Normal 19 7 5 2 2" xfId="14602" xr:uid="{00000000-0005-0000-0000-0000B6380000}"/>
    <cellStyle name="Normal 19 7 5 3" xfId="14603" xr:uid="{00000000-0005-0000-0000-0000B7380000}"/>
    <cellStyle name="Normal 19 7 6" xfId="14604" xr:uid="{00000000-0005-0000-0000-0000B8380000}"/>
    <cellStyle name="Normal 19 7 6 2" xfId="14605" xr:uid="{00000000-0005-0000-0000-0000B9380000}"/>
    <cellStyle name="Normal 19 7 7" xfId="14606" xr:uid="{00000000-0005-0000-0000-0000BA380000}"/>
    <cellStyle name="Normal 19 7 7 2" xfId="14607" xr:uid="{00000000-0005-0000-0000-0000BB380000}"/>
    <cellStyle name="Normal 19 7 8" xfId="14608" xr:uid="{00000000-0005-0000-0000-0000BC380000}"/>
    <cellStyle name="Normal 19 8" xfId="14609" xr:uid="{00000000-0005-0000-0000-0000BD380000}"/>
    <cellStyle name="Normal 19 8 2" xfId="14610" xr:uid="{00000000-0005-0000-0000-0000BE380000}"/>
    <cellStyle name="Normal 19 8 2 2" xfId="14611" xr:uid="{00000000-0005-0000-0000-0000BF380000}"/>
    <cellStyle name="Normal 19 8 2 2 2" xfId="14612" xr:uid="{00000000-0005-0000-0000-0000C0380000}"/>
    <cellStyle name="Normal 19 8 2 3" xfId="14613" xr:uid="{00000000-0005-0000-0000-0000C1380000}"/>
    <cellStyle name="Normal 19 8 3" xfId="14614" xr:uid="{00000000-0005-0000-0000-0000C2380000}"/>
    <cellStyle name="Normal 19 8 3 2" xfId="14615" xr:uid="{00000000-0005-0000-0000-0000C3380000}"/>
    <cellStyle name="Normal 19 8 3 2 2" xfId="14616" xr:uid="{00000000-0005-0000-0000-0000C4380000}"/>
    <cellStyle name="Normal 19 8 3 3" xfId="14617" xr:uid="{00000000-0005-0000-0000-0000C5380000}"/>
    <cellStyle name="Normal 19 8 4" xfId="14618" xr:uid="{00000000-0005-0000-0000-0000C6380000}"/>
    <cellStyle name="Normal 19 8 4 2" xfId="14619" xr:uid="{00000000-0005-0000-0000-0000C7380000}"/>
    <cellStyle name="Normal 19 8 4 2 2" xfId="14620" xr:uid="{00000000-0005-0000-0000-0000C8380000}"/>
    <cellStyle name="Normal 19 8 4 3" xfId="14621" xr:uid="{00000000-0005-0000-0000-0000C9380000}"/>
    <cellStyle name="Normal 19 8 5" xfId="14622" xr:uid="{00000000-0005-0000-0000-0000CA380000}"/>
    <cellStyle name="Normal 19 8 5 2" xfId="14623" xr:uid="{00000000-0005-0000-0000-0000CB380000}"/>
    <cellStyle name="Normal 19 8 6" xfId="14624" xr:uid="{00000000-0005-0000-0000-0000CC380000}"/>
    <cellStyle name="Normal 19 8 6 2" xfId="14625" xr:uid="{00000000-0005-0000-0000-0000CD380000}"/>
    <cellStyle name="Normal 19 8 7" xfId="14626" xr:uid="{00000000-0005-0000-0000-0000CE380000}"/>
    <cellStyle name="Normal 19 9" xfId="14627" xr:uid="{00000000-0005-0000-0000-0000CF380000}"/>
    <cellStyle name="Normal 19 9 2" xfId="14628" xr:uid="{00000000-0005-0000-0000-0000D0380000}"/>
    <cellStyle name="Normal 19 9 2 2" xfId="14629" xr:uid="{00000000-0005-0000-0000-0000D1380000}"/>
    <cellStyle name="Normal 19 9 2 2 2" xfId="14630" xr:uid="{00000000-0005-0000-0000-0000D2380000}"/>
    <cellStyle name="Normal 19 9 2 3" xfId="14631" xr:uid="{00000000-0005-0000-0000-0000D3380000}"/>
    <cellStyle name="Normal 19 9 3" xfId="14632" xr:uid="{00000000-0005-0000-0000-0000D4380000}"/>
    <cellStyle name="Normal 19 9 3 2" xfId="14633" xr:uid="{00000000-0005-0000-0000-0000D5380000}"/>
    <cellStyle name="Normal 19 9 3 2 2" xfId="14634" xr:uid="{00000000-0005-0000-0000-0000D6380000}"/>
    <cellStyle name="Normal 19 9 3 3" xfId="14635" xr:uid="{00000000-0005-0000-0000-0000D7380000}"/>
    <cellStyle name="Normal 19 9 4" xfId="14636" xr:uid="{00000000-0005-0000-0000-0000D8380000}"/>
    <cellStyle name="Normal 19 9 4 2" xfId="14637" xr:uid="{00000000-0005-0000-0000-0000D9380000}"/>
    <cellStyle name="Normal 19 9 4 2 2" xfId="14638" xr:uid="{00000000-0005-0000-0000-0000DA380000}"/>
    <cellStyle name="Normal 19 9 4 3" xfId="14639" xr:uid="{00000000-0005-0000-0000-0000DB380000}"/>
    <cellStyle name="Normal 19 9 5" xfId="14640" xr:uid="{00000000-0005-0000-0000-0000DC380000}"/>
    <cellStyle name="Normal 19 9 5 2" xfId="14641" xr:uid="{00000000-0005-0000-0000-0000DD380000}"/>
    <cellStyle name="Normal 19 9 6" xfId="14642" xr:uid="{00000000-0005-0000-0000-0000DE380000}"/>
    <cellStyle name="Normal 19 9 6 2" xfId="14643" xr:uid="{00000000-0005-0000-0000-0000DF380000}"/>
    <cellStyle name="Normal 19 9 7" xfId="14644" xr:uid="{00000000-0005-0000-0000-0000E0380000}"/>
    <cellStyle name="Normal 19_Confidential Information" xfId="14645" xr:uid="{00000000-0005-0000-0000-0000E1380000}"/>
    <cellStyle name="Normal 2" xfId="466" xr:uid="{00000000-0005-0000-0000-0000E2380000}"/>
    <cellStyle name="Normal 2 10" xfId="14646" xr:uid="{00000000-0005-0000-0000-0000E3380000}"/>
    <cellStyle name="Normal 2 10 2" xfId="14647" xr:uid="{00000000-0005-0000-0000-0000E4380000}"/>
    <cellStyle name="Normal 2 10 2 2" xfId="14648" xr:uid="{00000000-0005-0000-0000-0000E5380000}"/>
    <cellStyle name="Normal 2 10 2 2 2" xfId="14649" xr:uid="{00000000-0005-0000-0000-0000E6380000}"/>
    <cellStyle name="Normal 2 10 2 3" xfId="14650" xr:uid="{00000000-0005-0000-0000-0000E7380000}"/>
    <cellStyle name="Normal 2 10 3" xfId="14651" xr:uid="{00000000-0005-0000-0000-0000E8380000}"/>
    <cellStyle name="Normal 2 10 3 2" xfId="14652" xr:uid="{00000000-0005-0000-0000-0000E9380000}"/>
    <cellStyle name="Normal 2 10 3 2 2" xfId="14653" xr:uid="{00000000-0005-0000-0000-0000EA380000}"/>
    <cellStyle name="Normal 2 10 3 3" xfId="14654" xr:uid="{00000000-0005-0000-0000-0000EB380000}"/>
    <cellStyle name="Normal 2 10 4" xfId="14655" xr:uid="{00000000-0005-0000-0000-0000EC380000}"/>
    <cellStyle name="Normal 2 10 4 2" xfId="14656" xr:uid="{00000000-0005-0000-0000-0000ED380000}"/>
    <cellStyle name="Normal 2 10 4 2 2" xfId="14657" xr:uid="{00000000-0005-0000-0000-0000EE380000}"/>
    <cellStyle name="Normal 2 10 4 3" xfId="14658" xr:uid="{00000000-0005-0000-0000-0000EF380000}"/>
    <cellStyle name="Normal 2 10 5" xfId="14659" xr:uid="{00000000-0005-0000-0000-0000F0380000}"/>
    <cellStyle name="Normal 2 10 5 2" xfId="14660" xr:uid="{00000000-0005-0000-0000-0000F1380000}"/>
    <cellStyle name="Normal 2 10 6" xfId="14661" xr:uid="{00000000-0005-0000-0000-0000F2380000}"/>
    <cellStyle name="Normal 2 10 6 2" xfId="14662" xr:uid="{00000000-0005-0000-0000-0000F3380000}"/>
    <cellStyle name="Normal 2 10 7" xfId="14663" xr:uid="{00000000-0005-0000-0000-0000F4380000}"/>
    <cellStyle name="Normal 2 11" xfId="14664" xr:uid="{00000000-0005-0000-0000-0000F5380000}"/>
    <cellStyle name="Normal 2 11 2" xfId="14665" xr:uid="{00000000-0005-0000-0000-0000F6380000}"/>
    <cellStyle name="Normal 2 11 2 2" xfId="14666" xr:uid="{00000000-0005-0000-0000-0000F7380000}"/>
    <cellStyle name="Normal 2 11 2 2 2" xfId="14667" xr:uid="{00000000-0005-0000-0000-0000F8380000}"/>
    <cellStyle name="Normal 2 11 2 3" xfId="14668" xr:uid="{00000000-0005-0000-0000-0000F9380000}"/>
    <cellStyle name="Normal 2 11 3" xfId="14669" xr:uid="{00000000-0005-0000-0000-0000FA380000}"/>
    <cellStyle name="Normal 2 11 3 2" xfId="14670" xr:uid="{00000000-0005-0000-0000-0000FB380000}"/>
    <cellStyle name="Normal 2 11 3 2 2" xfId="14671" xr:uid="{00000000-0005-0000-0000-0000FC380000}"/>
    <cellStyle name="Normal 2 11 3 3" xfId="14672" xr:uid="{00000000-0005-0000-0000-0000FD380000}"/>
    <cellStyle name="Normal 2 11 4" xfId="14673" xr:uid="{00000000-0005-0000-0000-0000FE380000}"/>
    <cellStyle name="Normal 2 11 4 2" xfId="14674" xr:uid="{00000000-0005-0000-0000-0000FF380000}"/>
    <cellStyle name="Normal 2 11 4 2 2" xfId="14675" xr:uid="{00000000-0005-0000-0000-000000390000}"/>
    <cellStyle name="Normal 2 11 4 3" xfId="14676" xr:uid="{00000000-0005-0000-0000-000001390000}"/>
    <cellStyle name="Normal 2 11 5" xfId="14677" xr:uid="{00000000-0005-0000-0000-000002390000}"/>
    <cellStyle name="Normal 2 11 5 2" xfId="14678" xr:uid="{00000000-0005-0000-0000-000003390000}"/>
    <cellStyle name="Normal 2 11 6" xfId="14679" xr:uid="{00000000-0005-0000-0000-000004390000}"/>
    <cellStyle name="Normal 2 11 6 2" xfId="14680" xr:uid="{00000000-0005-0000-0000-000005390000}"/>
    <cellStyle name="Normal 2 11 7" xfId="14681" xr:uid="{00000000-0005-0000-0000-000006390000}"/>
    <cellStyle name="Normal 2 12" xfId="14682" xr:uid="{00000000-0005-0000-0000-000007390000}"/>
    <cellStyle name="Normal 2 13" xfId="14683" xr:uid="{00000000-0005-0000-0000-000008390000}"/>
    <cellStyle name="Normal 2 13 2" xfId="14684" xr:uid="{00000000-0005-0000-0000-000009390000}"/>
    <cellStyle name="Normal 2 14" xfId="14685" xr:uid="{00000000-0005-0000-0000-00000A390000}"/>
    <cellStyle name="Normal 2 15" xfId="14686" xr:uid="{00000000-0005-0000-0000-00000B390000}"/>
    <cellStyle name="Normal 2 16" xfId="25700" xr:uid="{00000000-0005-0000-0000-00000C390000}"/>
    <cellStyle name="Normal 2 16 2" xfId="25705" xr:uid="{00000000-0005-0000-0000-00000D390000}"/>
    <cellStyle name="Normal 2 2" xfId="467" xr:uid="{00000000-0005-0000-0000-00000E390000}"/>
    <cellStyle name="Normal 2 2 10" xfId="14687" xr:uid="{00000000-0005-0000-0000-00000F390000}"/>
    <cellStyle name="Normal 2 2 11" xfId="14688" xr:uid="{00000000-0005-0000-0000-000010390000}"/>
    <cellStyle name="Normal 2 2 12" xfId="14689" xr:uid="{00000000-0005-0000-0000-000011390000}"/>
    <cellStyle name="Normal 2 2 2" xfId="468" xr:uid="{00000000-0005-0000-0000-000012390000}"/>
    <cellStyle name="Normal 2 2 2 2" xfId="14690" xr:uid="{00000000-0005-0000-0000-000013390000}"/>
    <cellStyle name="Normal 2 2 3" xfId="469" xr:uid="{00000000-0005-0000-0000-000014390000}"/>
    <cellStyle name="Normal 2 2 3 10" xfId="14691" xr:uid="{00000000-0005-0000-0000-000015390000}"/>
    <cellStyle name="Normal 2 2 3 10 2" xfId="14692" xr:uid="{00000000-0005-0000-0000-000016390000}"/>
    <cellStyle name="Normal 2 2 3 10 2 2" xfId="14693" xr:uid="{00000000-0005-0000-0000-000017390000}"/>
    <cellStyle name="Normal 2 2 3 10 3" xfId="14694" xr:uid="{00000000-0005-0000-0000-000018390000}"/>
    <cellStyle name="Normal 2 2 3 11" xfId="14695" xr:uid="{00000000-0005-0000-0000-000019390000}"/>
    <cellStyle name="Normal 2 2 3 11 2" xfId="14696" xr:uid="{00000000-0005-0000-0000-00001A390000}"/>
    <cellStyle name="Normal 2 2 3 12" xfId="14697" xr:uid="{00000000-0005-0000-0000-00001B390000}"/>
    <cellStyle name="Normal 2 2 3 12 2" xfId="14698" xr:uid="{00000000-0005-0000-0000-00001C390000}"/>
    <cellStyle name="Normal 2 2 3 13" xfId="14699" xr:uid="{00000000-0005-0000-0000-00001D390000}"/>
    <cellStyle name="Normal 2 2 3 2" xfId="470" xr:uid="{00000000-0005-0000-0000-00001E390000}"/>
    <cellStyle name="Normal 2 2 3 2 10" xfId="14700" xr:uid="{00000000-0005-0000-0000-00001F390000}"/>
    <cellStyle name="Normal 2 2 3 2 10 2" xfId="14701" xr:uid="{00000000-0005-0000-0000-000020390000}"/>
    <cellStyle name="Normal 2 2 3 2 11" xfId="14702" xr:uid="{00000000-0005-0000-0000-000021390000}"/>
    <cellStyle name="Normal 2 2 3 2 2" xfId="14703" xr:uid="{00000000-0005-0000-0000-000022390000}"/>
    <cellStyle name="Normal 2 2 3 2 2 2" xfId="14704" xr:uid="{00000000-0005-0000-0000-000023390000}"/>
    <cellStyle name="Normal 2 2 3 2 2 2 2" xfId="14705" xr:uid="{00000000-0005-0000-0000-000024390000}"/>
    <cellStyle name="Normal 2 2 3 2 2 2 2 2" xfId="14706" xr:uid="{00000000-0005-0000-0000-000025390000}"/>
    <cellStyle name="Normal 2 2 3 2 2 2 2 2 2" xfId="14707" xr:uid="{00000000-0005-0000-0000-000026390000}"/>
    <cellStyle name="Normal 2 2 3 2 2 2 2 3" xfId="14708" xr:uid="{00000000-0005-0000-0000-000027390000}"/>
    <cellStyle name="Normal 2 2 3 2 2 2 3" xfId="14709" xr:uid="{00000000-0005-0000-0000-000028390000}"/>
    <cellStyle name="Normal 2 2 3 2 2 2 3 2" xfId="14710" xr:uid="{00000000-0005-0000-0000-000029390000}"/>
    <cellStyle name="Normal 2 2 3 2 2 2 3 2 2" xfId="14711" xr:uid="{00000000-0005-0000-0000-00002A390000}"/>
    <cellStyle name="Normal 2 2 3 2 2 2 3 3" xfId="14712" xr:uid="{00000000-0005-0000-0000-00002B390000}"/>
    <cellStyle name="Normal 2 2 3 2 2 2 4" xfId="14713" xr:uid="{00000000-0005-0000-0000-00002C390000}"/>
    <cellStyle name="Normal 2 2 3 2 2 2 4 2" xfId="14714" xr:uid="{00000000-0005-0000-0000-00002D390000}"/>
    <cellStyle name="Normal 2 2 3 2 2 2 4 2 2" xfId="14715" xr:uid="{00000000-0005-0000-0000-00002E390000}"/>
    <cellStyle name="Normal 2 2 3 2 2 2 4 3" xfId="14716" xr:uid="{00000000-0005-0000-0000-00002F390000}"/>
    <cellStyle name="Normal 2 2 3 2 2 2 5" xfId="14717" xr:uid="{00000000-0005-0000-0000-000030390000}"/>
    <cellStyle name="Normal 2 2 3 2 2 2 5 2" xfId="14718" xr:uid="{00000000-0005-0000-0000-000031390000}"/>
    <cellStyle name="Normal 2 2 3 2 2 2 6" xfId="14719" xr:uid="{00000000-0005-0000-0000-000032390000}"/>
    <cellStyle name="Normal 2 2 3 2 2 2 6 2" xfId="14720" xr:uid="{00000000-0005-0000-0000-000033390000}"/>
    <cellStyle name="Normal 2 2 3 2 2 2 7" xfId="14721" xr:uid="{00000000-0005-0000-0000-000034390000}"/>
    <cellStyle name="Normal 2 2 3 2 2 3" xfId="14722" xr:uid="{00000000-0005-0000-0000-000035390000}"/>
    <cellStyle name="Normal 2 2 3 2 2 3 2" xfId="14723" xr:uid="{00000000-0005-0000-0000-000036390000}"/>
    <cellStyle name="Normal 2 2 3 2 2 3 2 2" xfId="14724" xr:uid="{00000000-0005-0000-0000-000037390000}"/>
    <cellStyle name="Normal 2 2 3 2 2 3 2 2 2" xfId="14725" xr:uid="{00000000-0005-0000-0000-000038390000}"/>
    <cellStyle name="Normal 2 2 3 2 2 3 2 3" xfId="14726" xr:uid="{00000000-0005-0000-0000-000039390000}"/>
    <cellStyle name="Normal 2 2 3 2 2 3 3" xfId="14727" xr:uid="{00000000-0005-0000-0000-00003A390000}"/>
    <cellStyle name="Normal 2 2 3 2 2 3 3 2" xfId="14728" xr:uid="{00000000-0005-0000-0000-00003B390000}"/>
    <cellStyle name="Normal 2 2 3 2 2 3 3 2 2" xfId="14729" xr:uid="{00000000-0005-0000-0000-00003C390000}"/>
    <cellStyle name="Normal 2 2 3 2 2 3 3 3" xfId="14730" xr:uid="{00000000-0005-0000-0000-00003D390000}"/>
    <cellStyle name="Normal 2 2 3 2 2 3 4" xfId="14731" xr:uid="{00000000-0005-0000-0000-00003E390000}"/>
    <cellStyle name="Normal 2 2 3 2 2 3 4 2" xfId="14732" xr:uid="{00000000-0005-0000-0000-00003F390000}"/>
    <cellStyle name="Normal 2 2 3 2 2 3 4 2 2" xfId="14733" xr:uid="{00000000-0005-0000-0000-000040390000}"/>
    <cellStyle name="Normal 2 2 3 2 2 3 4 3" xfId="14734" xr:uid="{00000000-0005-0000-0000-000041390000}"/>
    <cellStyle name="Normal 2 2 3 2 2 3 5" xfId="14735" xr:uid="{00000000-0005-0000-0000-000042390000}"/>
    <cellStyle name="Normal 2 2 3 2 2 3 5 2" xfId="14736" xr:uid="{00000000-0005-0000-0000-000043390000}"/>
    <cellStyle name="Normal 2 2 3 2 2 3 6" xfId="14737" xr:uid="{00000000-0005-0000-0000-000044390000}"/>
    <cellStyle name="Normal 2 2 3 2 2 3 6 2" xfId="14738" xr:uid="{00000000-0005-0000-0000-000045390000}"/>
    <cellStyle name="Normal 2 2 3 2 2 3 7" xfId="14739" xr:uid="{00000000-0005-0000-0000-000046390000}"/>
    <cellStyle name="Normal 2 2 3 2 2 4" xfId="14740" xr:uid="{00000000-0005-0000-0000-000047390000}"/>
    <cellStyle name="Normal 2 2 3 2 2 4 2" xfId="14741" xr:uid="{00000000-0005-0000-0000-000048390000}"/>
    <cellStyle name="Normal 2 2 3 2 2 4 2 2" xfId="14742" xr:uid="{00000000-0005-0000-0000-000049390000}"/>
    <cellStyle name="Normal 2 2 3 2 2 4 3" xfId="14743" xr:uid="{00000000-0005-0000-0000-00004A390000}"/>
    <cellStyle name="Normal 2 2 3 2 2 5" xfId="14744" xr:uid="{00000000-0005-0000-0000-00004B390000}"/>
    <cellStyle name="Normal 2 2 3 2 2 5 2" xfId="14745" xr:uid="{00000000-0005-0000-0000-00004C390000}"/>
    <cellStyle name="Normal 2 2 3 2 2 5 2 2" xfId="14746" xr:uid="{00000000-0005-0000-0000-00004D390000}"/>
    <cellStyle name="Normal 2 2 3 2 2 5 3" xfId="14747" xr:uid="{00000000-0005-0000-0000-00004E390000}"/>
    <cellStyle name="Normal 2 2 3 2 2 6" xfId="14748" xr:uid="{00000000-0005-0000-0000-00004F390000}"/>
    <cellStyle name="Normal 2 2 3 2 2 6 2" xfId="14749" xr:uid="{00000000-0005-0000-0000-000050390000}"/>
    <cellStyle name="Normal 2 2 3 2 2 6 2 2" xfId="14750" xr:uid="{00000000-0005-0000-0000-000051390000}"/>
    <cellStyle name="Normal 2 2 3 2 2 6 3" xfId="14751" xr:uid="{00000000-0005-0000-0000-000052390000}"/>
    <cellStyle name="Normal 2 2 3 2 2 7" xfId="14752" xr:uid="{00000000-0005-0000-0000-000053390000}"/>
    <cellStyle name="Normal 2 2 3 2 2 7 2" xfId="14753" xr:uid="{00000000-0005-0000-0000-000054390000}"/>
    <cellStyle name="Normal 2 2 3 2 2 8" xfId="14754" xr:uid="{00000000-0005-0000-0000-000055390000}"/>
    <cellStyle name="Normal 2 2 3 2 2 8 2" xfId="14755" xr:uid="{00000000-0005-0000-0000-000056390000}"/>
    <cellStyle name="Normal 2 2 3 2 2 9" xfId="14756" xr:uid="{00000000-0005-0000-0000-000057390000}"/>
    <cellStyle name="Normal 2 2 3 2 3" xfId="14757" xr:uid="{00000000-0005-0000-0000-000058390000}"/>
    <cellStyle name="Normal 2 2 3 2 3 2" xfId="14758" xr:uid="{00000000-0005-0000-0000-000059390000}"/>
    <cellStyle name="Normal 2 2 3 2 3 2 2" xfId="14759" xr:uid="{00000000-0005-0000-0000-00005A390000}"/>
    <cellStyle name="Normal 2 2 3 2 3 2 2 2" xfId="14760" xr:uid="{00000000-0005-0000-0000-00005B390000}"/>
    <cellStyle name="Normal 2 2 3 2 3 2 2 2 2" xfId="14761" xr:uid="{00000000-0005-0000-0000-00005C390000}"/>
    <cellStyle name="Normal 2 2 3 2 3 2 2 3" xfId="14762" xr:uid="{00000000-0005-0000-0000-00005D390000}"/>
    <cellStyle name="Normal 2 2 3 2 3 2 3" xfId="14763" xr:uid="{00000000-0005-0000-0000-00005E390000}"/>
    <cellStyle name="Normal 2 2 3 2 3 2 3 2" xfId="14764" xr:uid="{00000000-0005-0000-0000-00005F390000}"/>
    <cellStyle name="Normal 2 2 3 2 3 2 3 2 2" xfId="14765" xr:uid="{00000000-0005-0000-0000-000060390000}"/>
    <cellStyle name="Normal 2 2 3 2 3 2 3 3" xfId="14766" xr:uid="{00000000-0005-0000-0000-000061390000}"/>
    <cellStyle name="Normal 2 2 3 2 3 2 4" xfId="14767" xr:uid="{00000000-0005-0000-0000-000062390000}"/>
    <cellStyle name="Normal 2 2 3 2 3 2 4 2" xfId="14768" xr:uid="{00000000-0005-0000-0000-000063390000}"/>
    <cellStyle name="Normal 2 2 3 2 3 2 4 2 2" xfId="14769" xr:uid="{00000000-0005-0000-0000-000064390000}"/>
    <cellStyle name="Normal 2 2 3 2 3 2 4 3" xfId="14770" xr:uid="{00000000-0005-0000-0000-000065390000}"/>
    <cellStyle name="Normal 2 2 3 2 3 2 5" xfId="14771" xr:uid="{00000000-0005-0000-0000-000066390000}"/>
    <cellStyle name="Normal 2 2 3 2 3 2 5 2" xfId="14772" xr:uid="{00000000-0005-0000-0000-000067390000}"/>
    <cellStyle name="Normal 2 2 3 2 3 2 6" xfId="14773" xr:uid="{00000000-0005-0000-0000-000068390000}"/>
    <cellStyle name="Normal 2 2 3 2 3 2 6 2" xfId="14774" xr:uid="{00000000-0005-0000-0000-000069390000}"/>
    <cellStyle name="Normal 2 2 3 2 3 2 7" xfId="14775" xr:uid="{00000000-0005-0000-0000-00006A390000}"/>
    <cellStyle name="Normal 2 2 3 2 3 3" xfId="14776" xr:uid="{00000000-0005-0000-0000-00006B390000}"/>
    <cellStyle name="Normal 2 2 3 2 3 3 2" xfId="14777" xr:uid="{00000000-0005-0000-0000-00006C390000}"/>
    <cellStyle name="Normal 2 2 3 2 3 3 2 2" xfId="14778" xr:uid="{00000000-0005-0000-0000-00006D390000}"/>
    <cellStyle name="Normal 2 2 3 2 3 3 3" xfId="14779" xr:uid="{00000000-0005-0000-0000-00006E390000}"/>
    <cellStyle name="Normal 2 2 3 2 3 4" xfId="14780" xr:uid="{00000000-0005-0000-0000-00006F390000}"/>
    <cellStyle name="Normal 2 2 3 2 3 4 2" xfId="14781" xr:uid="{00000000-0005-0000-0000-000070390000}"/>
    <cellStyle name="Normal 2 2 3 2 3 4 2 2" xfId="14782" xr:uid="{00000000-0005-0000-0000-000071390000}"/>
    <cellStyle name="Normal 2 2 3 2 3 4 3" xfId="14783" xr:uid="{00000000-0005-0000-0000-000072390000}"/>
    <cellStyle name="Normal 2 2 3 2 3 5" xfId="14784" xr:uid="{00000000-0005-0000-0000-000073390000}"/>
    <cellStyle name="Normal 2 2 3 2 3 5 2" xfId="14785" xr:uid="{00000000-0005-0000-0000-000074390000}"/>
    <cellStyle name="Normal 2 2 3 2 3 5 2 2" xfId="14786" xr:uid="{00000000-0005-0000-0000-000075390000}"/>
    <cellStyle name="Normal 2 2 3 2 3 5 3" xfId="14787" xr:uid="{00000000-0005-0000-0000-000076390000}"/>
    <cellStyle name="Normal 2 2 3 2 3 6" xfId="14788" xr:uid="{00000000-0005-0000-0000-000077390000}"/>
    <cellStyle name="Normal 2 2 3 2 3 6 2" xfId="14789" xr:uid="{00000000-0005-0000-0000-000078390000}"/>
    <cellStyle name="Normal 2 2 3 2 3 7" xfId="14790" xr:uid="{00000000-0005-0000-0000-000079390000}"/>
    <cellStyle name="Normal 2 2 3 2 3 7 2" xfId="14791" xr:uid="{00000000-0005-0000-0000-00007A390000}"/>
    <cellStyle name="Normal 2 2 3 2 3 8" xfId="14792" xr:uid="{00000000-0005-0000-0000-00007B390000}"/>
    <cellStyle name="Normal 2 2 3 2 4" xfId="14793" xr:uid="{00000000-0005-0000-0000-00007C390000}"/>
    <cellStyle name="Normal 2 2 3 2 4 2" xfId="14794" xr:uid="{00000000-0005-0000-0000-00007D390000}"/>
    <cellStyle name="Normal 2 2 3 2 4 2 2" xfId="14795" xr:uid="{00000000-0005-0000-0000-00007E390000}"/>
    <cellStyle name="Normal 2 2 3 2 4 2 2 2" xfId="14796" xr:uid="{00000000-0005-0000-0000-00007F390000}"/>
    <cellStyle name="Normal 2 2 3 2 4 2 3" xfId="14797" xr:uid="{00000000-0005-0000-0000-000080390000}"/>
    <cellStyle name="Normal 2 2 3 2 4 3" xfId="14798" xr:uid="{00000000-0005-0000-0000-000081390000}"/>
    <cellStyle name="Normal 2 2 3 2 4 3 2" xfId="14799" xr:uid="{00000000-0005-0000-0000-000082390000}"/>
    <cellStyle name="Normal 2 2 3 2 4 3 2 2" xfId="14800" xr:uid="{00000000-0005-0000-0000-000083390000}"/>
    <cellStyle name="Normal 2 2 3 2 4 3 3" xfId="14801" xr:uid="{00000000-0005-0000-0000-000084390000}"/>
    <cellStyle name="Normal 2 2 3 2 4 4" xfId="14802" xr:uid="{00000000-0005-0000-0000-000085390000}"/>
    <cellStyle name="Normal 2 2 3 2 4 4 2" xfId="14803" xr:uid="{00000000-0005-0000-0000-000086390000}"/>
    <cellStyle name="Normal 2 2 3 2 4 4 2 2" xfId="14804" xr:uid="{00000000-0005-0000-0000-000087390000}"/>
    <cellStyle name="Normal 2 2 3 2 4 4 3" xfId="14805" xr:uid="{00000000-0005-0000-0000-000088390000}"/>
    <cellStyle name="Normal 2 2 3 2 4 5" xfId="14806" xr:uid="{00000000-0005-0000-0000-000089390000}"/>
    <cellStyle name="Normal 2 2 3 2 4 5 2" xfId="14807" xr:uid="{00000000-0005-0000-0000-00008A390000}"/>
    <cellStyle name="Normal 2 2 3 2 4 6" xfId="14808" xr:uid="{00000000-0005-0000-0000-00008B390000}"/>
    <cellStyle name="Normal 2 2 3 2 4 6 2" xfId="14809" xr:uid="{00000000-0005-0000-0000-00008C390000}"/>
    <cellStyle name="Normal 2 2 3 2 4 7" xfId="14810" xr:uid="{00000000-0005-0000-0000-00008D390000}"/>
    <cellStyle name="Normal 2 2 3 2 5" xfId="14811" xr:uid="{00000000-0005-0000-0000-00008E390000}"/>
    <cellStyle name="Normal 2 2 3 2 5 2" xfId="14812" xr:uid="{00000000-0005-0000-0000-00008F390000}"/>
    <cellStyle name="Normal 2 2 3 2 5 2 2" xfId="14813" xr:uid="{00000000-0005-0000-0000-000090390000}"/>
    <cellStyle name="Normal 2 2 3 2 5 2 2 2" xfId="14814" xr:uid="{00000000-0005-0000-0000-000091390000}"/>
    <cellStyle name="Normal 2 2 3 2 5 2 3" xfId="14815" xr:uid="{00000000-0005-0000-0000-000092390000}"/>
    <cellStyle name="Normal 2 2 3 2 5 3" xfId="14816" xr:uid="{00000000-0005-0000-0000-000093390000}"/>
    <cellStyle name="Normal 2 2 3 2 5 3 2" xfId="14817" xr:uid="{00000000-0005-0000-0000-000094390000}"/>
    <cellStyle name="Normal 2 2 3 2 5 3 2 2" xfId="14818" xr:uid="{00000000-0005-0000-0000-000095390000}"/>
    <cellStyle name="Normal 2 2 3 2 5 3 3" xfId="14819" xr:uid="{00000000-0005-0000-0000-000096390000}"/>
    <cellStyle name="Normal 2 2 3 2 5 4" xfId="14820" xr:uid="{00000000-0005-0000-0000-000097390000}"/>
    <cellStyle name="Normal 2 2 3 2 5 4 2" xfId="14821" xr:uid="{00000000-0005-0000-0000-000098390000}"/>
    <cellStyle name="Normal 2 2 3 2 5 4 2 2" xfId="14822" xr:uid="{00000000-0005-0000-0000-000099390000}"/>
    <cellStyle name="Normal 2 2 3 2 5 4 3" xfId="14823" xr:uid="{00000000-0005-0000-0000-00009A390000}"/>
    <cellStyle name="Normal 2 2 3 2 5 5" xfId="14824" xr:uid="{00000000-0005-0000-0000-00009B390000}"/>
    <cellStyle name="Normal 2 2 3 2 5 5 2" xfId="14825" xr:uid="{00000000-0005-0000-0000-00009C390000}"/>
    <cellStyle name="Normal 2 2 3 2 5 6" xfId="14826" xr:uid="{00000000-0005-0000-0000-00009D390000}"/>
    <cellStyle name="Normal 2 2 3 2 5 6 2" xfId="14827" xr:uid="{00000000-0005-0000-0000-00009E390000}"/>
    <cellStyle name="Normal 2 2 3 2 5 7" xfId="14828" xr:uid="{00000000-0005-0000-0000-00009F390000}"/>
    <cellStyle name="Normal 2 2 3 2 6" xfId="14829" xr:uid="{00000000-0005-0000-0000-0000A0390000}"/>
    <cellStyle name="Normal 2 2 3 2 6 2" xfId="14830" xr:uid="{00000000-0005-0000-0000-0000A1390000}"/>
    <cellStyle name="Normal 2 2 3 2 6 2 2" xfId="14831" xr:uid="{00000000-0005-0000-0000-0000A2390000}"/>
    <cellStyle name="Normal 2 2 3 2 6 3" xfId="14832" xr:uid="{00000000-0005-0000-0000-0000A3390000}"/>
    <cellStyle name="Normal 2 2 3 2 7" xfId="14833" xr:uid="{00000000-0005-0000-0000-0000A4390000}"/>
    <cellStyle name="Normal 2 2 3 2 7 2" xfId="14834" xr:uid="{00000000-0005-0000-0000-0000A5390000}"/>
    <cellStyle name="Normal 2 2 3 2 7 2 2" xfId="14835" xr:uid="{00000000-0005-0000-0000-0000A6390000}"/>
    <cellStyle name="Normal 2 2 3 2 7 3" xfId="14836" xr:uid="{00000000-0005-0000-0000-0000A7390000}"/>
    <cellStyle name="Normal 2 2 3 2 8" xfId="14837" xr:uid="{00000000-0005-0000-0000-0000A8390000}"/>
    <cellStyle name="Normal 2 2 3 2 8 2" xfId="14838" xr:uid="{00000000-0005-0000-0000-0000A9390000}"/>
    <cellStyle name="Normal 2 2 3 2 8 2 2" xfId="14839" xr:uid="{00000000-0005-0000-0000-0000AA390000}"/>
    <cellStyle name="Normal 2 2 3 2 8 3" xfId="14840" xr:uid="{00000000-0005-0000-0000-0000AB390000}"/>
    <cellStyle name="Normal 2 2 3 2 9" xfId="14841" xr:uid="{00000000-0005-0000-0000-0000AC390000}"/>
    <cellStyle name="Normal 2 2 3 2 9 2" xfId="14842" xr:uid="{00000000-0005-0000-0000-0000AD390000}"/>
    <cellStyle name="Normal 2 2 3 3" xfId="471" xr:uid="{00000000-0005-0000-0000-0000AE390000}"/>
    <cellStyle name="Normal 2 2 3 3 10" xfId="14843" xr:uid="{00000000-0005-0000-0000-0000AF390000}"/>
    <cellStyle name="Normal 2 2 3 3 10 2" xfId="14844" xr:uid="{00000000-0005-0000-0000-0000B0390000}"/>
    <cellStyle name="Normal 2 2 3 3 11" xfId="14845" xr:uid="{00000000-0005-0000-0000-0000B1390000}"/>
    <cellStyle name="Normal 2 2 3 3 2" xfId="14846" xr:uid="{00000000-0005-0000-0000-0000B2390000}"/>
    <cellStyle name="Normal 2 2 3 3 2 2" xfId="14847" xr:uid="{00000000-0005-0000-0000-0000B3390000}"/>
    <cellStyle name="Normal 2 2 3 3 2 2 2" xfId="14848" xr:uid="{00000000-0005-0000-0000-0000B4390000}"/>
    <cellStyle name="Normal 2 2 3 3 2 2 2 2" xfId="14849" xr:uid="{00000000-0005-0000-0000-0000B5390000}"/>
    <cellStyle name="Normal 2 2 3 3 2 2 2 2 2" xfId="14850" xr:uid="{00000000-0005-0000-0000-0000B6390000}"/>
    <cellStyle name="Normal 2 2 3 3 2 2 2 3" xfId="14851" xr:uid="{00000000-0005-0000-0000-0000B7390000}"/>
    <cellStyle name="Normal 2 2 3 3 2 2 3" xfId="14852" xr:uid="{00000000-0005-0000-0000-0000B8390000}"/>
    <cellStyle name="Normal 2 2 3 3 2 2 3 2" xfId="14853" xr:uid="{00000000-0005-0000-0000-0000B9390000}"/>
    <cellStyle name="Normal 2 2 3 3 2 2 3 2 2" xfId="14854" xr:uid="{00000000-0005-0000-0000-0000BA390000}"/>
    <cellStyle name="Normal 2 2 3 3 2 2 3 3" xfId="14855" xr:uid="{00000000-0005-0000-0000-0000BB390000}"/>
    <cellStyle name="Normal 2 2 3 3 2 2 4" xfId="14856" xr:uid="{00000000-0005-0000-0000-0000BC390000}"/>
    <cellStyle name="Normal 2 2 3 3 2 2 4 2" xfId="14857" xr:uid="{00000000-0005-0000-0000-0000BD390000}"/>
    <cellStyle name="Normal 2 2 3 3 2 2 4 2 2" xfId="14858" xr:uid="{00000000-0005-0000-0000-0000BE390000}"/>
    <cellStyle name="Normal 2 2 3 3 2 2 4 3" xfId="14859" xr:uid="{00000000-0005-0000-0000-0000BF390000}"/>
    <cellStyle name="Normal 2 2 3 3 2 2 5" xfId="14860" xr:uid="{00000000-0005-0000-0000-0000C0390000}"/>
    <cellStyle name="Normal 2 2 3 3 2 2 5 2" xfId="14861" xr:uid="{00000000-0005-0000-0000-0000C1390000}"/>
    <cellStyle name="Normal 2 2 3 3 2 2 6" xfId="14862" xr:uid="{00000000-0005-0000-0000-0000C2390000}"/>
    <cellStyle name="Normal 2 2 3 3 2 2 6 2" xfId="14863" xr:uid="{00000000-0005-0000-0000-0000C3390000}"/>
    <cellStyle name="Normal 2 2 3 3 2 2 7" xfId="14864" xr:uid="{00000000-0005-0000-0000-0000C4390000}"/>
    <cellStyle name="Normal 2 2 3 3 2 3" xfId="14865" xr:uid="{00000000-0005-0000-0000-0000C5390000}"/>
    <cellStyle name="Normal 2 2 3 3 2 3 2" xfId="14866" xr:uid="{00000000-0005-0000-0000-0000C6390000}"/>
    <cellStyle name="Normal 2 2 3 3 2 3 2 2" xfId="14867" xr:uid="{00000000-0005-0000-0000-0000C7390000}"/>
    <cellStyle name="Normal 2 2 3 3 2 3 2 2 2" xfId="14868" xr:uid="{00000000-0005-0000-0000-0000C8390000}"/>
    <cellStyle name="Normal 2 2 3 3 2 3 2 3" xfId="14869" xr:uid="{00000000-0005-0000-0000-0000C9390000}"/>
    <cellStyle name="Normal 2 2 3 3 2 3 3" xfId="14870" xr:uid="{00000000-0005-0000-0000-0000CA390000}"/>
    <cellStyle name="Normal 2 2 3 3 2 3 3 2" xfId="14871" xr:uid="{00000000-0005-0000-0000-0000CB390000}"/>
    <cellStyle name="Normal 2 2 3 3 2 3 3 2 2" xfId="14872" xr:uid="{00000000-0005-0000-0000-0000CC390000}"/>
    <cellStyle name="Normal 2 2 3 3 2 3 3 3" xfId="14873" xr:uid="{00000000-0005-0000-0000-0000CD390000}"/>
    <cellStyle name="Normal 2 2 3 3 2 3 4" xfId="14874" xr:uid="{00000000-0005-0000-0000-0000CE390000}"/>
    <cellStyle name="Normal 2 2 3 3 2 3 4 2" xfId="14875" xr:uid="{00000000-0005-0000-0000-0000CF390000}"/>
    <cellStyle name="Normal 2 2 3 3 2 3 4 2 2" xfId="14876" xr:uid="{00000000-0005-0000-0000-0000D0390000}"/>
    <cellStyle name="Normal 2 2 3 3 2 3 4 3" xfId="14877" xr:uid="{00000000-0005-0000-0000-0000D1390000}"/>
    <cellStyle name="Normal 2 2 3 3 2 3 5" xfId="14878" xr:uid="{00000000-0005-0000-0000-0000D2390000}"/>
    <cellStyle name="Normal 2 2 3 3 2 3 5 2" xfId="14879" xr:uid="{00000000-0005-0000-0000-0000D3390000}"/>
    <cellStyle name="Normal 2 2 3 3 2 3 6" xfId="14880" xr:uid="{00000000-0005-0000-0000-0000D4390000}"/>
    <cellStyle name="Normal 2 2 3 3 2 3 6 2" xfId="14881" xr:uid="{00000000-0005-0000-0000-0000D5390000}"/>
    <cellStyle name="Normal 2 2 3 3 2 3 7" xfId="14882" xr:uid="{00000000-0005-0000-0000-0000D6390000}"/>
    <cellStyle name="Normal 2 2 3 3 2 4" xfId="14883" xr:uid="{00000000-0005-0000-0000-0000D7390000}"/>
    <cellStyle name="Normal 2 2 3 3 2 4 2" xfId="14884" xr:uid="{00000000-0005-0000-0000-0000D8390000}"/>
    <cellStyle name="Normal 2 2 3 3 2 4 2 2" xfId="14885" xr:uid="{00000000-0005-0000-0000-0000D9390000}"/>
    <cellStyle name="Normal 2 2 3 3 2 4 3" xfId="14886" xr:uid="{00000000-0005-0000-0000-0000DA390000}"/>
    <cellStyle name="Normal 2 2 3 3 2 5" xfId="14887" xr:uid="{00000000-0005-0000-0000-0000DB390000}"/>
    <cellStyle name="Normal 2 2 3 3 2 5 2" xfId="14888" xr:uid="{00000000-0005-0000-0000-0000DC390000}"/>
    <cellStyle name="Normal 2 2 3 3 2 5 2 2" xfId="14889" xr:uid="{00000000-0005-0000-0000-0000DD390000}"/>
    <cellStyle name="Normal 2 2 3 3 2 5 3" xfId="14890" xr:uid="{00000000-0005-0000-0000-0000DE390000}"/>
    <cellStyle name="Normal 2 2 3 3 2 6" xfId="14891" xr:uid="{00000000-0005-0000-0000-0000DF390000}"/>
    <cellStyle name="Normal 2 2 3 3 2 6 2" xfId="14892" xr:uid="{00000000-0005-0000-0000-0000E0390000}"/>
    <cellStyle name="Normal 2 2 3 3 2 6 2 2" xfId="14893" xr:uid="{00000000-0005-0000-0000-0000E1390000}"/>
    <cellStyle name="Normal 2 2 3 3 2 6 3" xfId="14894" xr:uid="{00000000-0005-0000-0000-0000E2390000}"/>
    <cellStyle name="Normal 2 2 3 3 2 7" xfId="14895" xr:uid="{00000000-0005-0000-0000-0000E3390000}"/>
    <cellStyle name="Normal 2 2 3 3 2 7 2" xfId="14896" xr:uid="{00000000-0005-0000-0000-0000E4390000}"/>
    <cellStyle name="Normal 2 2 3 3 2 8" xfId="14897" xr:uid="{00000000-0005-0000-0000-0000E5390000}"/>
    <cellStyle name="Normal 2 2 3 3 2 8 2" xfId="14898" xr:uid="{00000000-0005-0000-0000-0000E6390000}"/>
    <cellStyle name="Normal 2 2 3 3 2 9" xfId="14899" xr:uid="{00000000-0005-0000-0000-0000E7390000}"/>
    <cellStyle name="Normal 2 2 3 3 3" xfId="14900" xr:uid="{00000000-0005-0000-0000-0000E8390000}"/>
    <cellStyle name="Normal 2 2 3 3 3 2" xfId="14901" xr:uid="{00000000-0005-0000-0000-0000E9390000}"/>
    <cellStyle name="Normal 2 2 3 3 3 2 2" xfId="14902" xr:uid="{00000000-0005-0000-0000-0000EA390000}"/>
    <cellStyle name="Normal 2 2 3 3 3 2 2 2" xfId="14903" xr:uid="{00000000-0005-0000-0000-0000EB390000}"/>
    <cellStyle name="Normal 2 2 3 3 3 2 2 2 2" xfId="14904" xr:uid="{00000000-0005-0000-0000-0000EC390000}"/>
    <cellStyle name="Normal 2 2 3 3 3 2 2 3" xfId="14905" xr:uid="{00000000-0005-0000-0000-0000ED390000}"/>
    <cellStyle name="Normal 2 2 3 3 3 2 3" xfId="14906" xr:uid="{00000000-0005-0000-0000-0000EE390000}"/>
    <cellStyle name="Normal 2 2 3 3 3 2 3 2" xfId="14907" xr:uid="{00000000-0005-0000-0000-0000EF390000}"/>
    <cellStyle name="Normal 2 2 3 3 3 2 3 2 2" xfId="14908" xr:uid="{00000000-0005-0000-0000-0000F0390000}"/>
    <cellStyle name="Normal 2 2 3 3 3 2 3 3" xfId="14909" xr:uid="{00000000-0005-0000-0000-0000F1390000}"/>
    <cellStyle name="Normal 2 2 3 3 3 2 4" xfId="14910" xr:uid="{00000000-0005-0000-0000-0000F2390000}"/>
    <cellStyle name="Normal 2 2 3 3 3 2 4 2" xfId="14911" xr:uid="{00000000-0005-0000-0000-0000F3390000}"/>
    <cellStyle name="Normal 2 2 3 3 3 2 4 2 2" xfId="14912" xr:uid="{00000000-0005-0000-0000-0000F4390000}"/>
    <cellStyle name="Normal 2 2 3 3 3 2 4 3" xfId="14913" xr:uid="{00000000-0005-0000-0000-0000F5390000}"/>
    <cellStyle name="Normal 2 2 3 3 3 2 5" xfId="14914" xr:uid="{00000000-0005-0000-0000-0000F6390000}"/>
    <cellStyle name="Normal 2 2 3 3 3 2 5 2" xfId="14915" xr:uid="{00000000-0005-0000-0000-0000F7390000}"/>
    <cellStyle name="Normal 2 2 3 3 3 2 6" xfId="14916" xr:uid="{00000000-0005-0000-0000-0000F8390000}"/>
    <cellStyle name="Normal 2 2 3 3 3 2 6 2" xfId="14917" xr:uid="{00000000-0005-0000-0000-0000F9390000}"/>
    <cellStyle name="Normal 2 2 3 3 3 2 7" xfId="14918" xr:uid="{00000000-0005-0000-0000-0000FA390000}"/>
    <cellStyle name="Normal 2 2 3 3 3 3" xfId="14919" xr:uid="{00000000-0005-0000-0000-0000FB390000}"/>
    <cellStyle name="Normal 2 2 3 3 3 3 2" xfId="14920" xr:uid="{00000000-0005-0000-0000-0000FC390000}"/>
    <cellStyle name="Normal 2 2 3 3 3 3 2 2" xfId="14921" xr:uid="{00000000-0005-0000-0000-0000FD390000}"/>
    <cellStyle name="Normal 2 2 3 3 3 3 3" xfId="14922" xr:uid="{00000000-0005-0000-0000-0000FE390000}"/>
    <cellStyle name="Normal 2 2 3 3 3 4" xfId="14923" xr:uid="{00000000-0005-0000-0000-0000FF390000}"/>
    <cellStyle name="Normal 2 2 3 3 3 4 2" xfId="14924" xr:uid="{00000000-0005-0000-0000-0000003A0000}"/>
    <cellStyle name="Normal 2 2 3 3 3 4 2 2" xfId="14925" xr:uid="{00000000-0005-0000-0000-0000013A0000}"/>
    <cellStyle name="Normal 2 2 3 3 3 4 3" xfId="14926" xr:uid="{00000000-0005-0000-0000-0000023A0000}"/>
    <cellStyle name="Normal 2 2 3 3 3 5" xfId="14927" xr:uid="{00000000-0005-0000-0000-0000033A0000}"/>
    <cellStyle name="Normal 2 2 3 3 3 5 2" xfId="14928" xr:uid="{00000000-0005-0000-0000-0000043A0000}"/>
    <cellStyle name="Normal 2 2 3 3 3 5 2 2" xfId="14929" xr:uid="{00000000-0005-0000-0000-0000053A0000}"/>
    <cellStyle name="Normal 2 2 3 3 3 5 3" xfId="14930" xr:uid="{00000000-0005-0000-0000-0000063A0000}"/>
    <cellStyle name="Normal 2 2 3 3 3 6" xfId="14931" xr:uid="{00000000-0005-0000-0000-0000073A0000}"/>
    <cellStyle name="Normal 2 2 3 3 3 6 2" xfId="14932" xr:uid="{00000000-0005-0000-0000-0000083A0000}"/>
    <cellStyle name="Normal 2 2 3 3 3 7" xfId="14933" xr:uid="{00000000-0005-0000-0000-0000093A0000}"/>
    <cellStyle name="Normal 2 2 3 3 3 7 2" xfId="14934" xr:uid="{00000000-0005-0000-0000-00000A3A0000}"/>
    <cellStyle name="Normal 2 2 3 3 3 8" xfId="14935" xr:uid="{00000000-0005-0000-0000-00000B3A0000}"/>
    <cellStyle name="Normal 2 2 3 3 4" xfId="14936" xr:uid="{00000000-0005-0000-0000-00000C3A0000}"/>
    <cellStyle name="Normal 2 2 3 3 4 2" xfId="14937" xr:uid="{00000000-0005-0000-0000-00000D3A0000}"/>
    <cellStyle name="Normal 2 2 3 3 4 2 2" xfId="14938" xr:uid="{00000000-0005-0000-0000-00000E3A0000}"/>
    <cellStyle name="Normal 2 2 3 3 4 2 2 2" xfId="14939" xr:uid="{00000000-0005-0000-0000-00000F3A0000}"/>
    <cellStyle name="Normal 2 2 3 3 4 2 3" xfId="14940" xr:uid="{00000000-0005-0000-0000-0000103A0000}"/>
    <cellStyle name="Normal 2 2 3 3 4 3" xfId="14941" xr:uid="{00000000-0005-0000-0000-0000113A0000}"/>
    <cellStyle name="Normal 2 2 3 3 4 3 2" xfId="14942" xr:uid="{00000000-0005-0000-0000-0000123A0000}"/>
    <cellStyle name="Normal 2 2 3 3 4 3 2 2" xfId="14943" xr:uid="{00000000-0005-0000-0000-0000133A0000}"/>
    <cellStyle name="Normal 2 2 3 3 4 3 3" xfId="14944" xr:uid="{00000000-0005-0000-0000-0000143A0000}"/>
    <cellStyle name="Normal 2 2 3 3 4 4" xfId="14945" xr:uid="{00000000-0005-0000-0000-0000153A0000}"/>
    <cellStyle name="Normal 2 2 3 3 4 4 2" xfId="14946" xr:uid="{00000000-0005-0000-0000-0000163A0000}"/>
    <cellStyle name="Normal 2 2 3 3 4 4 2 2" xfId="14947" xr:uid="{00000000-0005-0000-0000-0000173A0000}"/>
    <cellStyle name="Normal 2 2 3 3 4 4 3" xfId="14948" xr:uid="{00000000-0005-0000-0000-0000183A0000}"/>
    <cellStyle name="Normal 2 2 3 3 4 5" xfId="14949" xr:uid="{00000000-0005-0000-0000-0000193A0000}"/>
    <cellStyle name="Normal 2 2 3 3 4 5 2" xfId="14950" xr:uid="{00000000-0005-0000-0000-00001A3A0000}"/>
    <cellStyle name="Normal 2 2 3 3 4 6" xfId="14951" xr:uid="{00000000-0005-0000-0000-00001B3A0000}"/>
    <cellStyle name="Normal 2 2 3 3 4 6 2" xfId="14952" xr:uid="{00000000-0005-0000-0000-00001C3A0000}"/>
    <cellStyle name="Normal 2 2 3 3 4 7" xfId="14953" xr:uid="{00000000-0005-0000-0000-00001D3A0000}"/>
    <cellStyle name="Normal 2 2 3 3 5" xfId="14954" xr:uid="{00000000-0005-0000-0000-00001E3A0000}"/>
    <cellStyle name="Normal 2 2 3 3 5 2" xfId="14955" xr:uid="{00000000-0005-0000-0000-00001F3A0000}"/>
    <cellStyle name="Normal 2 2 3 3 5 2 2" xfId="14956" xr:uid="{00000000-0005-0000-0000-0000203A0000}"/>
    <cellStyle name="Normal 2 2 3 3 5 2 2 2" xfId="14957" xr:uid="{00000000-0005-0000-0000-0000213A0000}"/>
    <cellStyle name="Normal 2 2 3 3 5 2 3" xfId="14958" xr:uid="{00000000-0005-0000-0000-0000223A0000}"/>
    <cellStyle name="Normal 2 2 3 3 5 3" xfId="14959" xr:uid="{00000000-0005-0000-0000-0000233A0000}"/>
    <cellStyle name="Normal 2 2 3 3 5 3 2" xfId="14960" xr:uid="{00000000-0005-0000-0000-0000243A0000}"/>
    <cellStyle name="Normal 2 2 3 3 5 3 2 2" xfId="14961" xr:uid="{00000000-0005-0000-0000-0000253A0000}"/>
    <cellStyle name="Normal 2 2 3 3 5 3 3" xfId="14962" xr:uid="{00000000-0005-0000-0000-0000263A0000}"/>
    <cellStyle name="Normal 2 2 3 3 5 4" xfId="14963" xr:uid="{00000000-0005-0000-0000-0000273A0000}"/>
    <cellStyle name="Normal 2 2 3 3 5 4 2" xfId="14964" xr:uid="{00000000-0005-0000-0000-0000283A0000}"/>
    <cellStyle name="Normal 2 2 3 3 5 4 2 2" xfId="14965" xr:uid="{00000000-0005-0000-0000-0000293A0000}"/>
    <cellStyle name="Normal 2 2 3 3 5 4 3" xfId="14966" xr:uid="{00000000-0005-0000-0000-00002A3A0000}"/>
    <cellStyle name="Normal 2 2 3 3 5 5" xfId="14967" xr:uid="{00000000-0005-0000-0000-00002B3A0000}"/>
    <cellStyle name="Normal 2 2 3 3 5 5 2" xfId="14968" xr:uid="{00000000-0005-0000-0000-00002C3A0000}"/>
    <cellStyle name="Normal 2 2 3 3 5 6" xfId="14969" xr:uid="{00000000-0005-0000-0000-00002D3A0000}"/>
    <cellStyle name="Normal 2 2 3 3 5 6 2" xfId="14970" xr:uid="{00000000-0005-0000-0000-00002E3A0000}"/>
    <cellStyle name="Normal 2 2 3 3 5 7" xfId="14971" xr:uid="{00000000-0005-0000-0000-00002F3A0000}"/>
    <cellStyle name="Normal 2 2 3 3 6" xfId="14972" xr:uid="{00000000-0005-0000-0000-0000303A0000}"/>
    <cellStyle name="Normal 2 2 3 3 6 2" xfId="14973" xr:uid="{00000000-0005-0000-0000-0000313A0000}"/>
    <cellStyle name="Normal 2 2 3 3 6 2 2" xfId="14974" xr:uid="{00000000-0005-0000-0000-0000323A0000}"/>
    <cellStyle name="Normal 2 2 3 3 6 3" xfId="14975" xr:uid="{00000000-0005-0000-0000-0000333A0000}"/>
    <cellStyle name="Normal 2 2 3 3 7" xfId="14976" xr:uid="{00000000-0005-0000-0000-0000343A0000}"/>
    <cellStyle name="Normal 2 2 3 3 7 2" xfId="14977" xr:uid="{00000000-0005-0000-0000-0000353A0000}"/>
    <cellStyle name="Normal 2 2 3 3 7 2 2" xfId="14978" xr:uid="{00000000-0005-0000-0000-0000363A0000}"/>
    <cellStyle name="Normal 2 2 3 3 7 3" xfId="14979" xr:uid="{00000000-0005-0000-0000-0000373A0000}"/>
    <cellStyle name="Normal 2 2 3 3 8" xfId="14980" xr:uid="{00000000-0005-0000-0000-0000383A0000}"/>
    <cellStyle name="Normal 2 2 3 3 8 2" xfId="14981" xr:uid="{00000000-0005-0000-0000-0000393A0000}"/>
    <cellStyle name="Normal 2 2 3 3 8 2 2" xfId="14982" xr:uid="{00000000-0005-0000-0000-00003A3A0000}"/>
    <cellStyle name="Normal 2 2 3 3 8 3" xfId="14983" xr:uid="{00000000-0005-0000-0000-00003B3A0000}"/>
    <cellStyle name="Normal 2 2 3 3 9" xfId="14984" xr:uid="{00000000-0005-0000-0000-00003C3A0000}"/>
    <cellStyle name="Normal 2 2 3 3 9 2" xfId="14985" xr:uid="{00000000-0005-0000-0000-00003D3A0000}"/>
    <cellStyle name="Normal 2 2 3 4" xfId="14986" xr:uid="{00000000-0005-0000-0000-00003E3A0000}"/>
    <cellStyle name="Normal 2 2 3 4 2" xfId="14987" xr:uid="{00000000-0005-0000-0000-00003F3A0000}"/>
    <cellStyle name="Normal 2 2 3 4 2 2" xfId="14988" xr:uid="{00000000-0005-0000-0000-0000403A0000}"/>
    <cellStyle name="Normal 2 2 3 4 2 2 2" xfId="14989" xr:uid="{00000000-0005-0000-0000-0000413A0000}"/>
    <cellStyle name="Normal 2 2 3 4 2 2 2 2" xfId="14990" xr:uid="{00000000-0005-0000-0000-0000423A0000}"/>
    <cellStyle name="Normal 2 2 3 4 2 2 3" xfId="14991" xr:uid="{00000000-0005-0000-0000-0000433A0000}"/>
    <cellStyle name="Normal 2 2 3 4 2 3" xfId="14992" xr:uid="{00000000-0005-0000-0000-0000443A0000}"/>
    <cellStyle name="Normal 2 2 3 4 2 3 2" xfId="14993" xr:uid="{00000000-0005-0000-0000-0000453A0000}"/>
    <cellStyle name="Normal 2 2 3 4 2 3 2 2" xfId="14994" xr:uid="{00000000-0005-0000-0000-0000463A0000}"/>
    <cellStyle name="Normal 2 2 3 4 2 3 3" xfId="14995" xr:uid="{00000000-0005-0000-0000-0000473A0000}"/>
    <cellStyle name="Normal 2 2 3 4 2 4" xfId="14996" xr:uid="{00000000-0005-0000-0000-0000483A0000}"/>
    <cellStyle name="Normal 2 2 3 4 2 4 2" xfId="14997" xr:uid="{00000000-0005-0000-0000-0000493A0000}"/>
    <cellStyle name="Normal 2 2 3 4 2 4 2 2" xfId="14998" xr:uid="{00000000-0005-0000-0000-00004A3A0000}"/>
    <cellStyle name="Normal 2 2 3 4 2 4 3" xfId="14999" xr:uid="{00000000-0005-0000-0000-00004B3A0000}"/>
    <cellStyle name="Normal 2 2 3 4 2 5" xfId="15000" xr:uid="{00000000-0005-0000-0000-00004C3A0000}"/>
    <cellStyle name="Normal 2 2 3 4 2 5 2" xfId="15001" xr:uid="{00000000-0005-0000-0000-00004D3A0000}"/>
    <cellStyle name="Normal 2 2 3 4 2 6" xfId="15002" xr:uid="{00000000-0005-0000-0000-00004E3A0000}"/>
    <cellStyle name="Normal 2 2 3 4 2 6 2" xfId="15003" xr:uid="{00000000-0005-0000-0000-00004F3A0000}"/>
    <cellStyle name="Normal 2 2 3 4 2 7" xfId="15004" xr:uid="{00000000-0005-0000-0000-0000503A0000}"/>
    <cellStyle name="Normal 2 2 3 4 3" xfId="15005" xr:uid="{00000000-0005-0000-0000-0000513A0000}"/>
    <cellStyle name="Normal 2 2 3 4 3 2" xfId="15006" xr:uid="{00000000-0005-0000-0000-0000523A0000}"/>
    <cellStyle name="Normal 2 2 3 4 3 2 2" xfId="15007" xr:uid="{00000000-0005-0000-0000-0000533A0000}"/>
    <cellStyle name="Normal 2 2 3 4 3 2 2 2" xfId="15008" xr:uid="{00000000-0005-0000-0000-0000543A0000}"/>
    <cellStyle name="Normal 2 2 3 4 3 2 3" xfId="15009" xr:uid="{00000000-0005-0000-0000-0000553A0000}"/>
    <cellStyle name="Normal 2 2 3 4 3 3" xfId="15010" xr:uid="{00000000-0005-0000-0000-0000563A0000}"/>
    <cellStyle name="Normal 2 2 3 4 3 3 2" xfId="15011" xr:uid="{00000000-0005-0000-0000-0000573A0000}"/>
    <cellStyle name="Normal 2 2 3 4 3 3 2 2" xfId="15012" xr:uid="{00000000-0005-0000-0000-0000583A0000}"/>
    <cellStyle name="Normal 2 2 3 4 3 3 3" xfId="15013" xr:uid="{00000000-0005-0000-0000-0000593A0000}"/>
    <cellStyle name="Normal 2 2 3 4 3 4" xfId="15014" xr:uid="{00000000-0005-0000-0000-00005A3A0000}"/>
    <cellStyle name="Normal 2 2 3 4 3 4 2" xfId="15015" xr:uid="{00000000-0005-0000-0000-00005B3A0000}"/>
    <cellStyle name="Normal 2 2 3 4 3 4 2 2" xfId="15016" xr:uid="{00000000-0005-0000-0000-00005C3A0000}"/>
    <cellStyle name="Normal 2 2 3 4 3 4 3" xfId="15017" xr:uid="{00000000-0005-0000-0000-00005D3A0000}"/>
    <cellStyle name="Normal 2 2 3 4 3 5" xfId="15018" xr:uid="{00000000-0005-0000-0000-00005E3A0000}"/>
    <cellStyle name="Normal 2 2 3 4 3 5 2" xfId="15019" xr:uid="{00000000-0005-0000-0000-00005F3A0000}"/>
    <cellStyle name="Normal 2 2 3 4 3 6" xfId="15020" xr:uid="{00000000-0005-0000-0000-0000603A0000}"/>
    <cellStyle name="Normal 2 2 3 4 3 6 2" xfId="15021" xr:uid="{00000000-0005-0000-0000-0000613A0000}"/>
    <cellStyle name="Normal 2 2 3 4 3 7" xfId="15022" xr:uid="{00000000-0005-0000-0000-0000623A0000}"/>
    <cellStyle name="Normal 2 2 3 4 4" xfId="15023" xr:uid="{00000000-0005-0000-0000-0000633A0000}"/>
    <cellStyle name="Normal 2 2 3 4 4 2" xfId="15024" xr:uid="{00000000-0005-0000-0000-0000643A0000}"/>
    <cellStyle name="Normal 2 2 3 4 4 2 2" xfId="15025" xr:uid="{00000000-0005-0000-0000-0000653A0000}"/>
    <cellStyle name="Normal 2 2 3 4 4 3" xfId="15026" xr:uid="{00000000-0005-0000-0000-0000663A0000}"/>
    <cellStyle name="Normal 2 2 3 4 5" xfId="15027" xr:uid="{00000000-0005-0000-0000-0000673A0000}"/>
    <cellStyle name="Normal 2 2 3 4 5 2" xfId="15028" xr:uid="{00000000-0005-0000-0000-0000683A0000}"/>
    <cellStyle name="Normal 2 2 3 4 5 2 2" xfId="15029" xr:uid="{00000000-0005-0000-0000-0000693A0000}"/>
    <cellStyle name="Normal 2 2 3 4 5 3" xfId="15030" xr:uid="{00000000-0005-0000-0000-00006A3A0000}"/>
    <cellStyle name="Normal 2 2 3 4 6" xfId="15031" xr:uid="{00000000-0005-0000-0000-00006B3A0000}"/>
    <cellStyle name="Normal 2 2 3 4 6 2" xfId="15032" xr:uid="{00000000-0005-0000-0000-00006C3A0000}"/>
    <cellStyle name="Normal 2 2 3 4 6 2 2" xfId="15033" xr:uid="{00000000-0005-0000-0000-00006D3A0000}"/>
    <cellStyle name="Normal 2 2 3 4 6 3" xfId="15034" xr:uid="{00000000-0005-0000-0000-00006E3A0000}"/>
    <cellStyle name="Normal 2 2 3 4 7" xfId="15035" xr:uid="{00000000-0005-0000-0000-00006F3A0000}"/>
    <cellStyle name="Normal 2 2 3 4 7 2" xfId="15036" xr:uid="{00000000-0005-0000-0000-0000703A0000}"/>
    <cellStyle name="Normal 2 2 3 4 8" xfId="15037" xr:uid="{00000000-0005-0000-0000-0000713A0000}"/>
    <cellStyle name="Normal 2 2 3 4 8 2" xfId="15038" xr:uid="{00000000-0005-0000-0000-0000723A0000}"/>
    <cellStyle name="Normal 2 2 3 4 9" xfId="15039" xr:uid="{00000000-0005-0000-0000-0000733A0000}"/>
    <cellStyle name="Normal 2 2 3 5" xfId="15040" xr:uid="{00000000-0005-0000-0000-0000743A0000}"/>
    <cellStyle name="Normal 2 2 3 5 2" xfId="15041" xr:uid="{00000000-0005-0000-0000-0000753A0000}"/>
    <cellStyle name="Normal 2 2 3 5 2 2" xfId="15042" xr:uid="{00000000-0005-0000-0000-0000763A0000}"/>
    <cellStyle name="Normal 2 2 3 5 2 2 2" xfId="15043" xr:uid="{00000000-0005-0000-0000-0000773A0000}"/>
    <cellStyle name="Normal 2 2 3 5 2 2 2 2" xfId="15044" xr:uid="{00000000-0005-0000-0000-0000783A0000}"/>
    <cellStyle name="Normal 2 2 3 5 2 2 3" xfId="15045" xr:uid="{00000000-0005-0000-0000-0000793A0000}"/>
    <cellStyle name="Normal 2 2 3 5 2 3" xfId="15046" xr:uid="{00000000-0005-0000-0000-00007A3A0000}"/>
    <cellStyle name="Normal 2 2 3 5 2 3 2" xfId="15047" xr:uid="{00000000-0005-0000-0000-00007B3A0000}"/>
    <cellStyle name="Normal 2 2 3 5 2 3 2 2" xfId="15048" xr:uid="{00000000-0005-0000-0000-00007C3A0000}"/>
    <cellStyle name="Normal 2 2 3 5 2 3 3" xfId="15049" xr:uid="{00000000-0005-0000-0000-00007D3A0000}"/>
    <cellStyle name="Normal 2 2 3 5 2 4" xfId="15050" xr:uid="{00000000-0005-0000-0000-00007E3A0000}"/>
    <cellStyle name="Normal 2 2 3 5 2 4 2" xfId="15051" xr:uid="{00000000-0005-0000-0000-00007F3A0000}"/>
    <cellStyle name="Normal 2 2 3 5 2 4 2 2" xfId="15052" xr:uid="{00000000-0005-0000-0000-0000803A0000}"/>
    <cellStyle name="Normal 2 2 3 5 2 4 3" xfId="15053" xr:uid="{00000000-0005-0000-0000-0000813A0000}"/>
    <cellStyle name="Normal 2 2 3 5 2 5" xfId="15054" xr:uid="{00000000-0005-0000-0000-0000823A0000}"/>
    <cellStyle name="Normal 2 2 3 5 2 5 2" xfId="15055" xr:uid="{00000000-0005-0000-0000-0000833A0000}"/>
    <cellStyle name="Normal 2 2 3 5 2 6" xfId="15056" xr:uid="{00000000-0005-0000-0000-0000843A0000}"/>
    <cellStyle name="Normal 2 2 3 5 2 6 2" xfId="15057" xr:uid="{00000000-0005-0000-0000-0000853A0000}"/>
    <cellStyle name="Normal 2 2 3 5 2 7" xfId="15058" xr:uid="{00000000-0005-0000-0000-0000863A0000}"/>
    <cellStyle name="Normal 2 2 3 5 3" xfId="15059" xr:uid="{00000000-0005-0000-0000-0000873A0000}"/>
    <cellStyle name="Normal 2 2 3 5 3 2" xfId="15060" xr:uid="{00000000-0005-0000-0000-0000883A0000}"/>
    <cellStyle name="Normal 2 2 3 5 3 2 2" xfId="15061" xr:uid="{00000000-0005-0000-0000-0000893A0000}"/>
    <cellStyle name="Normal 2 2 3 5 3 3" xfId="15062" xr:uid="{00000000-0005-0000-0000-00008A3A0000}"/>
    <cellStyle name="Normal 2 2 3 5 4" xfId="15063" xr:uid="{00000000-0005-0000-0000-00008B3A0000}"/>
    <cellStyle name="Normal 2 2 3 5 4 2" xfId="15064" xr:uid="{00000000-0005-0000-0000-00008C3A0000}"/>
    <cellStyle name="Normal 2 2 3 5 4 2 2" xfId="15065" xr:uid="{00000000-0005-0000-0000-00008D3A0000}"/>
    <cellStyle name="Normal 2 2 3 5 4 3" xfId="15066" xr:uid="{00000000-0005-0000-0000-00008E3A0000}"/>
    <cellStyle name="Normal 2 2 3 5 5" xfId="15067" xr:uid="{00000000-0005-0000-0000-00008F3A0000}"/>
    <cellStyle name="Normal 2 2 3 5 5 2" xfId="15068" xr:uid="{00000000-0005-0000-0000-0000903A0000}"/>
    <cellStyle name="Normal 2 2 3 5 5 2 2" xfId="15069" xr:uid="{00000000-0005-0000-0000-0000913A0000}"/>
    <cellStyle name="Normal 2 2 3 5 5 3" xfId="15070" xr:uid="{00000000-0005-0000-0000-0000923A0000}"/>
    <cellStyle name="Normal 2 2 3 5 6" xfId="15071" xr:uid="{00000000-0005-0000-0000-0000933A0000}"/>
    <cellStyle name="Normal 2 2 3 5 6 2" xfId="15072" xr:uid="{00000000-0005-0000-0000-0000943A0000}"/>
    <cellStyle name="Normal 2 2 3 5 7" xfId="15073" xr:uid="{00000000-0005-0000-0000-0000953A0000}"/>
    <cellStyle name="Normal 2 2 3 5 7 2" xfId="15074" xr:uid="{00000000-0005-0000-0000-0000963A0000}"/>
    <cellStyle name="Normal 2 2 3 5 8" xfId="15075" xr:uid="{00000000-0005-0000-0000-0000973A0000}"/>
    <cellStyle name="Normal 2 2 3 6" xfId="15076" xr:uid="{00000000-0005-0000-0000-0000983A0000}"/>
    <cellStyle name="Normal 2 2 3 6 2" xfId="15077" xr:uid="{00000000-0005-0000-0000-0000993A0000}"/>
    <cellStyle name="Normal 2 2 3 6 2 2" xfId="15078" xr:uid="{00000000-0005-0000-0000-00009A3A0000}"/>
    <cellStyle name="Normal 2 2 3 6 2 2 2" xfId="15079" xr:uid="{00000000-0005-0000-0000-00009B3A0000}"/>
    <cellStyle name="Normal 2 2 3 6 2 3" xfId="15080" xr:uid="{00000000-0005-0000-0000-00009C3A0000}"/>
    <cellStyle name="Normal 2 2 3 6 3" xfId="15081" xr:uid="{00000000-0005-0000-0000-00009D3A0000}"/>
    <cellStyle name="Normal 2 2 3 6 3 2" xfId="15082" xr:uid="{00000000-0005-0000-0000-00009E3A0000}"/>
    <cellStyle name="Normal 2 2 3 6 3 2 2" xfId="15083" xr:uid="{00000000-0005-0000-0000-00009F3A0000}"/>
    <cellStyle name="Normal 2 2 3 6 3 3" xfId="15084" xr:uid="{00000000-0005-0000-0000-0000A03A0000}"/>
    <cellStyle name="Normal 2 2 3 6 4" xfId="15085" xr:uid="{00000000-0005-0000-0000-0000A13A0000}"/>
    <cellStyle name="Normal 2 2 3 6 4 2" xfId="15086" xr:uid="{00000000-0005-0000-0000-0000A23A0000}"/>
    <cellStyle name="Normal 2 2 3 6 4 2 2" xfId="15087" xr:uid="{00000000-0005-0000-0000-0000A33A0000}"/>
    <cellStyle name="Normal 2 2 3 6 4 3" xfId="15088" xr:uid="{00000000-0005-0000-0000-0000A43A0000}"/>
    <cellStyle name="Normal 2 2 3 6 5" xfId="15089" xr:uid="{00000000-0005-0000-0000-0000A53A0000}"/>
    <cellStyle name="Normal 2 2 3 6 5 2" xfId="15090" xr:uid="{00000000-0005-0000-0000-0000A63A0000}"/>
    <cellStyle name="Normal 2 2 3 6 6" xfId="15091" xr:uid="{00000000-0005-0000-0000-0000A73A0000}"/>
    <cellStyle name="Normal 2 2 3 6 6 2" xfId="15092" xr:uid="{00000000-0005-0000-0000-0000A83A0000}"/>
    <cellStyle name="Normal 2 2 3 6 7" xfId="15093" xr:uid="{00000000-0005-0000-0000-0000A93A0000}"/>
    <cellStyle name="Normal 2 2 3 7" xfId="15094" xr:uid="{00000000-0005-0000-0000-0000AA3A0000}"/>
    <cellStyle name="Normal 2 2 3 7 2" xfId="15095" xr:uid="{00000000-0005-0000-0000-0000AB3A0000}"/>
    <cellStyle name="Normal 2 2 3 7 2 2" xfId="15096" xr:uid="{00000000-0005-0000-0000-0000AC3A0000}"/>
    <cellStyle name="Normal 2 2 3 7 2 2 2" xfId="15097" xr:uid="{00000000-0005-0000-0000-0000AD3A0000}"/>
    <cellStyle name="Normal 2 2 3 7 2 3" xfId="15098" xr:uid="{00000000-0005-0000-0000-0000AE3A0000}"/>
    <cellStyle name="Normal 2 2 3 7 3" xfId="15099" xr:uid="{00000000-0005-0000-0000-0000AF3A0000}"/>
    <cellStyle name="Normal 2 2 3 7 3 2" xfId="15100" xr:uid="{00000000-0005-0000-0000-0000B03A0000}"/>
    <cellStyle name="Normal 2 2 3 7 3 2 2" xfId="15101" xr:uid="{00000000-0005-0000-0000-0000B13A0000}"/>
    <cellStyle name="Normal 2 2 3 7 3 3" xfId="15102" xr:uid="{00000000-0005-0000-0000-0000B23A0000}"/>
    <cellStyle name="Normal 2 2 3 7 4" xfId="15103" xr:uid="{00000000-0005-0000-0000-0000B33A0000}"/>
    <cellStyle name="Normal 2 2 3 7 4 2" xfId="15104" xr:uid="{00000000-0005-0000-0000-0000B43A0000}"/>
    <cellStyle name="Normal 2 2 3 7 4 2 2" xfId="15105" xr:uid="{00000000-0005-0000-0000-0000B53A0000}"/>
    <cellStyle name="Normal 2 2 3 7 4 3" xfId="15106" xr:uid="{00000000-0005-0000-0000-0000B63A0000}"/>
    <cellStyle name="Normal 2 2 3 7 5" xfId="15107" xr:uid="{00000000-0005-0000-0000-0000B73A0000}"/>
    <cellStyle name="Normal 2 2 3 7 5 2" xfId="15108" xr:uid="{00000000-0005-0000-0000-0000B83A0000}"/>
    <cellStyle name="Normal 2 2 3 7 6" xfId="15109" xr:uid="{00000000-0005-0000-0000-0000B93A0000}"/>
    <cellStyle name="Normal 2 2 3 7 6 2" xfId="15110" xr:uid="{00000000-0005-0000-0000-0000BA3A0000}"/>
    <cellStyle name="Normal 2 2 3 7 7" xfId="15111" xr:uid="{00000000-0005-0000-0000-0000BB3A0000}"/>
    <cellStyle name="Normal 2 2 3 8" xfId="15112" xr:uid="{00000000-0005-0000-0000-0000BC3A0000}"/>
    <cellStyle name="Normal 2 2 3 8 2" xfId="15113" xr:uid="{00000000-0005-0000-0000-0000BD3A0000}"/>
    <cellStyle name="Normal 2 2 3 8 2 2" xfId="15114" xr:uid="{00000000-0005-0000-0000-0000BE3A0000}"/>
    <cellStyle name="Normal 2 2 3 8 3" xfId="15115" xr:uid="{00000000-0005-0000-0000-0000BF3A0000}"/>
    <cellStyle name="Normal 2 2 3 9" xfId="15116" xr:uid="{00000000-0005-0000-0000-0000C03A0000}"/>
    <cellStyle name="Normal 2 2 3 9 2" xfId="15117" xr:uid="{00000000-0005-0000-0000-0000C13A0000}"/>
    <cellStyle name="Normal 2 2 3 9 2 2" xfId="15118" xr:uid="{00000000-0005-0000-0000-0000C23A0000}"/>
    <cellStyle name="Normal 2 2 3 9 3" xfId="15119" xr:uid="{00000000-0005-0000-0000-0000C33A0000}"/>
    <cellStyle name="Normal 2 2 3_Confidential Information" xfId="15120" xr:uid="{00000000-0005-0000-0000-0000C43A0000}"/>
    <cellStyle name="Normal 2 2 4" xfId="15121" xr:uid="{00000000-0005-0000-0000-0000C53A0000}"/>
    <cellStyle name="Normal 2 2 5" xfId="15122" xr:uid="{00000000-0005-0000-0000-0000C63A0000}"/>
    <cellStyle name="Normal 2 2 6" xfId="15123" xr:uid="{00000000-0005-0000-0000-0000C73A0000}"/>
    <cellStyle name="Normal 2 2 7" xfId="15124" xr:uid="{00000000-0005-0000-0000-0000C83A0000}"/>
    <cellStyle name="Normal 2 2 8" xfId="15125" xr:uid="{00000000-0005-0000-0000-0000C93A0000}"/>
    <cellStyle name="Normal 2 2 9" xfId="15126" xr:uid="{00000000-0005-0000-0000-0000CA3A0000}"/>
    <cellStyle name="Normal 2 3" xfId="472" xr:uid="{00000000-0005-0000-0000-0000CB3A0000}"/>
    <cellStyle name="Normal 2 3 10" xfId="15127" xr:uid="{00000000-0005-0000-0000-0000CC3A0000}"/>
    <cellStyle name="Normal 2 3 10 2" xfId="15128" xr:uid="{00000000-0005-0000-0000-0000CD3A0000}"/>
    <cellStyle name="Normal 2 3 10 2 2" xfId="15129" xr:uid="{00000000-0005-0000-0000-0000CE3A0000}"/>
    <cellStyle name="Normal 2 3 10 3" xfId="15130" xr:uid="{00000000-0005-0000-0000-0000CF3A0000}"/>
    <cellStyle name="Normal 2 3 11" xfId="15131" xr:uid="{00000000-0005-0000-0000-0000D03A0000}"/>
    <cellStyle name="Normal 2 3 11 2" xfId="15132" xr:uid="{00000000-0005-0000-0000-0000D13A0000}"/>
    <cellStyle name="Normal 2 3 11 2 2" xfId="15133" xr:uid="{00000000-0005-0000-0000-0000D23A0000}"/>
    <cellStyle name="Normal 2 3 11 3" xfId="15134" xr:uid="{00000000-0005-0000-0000-0000D33A0000}"/>
    <cellStyle name="Normal 2 3 12" xfId="15135" xr:uid="{00000000-0005-0000-0000-0000D43A0000}"/>
    <cellStyle name="Normal 2 3 12 2" xfId="15136" xr:uid="{00000000-0005-0000-0000-0000D53A0000}"/>
    <cellStyle name="Normal 2 3 12 2 2" xfId="15137" xr:uid="{00000000-0005-0000-0000-0000D63A0000}"/>
    <cellStyle name="Normal 2 3 12 3" xfId="15138" xr:uid="{00000000-0005-0000-0000-0000D73A0000}"/>
    <cellStyle name="Normal 2 3 13" xfId="15139" xr:uid="{00000000-0005-0000-0000-0000D83A0000}"/>
    <cellStyle name="Normal 2 3 13 2" xfId="15140" xr:uid="{00000000-0005-0000-0000-0000D93A0000}"/>
    <cellStyle name="Normal 2 3 13 2 2" xfId="15141" xr:uid="{00000000-0005-0000-0000-0000DA3A0000}"/>
    <cellStyle name="Normal 2 3 13 3" xfId="15142" xr:uid="{00000000-0005-0000-0000-0000DB3A0000}"/>
    <cellStyle name="Normal 2 3 14" xfId="15143" xr:uid="{00000000-0005-0000-0000-0000DC3A0000}"/>
    <cellStyle name="Normal 2 3 14 2" xfId="15144" xr:uid="{00000000-0005-0000-0000-0000DD3A0000}"/>
    <cellStyle name="Normal 2 3 15" xfId="15145" xr:uid="{00000000-0005-0000-0000-0000DE3A0000}"/>
    <cellStyle name="Normal 2 3 15 2" xfId="15146" xr:uid="{00000000-0005-0000-0000-0000DF3A0000}"/>
    <cellStyle name="Normal 2 3 16" xfId="15147" xr:uid="{00000000-0005-0000-0000-0000E03A0000}"/>
    <cellStyle name="Normal 2 3 17" xfId="15148" xr:uid="{00000000-0005-0000-0000-0000E13A0000}"/>
    <cellStyle name="Normal 2 3 2" xfId="473" xr:uid="{00000000-0005-0000-0000-0000E23A0000}"/>
    <cellStyle name="Normal 2 3 2 10" xfId="15149" xr:uid="{00000000-0005-0000-0000-0000E33A0000}"/>
    <cellStyle name="Normal 2 3 2 10 2" xfId="15150" xr:uid="{00000000-0005-0000-0000-0000E43A0000}"/>
    <cellStyle name="Normal 2 3 2 10 2 2" xfId="15151" xr:uid="{00000000-0005-0000-0000-0000E53A0000}"/>
    <cellStyle name="Normal 2 3 2 10 3" xfId="15152" xr:uid="{00000000-0005-0000-0000-0000E63A0000}"/>
    <cellStyle name="Normal 2 3 2 11" xfId="15153" xr:uid="{00000000-0005-0000-0000-0000E73A0000}"/>
    <cellStyle name="Normal 2 3 2 11 2" xfId="15154" xr:uid="{00000000-0005-0000-0000-0000E83A0000}"/>
    <cellStyle name="Normal 2 3 2 12" xfId="15155" xr:uid="{00000000-0005-0000-0000-0000E93A0000}"/>
    <cellStyle name="Normal 2 3 2 12 2" xfId="15156" xr:uid="{00000000-0005-0000-0000-0000EA3A0000}"/>
    <cellStyle name="Normal 2 3 2 13" xfId="15157" xr:uid="{00000000-0005-0000-0000-0000EB3A0000}"/>
    <cellStyle name="Normal 2 3 2 2" xfId="474" xr:uid="{00000000-0005-0000-0000-0000EC3A0000}"/>
    <cellStyle name="Normal 2 3 2 2 10" xfId="15158" xr:uid="{00000000-0005-0000-0000-0000ED3A0000}"/>
    <cellStyle name="Normal 2 3 2 2 10 2" xfId="15159" xr:uid="{00000000-0005-0000-0000-0000EE3A0000}"/>
    <cellStyle name="Normal 2 3 2 2 11" xfId="15160" xr:uid="{00000000-0005-0000-0000-0000EF3A0000}"/>
    <cellStyle name="Normal 2 3 2 2 2" xfId="15161" xr:uid="{00000000-0005-0000-0000-0000F03A0000}"/>
    <cellStyle name="Normal 2 3 2 2 2 2" xfId="15162" xr:uid="{00000000-0005-0000-0000-0000F13A0000}"/>
    <cellStyle name="Normal 2 3 2 2 2 2 2" xfId="15163" xr:uid="{00000000-0005-0000-0000-0000F23A0000}"/>
    <cellStyle name="Normal 2 3 2 2 2 2 2 2" xfId="15164" xr:uid="{00000000-0005-0000-0000-0000F33A0000}"/>
    <cellStyle name="Normal 2 3 2 2 2 2 2 2 2" xfId="15165" xr:uid="{00000000-0005-0000-0000-0000F43A0000}"/>
    <cellStyle name="Normal 2 3 2 2 2 2 2 3" xfId="15166" xr:uid="{00000000-0005-0000-0000-0000F53A0000}"/>
    <cellStyle name="Normal 2 3 2 2 2 2 3" xfId="15167" xr:uid="{00000000-0005-0000-0000-0000F63A0000}"/>
    <cellStyle name="Normal 2 3 2 2 2 2 3 2" xfId="15168" xr:uid="{00000000-0005-0000-0000-0000F73A0000}"/>
    <cellStyle name="Normal 2 3 2 2 2 2 3 2 2" xfId="15169" xr:uid="{00000000-0005-0000-0000-0000F83A0000}"/>
    <cellStyle name="Normal 2 3 2 2 2 2 3 3" xfId="15170" xr:uid="{00000000-0005-0000-0000-0000F93A0000}"/>
    <cellStyle name="Normal 2 3 2 2 2 2 4" xfId="15171" xr:uid="{00000000-0005-0000-0000-0000FA3A0000}"/>
    <cellStyle name="Normal 2 3 2 2 2 2 4 2" xfId="15172" xr:uid="{00000000-0005-0000-0000-0000FB3A0000}"/>
    <cellStyle name="Normal 2 3 2 2 2 2 4 2 2" xfId="15173" xr:uid="{00000000-0005-0000-0000-0000FC3A0000}"/>
    <cellStyle name="Normal 2 3 2 2 2 2 4 3" xfId="15174" xr:uid="{00000000-0005-0000-0000-0000FD3A0000}"/>
    <cellStyle name="Normal 2 3 2 2 2 2 5" xfId="15175" xr:uid="{00000000-0005-0000-0000-0000FE3A0000}"/>
    <cellStyle name="Normal 2 3 2 2 2 2 5 2" xfId="15176" xr:uid="{00000000-0005-0000-0000-0000FF3A0000}"/>
    <cellStyle name="Normal 2 3 2 2 2 2 6" xfId="15177" xr:uid="{00000000-0005-0000-0000-0000003B0000}"/>
    <cellStyle name="Normal 2 3 2 2 2 2 6 2" xfId="15178" xr:uid="{00000000-0005-0000-0000-0000013B0000}"/>
    <cellStyle name="Normal 2 3 2 2 2 2 7" xfId="15179" xr:uid="{00000000-0005-0000-0000-0000023B0000}"/>
    <cellStyle name="Normal 2 3 2 2 2 3" xfId="15180" xr:uid="{00000000-0005-0000-0000-0000033B0000}"/>
    <cellStyle name="Normal 2 3 2 2 2 3 2" xfId="15181" xr:uid="{00000000-0005-0000-0000-0000043B0000}"/>
    <cellStyle name="Normal 2 3 2 2 2 3 2 2" xfId="15182" xr:uid="{00000000-0005-0000-0000-0000053B0000}"/>
    <cellStyle name="Normal 2 3 2 2 2 3 2 2 2" xfId="15183" xr:uid="{00000000-0005-0000-0000-0000063B0000}"/>
    <cellStyle name="Normal 2 3 2 2 2 3 2 3" xfId="15184" xr:uid="{00000000-0005-0000-0000-0000073B0000}"/>
    <cellStyle name="Normal 2 3 2 2 2 3 3" xfId="15185" xr:uid="{00000000-0005-0000-0000-0000083B0000}"/>
    <cellStyle name="Normal 2 3 2 2 2 3 3 2" xfId="15186" xr:uid="{00000000-0005-0000-0000-0000093B0000}"/>
    <cellStyle name="Normal 2 3 2 2 2 3 3 2 2" xfId="15187" xr:uid="{00000000-0005-0000-0000-00000A3B0000}"/>
    <cellStyle name="Normal 2 3 2 2 2 3 3 3" xfId="15188" xr:uid="{00000000-0005-0000-0000-00000B3B0000}"/>
    <cellStyle name="Normal 2 3 2 2 2 3 4" xfId="15189" xr:uid="{00000000-0005-0000-0000-00000C3B0000}"/>
    <cellStyle name="Normal 2 3 2 2 2 3 4 2" xfId="15190" xr:uid="{00000000-0005-0000-0000-00000D3B0000}"/>
    <cellStyle name="Normal 2 3 2 2 2 3 4 2 2" xfId="15191" xr:uid="{00000000-0005-0000-0000-00000E3B0000}"/>
    <cellStyle name="Normal 2 3 2 2 2 3 4 3" xfId="15192" xr:uid="{00000000-0005-0000-0000-00000F3B0000}"/>
    <cellStyle name="Normal 2 3 2 2 2 3 5" xfId="15193" xr:uid="{00000000-0005-0000-0000-0000103B0000}"/>
    <cellStyle name="Normal 2 3 2 2 2 3 5 2" xfId="15194" xr:uid="{00000000-0005-0000-0000-0000113B0000}"/>
    <cellStyle name="Normal 2 3 2 2 2 3 6" xfId="15195" xr:uid="{00000000-0005-0000-0000-0000123B0000}"/>
    <cellStyle name="Normal 2 3 2 2 2 3 6 2" xfId="15196" xr:uid="{00000000-0005-0000-0000-0000133B0000}"/>
    <cellStyle name="Normal 2 3 2 2 2 3 7" xfId="15197" xr:uid="{00000000-0005-0000-0000-0000143B0000}"/>
    <cellStyle name="Normal 2 3 2 2 2 4" xfId="15198" xr:uid="{00000000-0005-0000-0000-0000153B0000}"/>
    <cellStyle name="Normal 2 3 2 2 2 4 2" xfId="15199" xr:uid="{00000000-0005-0000-0000-0000163B0000}"/>
    <cellStyle name="Normal 2 3 2 2 2 4 2 2" xfId="15200" xr:uid="{00000000-0005-0000-0000-0000173B0000}"/>
    <cellStyle name="Normal 2 3 2 2 2 4 3" xfId="15201" xr:uid="{00000000-0005-0000-0000-0000183B0000}"/>
    <cellStyle name="Normal 2 3 2 2 2 5" xfId="15202" xr:uid="{00000000-0005-0000-0000-0000193B0000}"/>
    <cellStyle name="Normal 2 3 2 2 2 5 2" xfId="15203" xr:uid="{00000000-0005-0000-0000-00001A3B0000}"/>
    <cellStyle name="Normal 2 3 2 2 2 5 2 2" xfId="15204" xr:uid="{00000000-0005-0000-0000-00001B3B0000}"/>
    <cellStyle name="Normal 2 3 2 2 2 5 3" xfId="15205" xr:uid="{00000000-0005-0000-0000-00001C3B0000}"/>
    <cellStyle name="Normal 2 3 2 2 2 6" xfId="15206" xr:uid="{00000000-0005-0000-0000-00001D3B0000}"/>
    <cellStyle name="Normal 2 3 2 2 2 6 2" xfId="15207" xr:uid="{00000000-0005-0000-0000-00001E3B0000}"/>
    <cellStyle name="Normal 2 3 2 2 2 6 2 2" xfId="15208" xr:uid="{00000000-0005-0000-0000-00001F3B0000}"/>
    <cellStyle name="Normal 2 3 2 2 2 6 3" xfId="15209" xr:uid="{00000000-0005-0000-0000-0000203B0000}"/>
    <cellStyle name="Normal 2 3 2 2 2 7" xfId="15210" xr:uid="{00000000-0005-0000-0000-0000213B0000}"/>
    <cellStyle name="Normal 2 3 2 2 2 7 2" xfId="15211" xr:uid="{00000000-0005-0000-0000-0000223B0000}"/>
    <cellStyle name="Normal 2 3 2 2 2 8" xfId="15212" xr:uid="{00000000-0005-0000-0000-0000233B0000}"/>
    <cellStyle name="Normal 2 3 2 2 2 8 2" xfId="15213" xr:uid="{00000000-0005-0000-0000-0000243B0000}"/>
    <cellStyle name="Normal 2 3 2 2 2 9" xfId="15214" xr:uid="{00000000-0005-0000-0000-0000253B0000}"/>
    <cellStyle name="Normal 2 3 2 2 3" xfId="15215" xr:uid="{00000000-0005-0000-0000-0000263B0000}"/>
    <cellStyle name="Normal 2 3 2 2 3 2" xfId="15216" xr:uid="{00000000-0005-0000-0000-0000273B0000}"/>
    <cellStyle name="Normal 2 3 2 2 3 2 2" xfId="15217" xr:uid="{00000000-0005-0000-0000-0000283B0000}"/>
    <cellStyle name="Normal 2 3 2 2 3 2 2 2" xfId="15218" xr:uid="{00000000-0005-0000-0000-0000293B0000}"/>
    <cellStyle name="Normal 2 3 2 2 3 2 2 2 2" xfId="15219" xr:uid="{00000000-0005-0000-0000-00002A3B0000}"/>
    <cellStyle name="Normal 2 3 2 2 3 2 2 3" xfId="15220" xr:uid="{00000000-0005-0000-0000-00002B3B0000}"/>
    <cellStyle name="Normal 2 3 2 2 3 2 3" xfId="15221" xr:uid="{00000000-0005-0000-0000-00002C3B0000}"/>
    <cellStyle name="Normal 2 3 2 2 3 2 3 2" xfId="15222" xr:uid="{00000000-0005-0000-0000-00002D3B0000}"/>
    <cellStyle name="Normal 2 3 2 2 3 2 3 2 2" xfId="15223" xr:uid="{00000000-0005-0000-0000-00002E3B0000}"/>
    <cellStyle name="Normal 2 3 2 2 3 2 3 3" xfId="15224" xr:uid="{00000000-0005-0000-0000-00002F3B0000}"/>
    <cellStyle name="Normal 2 3 2 2 3 2 4" xfId="15225" xr:uid="{00000000-0005-0000-0000-0000303B0000}"/>
    <cellStyle name="Normal 2 3 2 2 3 2 4 2" xfId="15226" xr:uid="{00000000-0005-0000-0000-0000313B0000}"/>
    <cellStyle name="Normal 2 3 2 2 3 2 4 2 2" xfId="15227" xr:uid="{00000000-0005-0000-0000-0000323B0000}"/>
    <cellStyle name="Normal 2 3 2 2 3 2 4 3" xfId="15228" xr:uid="{00000000-0005-0000-0000-0000333B0000}"/>
    <cellStyle name="Normal 2 3 2 2 3 2 5" xfId="15229" xr:uid="{00000000-0005-0000-0000-0000343B0000}"/>
    <cellStyle name="Normal 2 3 2 2 3 2 5 2" xfId="15230" xr:uid="{00000000-0005-0000-0000-0000353B0000}"/>
    <cellStyle name="Normal 2 3 2 2 3 2 6" xfId="15231" xr:uid="{00000000-0005-0000-0000-0000363B0000}"/>
    <cellStyle name="Normal 2 3 2 2 3 2 6 2" xfId="15232" xr:uid="{00000000-0005-0000-0000-0000373B0000}"/>
    <cellStyle name="Normal 2 3 2 2 3 2 7" xfId="15233" xr:uid="{00000000-0005-0000-0000-0000383B0000}"/>
    <cellStyle name="Normal 2 3 2 2 3 3" xfId="15234" xr:uid="{00000000-0005-0000-0000-0000393B0000}"/>
    <cellStyle name="Normal 2 3 2 2 3 3 2" xfId="15235" xr:uid="{00000000-0005-0000-0000-00003A3B0000}"/>
    <cellStyle name="Normal 2 3 2 2 3 3 2 2" xfId="15236" xr:uid="{00000000-0005-0000-0000-00003B3B0000}"/>
    <cellStyle name="Normal 2 3 2 2 3 3 3" xfId="15237" xr:uid="{00000000-0005-0000-0000-00003C3B0000}"/>
    <cellStyle name="Normal 2 3 2 2 3 4" xfId="15238" xr:uid="{00000000-0005-0000-0000-00003D3B0000}"/>
    <cellStyle name="Normal 2 3 2 2 3 4 2" xfId="15239" xr:uid="{00000000-0005-0000-0000-00003E3B0000}"/>
    <cellStyle name="Normal 2 3 2 2 3 4 2 2" xfId="15240" xr:uid="{00000000-0005-0000-0000-00003F3B0000}"/>
    <cellStyle name="Normal 2 3 2 2 3 4 3" xfId="15241" xr:uid="{00000000-0005-0000-0000-0000403B0000}"/>
    <cellStyle name="Normal 2 3 2 2 3 5" xfId="15242" xr:uid="{00000000-0005-0000-0000-0000413B0000}"/>
    <cellStyle name="Normal 2 3 2 2 3 5 2" xfId="15243" xr:uid="{00000000-0005-0000-0000-0000423B0000}"/>
    <cellStyle name="Normal 2 3 2 2 3 5 2 2" xfId="15244" xr:uid="{00000000-0005-0000-0000-0000433B0000}"/>
    <cellStyle name="Normal 2 3 2 2 3 5 3" xfId="15245" xr:uid="{00000000-0005-0000-0000-0000443B0000}"/>
    <cellStyle name="Normal 2 3 2 2 3 6" xfId="15246" xr:uid="{00000000-0005-0000-0000-0000453B0000}"/>
    <cellStyle name="Normal 2 3 2 2 3 6 2" xfId="15247" xr:uid="{00000000-0005-0000-0000-0000463B0000}"/>
    <cellStyle name="Normal 2 3 2 2 3 7" xfId="15248" xr:uid="{00000000-0005-0000-0000-0000473B0000}"/>
    <cellStyle name="Normal 2 3 2 2 3 7 2" xfId="15249" xr:uid="{00000000-0005-0000-0000-0000483B0000}"/>
    <cellStyle name="Normal 2 3 2 2 3 8" xfId="15250" xr:uid="{00000000-0005-0000-0000-0000493B0000}"/>
    <cellStyle name="Normal 2 3 2 2 4" xfId="15251" xr:uid="{00000000-0005-0000-0000-00004A3B0000}"/>
    <cellStyle name="Normal 2 3 2 2 4 2" xfId="15252" xr:uid="{00000000-0005-0000-0000-00004B3B0000}"/>
    <cellStyle name="Normal 2 3 2 2 4 2 2" xfId="15253" xr:uid="{00000000-0005-0000-0000-00004C3B0000}"/>
    <cellStyle name="Normal 2 3 2 2 4 2 2 2" xfId="15254" xr:uid="{00000000-0005-0000-0000-00004D3B0000}"/>
    <cellStyle name="Normal 2 3 2 2 4 2 3" xfId="15255" xr:uid="{00000000-0005-0000-0000-00004E3B0000}"/>
    <cellStyle name="Normal 2 3 2 2 4 3" xfId="15256" xr:uid="{00000000-0005-0000-0000-00004F3B0000}"/>
    <cellStyle name="Normal 2 3 2 2 4 3 2" xfId="15257" xr:uid="{00000000-0005-0000-0000-0000503B0000}"/>
    <cellStyle name="Normal 2 3 2 2 4 3 2 2" xfId="15258" xr:uid="{00000000-0005-0000-0000-0000513B0000}"/>
    <cellStyle name="Normal 2 3 2 2 4 3 3" xfId="15259" xr:uid="{00000000-0005-0000-0000-0000523B0000}"/>
    <cellStyle name="Normal 2 3 2 2 4 4" xfId="15260" xr:uid="{00000000-0005-0000-0000-0000533B0000}"/>
    <cellStyle name="Normal 2 3 2 2 4 4 2" xfId="15261" xr:uid="{00000000-0005-0000-0000-0000543B0000}"/>
    <cellStyle name="Normal 2 3 2 2 4 4 2 2" xfId="15262" xr:uid="{00000000-0005-0000-0000-0000553B0000}"/>
    <cellStyle name="Normal 2 3 2 2 4 4 3" xfId="15263" xr:uid="{00000000-0005-0000-0000-0000563B0000}"/>
    <cellStyle name="Normal 2 3 2 2 4 5" xfId="15264" xr:uid="{00000000-0005-0000-0000-0000573B0000}"/>
    <cellStyle name="Normal 2 3 2 2 4 5 2" xfId="15265" xr:uid="{00000000-0005-0000-0000-0000583B0000}"/>
    <cellStyle name="Normal 2 3 2 2 4 6" xfId="15266" xr:uid="{00000000-0005-0000-0000-0000593B0000}"/>
    <cellStyle name="Normal 2 3 2 2 4 6 2" xfId="15267" xr:uid="{00000000-0005-0000-0000-00005A3B0000}"/>
    <cellStyle name="Normal 2 3 2 2 4 7" xfId="15268" xr:uid="{00000000-0005-0000-0000-00005B3B0000}"/>
    <cellStyle name="Normal 2 3 2 2 5" xfId="15269" xr:uid="{00000000-0005-0000-0000-00005C3B0000}"/>
    <cellStyle name="Normal 2 3 2 2 5 2" xfId="15270" xr:uid="{00000000-0005-0000-0000-00005D3B0000}"/>
    <cellStyle name="Normal 2 3 2 2 5 2 2" xfId="15271" xr:uid="{00000000-0005-0000-0000-00005E3B0000}"/>
    <cellStyle name="Normal 2 3 2 2 5 2 2 2" xfId="15272" xr:uid="{00000000-0005-0000-0000-00005F3B0000}"/>
    <cellStyle name="Normal 2 3 2 2 5 2 3" xfId="15273" xr:uid="{00000000-0005-0000-0000-0000603B0000}"/>
    <cellStyle name="Normal 2 3 2 2 5 3" xfId="15274" xr:uid="{00000000-0005-0000-0000-0000613B0000}"/>
    <cellStyle name="Normal 2 3 2 2 5 3 2" xfId="15275" xr:uid="{00000000-0005-0000-0000-0000623B0000}"/>
    <cellStyle name="Normal 2 3 2 2 5 3 2 2" xfId="15276" xr:uid="{00000000-0005-0000-0000-0000633B0000}"/>
    <cellStyle name="Normal 2 3 2 2 5 3 3" xfId="15277" xr:uid="{00000000-0005-0000-0000-0000643B0000}"/>
    <cellStyle name="Normal 2 3 2 2 5 4" xfId="15278" xr:uid="{00000000-0005-0000-0000-0000653B0000}"/>
    <cellStyle name="Normal 2 3 2 2 5 4 2" xfId="15279" xr:uid="{00000000-0005-0000-0000-0000663B0000}"/>
    <cellStyle name="Normal 2 3 2 2 5 4 2 2" xfId="15280" xr:uid="{00000000-0005-0000-0000-0000673B0000}"/>
    <cellStyle name="Normal 2 3 2 2 5 4 3" xfId="15281" xr:uid="{00000000-0005-0000-0000-0000683B0000}"/>
    <cellStyle name="Normal 2 3 2 2 5 5" xfId="15282" xr:uid="{00000000-0005-0000-0000-0000693B0000}"/>
    <cellStyle name="Normal 2 3 2 2 5 5 2" xfId="15283" xr:uid="{00000000-0005-0000-0000-00006A3B0000}"/>
    <cellStyle name="Normal 2 3 2 2 5 6" xfId="15284" xr:uid="{00000000-0005-0000-0000-00006B3B0000}"/>
    <cellStyle name="Normal 2 3 2 2 5 6 2" xfId="15285" xr:uid="{00000000-0005-0000-0000-00006C3B0000}"/>
    <cellStyle name="Normal 2 3 2 2 5 7" xfId="15286" xr:uid="{00000000-0005-0000-0000-00006D3B0000}"/>
    <cellStyle name="Normal 2 3 2 2 6" xfId="15287" xr:uid="{00000000-0005-0000-0000-00006E3B0000}"/>
    <cellStyle name="Normal 2 3 2 2 6 2" xfId="15288" xr:uid="{00000000-0005-0000-0000-00006F3B0000}"/>
    <cellStyle name="Normal 2 3 2 2 6 2 2" xfId="15289" xr:uid="{00000000-0005-0000-0000-0000703B0000}"/>
    <cellStyle name="Normal 2 3 2 2 6 3" xfId="15290" xr:uid="{00000000-0005-0000-0000-0000713B0000}"/>
    <cellStyle name="Normal 2 3 2 2 7" xfId="15291" xr:uid="{00000000-0005-0000-0000-0000723B0000}"/>
    <cellStyle name="Normal 2 3 2 2 7 2" xfId="15292" xr:uid="{00000000-0005-0000-0000-0000733B0000}"/>
    <cellStyle name="Normal 2 3 2 2 7 2 2" xfId="15293" xr:uid="{00000000-0005-0000-0000-0000743B0000}"/>
    <cellStyle name="Normal 2 3 2 2 7 3" xfId="15294" xr:uid="{00000000-0005-0000-0000-0000753B0000}"/>
    <cellStyle name="Normal 2 3 2 2 8" xfId="15295" xr:uid="{00000000-0005-0000-0000-0000763B0000}"/>
    <cellStyle name="Normal 2 3 2 2 8 2" xfId="15296" xr:uid="{00000000-0005-0000-0000-0000773B0000}"/>
    <cellStyle name="Normal 2 3 2 2 8 2 2" xfId="15297" xr:uid="{00000000-0005-0000-0000-0000783B0000}"/>
    <cellStyle name="Normal 2 3 2 2 8 3" xfId="15298" xr:uid="{00000000-0005-0000-0000-0000793B0000}"/>
    <cellStyle name="Normal 2 3 2 2 9" xfId="15299" xr:uid="{00000000-0005-0000-0000-00007A3B0000}"/>
    <cellStyle name="Normal 2 3 2 2 9 2" xfId="15300" xr:uid="{00000000-0005-0000-0000-00007B3B0000}"/>
    <cellStyle name="Normal 2 3 2 3" xfId="475" xr:uid="{00000000-0005-0000-0000-00007C3B0000}"/>
    <cellStyle name="Normal 2 3 2 3 10" xfId="15301" xr:uid="{00000000-0005-0000-0000-00007D3B0000}"/>
    <cellStyle name="Normal 2 3 2 3 10 2" xfId="15302" xr:uid="{00000000-0005-0000-0000-00007E3B0000}"/>
    <cellStyle name="Normal 2 3 2 3 11" xfId="15303" xr:uid="{00000000-0005-0000-0000-00007F3B0000}"/>
    <cellStyle name="Normal 2 3 2 3 2" xfId="15304" xr:uid="{00000000-0005-0000-0000-0000803B0000}"/>
    <cellStyle name="Normal 2 3 2 3 2 2" xfId="15305" xr:uid="{00000000-0005-0000-0000-0000813B0000}"/>
    <cellStyle name="Normal 2 3 2 3 2 2 2" xfId="15306" xr:uid="{00000000-0005-0000-0000-0000823B0000}"/>
    <cellStyle name="Normal 2 3 2 3 2 2 2 2" xfId="15307" xr:uid="{00000000-0005-0000-0000-0000833B0000}"/>
    <cellStyle name="Normal 2 3 2 3 2 2 2 2 2" xfId="15308" xr:uid="{00000000-0005-0000-0000-0000843B0000}"/>
    <cellStyle name="Normal 2 3 2 3 2 2 2 3" xfId="15309" xr:uid="{00000000-0005-0000-0000-0000853B0000}"/>
    <cellStyle name="Normal 2 3 2 3 2 2 3" xfId="15310" xr:uid="{00000000-0005-0000-0000-0000863B0000}"/>
    <cellStyle name="Normal 2 3 2 3 2 2 3 2" xfId="15311" xr:uid="{00000000-0005-0000-0000-0000873B0000}"/>
    <cellStyle name="Normal 2 3 2 3 2 2 3 2 2" xfId="15312" xr:uid="{00000000-0005-0000-0000-0000883B0000}"/>
    <cellStyle name="Normal 2 3 2 3 2 2 3 3" xfId="15313" xr:uid="{00000000-0005-0000-0000-0000893B0000}"/>
    <cellStyle name="Normal 2 3 2 3 2 2 4" xfId="15314" xr:uid="{00000000-0005-0000-0000-00008A3B0000}"/>
    <cellStyle name="Normal 2 3 2 3 2 2 4 2" xfId="15315" xr:uid="{00000000-0005-0000-0000-00008B3B0000}"/>
    <cellStyle name="Normal 2 3 2 3 2 2 4 2 2" xfId="15316" xr:uid="{00000000-0005-0000-0000-00008C3B0000}"/>
    <cellStyle name="Normal 2 3 2 3 2 2 4 3" xfId="15317" xr:uid="{00000000-0005-0000-0000-00008D3B0000}"/>
    <cellStyle name="Normal 2 3 2 3 2 2 5" xfId="15318" xr:uid="{00000000-0005-0000-0000-00008E3B0000}"/>
    <cellStyle name="Normal 2 3 2 3 2 2 5 2" xfId="15319" xr:uid="{00000000-0005-0000-0000-00008F3B0000}"/>
    <cellStyle name="Normal 2 3 2 3 2 2 6" xfId="15320" xr:uid="{00000000-0005-0000-0000-0000903B0000}"/>
    <cellStyle name="Normal 2 3 2 3 2 2 6 2" xfId="15321" xr:uid="{00000000-0005-0000-0000-0000913B0000}"/>
    <cellStyle name="Normal 2 3 2 3 2 2 7" xfId="15322" xr:uid="{00000000-0005-0000-0000-0000923B0000}"/>
    <cellStyle name="Normal 2 3 2 3 2 3" xfId="15323" xr:uid="{00000000-0005-0000-0000-0000933B0000}"/>
    <cellStyle name="Normal 2 3 2 3 2 3 2" xfId="15324" xr:uid="{00000000-0005-0000-0000-0000943B0000}"/>
    <cellStyle name="Normal 2 3 2 3 2 3 2 2" xfId="15325" xr:uid="{00000000-0005-0000-0000-0000953B0000}"/>
    <cellStyle name="Normal 2 3 2 3 2 3 2 2 2" xfId="15326" xr:uid="{00000000-0005-0000-0000-0000963B0000}"/>
    <cellStyle name="Normal 2 3 2 3 2 3 2 3" xfId="15327" xr:uid="{00000000-0005-0000-0000-0000973B0000}"/>
    <cellStyle name="Normal 2 3 2 3 2 3 3" xfId="15328" xr:uid="{00000000-0005-0000-0000-0000983B0000}"/>
    <cellStyle name="Normal 2 3 2 3 2 3 3 2" xfId="15329" xr:uid="{00000000-0005-0000-0000-0000993B0000}"/>
    <cellStyle name="Normal 2 3 2 3 2 3 3 2 2" xfId="15330" xr:uid="{00000000-0005-0000-0000-00009A3B0000}"/>
    <cellStyle name="Normal 2 3 2 3 2 3 3 3" xfId="15331" xr:uid="{00000000-0005-0000-0000-00009B3B0000}"/>
    <cellStyle name="Normal 2 3 2 3 2 3 4" xfId="15332" xr:uid="{00000000-0005-0000-0000-00009C3B0000}"/>
    <cellStyle name="Normal 2 3 2 3 2 3 4 2" xfId="15333" xr:uid="{00000000-0005-0000-0000-00009D3B0000}"/>
    <cellStyle name="Normal 2 3 2 3 2 3 4 2 2" xfId="15334" xr:uid="{00000000-0005-0000-0000-00009E3B0000}"/>
    <cellStyle name="Normal 2 3 2 3 2 3 4 3" xfId="15335" xr:uid="{00000000-0005-0000-0000-00009F3B0000}"/>
    <cellStyle name="Normal 2 3 2 3 2 3 5" xfId="15336" xr:uid="{00000000-0005-0000-0000-0000A03B0000}"/>
    <cellStyle name="Normal 2 3 2 3 2 3 5 2" xfId="15337" xr:uid="{00000000-0005-0000-0000-0000A13B0000}"/>
    <cellStyle name="Normal 2 3 2 3 2 3 6" xfId="15338" xr:uid="{00000000-0005-0000-0000-0000A23B0000}"/>
    <cellStyle name="Normal 2 3 2 3 2 3 6 2" xfId="15339" xr:uid="{00000000-0005-0000-0000-0000A33B0000}"/>
    <cellStyle name="Normal 2 3 2 3 2 3 7" xfId="15340" xr:uid="{00000000-0005-0000-0000-0000A43B0000}"/>
    <cellStyle name="Normal 2 3 2 3 2 4" xfId="15341" xr:uid="{00000000-0005-0000-0000-0000A53B0000}"/>
    <cellStyle name="Normal 2 3 2 3 2 4 2" xfId="15342" xr:uid="{00000000-0005-0000-0000-0000A63B0000}"/>
    <cellStyle name="Normal 2 3 2 3 2 4 2 2" xfId="15343" xr:uid="{00000000-0005-0000-0000-0000A73B0000}"/>
    <cellStyle name="Normal 2 3 2 3 2 4 3" xfId="15344" xr:uid="{00000000-0005-0000-0000-0000A83B0000}"/>
    <cellStyle name="Normal 2 3 2 3 2 5" xfId="15345" xr:uid="{00000000-0005-0000-0000-0000A93B0000}"/>
    <cellStyle name="Normal 2 3 2 3 2 5 2" xfId="15346" xr:uid="{00000000-0005-0000-0000-0000AA3B0000}"/>
    <cellStyle name="Normal 2 3 2 3 2 5 2 2" xfId="15347" xr:uid="{00000000-0005-0000-0000-0000AB3B0000}"/>
    <cellStyle name="Normal 2 3 2 3 2 5 3" xfId="15348" xr:uid="{00000000-0005-0000-0000-0000AC3B0000}"/>
    <cellStyle name="Normal 2 3 2 3 2 6" xfId="15349" xr:uid="{00000000-0005-0000-0000-0000AD3B0000}"/>
    <cellStyle name="Normal 2 3 2 3 2 6 2" xfId="15350" xr:uid="{00000000-0005-0000-0000-0000AE3B0000}"/>
    <cellStyle name="Normal 2 3 2 3 2 6 2 2" xfId="15351" xr:uid="{00000000-0005-0000-0000-0000AF3B0000}"/>
    <cellStyle name="Normal 2 3 2 3 2 6 3" xfId="15352" xr:uid="{00000000-0005-0000-0000-0000B03B0000}"/>
    <cellStyle name="Normal 2 3 2 3 2 7" xfId="15353" xr:uid="{00000000-0005-0000-0000-0000B13B0000}"/>
    <cellStyle name="Normal 2 3 2 3 2 7 2" xfId="15354" xr:uid="{00000000-0005-0000-0000-0000B23B0000}"/>
    <cellStyle name="Normal 2 3 2 3 2 8" xfId="15355" xr:uid="{00000000-0005-0000-0000-0000B33B0000}"/>
    <cellStyle name="Normal 2 3 2 3 2 8 2" xfId="15356" xr:uid="{00000000-0005-0000-0000-0000B43B0000}"/>
    <cellStyle name="Normal 2 3 2 3 2 9" xfId="15357" xr:uid="{00000000-0005-0000-0000-0000B53B0000}"/>
    <cellStyle name="Normal 2 3 2 3 3" xfId="15358" xr:uid="{00000000-0005-0000-0000-0000B63B0000}"/>
    <cellStyle name="Normal 2 3 2 3 3 2" xfId="15359" xr:uid="{00000000-0005-0000-0000-0000B73B0000}"/>
    <cellStyle name="Normal 2 3 2 3 3 2 2" xfId="15360" xr:uid="{00000000-0005-0000-0000-0000B83B0000}"/>
    <cellStyle name="Normal 2 3 2 3 3 2 2 2" xfId="15361" xr:uid="{00000000-0005-0000-0000-0000B93B0000}"/>
    <cellStyle name="Normal 2 3 2 3 3 2 2 2 2" xfId="15362" xr:uid="{00000000-0005-0000-0000-0000BA3B0000}"/>
    <cellStyle name="Normal 2 3 2 3 3 2 2 3" xfId="15363" xr:uid="{00000000-0005-0000-0000-0000BB3B0000}"/>
    <cellStyle name="Normal 2 3 2 3 3 2 3" xfId="15364" xr:uid="{00000000-0005-0000-0000-0000BC3B0000}"/>
    <cellStyle name="Normal 2 3 2 3 3 2 3 2" xfId="15365" xr:uid="{00000000-0005-0000-0000-0000BD3B0000}"/>
    <cellStyle name="Normal 2 3 2 3 3 2 3 2 2" xfId="15366" xr:uid="{00000000-0005-0000-0000-0000BE3B0000}"/>
    <cellStyle name="Normal 2 3 2 3 3 2 3 3" xfId="15367" xr:uid="{00000000-0005-0000-0000-0000BF3B0000}"/>
    <cellStyle name="Normal 2 3 2 3 3 2 4" xfId="15368" xr:uid="{00000000-0005-0000-0000-0000C03B0000}"/>
    <cellStyle name="Normal 2 3 2 3 3 2 4 2" xfId="15369" xr:uid="{00000000-0005-0000-0000-0000C13B0000}"/>
    <cellStyle name="Normal 2 3 2 3 3 2 4 2 2" xfId="15370" xr:uid="{00000000-0005-0000-0000-0000C23B0000}"/>
    <cellStyle name="Normal 2 3 2 3 3 2 4 3" xfId="15371" xr:uid="{00000000-0005-0000-0000-0000C33B0000}"/>
    <cellStyle name="Normal 2 3 2 3 3 2 5" xfId="15372" xr:uid="{00000000-0005-0000-0000-0000C43B0000}"/>
    <cellStyle name="Normal 2 3 2 3 3 2 5 2" xfId="15373" xr:uid="{00000000-0005-0000-0000-0000C53B0000}"/>
    <cellStyle name="Normal 2 3 2 3 3 2 6" xfId="15374" xr:uid="{00000000-0005-0000-0000-0000C63B0000}"/>
    <cellStyle name="Normal 2 3 2 3 3 2 6 2" xfId="15375" xr:uid="{00000000-0005-0000-0000-0000C73B0000}"/>
    <cellStyle name="Normal 2 3 2 3 3 2 7" xfId="15376" xr:uid="{00000000-0005-0000-0000-0000C83B0000}"/>
    <cellStyle name="Normal 2 3 2 3 3 3" xfId="15377" xr:uid="{00000000-0005-0000-0000-0000C93B0000}"/>
    <cellStyle name="Normal 2 3 2 3 3 3 2" xfId="15378" xr:uid="{00000000-0005-0000-0000-0000CA3B0000}"/>
    <cellStyle name="Normal 2 3 2 3 3 3 2 2" xfId="15379" xr:uid="{00000000-0005-0000-0000-0000CB3B0000}"/>
    <cellStyle name="Normal 2 3 2 3 3 3 3" xfId="15380" xr:uid="{00000000-0005-0000-0000-0000CC3B0000}"/>
    <cellStyle name="Normal 2 3 2 3 3 4" xfId="15381" xr:uid="{00000000-0005-0000-0000-0000CD3B0000}"/>
    <cellStyle name="Normal 2 3 2 3 3 4 2" xfId="15382" xr:uid="{00000000-0005-0000-0000-0000CE3B0000}"/>
    <cellStyle name="Normal 2 3 2 3 3 4 2 2" xfId="15383" xr:uid="{00000000-0005-0000-0000-0000CF3B0000}"/>
    <cellStyle name="Normal 2 3 2 3 3 4 3" xfId="15384" xr:uid="{00000000-0005-0000-0000-0000D03B0000}"/>
    <cellStyle name="Normal 2 3 2 3 3 5" xfId="15385" xr:uid="{00000000-0005-0000-0000-0000D13B0000}"/>
    <cellStyle name="Normal 2 3 2 3 3 5 2" xfId="15386" xr:uid="{00000000-0005-0000-0000-0000D23B0000}"/>
    <cellStyle name="Normal 2 3 2 3 3 5 2 2" xfId="15387" xr:uid="{00000000-0005-0000-0000-0000D33B0000}"/>
    <cellStyle name="Normal 2 3 2 3 3 5 3" xfId="15388" xr:uid="{00000000-0005-0000-0000-0000D43B0000}"/>
    <cellStyle name="Normal 2 3 2 3 3 6" xfId="15389" xr:uid="{00000000-0005-0000-0000-0000D53B0000}"/>
    <cellStyle name="Normal 2 3 2 3 3 6 2" xfId="15390" xr:uid="{00000000-0005-0000-0000-0000D63B0000}"/>
    <cellStyle name="Normal 2 3 2 3 3 7" xfId="15391" xr:uid="{00000000-0005-0000-0000-0000D73B0000}"/>
    <cellStyle name="Normal 2 3 2 3 3 7 2" xfId="15392" xr:uid="{00000000-0005-0000-0000-0000D83B0000}"/>
    <cellStyle name="Normal 2 3 2 3 3 8" xfId="15393" xr:uid="{00000000-0005-0000-0000-0000D93B0000}"/>
    <cellStyle name="Normal 2 3 2 3 4" xfId="15394" xr:uid="{00000000-0005-0000-0000-0000DA3B0000}"/>
    <cellStyle name="Normal 2 3 2 3 4 2" xfId="15395" xr:uid="{00000000-0005-0000-0000-0000DB3B0000}"/>
    <cellStyle name="Normal 2 3 2 3 4 2 2" xfId="15396" xr:uid="{00000000-0005-0000-0000-0000DC3B0000}"/>
    <cellStyle name="Normal 2 3 2 3 4 2 2 2" xfId="15397" xr:uid="{00000000-0005-0000-0000-0000DD3B0000}"/>
    <cellStyle name="Normal 2 3 2 3 4 2 3" xfId="15398" xr:uid="{00000000-0005-0000-0000-0000DE3B0000}"/>
    <cellStyle name="Normal 2 3 2 3 4 3" xfId="15399" xr:uid="{00000000-0005-0000-0000-0000DF3B0000}"/>
    <cellStyle name="Normal 2 3 2 3 4 3 2" xfId="15400" xr:uid="{00000000-0005-0000-0000-0000E03B0000}"/>
    <cellStyle name="Normal 2 3 2 3 4 3 2 2" xfId="15401" xr:uid="{00000000-0005-0000-0000-0000E13B0000}"/>
    <cellStyle name="Normal 2 3 2 3 4 3 3" xfId="15402" xr:uid="{00000000-0005-0000-0000-0000E23B0000}"/>
    <cellStyle name="Normal 2 3 2 3 4 4" xfId="15403" xr:uid="{00000000-0005-0000-0000-0000E33B0000}"/>
    <cellStyle name="Normal 2 3 2 3 4 4 2" xfId="15404" xr:uid="{00000000-0005-0000-0000-0000E43B0000}"/>
    <cellStyle name="Normal 2 3 2 3 4 4 2 2" xfId="15405" xr:uid="{00000000-0005-0000-0000-0000E53B0000}"/>
    <cellStyle name="Normal 2 3 2 3 4 4 3" xfId="15406" xr:uid="{00000000-0005-0000-0000-0000E63B0000}"/>
    <cellStyle name="Normal 2 3 2 3 4 5" xfId="15407" xr:uid="{00000000-0005-0000-0000-0000E73B0000}"/>
    <cellStyle name="Normal 2 3 2 3 4 5 2" xfId="15408" xr:uid="{00000000-0005-0000-0000-0000E83B0000}"/>
    <cellStyle name="Normal 2 3 2 3 4 6" xfId="15409" xr:uid="{00000000-0005-0000-0000-0000E93B0000}"/>
    <cellStyle name="Normal 2 3 2 3 4 6 2" xfId="15410" xr:uid="{00000000-0005-0000-0000-0000EA3B0000}"/>
    <cellStyle name="Normal 2 3 2 3 4 7" xfId="15411" xr:uid="{00000000-0005-0000-0000-0000EB3B0000}"/>
    <cellStyle name="Normal 2 3 2 3 5" xfId="15412" xr:uid="{00000000-0005-0000-0000-0000EC3B0000}"/>
    <cellStyle name="Normal 2 3 2 3 5 2" xfId="15413" xr:uid="{00000000-0005-0000-0000-0000ED3B0000}"/>
    <cellStyle name="Normal 2 3 2 3 5 2 2" xfId="15414" xr:uid="{00000000-0005-0000-0000-0000EE3B0000}"/>
    <cellStyle name="Normal 2 3 2 3 5 2 2 2" xfId="15415" xr:uid="{00000000-0005-0000-0000-0000EF3B0000}"/>
    <cellStyle name="Normal 2 3 2 3 5 2 3" xfId="15416" xr:uid="{00000000-0005-0000-0000-0000F03B0000}"/>
    <cellStyle name="Normal 2 3 2 3 5 3" xfId="15417" xr:uid="{00000000-0005-0000-0000-0000F13B0000}"/>
    <cellStyle name="Normal 2 3 2 3 5 3 2" xfId="15418" xr:uid="{00000000-0005-0000-0000-0000F23B0000}"/>
    <cellStyle name="Normal 2 3 2 3 5 3 2 2" xfId="15419" xr:uid="{00000000-0005-0000-0000-0000F33B0000}"/>
    <cellStyle name="Normal 2 3 2 3 5 3 3" xfId="15420" xr:uid="{00000000-0005-0000-0000-0000F43B0000}"/>
    <cellStyle name="Normal 2 3 2 3 5 4" xfId="15421" xr:uid="{00000000-0005-0000-0000-0000F53B0000}"/>
    <cellStyle name="Normal 2 3 2 3 5 4 2" xfId="15422" xr:uid="{00000000-0005-0000-0000-0000F63B0000}"/>
    <cellStyle name="Normal 2 3 2 3 5 4 2 2" xfId="15423" xr:uid="{00000000-0005-0000-0000-0000F73B0000}"/>
    <cellStyle name="Normal 2 3 2 3 5 4 3" xfId="15424" xr:uid="{00000000-0005-0000-0000-0000F83B0000}"/>
    <cellStyle name="Normal 2 3 2 3 5 5" xfId="15425" xr:uid="{00000000-0005-0000-0000-0000F93B0000}"/>
    <cellStyle name="Normal 2 3 2 3 5 5 2" xfId="15426" xr:uid="{00000000-0005-0000-0000-0000FA3B0000}"/>
    <cellStyle name="Normal 2 3 2 3 5 6" xfId="15427" xr:uid="{00000000-0005-0000-0000-0000FB3B0000}"/>
    <cellStyle name="Normal 2 3 2 3 5 6 2" xfId="15428" xr:uid="{00000000-0005-0000-0000-0000FC3B0000}"/>
    <cellStyle name="Normal 2 3 2 3 5 7" xfId="15429" xr:uid="{00000000-0005-0000-0000-0000FD3B0000}"/>
    <cellStyle name="Normal 2 3 2 3 6" xfId="15430" xr:uid="{00000000-0005-0000-0000-0000FE3B0000}"/>
    <cellStyle name="Normal 2 3 2 3 6 2" xfId="15431" xr:uid="{00000000-0005-0000-0000-0000FF3B0000}"/>
    <cellStyle name="Normal 2 3 2 3 6 2 2" xfId="15432" xr:uid="{00000000-0005-0000-0000-0000003C0000}"/>
    <cellStyle name="Normal 2 3 2 3 6 3" xfId="15433" xr:uid="{00000000-0005-0000-0000-0000013C0000}"/>
    <cellStyle name="Normal 2 3 2 3 7" xfId="15434" xr:uid="{00000000-0005-0000-0000-0000023C0000}"/>
    <cellStyle name="Normal 2 3 2 3 7 2" xfId="15435" xr:uid="{00000000-0005-0000-0000-0000033C0000}"/>
    <cellStyle name="Normal 2 3 2 3 7 2 2" xfId="15436" xr:uid="{00000000-0005-0000-0000-0000043C0000}"/>
    <cellStyle name="Normal 2 3 2 3 7 3" xfId="15437" xr:uid="{00000000-0005-0000-0000-0000053C0000}"/>
    <cellStyle name="Normal 2 3 2 3 8" xfId="15438" xr:uid="{00000000-0005-0000-0000-0000063C0000}"/>
    <cellStyle name="Normal 2 3 2 3 8 2" xfId="15439" xr:uid="{00000000-0005-0000-0000-0000073C0000}"/>
    <cellStyle name="Normal 2 3 2 3 8 2 2" xfId="15440" xr:uid="{00000000-0005-0000-0000-0000083C0000}"/>
    <cellStyle name="Normal 2 3 2 3 8 3" xfId="15441" xr:uid="{00000000-0005-0000-0000-0000093C0000}"/>
    <cellStyle name="Normal 2 3 2 3 9" xfId="15442" xr:uid="{00000000-0005-0000-0000-00000A3C0000}"/>
    <cellStyle name="Normal 2 3 2 3 9 2" xfId="15443" xr:uid="{00000000-0005-0000-0000-00000B3C0000}"/>
    <cellStyle name="Normal 2 3 2 4" xfId="15444" xr:uid="{00000000-0005-0000-0000-00000C3C0000}"/>
    <cellStyle name="Normal 2 3 2 4 2" xfId="15445" xr:uid="{00000000-0005-0000-0000-00000D3C0000}"/>
    <cellStyle name="Normal 2 3 2 4 2 2" xfId="15446" xr:uid="{00000000-0005-0000-0000-00000E3C0000}"/>
    <cellStyle name="Normal 2 3 2 4 2 2 2" xfId="15447" xr:uid="{00000000-0005-0000-0000-00000F3C0000}"/>
    <cellStyle name="Normal 2 3 2 4 2 2 2 2" xfId="15448" xr:uid="{00000000-0005-0000-0000-0000103C0000}"/>
    <cellStyle name="Normal 2 3 2 4 2 2 3" xfId="15449" xr:uid="{00000000-0005-0000-0000-0000113C0000}"/>
    <cellStyle name="Normal 2 3 2 4 2 3" xfId="15450" xr:uid="{00000000-0005-0000-0000-0000123C0000}"/>
    <cellStyle name="Normal 2 3 2 4 2 3 2" xfId="15451" xr:uid="{00000000-0005-0000-0000-0000133C0000}"/>
    <cellStyle name="Normal 2 3 2 4 2 3 2 2" xfId="15452" xr:uid="{00000000-0005-0000-0000-0000143C0000}"/>
    <cellStyle name="Normal 2 3 2 4 2 3 3" xfId="15453" xr:uid="{00000000-0005-0000-0000-0000153C0000}"/>
    <cellStyle name="Normal 2 3 2 4 2 4" xfId="15454" xr:uid="{00000000-0005-0000-0000-0000163C0000}"/>
    <cellStyle name="Normal 2 3 2 4 2 4 2" xfId="15455" xr:uid="{00000000-0005-0000-0000-0000173C0000}"/>
    <cellStyle name="Normal 2 3 2 4 2 4 2 2" xfId="15456" xr:uid="{00000000-0005-0000-0000-0000183C0000}"/>
    <cellStyle name="Normal 2 3 2 4 2 4 3" xfId="15457" xr:uid="{00000000-0005-0000-0000-0000193C0000}"/>
    <cellStyle name="Normal 2 3 2 4 2 5" xfId="15458" xr:uid="{00000000-0005-0000-0000-00001A3C0000}"/>
    <cellStyle name="Normal 2 3 2 4 2 5 2" xfId="15459" xr:uid="{00000000-0005-0000-0000-00001B3C0000}"/>
    <cellStyle name="Normal 2 3 2 4 2 6" xfId="15460" xr:uid="{00000000-0005-0000-0000-00001C3C0000}"/>
    <cellStyle name="Normal 2 3 2 4 2 6 2" xfId="15461" xr:uid="{00000000-0005-0000-0000-00001D3C0000}"/>
    <cellStyle name="Normal 2 3 2 4 2 7" xfId="15462" xr:uid="{00000000-0005-0000-0000-00001E3C0000}"/>
    <cellStyle name="Normal 2 3 2 4 3" xfId="15463" xr:uid="{00000000-0005-0000-0000-00001F3C0000}"/>
    <cellStyle name="Normal 2 3 2 4 3 2" xfId="15464" xr:uid="{00000000-0005-0000-0000-0000203C0000}"/>
    <cellStyle name="Normal 2 3 2 4 3 2 2" xfId="15465" xr:uid="{00000000-0005-0000-0000-0000213C0000}"/>
    <cellStyle name="Normal 2 3 2 4 3 2 2 2" xfId="15466" xr:uid="{00000000-0005-0000-0000-0000223C0000}"/>
    <cellStyle name="Normal 2 3 2 4 3 2 3" xfId="15467" xr:uid="{00000000-0005-0000-0000-0000233C0000}"/>
    <cellStyle name="Normal 2 3 2 4 3 3" xfId="15468" xr:uid="{00000000-0005-0000-0000-0000243C0000}"/>
    <cellStyle name="Normal 2 3 2 4 3 3 2" xfId="15469" xr:uid="{00000000-0005-0000-0000-0000253C0000}"/>
    <cellStyle name="Normal 2 3 2 4 3 3 2 2" xfId="15470" xr:uid="{00000000-0005-0000-0000-0000263C0000}"/>
    <cellStyle name="Normal 2 3 2 4 3 3 3" xfId="15471" xr:uid="{00000000-0005-0000-0000-0000273C0000}"/>
    <cellStyle name="Normal 2 3 2 4 3 4" xfId="15472" xr:uid="{00000000-0005-0000-0000-0000283C0000}"/>
    <cellStyle name="Normal 2 3 2 4 3 4 2" xfId="15473" xr:uid="{00000000-0005-0000-0000-0000293C0000}"/>
    <cellStyle name="Normal 2 3 2 4 3 4 2 2" xfId="15474" xr:uid="{00000000-0005-0000-0000-00002A3C0000}"/>
    <cellStyle name="Normal 2 3 2 4 3 4 3" xfId="15475" xr:uid="{00000000-0005-0000-0000-00002B3C0000}"/>
    <cellStyle name="Normal 2 3 2 4 3 5" xfId="15476" xr:uid="{00000000-0005-0000-0000-00002C3C0000}"/>
    <cellStyle name="Normal 2 3 2 4 3 5 2" xfId="15477" xr:uid="{00000000-0005-0000-0000-00002D3C0000}"/>
    <cellStyle name="Normal 2 3 2 4 3 6" xfId="15478" xr:uid="{00000000-0005-0000-0000-00002E3C0000}"/>
    <cellStyle name="Normal 2 3 2 4 3 6 2" xfId="15479" xr:uid="{00000000-0005-0000-0000-00002F3C0000}"/>
    <cellStyle name="Normal 2 3 2 4 3 7" xfId="15480" xr:uid="{00000000-0005-0000-0000-0000303C0000}"/>
    <cellStyle name="Normal 2 3 2 4 4" xfId="15481" xr:uid="{00000000-0005-0000-0000-0000313C0000}"/>
    <cellStyle name="Normal 2 3 2 4 4 2" xfId="15482" xr:uid="{00000000-0005-0000-0000-0000323C0000}"/>
    <cellStyle name="Normal 2 3 2 4 4 2 2" xfId="15483" xr:uid="{00000000-0005-0000-0000-0000333C0000}"/>
    <cellStyle name="Normal 2 3 2 4 4 3" xfId="15484" xr:uid="{00000000-0005-0000-0000-0000343C0000}"/>
    <cellStyle name="Normal 2 3 2 4 5" xfId="15485" xr:uid="{00000000-0005-0000-0000-0000353C0000}"/>
    <cellStyle name="Normal 2 3 2 4 5 2" xfId="15486" xr:uid="{00000000-0005-0000-0000-0000363C0000}"/>
    <cellStyle name="Normal 2 3 2 4 5 2 2" xfId="15487" xr:uid="{00000000-0005-0000-0000-0000373C0000}"/>
    <cellStyle name="Normal 2 3 2 4 5 3" xfId="15488" xr:uid="{00000000-0005-0000-0000-0000383C0000}"/>
    <cellStyle name="Normal 2 3 2 4 6" xfId="15489" xr:uid="{00000000-0005-0000-0000-0000393C0000}"/>
    <cellStyle name="Normal 2 3 2 4 6 2" xfId="15490" xr:uid="{00000000-0005-0000-0000-00003A3C0000}"/>
    <cellStyle name="Normal 2 3 2 4 6 2 2" xfId="15491" xr:uid="{00000000-0005-0000-0000-00003B3C0000}"/>
    <cellStyle name="Normal 2 3 2 4 6 3" xfId="15492" xr:uid="{00000000-0005-0000-0000-00003C3C0000}"/>
    <cellStyle name="Normal 2 3 2 4 7" xfId="15493" xr:uid="{00000000-0005-0000-0000-00003D3C0000}"/>
    <cellStyle name="Normal 2 3 2 4 7 2" xfId="15494" xr:uid="{00000000-0005-0000-0000-00003E3C0000}"/>
    <cellStyle name="Normal 2 3 2 4 8" xfId="15495" xr:uid="{00000000-0005-0000-0000-00003F3C0000}"/>
    <cellStyle name="Normal 2 3 2 4 8 2" xfId="15496" xr:uid="{00000000-0005-0000-0000-0000403C0000}"/>
    <cellStyle name="Normal 2 3 2 4 9" xfId="15497" xr:uid="{00000000-0005-0000-0000-0000413C0000}"/>
    <cellStyle name="Normal 2 3 2 5" xfId="15498" xr:uid="{00000000-0005-0000-0000-0000423C0000}"/>
    <cellStyle name="Normal 2 3 2 5 2" xfId="15499" xr:uid="{00000000-0005-0000-0000-0000433C0000}"/>
    <cellStyle name="Normal 2 3 2 5 2 2" xfId="15500" xr:uid="{00000000-0005-0000-0000-0000443C0000}"/>
    <cellStyle name="Normal 2 3 2 5 2 2 2" xfId="15501" xr:uid="{00000000-0005-0000-0000-0000453C0000}"/>
    <cellStyle name="Normal 2 3 2 5 2 2 2 2" xfId="15502" xr:uid="{00000000-0005-0000-0000-0000463C0000}"/>
    <cellStyle name="Normal 2 3 2 5 2 2 3" xfId="15503" xr:uid="{00000000-0005-0000-0000-0000473C0000}"/>
    <cellStyle name="Normal 2 3 2 5 2 3" xfId="15504" xr:uid="{00000000-0005-0000-0000-0000483C0000}"/>
    <cellStyle name="Normal 2 3 2 5 2 3 2" xfId="15505" xr:uid="{00000000-0005-0000-0000-0000493C0000}"/>
    <cellStyle name="Normal 2 3 2 5 2 3 2 2" xfId="15506" xr:uid="{00000000-0005-0000-0000-00004A3C0000}"/>
    <cellStyle name="Normal 2 3 2 5 2 3 3" xfId="15507" xr:uid="{00000000-0005-0000-0000-00004B3C0000}"/>
    <cellStyle name="Normal 2 3 2 5 2 4" xfId="15508" xr:uid="{00000000-0005-0000-0000-00004C3C0000}"/>
    <cellStyle name="Normal 2 3 2 5 2 4 2" xfId="15509" xr:uid="{00000000-0005-0000-0000-00004D3C0000}"/>
    <cellStyle name="Normal 2 3 2 5 2 4 2 2" xfId="15510" xr:uid="{00000000-0005-0000-0000-00004E3C0000}"/>
    <cellStyle name="Normal 2 3 2 5 2 4 3" xfId="15511" xr:uid="{00000000-0005-0000-0000-00004F3C0000}"/>
    <cellStyle name="Normal 2 3 2 5 2 5" xfId="15512" xr:uid="{00000000-0005-0000-0000-0000503C0000}"/>
    <cellStyle name="Normal 2 3 2 5 2 5 2" xfId="15513" xr:uid="{00000000-0005-0000-0000-0000513C0000}"/>
    <cellStyle name="Normal 2 3 2 5 2 6" xfId="15514" xr:uid="{00000000-0005-0000-0000-0000523C0000}"/>
    <cellStyle name="Normal 2 3 2 5 2 6 2" xfId="15515" xr:uid="{00000000-0005-0000-0000-0000533C0000}"/>
    <cellStyle name="Normal 2 3 2 5 2 7" xfId="15516" xr:uid="{00000000-0005-0000-0000-0000543C0000}"/>
    <cellStyle name="Normal 2 3 2 5 3" xfId="15517" xr:uid="{00000000-0005-0000-0000-0000553C0000}"/>
    <cellStyle name="Normal 2 3 2 5 3 2" xfId="15518" xr:uid="{00000000-0005-0000-0000-0000563C0000}"/>
    <cellStyle name="Normal 2 3 2 5 3 2 2" xfId="15519" xr:uid="{00000000-0005-0000-0000-0000573C0000}"/>
    <cellStyle name="Normal 2 3 2 5 3 3" xfId="15520" xr:uid="{00000000-0005-0000-0000-0000583C0000}"/>
    <cellStyle name="Normal 2 3 2 5 4" xfId="15521" xr:uid="{00000000-0005-0000-0000-0000593C0000}"/>
    <cellStyle name="Normal 2 3 2 5 4 2" xfId="15522" xr:uid="{00000000-0005-0000-0000-00005A3C0000}"/>
    <cellStyle name="Normal 2 3 2 5 4 2 2" xfId="15523" xr:uid="{00000000-0005-0000-0000-00005B3C0000}"/>
    <cellStyle name="Normal 2 3 2 5 4 3" xfId="15524" xr:uid="{00000000-0005-0000-0000-00005C3C0000}"/>
    <cellStyle name="Normal 2 3 2 5 5" xfId="15525" xr:uid="{00000000-0005-0000-0000-00005D3C0000}"/>
    <cellStyle name="Normal 2 3 2 5 5 2" xfId="15526" xr:uid="{00000000-0005-0000-0000-00005E3C0000}"/>
    <cellStyle name="Normal 2 3 2 5 5 2 2" xfId="15527" xr:uid="{00000000-0005-0000-0000-00005F3C0000}"/>
    <cellStyle name="Normal 2 3 2 5 5 3" xfId="15528" xr:uid="{00000000-0005-0000-0000-0000603C0000}"/>
    <cellStyle name="Normal 2 3 2 5 6" xfId="15529" xr:uid="{00000000-0005-0000-0000-0000613C0000}"/>
    <cellStyle name="Normal 2 3 2 5 6 2" xfId="15530" xr:uid="{00000000-0005-0000-0000-0000623C0000}"/>
    <cellStyle name="Normal 2 3 2 5 7" xfId="15531" xr:uid="{00000000-0005-0000-0000-0000633C0000}"/>
    <cellStyle name="Normal 2 3 2 5 7 2" xfId="15532" xr:uid="{00000000-0005-0000-0000-0000643C0000}"/>
    <cellStyle name="Normal 2 3 2 5 8" xfId="15533" xr:uid="{00000000-0005-0000-0000-0000653C0000}"/>
    <cellStyle name="Normal 2 3 2 6" xfId="15534" xr:uid="{00000000-0005-0000-0000-0000663C0000}"/>
    <cellStyle name="Normal 2 3 2 6 2" xfId="15535" xr:uid="{00000000-0005-0000-0000-0000673C0000}"/>
    <cellStyle name="Normal 2 3 2 6 2 2" xfId="15536" xr:uid="{00000000-0005-0000-0000-0000683C0000}"/>
    <cellStyle name="Normal 2 3 2 6 2 2 2" xfId="15537" xr:uid="{00000000-0005-0000-0000-0000693C0000}"/>
    <cellStyle name="Normal 2 3 2 6 2 3" xfId="15538" xr:uid="{00000000-0005-0000-0000-00006A3C0000}"/>
    <cellStyle name="Normal 2 3 2 6 3" xfId="15539" xr:uid="{00000000-0005-0000-0000-00006B3C0000}"/>
    <cellStyle name="Normal 2 3 2 6 3 2" xfId="15540" xr:uid="{00000000-0005-0000-0000-00006C3C0000}"/>
    <cellStyle name="Normal 2 3 2 6 3 2 2" xfId="15541" xr:uid="{00000000-0005-0000-0000-00006D3C0000}"/>
    <cellStyle name="Normal 2 3 2 6 3 3" xfId="15542" xr:uid="{00000000-0005-0000-0000-00006E3C0000}"/>
    <cellStyle name="Normal 2 3 2 6 4" xfId="15543" xr:uid="{00000000-0005-0000-0000-00006F3C0000}"/>
    <cellStyle name="Normal 2 3 2 6 4 2" xfId="15544" xr:uid="{00000000-0005-0000-0000-0000703C0000}"/>
    <cellStyle name="Normal 2 3 2 6 4 2 2" xfId="15545" xr:uid="{00000000-0005-0000-0000-0000713C0000}"/>
    <cellStyle name="Normal 2 3 2 6 4 3" xfId="15546" xr:uid="{00000000-0005-0000-0000-0000723C0000}"/>
    <cellStyle name="Normal 2 3 2 6 5" xfId="15547" xr:uid="{00000000-0005-0000-0000-0000733C0000}"/>
    <cellStyle name="Normal 2 3 2 6 5 2" xfId="15548" xr:uid="{00000000-0005-0000-0000-0000743C0000}"/>
    <cellStyle name="Normal 2 3 2 6 6" xfId="15549" xr:uid="{00000000-0005-0000-0000-0000753C0000}"/>
    <cellStyle name="Normal 2 3 2 6 6 2" xfId="15550" xr:uid="{00000000-0005-0000-0000-0000763C0000}"/>
    <cellStyle name="Normal 2 3 2 6 7" xfId="15551" xr:uid="{00000000-0005-0000-0000-0000773C0000}"/>
    <cellStyle name="Normal 2 3 2 7" xfId="15552" xr:uid="{00000000-0005-0000-0000-0000783C0000}"/>
    <cellStyle name="Normal 2 3 2 7 2" xfId="15553" xr:uid="{00000000-0005-0000-0000-0000793C0000}"/>
    <cellStyle name="Normal 2 3 2 7 2 2" xfId="15554" xr:uid="{00000000-0005-0000-0000-00007A3C0000}"/>
    <cellStyle name="Normal 2 3 2 7 2 2 2" xfId="15555" xr:uid="{00000000-0005-0000-0000-00007B3C0000}"/>
    <cellStyle name="Normal 2 3 2 7 2 3" xfId="15556" xr:uid="{00000000-0005-0000-0000-00007C3C0000}"/>
    <cellStyle name="Normal 2 3 2 7 3" xfId="15557" xr:uid="{00000000-0005-0000-0000-00007D3C0000}"/>
    <cellStyle name="Normal 2 3 2 7 3 2" xfId="15558" xr:uid="{00000000-0005-0000-0000-00007E3C0000}"/>
    <cellStyle name="Normal 2 3 2 7 3 2 2" xfId="15559" xr:uid="{00000000-0005-0000-0000-00007F3C0000}"/>
    <cellStyle name="Normal 2 3 2 7 3 3" xfId="15560" xr:uid="{00000000-0005-0000-0000-0000803C0000}"/>
    <cellStyle name="Normal 2 3 2 7 4" xfId="15561" xr:uid="{00000000-0005-0000-0000-0000813C0000}"/>
    <cellStyle name="Normal 2 3 2 7 4 2" xfId="15562" xr:uid="{00000000-0005-0000-0000-0000823C0000}"/>
    <cellStyle name="Normal 2 3 2 7 4 2 2" xfId="15563" xr:uid="{00000000-0005-0000-0000-0000833C0000}"/>
    <cellStyle name="Normal 2 3 2 7 4 3" xfId="15564" xr:uid="{00000000-0005-0000-0000-0000843C0000}"/>
    <cellStyle name="Normal 2 3 2 7 5" xfId="15565" xr:uid="{00000000-0005-0000-0000-0000853C0000}"/>
    <cellStyle name="Normal 2 3 2 7 5 2" xfId="15566" xr:uid="{00000000-0005-0000-0000-0000863C0000}"/>
    <cellStyle name="Normal 2 3 2 7 6" xfId="15567" xr:uid="{00000000-0005-0000-0000-0000873C0000}"/>
    <cellStyle name="Normal 2 3 2 7 6 2" xfId="15568" xr:uid="{00000000-0005-0000-0000-0000883C0000}"/>
    <cellStyle name="Normal 2 3 2 7 7" xfId="15569" xr:uid="{00000000-0005-0000-0000-0000893C0000}"/>
    <cellStyle name="Normal 2 3 2 8" xfId="15570" xr:uid="{00000000-0005-0000-0000-00008A3C0000}"/>
    <cellStyle name="Normal 2 3 2 8 2" xfId="15571" xr:uid="{00000000-0005-0000-0000-00008B3C0000}"/>
    <cellStyle name="Normal 2 3 2 8 2 2" xfId="15572" xr:uid="{00000000-0005-0000-0000-00008C3C0000}"/>
    <cellStyle name="Normal 2 3 2 8 3" xfId="15573" xr:uid="{00000000-0005-0000-0000-00008D3C0000}"/>
    <cellStyle name="Normal 2 3 2 9" xfId="15574" xr:uid="{00000000-0005-0000-0000-00008E3C0000}"/>
    <cellStyle name="Normal 2 3 2 9 2" xfId="15575" xr:uid="{00000000-0005-0000-0000-00008F3C0000}"/>
    <cellStyle name="Normal 2 3 2 9 2 2" xfId="15576" xr:uid="{00000000-0005-0000-0000-0000903C0000}"/>
    <cellStyle name="Normal 2 3 2 9 3" xfId="15577" xr:uid="{00000000-0005-0000-0000-0000913C0000}"/>
    <cellStyle name="Normal 2 3 2_Confidential Information" xfId="15578" xr:uid="{00000000-0005-0000-0000-0000923C0000}"/>
    <cellStyle name="Normal 2 3 3" xfId="476" xr:uid="{00000000-0005-0000-0000-0000933C0000}"/>
    <cellStyle name="Normal 2 3 3 10" xfId="15579" xr:uid="{00000000-0005-0000-0000-0000943C0000}"/>
    <cellStyle name="Normal 2 3 3 10 2" xfId="15580" xr:uid="{00000000-0005-0000-0000-0000953C0000}"/>
    <cellStyle name="Normal 2 3 3 10 2 2" xfId="15581" xr:uid="{00000000-0005-0000-0000-0000963C0000}"/>
    <cellStyle name="Normal 2 3 3 10 3" xfId="15582" xr:uid="{00000000-0005-0000-0000-0000973C0000}"/>
    <cellStyle name="Normal 2 3 3 11" xfId="15583" xr:uid="{00000000-0005-0000-0000-0000983C0000}"/>
    <cellStyle name="Normal 2 3 3 11 2" xfId="15584" xr:uid="{00000000-0005-0000-0000-0000993C0000}"/>
    <cellStyle name="Normal 2 3 3 12" xfId="15585" xr:uid="{00000000-0005-0000-0000-00009A3C0000}"/>
    <cellStyle name="Normal 2 3 3 12 2" xfId="15586" xr:uid="{00000000-0005-0000-0000-00009B3C0000}"/>
    <cellStyle name="Normal 2 3 3 13" xfId="15587" xr:uid="{00000000-0005-0000-0000-00009C3C0000}"/>
    <cellStyle name="Normal 2 3 3 2" xfId="477" xr:uid="{00000000-0005-0000-0000-00009D3C0000}"/>
    <cellStyle name="Normal 2 3 3 2 10" xfId="15588" xr:uid="{00000000-0005-0000-0000-00009E3C0000}"/>
    <cellStyle name="Normal 2 3 3 2 10 2" xfId="15589" xr:uid="{00000000-0005-0000-0000-00009F3C0000}"/>
    <cellStyle name="Normal 2 3 3 2 11" xfId="15590" xr:uid="{00000000-0005-0000-0000-0000A03C0000}"/>
    <cellStyle name="Normal 2 3 3 2 2" xfId="15591" xr:uid="{00000000-0005-0000-0000-0000A13C0000}"/>
    <cellStyle name="Normal 2 3 3 2 2 2" xfId="15592" xr:uid="{00000000-0005-0000-0000-0000A23C0000}"/>
    <cellStyle name="Normal 2 3 3 2 2 2 2" xfId="15593" xr:uid="{00000000-0005-0000-0000-0000A33C0000}"/>
    <cellStyle name="Normal 2 3 3 2 2 2 2 2" xfId="15594" xr:uid="{00000000-0005-0000-0000-0000A43C0000}"/>
    <cellStyle name="Normal 2 3 3 2 2 2 2 2 2" xfId="15595" xr:uid="{00000000-0005-0000-0000-0000A53C0000}"/>
    <cellStyle name="Normal 2 3 3 2 2 2 2 3" xfId="15596" xr:uid="{00000000-0005-0000-0000-0000A63C0000}"/>
    <cellStyle name="Normal 2 3 3 2 2 2 3" xfId="15597" xr:uid="{00000000-0005-0000-0000-0000A73C0000}"/>
    <cellStyle name="Normal 2 3 3 2 2 2 3 2" xfId="15598" xr:uid="{00000000-0005-0000-0000-0000A83C0000}"/>
    <cellStyle name="Normal 2 3 3 2 2 2 3 2 2" xfId="15599" xr:uid="{00000000-0005-0000-0000-0000A93C0000}"/>
    <cellStyle name="Normal 2 3 3 2 2 2 3 3" xfId="15600" xr:uid="{00000000-0005-0000-0000-0000AA3C0000}"/>
    <cellStyle name="Normal 2 3 3 2 2 2 4" xfId="15601" xr:uid="{00000000-0005-0000-0000-0000AB3C0000}"/>
    <cellStyle name="Normal 2 3 3 2 2 2 4 2" xfId="15602" xr:uid="{00000000-0005-0000-0000-0000AC3C0000}"/>
    <cellStyle name="Normal 2 3 3 2 2 2 4 2 2" xfId="15603" xr:uid="{00000000-0005-0000-0000-0000AD3C0000}"/>
    <cellStyle name="Normal 2 3 3 2 2 2 4 3" xfId="15604" xr:uid="{00000000-0005-0000-0000-0000AE3C0000}"/>
    <cellStyle name="Normal 2 3 3 2 2 2 5" xfId="15605" xr:uid="{00000000-0005-0000-0000-0000AF3C0000}"/>
    <cellStyle name="Normal 2 3 3 2 2 2 5 2" xfId="15606" xr:uid="{00000000-0005-0000-0000-0000B03C0000}"/>
    <cellStyle name="Normal 2 3 3 2 2 2 6" xfId="15607" xr:uid="{00000000-0005-0000-0000-0000B13C0000}"/>
    <cellStyle name="Normal 2 3 3 2 2 2 6 2" xfId="15608" xr:uid="{00000000-0005-0000-0000-0000B23C0000}"/>
    <cellStyle name="Normal 2 3 3 2 2 2 7" xfId="15609" xr:uid="{00000000-0005-0000-0000-0000B33C0000}"/>
    <cellStyle name="Normal 2 3 3 2 2 3" xfId="15610" xr:uid="{00000000-0005-0000-0000-0000B43C0000}"/>
    <cellStyle name="Normal 2 3 3 2 2 3 2" xfId="15611" xr:uid="{00000000-0005-0000-0000-0000B53C0000}"/>
    <cellStyle name="Normal 2 3 3 2 2 3 2 2" xfId="15612" xr:uid="{00000000-0005-0000-0000-0000B63C0000}"/>
    <cellStyle name="Normal 2 3 3 2 2 3 2 2 2" xfId="15613" xr:uid="{00000000-0005-0000-0000-0000B73C0000}"/>
    <cellStyle name="Normal 2 3 3 2 2 3 2 3" xfId="15614" xr:uid="{00000000-0005-0000-0000-0000B83C0000}"/>
    <cellStyle name="Normal 2 3 3 2 2 3 3" xfId="15615" xr:uid="{00000000-0005-0000-0000-0000B93C0000}"/>
    <cellStyle name="Normal 2 3 3 2 2 3 3 2" xfId="15616" xr:uid="{00000000-0005-0000-0000-0000BA3C0000}"/>
    <cellStyle name="Normal 2 3 3 2 2 3 3 2 2" xfId="15617" xr:uid="{00000000-0005-0000-0000-0000BB3C0000}"/>
    <cellStyle name="Normal 2 3 3 2 2 3 3 3" xfId="15618" xr:uid="{00000000-0005-0000-0000-0000BC3C0000}"/>
    <cellStyle name="Normal 2 3 3 2 2 3 4" xfId="15619" xr:uid="{00000000-0005-0000-0000-0000BD3C0000}"/>
    <cellStyle name="Normal 2 3 3 2 2 3 4 2" xfId="15620" xr:uid="{00000000-0005-0000-0000-0000BE3C0000}"/>
    <cellStyle name="Normal 2 3 3 2 2 3 4 2 2" xfId="15621" xr:uid="{00000000-0005-0000-0000-0000BF3C0000}"/>
    <cellStyle name="Normal 2 3 3 2 2 3 4 3" xfId="15622" xr:uid="{00000000-0005-0000-0000-0000C03C0000}"/>
    <cellStyle name="Normal 2 3 3 2 2 3 5" xfId="15623" xr:uid="{00000000-0005-0000-0000-0000C13C0000}"/>
    <cellStyle name="Normal 2 3 3 2 2 3 5 2" xfId="15624" xr:uid="{00000000-0005-0000-0000-0000C23C0000}"/>
    <cellStyle name="Normal 2 3 3 2 2 3 6" xfId="15625" xr:uid="{00000000-0005-0000-0000-0000C33C0000}"/>
    <cellStyle name="Normal 2 3 3 2 2 3 6 2" xfId="15626" xr:uid="{00000000-0005-0000-0000-0000C43C0000}"/>
    <cellStyle name="Normal 2 3 3 2 2 3 7" xfId="15627" xr:uid="{00000000-0005-0000-0000-0000C53C0000}"/>
    <cellStyle name="Normal 2 3 3 2 2 4" xfId="15628" xr:uid="{00000000-0005-0000-0000-0000C63C0000}"/>
    <cellStyle name="Normal 2 3 3 2 2 4 2" xfId="15629" xr:uid="{00000000-0005-0000-0000-0000C73C0000}"/>
    <cellStyle name="Normal 2 3 3 2 2 4 2 2" xfId="15630" xr:uid="{00000000-0005-0000-0000-0000C83C0000}"/>
    <cellStyle name="Normal 2 3 3 2 2 4 3" xfId="15631" xr:uid="{00000000-0005-0000-0000-0000C93C0000}"/>
    <cellStyle name="Normal 2 3 3 2 2 5" xfId="15632" xr:uid="{00000000-0005-0000-0000-0000CA3C0000}"/>
    <cellStyle name="Normal 2 3 3 2 2 5 2" xfId="15633" xr:uid="{00000000-0005-0000-0000-0000CB3C0000}"/>
    <cellStyle name="Normal 2 3 3 2 2 5 2 2" xfId="15634" xr:uid="{00000000-0005-0000-0000-0000CC3C0000}"/>
    <cellStyle name="Normal 2 3 3 2 2 5 3" xfId="15635" xr:uid="{00000000-0005-0000-0000-0000CD3C0000}"/>
    <cellStyle name="Normal 2 3 3 2 2 6" xfId="15636" xr:uid="{00000000-0005-0000-0000-0000CE3C0000}"/>
    <cellStyle name="Normal 2 3 3 2 2 6 2" xfId="15637" xr:uid="{00000000-0005-0000-0000-0000CF3C0000}"/>
    <cellStyle name="Normal 2 3 3 2 2 6 2 2" xfId="15638" xr:uid="{00000000-0005-0000-0000-0000D03C0000}"/>
    <cellStyle name="Normal 2 3 3 2 2 6 3" xfId="15639" xr:uid="{00000000-0005-0000-0000-0000D13C0000}"/>
    <cellStyle name="Normal 2 3 3 2 2 7" xfId="15640" xr:uid="{00000000-0005-0000-0000-0000D23C0000}"/>
    <cellStyle name="Normal 2 3 3 2 2 7 2" xfId="15641" xr:uid="{00000000-0005-0000-0000-0000D33C0000}"/>
    <cellStyle name="Normal 2 3 3 2 2 8" xfId="15642" xr:uid="{00000000-0005-0000-0000-0000D43C0000}"/>
    <cellStyle name="Normal 2 3 3 2 2 8 2" xfId="15643" xr:uid="{00000000-0005-0000-0000-0000D53C0000}"/>
    <cellStyle name="Normal 2 3 3 2 2 9" xfId="15644" xr:uid="{00000000-0005-0000-0000-0000D63C0000}"/>
    <cellStyle name="Normal 2 3 3 2 3" xfId="15645" xr:uid="{00000000-0005-0000-0000-0000D73C0000}"/>
    <cellStyle name="Normal 2 3 3 2 3 2" xfId="15646" xr:uid="{00000000-0005-0000-0000-0000D83C0000}"/>
    <cellStyle name="Normal 2 3 3 2 3 2 2" xfId="15647" xr:uid="{00000000-0005-0000-0000-0000D93C0000}"/>
    <cellStyle name="Normal 2 3 3 2 3 2 2 2" xfId="15648" xr:uid="{00000000-0005-0000-0000-0000DA3C0000}"/>
    <cellStyle name="Normal 2 3 3 2 3 2 2 2 2" xfId="15649" xr:uid="{00000000-0005-0000-0000-0000DB3C0000}"/>
    <cellStyle name="Normal 2 3 3 2 3 2 2 3" xfId="15650" xr:uid="{00000000-0005-0000-0000-0000DC3C0000}"/>
    <cellStyle name="Normal 2 3 3 2 3 2 3" xfId="15651" xr:uid="{00000000-0005-0000-0000-0000DD3C0000}"/>
    <cellStyle name="Normal 2 3 3 2 3 2 3 2" xfId="15652" xr:uid="{00000000-0005-0000-0000-0000DE3C0000}"/>
    <cellStyle name="Normal 2 3 3 2 3 2 3 2 2" xfId="15653" xr:uid="{00000000-0005-0000-0000-0000DF3C0000}"/>
    <cellStyle name="Normal 2 3 3 2 3 2 3 3" xfId="15654" xr:uid="{00000000-0005-0000-0000-0000E03C0000}"/>
    <cellStyle name="Normal 2 3 3 2 3 2 4" xfId="15655" xr:uid="{00000000-0005-0000-0000-0000E13C0000}"/>
    <cellStyle name="Normal 2 3 3 2 3 2 4 2" xfId="15656" xr:uid="{00000000-0005-0000-0000-0000E23C0000}"/>
    <cellStyle name="Normal 2 3 3 2 3 2 4 2 2" xfId="15657" xr:uid="{00000000-0005-0000-0000-0000E33C0000}"/>
    <cellStyle name="Normal 2 3 3 2 3 2 4 3" xfId="15658" xr:uid="{00000000-0005-0000-0000-0000E43C0000}"/>
    <cellStyle name="Normal 2 3 3 2 3 2 5" xfId="15659" xr:uid="{00000000-0005-0000-0000-0000E53C0000}"/>
    <cellStyle name="Normal 2 3 3 2 3 2 5 2" xfId="15660" xr:uid="{00000000-0005-0000-0000-0000E63C0000}"/>
    <cellStyle name="Normal 2 3 3 2 3 2 6" xfId="15661" xr:uid="{00000000-0005-0000-0000-0000E73C0000}"/>
    <cellStyle name="Normal 2 3 3 2 3 2 6 2" xfId="15662" xr:uid="{00000000-0005-0000-0000-0000E83C0000}"/>
    <cellStyle name="Normal 2 3 3 2 3 2 7" xfId="15663" xr:uid="{00000000-0005-0000-0000-0000E93C0000}"/>
    <cellStyle name="Normal 2 3 3 2 3 3" xfId="15664" xr:uid="{00000000-0005-0000-0000-0000EA3C0000}"/>
    <cellStyle name="Normal 2 3 3 2 3 3 2" xfId="15665" xr:uid="{00000000-0005-0000-0000-0000EB3C0000}"/>
    <cellStyle name="Normal 2 3 3 2 3 3 2 2" xfId="15666" xr:uid="{00000000-0005-0000-0000-0000EC3C0000}"/>
    <cellStyle name="Normal 2 3 3 2 3 3 3" xfId="15667" xr:uid="{00000000-0005-0000-0000-0000ED3C0000}"/>
    <cellStyle name="Normal 2 3 3 2 3 4" xfId="15668" xr:uid="{00000000-0005-0000-0000-0000EE3C0000}"/>
    <cellStyle name="Normal 2 3 3 2 3 4 2" xfId="15669" xr:uid="{00000000-0005-0000-0000-0000EF3C0000}"/>
    <cellStyle name="Normal 2 3 3 2 3 4 2 2" xfId="15670" xr:uid="{00000000-0005-0000-0000-0000F03C0000}"/>
    <cellStyle name="Normal 2 3 3 2 3 4 3" xfId="15671" xr:uid="{00000000-0005-0000-0000-0000F13C0000}"/>
    <cellStyle name="Normal 2 3 3 2 3 5" xfId="15672" xr:uid="{00000000-0005-0000-0000-0000F23C0000}"/>
    <cellStyle name="Normal 2 3 3 2 3 5 2" xfId="15673" xr:uid="{00000000-0005-0000-0000-0000F33C0000}"/>
    <cellStyle name="Normal 2 3 3 2 3 5 2 2" xfId="15674" xr:uid="{00000000-0005-0000-0000-0000F43C0000}"/>
    <cellStyle name="Normal 2 3 3 2 3 5 3" xfId="15675" xr:uid="{00000000-0005-0000-0000-0000F53C0000}"/>
    <cellStyle name="Normal 2 3 3 2 3 6" xfId="15676" xr:uid="{00000000-0005-0000-0000-0000F63C0000}"/>
    <cellStyle name="Normal 2 3 3 2 3 6 2" xfId="15677" xr:uid="{00000000-0005-0000-0000-0000F73C0000}"/>
    <cellStyle name="Normal 2 3 3 2 3 7" xfId="15678" xr:uid="{00000000-0005-0000-0000-0000F83C0000}"/>
    <cellStyle name="Normal 2 3 3 2 3 7 2" xfId="15679" xr:uid="{00000000-0005-0000-0000-0000F93C0000}"/>
    <cellStyle name="Normal 2 3 3 2 3 8" xfId="15680" xr:uid="{00000000-0005-0000-0000-0000FA3C0000}"/>
    <cellStyle name="Normal 2 3 3 2 4" xfId="15681" xr:uid="{00000000-0005-0000-0000-0000FB3C0000}"/>
    <cellStyle name="Normal 2 3 3 2 4 2" xfId="15682" xr:uid="{00000000-0005-0000-0000-0000FC3C0000}"/>
    <cellStyle name="Normal 2 3 3 2 4 2 2" xfId="15683" xr:uid="{00000000-0005-0000-0000-0000FD3C0000}"/>
    <cellStyle name="Normal 2 3 3 2 4 2 2 2" xfId="15684" xr:uid="{00000000-0005-0000-0000-0000FE3C0000}"/>
    <cellStyle name="Normal 2 3 3 2 4 2 3" xfId="15685" xr:uid="{00000000-0005-0000-0000-0000FF3C0000}"/>
    <cellStyle name="Normal 2 3 3 2 4 3" xfId="15686" xr:uid="{00000000-0005-0000-0000-0000003D0000}"/>
    <cellStyle name="Normal 2 3 3 2 4 3 2" xfId="15687" xr:uid="{00000000-0005-0000-0000-0000013D0000}"/>
    <cellStyle name="Normal 2 3 3 2 4 3 2 2" xfId="15688" xr:uid="{00000000-0005-0000-0000-0000023D0000}"/>
    <cellStyle name="Normal 2 3 3 2 4 3 3" xfId="15689" xr:uid="{00000000-0005-0000-0000-0000033D0000}"/>
    <cellStyle name="Normal 2 3 3 2 4 4" xfId="15690" xr:uid="{00000000-0005-0000-0000-0000043D0000}"/>
    <cellStyle name="Normal 2 3 3 2 4 4 2" xfId="15691" xr:uid="{00000000-0005-0000-0000-0000053D0000}"/>
    <cellStyle name="Normal 2 3 3 2 4 4 2 2" xfId="15692" xr:uid="{00000000-0005-0000-0000-0000063D0000}"/>
    <cellStyle name="Normal 2 3 3 2 4 4 3" xfId="15693" xr:uid="{00000000-0005-0000-0000-0000073D0000}"/>
    <cellStyle name="Normal 2 3 3 2 4 5" xfId="15694" xr:uid="{00000000-0005-0000-0000-0000083D0000}"/>
    <cellStyle name="Normal 2 3 3 2 4 5 2" xfId="15695" xr:uid="{00000000-0005-0000-0000-0000093D0000}"/>
    <cellStyle name="Normal 2 3 3 2 4 6" xfId="15696" xr:uid="{00000000-0005-0000-0000-00000A3D0000}"/>
    <cellStyle name="Normal 2 3 3 2 4 6 2" xfId="15697" xr:uid="{00000000-0005-0000-0000-00000B3D0000}"/>
    <cellStyle name="Normal 2 3 3 2 4 7" xfId="15698" xr:uid="{00000000-0005-0000-0000-00000C3D0000}"/>
    <cellStyle name="Normal 2 3 3 2 5" xfId="15699" xr:uid="{00000000-0005-0000-0000-00000D3D0000}"/>
    <cellStyle name="Normal 2 3 3 2 5 2" xfId="15700" xr:uid="{00000000-0005-0000-0000-00000E3D0000}"/>
    <cellStyle name="Normal 2 3 3 2 5 2 2" xfId="15701" xr:uid="{00000000-0005-0000-0000-00000F3D0000}"/>
    <cellStyle name="Normal 2 3 3 2 5 2 2 2" xfId="15702" xr:uid="{00000000-0005-0000-0000-0000103D0000}"/>
    <cellStyle name="Normal 2 3 3 2 5 2 3" xfId="15703" xr:uid="{00000000-0005-0000-0000-0000113D0000}"/>
    <cellStyle name="Normal 2 3 3 2 5 3" xfId="15704" xr:uid="{00000000-0005-0000-0000-0000123D0000}"/>
    <cellStyle name="Normal 2 3 3 2 5 3 2" xfId="15705" xr:uid="{00000000-0005-0000-0000-0000133D0000}"/>
    <cellStyle name="Normal 2 3 3 2 5 3 2 2" xfId="15706" xr:uid="{00000000-0005-0000-0000-0000143D0000}"/>
    <cellStyle name="Normal 2 3 3 2 5 3 3" xfId="15707" xr:uid="{00000000-0005-0000-0000-0000153D0000}"/>
    <cellStyle name="Normal 2 3 3 2 5 4" xfId="15708" xr:uid="{00000000-0005-0000-0000-0000163D0000}"/>
    <cellStyle name="Normal 2 3 3 2 5 4 2" xfId="15709" xr:uid="{00000000-0005-0000-0000-0000173D0000}"/>
    <cellStyle name="Normal 2 3 3 2 5 4 2 2" xfId="15710" xr:uid="{00000000-0005-0000-0000-0000183D0000}"/>
    <cellStyle name="Normal 2 3 3 2 5 4 3" xfId="15711" xr:uid="{00000000-0005-0000-0000-0000193D0000}"/>
    <cellStyle name="Normal 2 3 3 2 5 5" xfId="15712" xr:uid="{00000000-0005-0000-0000-00001A3D0000}"/>
    <cellStyle name="Normal 2 3 3 2 5 5 2" xfId="15713" xr:uid="{00000000-0005-0000-0000-00001B3D0000}"/>
    <cellStyle name="Normal 2 3 3 2 5 6" xfId="15714" xr:uid="{00000000-0005-0000-0000-00001C3D0000}"/>
    <cellStyle name="Normal 2 3 3 2 5 6 2" xfId="15715" xr:uid="{00000000-0005-0000-0000-00001D3D0000}"/>
    <cellStyle name="Normal 2 3 3 2 5 7" xfId="15716" xr:uid="{00000000-0005-0000-0000-00001E3D0000}"/>
    <cellStyle name="Normal 2 3 3 2 6" xfId="15717" xr:uid="{00000000-0005-0000-0000-00001F3D0000}"/>
    <cellStyle name="Normal 2 3 3 2 6 2" xfId="15718" xr:uid="{00000000-0005-0000-0000-0000203D0000}"/>
    <cellStyle name="Normal 2 3 3 2 6 2 2" xfId="15719" xr:uid="{00000000-0005-0000-0000-0000213D0000}"/>
    <cellStyle name="Normal 2 3 3 2 6 3" xfId="15720" xr:uid="{00000000-0005-0000-0000-0000223D0000}"/>
    <cellStyle name="Normal 2 3 3 2 7" xfId="15721" xr:uid="{00000000-0005-0000-0000-0000233D0000}"/>
    <cellStyle name="Normal 2 3 3 2 7 2" xfId="15722" xr:uid="{00000000-0005-0000-0000-0000243D0000}"/>
    <cellStyle name="Normal 2 3 3 2 7 2 2" xfId="15723" xr:uid="{00000000-0005-0000-0000-0000253D0000}"/>
    <cellStyle name="Normal 2 3 3 2 7 3" xfId="15724" xr:uid="{00000000-0005-0000-0000-0000263D0000}"/>
    <cellStyle name="Normal 2 3 3 2 8" xfId="15725" xr:uid="{00000000-0005-0000-0000-0000273D0000}"/>
    <cellStyle name="Normal 2 3 3 2 8 2" xfId="15726" xr:uid="{00000000-0005-0000-0000-0000283D0000}"/>
    <cellStyle name="Normal 2 3 3 2 8 2 2" xfId="15727" xr:uid="{00000000-0005-0000-0000-0000293D0000}"/>
    <cellStyle name="Normal 2 3 3 2 8 3" xfId="15728" xr:uid="{00000000-0005-0000-0000-00002A3D0000}"/>
    <cellStyle name="Normal 2 3 3 2 9" xfId="15729" xr:uid="{00000000-0005-0000-0000-00002B3D0000}"/>
    <cellStyle name="Normal 2 3 3 2 9 2" xfId="15730" xr:uid="{00000000-0005-0000-0000-00002C3D0000}"/>
    <cellStyle name="Normal 2 3 3 3" xfId="478" xr:uid="{00000000-0005-0000-0000-00002D3D0000}"/>
    <cellStyle name="Normal 2 3 3 3 10" xfId="15731" xr:uid="{00000000-0005-0000-0000-00002E3D0000}"/>
    <cellStyle name="Normal 2 3 3 3 10 2" xfId="15732" xr:uid="{00000000-0005-0000-0000-00002F3D0000}"/>
    <cellStyle name="Normal 2 3 3 3 11" xfId="15733" xr:uid="{00000000-0005-0000-0000-0000303D0000}"/>
    <cellStyle name="Normal 2 3 3 3 2" xfId="15734" xr:uid="{00000000-0005-0000-0000-0000313D0000}"/>
    <cellStyle name="Normal 2 3 3 3 2 2" xfId="15735" xr:uid="{00000000-0005-0000-0000-0000323D0000}"/>
    <cellStyle name="Normal 2 3 3 3 2 2 2" xfId="15736" xr:uid="{00000000-0005-0000-0000-0000333D0000}"/>
    <cellStyle name="Normal 2 3 3 3 2 2 2 2" xfId="15737" xr:uid="{00000000-0005-0000-0000-0000343D0000}"/>
    <cellStyle name="Normal 2 3 3 3 2 2 2 2 2" xfId="15738" xr:uid="{00000000-0005-0000-0000-0000353D0000}"/>
    <cellStyle name="Normal 2 3 3 3 2 2 2 3" xfId="15739" xr:uid="{00000000-0005-0000-0000-0000363D0000}"/>
    <cellStyle name="Normal 2 3 3 3 2 2 3" xfId="15740" xr:uid="{00000000-0005-0000-0000-0000373D0000}"/>
    <cellStyle name="Normal 2 3 3 3 2 2 3 2" xfId="15741" xr:uid="{00000000-0005-0000-0000-0000383D0000}"/>
    <cellStyle name="Normal 2 3 3 3 2 2 3 2 2" xfId="15742" xr:uid="{00000000-0005-0000-0000-0000393D0000}"/>
    <cellStyle name="Normal 2 3 3 3 2 2 3 3" xfId="15743" xr:uid="{00000000-0005-0000-0000-00003A3D0000}"/>
    <cellStyle name="Normal 2 3 3 3 2 2 4" xfId="15744" xr:uid="{00000000-0005-0000-0000-00003B3D0000}"/>
    <cellStyle name="Normal 2 3 3 3 2 2 4 2" xfId="15745" xr:uid="{00000000-0005-0000-0000-00003C3D0000}"/>
    <cellStyle name="Normal 2 3 3 3 2 2 4 2 2" xfId="15746" xr:uid="{00000000-0005-0000-0000-00003D3D0000}"/>
    <cellStyle name="Normal 2 3 3 3 2 2 4 3" xfId="15747" xr:uid="{00000000-0005-0000-0000-00003E3D0000}"/>
    <cellStyle name="Normal 2 3 3 3 2 2 5" xfId="15748" xr:uid="{00000000-0005-0000-0000-00003F3D0000}"/>
    <cellStyle name="Normal 2 3 3 3 2 2 5 2" xfId="15749" xr:uid="{00000000-0005-0000-0000-0000403D0000}"/>
    <cellStyle name="Normal 2 3 3 3 2 2 6" xfId="15750" xr:uid="{00000000-0005-0000-0000-0000413D0000}"/>
    <cellStyle name="Normal 2 3 3 3 2 2 6 2" xfId="15751" xr:uid="{00000000-0005-0000-0000-0000423D0000}"/>
    <cellStyle name="Normal 2 3 3 3 2 2 7" xfId="15752" xr:uid="{00000000-0005-0000-0000-0000433D0000}"/>
    <cellStyle name="Normal 2 3 3 3 2 3" xfId="15753" xr:uid="{00000000-0005-0000-0000-0000443D0000}"/>
    <cellStyle name="Normal 2 3 3 3 2 3 2" xfId="15754" xr:uid="{00000000-0005-0000-0000-0000453D0000}"/>
    <cellStyle name="Normal 2 3 3 3 2 3 2 2" xfId="15755" xr:uid="{00000000-0005-0000-0000-0000463D0000}"/>
    <cellStyle name="Normal 2 3 3 3 2 3 2 2 2" xfId="15756" xr:uid="{00000000-0005-0000-0000-0000473D0000}"/>
    <cellStyle name="Normal 2 3 3 3 2 3 2 3" xfId="15757" xr:uid="{00000000-0005-0000-0000-0000483D0000}"/>
    <cellStyle name="Normal 2 3 3 3 2 3 3" xfId="15758" xr:uid="{00000000-0005-0000-0000-0000493D0000}"/>
    <cellStyle name="Normal 2 3 3 3 2 3 3 2" xfId="15759" xr:uid="{00000000-0005-0000-0000-00004A3D0000}"/>
    <cellStyle name="Normal 2 3 3 3 2 3 3 2 2" xfId="15760" xr:uid="{00000000-0005-0000-0000-00004B3D0000}"/>
    <cellStyle name="Normal 2 3 3 3 2 3 3 3" xfId="15761" xr:uid="{00000000-0005-0000-0000-00004C3D0000}"/>
    <cellStyle name="Normal 2 3 3 3 2 3 4" xfId="15762" xr:uid="{00000000-0005-0000-0000-00004D3D0000}"/>
    <cellStyle name="Normal 2 3 3 3 2 3 4 2" xfId="15763" xr:uid="{00000000-0005-0000-0000-00004E3D0000}"/>
    <cellStyle name="Normal 2 3 3 3 2 3 4 2 2" xfId="15764" xr:uid="{00000000-0005-0000-0000-00004F3D0000}"/>
    <cellStyle name="Normal 2 3 3 3 2 3 4 3" xfId="15765" xr:uid="{00000000-0005-0000-0000-0000503D0000}"/>
    <cellStyle name="Normal 2 3 3 3 2 3 5" xfId="15766" xr:uid="{00000000-0005-0000-0000-0000513D0000}"/>
    <cellStyle name="Normal 2 3 3 3 2 3 5 2" xfId="15767" xr:uid="{00000000-0005-0000-0000-0000523D0000}"/>
    <cellStyle name="Normal 2 3 3 3 2 3 6" xfId="15768" xr:uid="{00000000-0005-0000-0000-0000533D0000}"/>
    <cellStyle name="Normal 2 3 3 3 2 3 6 2" xfId="15769" xr:uid="{00000000-0005-0000-0000-0000543D0000}"/>
    <cellStyle name="Normal 2 3 3 3 2 3 7" xfId="15770" xr:uid="{00000000-0005-0000-0000-0000553D0000}"/>
    <cellStyle name="Normal 2 3 3 3 2 4" xfId="15771" xr:uid="{00000000-0005-0000-0000-0000563D0000}"/>
    <cellStyle name="Normal 2 3 3 3 2 4 2" xfId="15772" xr:uid="{00000000-0005-0000-0000-0000573D0000}"/>
    <cellStyle name="Normal 2 3 3 3 2 4 2 2" xfId="15773" xr:uid="{00000000-0005-0000-0000-0000583D0000}"/>
    <cellStyle name="Normal 2 3 3 3 2 4 3" xfId="15774" xr:uid="{00000000-0005-0000-0000-0000593D0000}"/>
    <cellStyle name="Normal 2 3 3 3 2 5" xfId="15775" xr:uid="{00000000-0005-0000-0000-00005A3D0000}"/>
    <cellStyle name="Normal 2 3 3 3 2 5 2" xfId="15776" xr:uid="{00000000-0005-0000-0000-00005B3D0000}"/>
    <cellStyle name="Normal 2 3 3 3 2 5 2 2" xfId="15777" xr:uid="{00000000-0005-0000-0000-00005C3D0000}"/>
    <cellStyle name="Normal 2 3 3 3 2 5 3" xfId="15778" xr:uid="{00000000-0005-0000-0000-00005D3D0000}"/>
    <cellStyle name="Normal 2 3 3 3 2 6" xfId="15779" xr:uid="{00000000-0005-0000-0000-00005E3D0000}"/>
    <cellStyle name="Normal 2 3 3 3 2 6 2" xfId="15780" xr:uid="{00000000-0005-0000-0000-00005F3D0000}"/>
    <cellStyle name="Normal 2 3 3 3 2 6 2 2" xfId="15781" xr:uid="{00000000-0005-0000-0000-0000603D0000}"/>
    <cellStyle name="Normal 2 3 3 3 2 6 3" xfId="15782" xr:uid="{00000000-0005-0000-0000-0000613D0000}"/>
    <cellStyle name="Normal 2 3 3 3 2 7" xfId="15783" xr:uid="{00000000-0005-0000-0000-0000623D0000}"/>
    <cellStyle name="Normal 2 3 3 3 2 7 2" xfId="15784" xr:uid="{00000000-0005-0000-0000-0000633D0000}"/>
    <cellStyle name="Normal 2 3 3 3 2 8" xfId="15785" xr:uid="{00000000-0005-0000-0000-0000643D0000}"/>
    <cellStyle name="Normal 2 3 3 3 2 8 2" xfId="15786" xr:uid="{00000000-0005-0000-0000-0000653D0000}"/>
    <cellStyle name="Normal 2 3 3 3 2 9" xfId="15787" xr:uid="{00000000-0005-0000-0000-0000663D0000}"/>
    <cellStyle name="Normal 2 3 3 3 3" xfId="15788" xr:uid="{00000000-0005-0000-0000-0000673D0000}"/>
    <cellStyle name="Normal 2 3 3 3 3 2" xfId="15789" xr:uid="{00000000-0005-0000-0000-0000683D0000}"/>
    <cellStyle name="Normal 2 3 3 3 3 2 2" xfId="15790" xr:uid="{00000000-0005-0000-0000-0000693D0000}"/>
    <cellStyle name="Normal 2 3 3 3 3 2 2 2" xfId="15791" xr:uid="{00000000-0005-0000-0000-00006A3D0000}"/>
    <cellStyle name="Normal 2 3 3 3 3 2 2 2 2" xfId="15792" xr:uid="{00000000-0005-0000-0000-00006B3D0000}"/>
    <cellStyle name="Normal 2 3 3 3 3 2 2 3" xfId="15793" xr:uid="{00000000-0005-0000-0000-00006C3D0000}"/>
    <cellStyle name="Normal 2 3 3 3 3 2 3" xfId="15794" xr:uid="{00000000-0005-0000-0000-00006D3D0000}"/>
    <cellStyle name="Normal 2 3 3 3 3 2 3 2" xfId="15795" xr:uid="{00000000-0005-0000-0000-00006E3D0000}"/>
    <cellStyle name="Normal 2 3 3 3 3 2 3 2 2" xfId="15796" xr:uid="{00000000-0005-0000-0000-00006F3D0000}"/>
    <cellStyle name="Normal 2 3 3 3 3 2 3 3" xfId="15797" xr:uid="{00000000-0005-0000-0000-0000703D0000}"/>
    <cellStyle name="Normal 2 3 3 3 3 2 4" xfId="15798" xr:uid="{00000000-0005-0000-0000-0000713D0000}"/>
    <cellStyle name="Normal 2 3 3 3 3 2 4 2" xfId="15799" xr:uid="{00000000-0005-0000-0000-0000723D0000}"/>
    <cellStyle name="Normal 2 3 3 3 3 2 4 2 2" xfId="15800" xr:uid="{00000000-0005-0000-0000-0000733D0000}"/>
    <cellStyle name="Normal 2 3 3 3 3 2 4 3" xfId="15801" xr:uid="{00000000-0005-0000-0000-0000743D0000}"/>
    <cellStyle name="Normal 2 3 3 3 3 2 5" xfId="15802" xr:uid="{00000000-0005-0000-0000-0000753D0000}"/>
    <cellStyle name="Normal 2 3 3 3 3 2 5 2" xfId="15803" xr:uid="{00000000-0005-0000-0000-0000763D0000}"/>
    <cellStyle name="Normal 2 3 3 3 3 2 6" xfId="15804" xr:uid="{00000000-0005-0000-0000-0000773D0000}"/>
    <cellStyle name="Normal 2 3 3 3 3 2 6 2" xfId="15805" xr:uid="{00000000-0005-0000-0000-0000783D0000}"/>
    <cellStyle name="Normal 2 3 3 3 3 2 7" xfId="15806" xr:uid="{00000000-0005-0000-0000-0000793D0000}"/>
    <cellStyle name="Normal 2 3 3 3 3 3" xfId="15807" xr:uid="{00000000-0005-0000-0000-00007A3D0000}"/>
    <cellStyle name="Normal 2 3 3 3 3 3 2" xfId="15808" xr:uid="{00000000-0005-0000-0000-00007B3D0000}"/>
    <cellStyle name="Normal 2 3 3 3 3 3 2 2" xfId="15809" xr:uid="{00000000-0005-0000-0000-00007C3D0000}"/>
    <cellStyle name="Normal 2 3 3 3 3 3 3" xfId="15810" xr:uid="{00000000-0005-0000-0000-00007D3D0000}"/>
    <cellStyle name="Normal 2 3 3 3 3 4" xfId="15811" xr:uid="{00000000-0005-0000-0000-00007E3D0000}"/>
    <cellStyle name="Normal 2 3 3 3 3 4 2" xfId="15812" xr:uid="{00000000-0005-0000-0000-00007F3D0000}"/>
    <cellStyle name="Normal 2 3 3 3 3 4 2 2" xfId="15813" xr:uid="{00000000-0005-0000-0000-0000803D0000}"/>
    <cellStyle name="Normal 2 3 3 3 3 4 3" xfId="15814" xr:uid="{00000000-0005-0000-0000-0000813D0000}"/>
    <cellStyle name="Normal 2 3 3 3 3 5" xfId="15815" xr:uid="{00000000-0005-0000-0000-0000823D0000}"/>
    <cellStyle name="Normal 2 3 3 3 3 5 2" xfId="15816" xr:uid="{00000000-0005-0000-0000-0000833D0000}"/>
    <cellStyle name="Normal 2 3 3 3 3 5 2 2" xfId="15817" xr:uid="{00000000-0005-0000-0000-0000843D0000}"/>
    <cellStyle name="Normal 2 3 3 3 3 5 3" xfId="15818" xr:uid="{00000000-0005-0000-0000-0000853D0000}"/>
    <cellStyle name="Normal 2 3 3 3 3 6" xfId="15819" xr:uid="{00000000-0005-0000-0000-0000863D0000}"/>
    <cellStyle name="Normal 2 3 3 3 3 6 2" xfId="15820" xr:uid="{00000000-0005-0000-0000-0000873D0000}"/>
    <cellStyle name="Normal 2 3 3 3 3 7" xfId="15821" xr:uid="{00000000-0005-0000-0000-0000883D0000}"/>
    <cellStyle name="Normal 2 3 3 3 3 7 2" xfId="15822" xr:uid="{00000000-0005-0000-0000-0000893D0000}"/>
    <cellStyle name="Normal 2 3 3 3 3 8" xfId="15823" xr:uid="{00000000-0005-0000-0000-00008A3D0000}"/>
    <cellStyle name="Normal 2 3 3 3 4" xfId="15824" xr:uid="{00000000-0005-0000-0000-00008B3D0000}"/>
    <cellStyle name="Normal 2 3 3 3 4 2" xfId="15825" xr:uid="{00000000-0005-0000-0000-00008C3D0000}"/>
    <cellStyle name="Normal 2 3 3 3 4 2 2" xfId="15826" xr:uid="{00000000-0005-0000-0000-00008D3D0000}"/>
    <cellStyle name="Normal 2 3 3 3 4 2 2 2" xfId="15827" xr:uid="{00000000-0005-0000-0000-00008E3D0000}"/>
    <cellStyle name="Normal 2 3 3 3 4 2 3" xfId="15828" xr:uid="{00000000-0005-0000-0000-00008F3D0000}"/>
    <cellStyle name="Normal 2 3 3 3 4 3" xfId="15829" xr:uid="{00000000-0005-0000-0000-0000903D0000}"/>
    <cellStyle name="Normal 2 3 3 3 4 3 2" xfId="15830" xr:uid="{00000000-0005-0000-0000-0000913D0000}"/>
    <cellStyle name="Normal 2 3 3 3 4 3 2 2" xfId="15831" xr:uid="{00000000-0005-0000-0000-0000923D0000}"/>
    <cellStyle name="Normal 2 3 3 3 4 3 3" xfId="15832" xr:uid="{00000000-0005-0000-0000-0000933D0000}"/>
    <cellStyle name="Normal 2 3 3 3 4 4" xfId="15833" xr:uid="{00000000-0005-0000-0000-0000943D0000}"/>
    <cellStyle name="Normal 2 3 3 3 4 4 2" xfId="15834" xr:uid="{00000000-0005-0000-0000-0000953D0000}"/>
    <cellStyle name="Normal 2 3 3 3 4 4 2 2" xfId="15835" xr:uid="{00000000-0005-0000-0000-0000963D0000}"/>
    <cellStyle name="Normal 2 3 3 3 4 4 3" xfId="15836" xr:uid="{00000000-0005-0000-0000-0000973D0000}"/>
    <cellStyle name="Normal 2 3 3 3 4 5" xfId="15837" xr:uid="{00000000-0005-0000-0000-0000983D0000}"/>
    <cellStyle name="Normal 2 3 3 3 4 5 2" xfId="15838" xr:uid="{00000000-0005-0000-0000-0000993D0000}"/>
    <cellStyle name="Normal 2 3 3 3 4 6" xfId="15839" xr:uid="{00000000-0005-0000-0000-00009A3D0000}"/>
    <cellStyle name="Normal 2 3 3 3 4 6 2" xfId="15840" xr:uid="{00000000-0005-0000-0000-00009B3D0000}"/>
    <cellStyle name="Normal 2 3 3 3 4 7" xfId="15841" xr:uid="{00000000-0005-0000-0000-00009C3D0000}"/>
    <cellStyle name="Normal 2 3 3 3 5" xfId="15842" xr:uid="{00000000-0005-0000-0000-00009D3D0000}"/>
    <cellStyle name="Normal 2 3 3 3 5 2" xfId="15843" xr:uid="{00000000-0005-0000-0000-00009E3D0000}"/>
    <cellStyle name="Normal 2 3 3 3 5 2 2" xfId="15844" xr:uid="{00000000-0005-0000-0000-00009F3D0000}"/>
    <cellStyle name="Normal 2 3 3 3 5 2 2 2" xfId="15845" xr:uid="{00000000-0005-0000-0000-0000A03D0000}"/>
    <cellStyle name="Normal 2 3 3 3 5 2 3" xfId="15846" xr:uid="{00000000-0005-0000-0000-0000A13D0000}"/>
    <cellStyle name="Normal 2 3 3 3 5 3" xfId="15847" xr:uid="{00000000-0005-0000-0000-0000A23D0000}"/>
    <cellStyle name="Normal 2 3 3 3 5 3 2" xfId="15848" xr:uid="{00000000-0005-0000-0000-0000A33D0000}"/>
    <cellStyle name="Normal 2 3 3 3 5 3 2 2" xfId="15849" xr:uid="{00000000-0005-0000-0000-0000A43D0000}"/>
    <cellStyle name="Normal 2 3 3 3 5 3 3" xfId="15850" xr:uid="{00000000-0005-0000-0000-0000A53D0000}"/>
    <cellStyle name="Normal 2 3 3 3 5 4" xfId="15851" xr:uid="{00000000-0005-0000-0000-0000A63D0000}"/>
    <cellStyle name="Normal 2 3 3 3 5 4 2" xfId="15852" xr:uid="{00000000-0005-0000-0000-0000A73D0000}"/>
    <cellStyle name="Normal 2 3 3 3 5 4 2 2" xfId="15853" xr:uid="{00000000-0005-0000-0000-0000A83D0000}"/>
    <cellStyle name="Normal 2 3 3 3 5 4 3" xfId="15854" xr:uid="{00000000-0005-0000-0000-0000A93D0000}"/>
    <cellStyle name="Normal 2 3 3 3 5 5" xfId="15855" xr:uid="{00000000-0005-0000-0000-0000AA3D0000}"/>
    <cellStyle name="Normal 2 3 3 3 5 5 2" xfId="15856" xr:uid="{00000000-0005-0000-0000-0000AB3D0000}"/>
    <cellStyle name="Normal 2 3 3 3 5 6" xfId="15857" xr:uid="{00000000-0005-0000-0000-0000AC3D0000}"/>
    <cellStyle name="Normal 2 3 3 3 5 6 2" xfId="15858" xr:uid="{00000000-0005-0000-0000-0000AD3D0000}"/>
    <cellStyle name="Normal 2 3 3 3 5 7" xfId="15859" xr:uid="{00000000-0005-0000-0000-0000AE3D0000}"/>
    <cellStyle name="Normal 2 3 3 3 6" xfId="15860" xr:uid="{00000000-0005-0000-0000-0000AF3D0000}"/>
    <cellStyle name="Normal 2 3 3 3 6 2" xfId="15861" xr:uid="{00000000-0005-0000-0000-0000B03D0000}"/>
    <cellStyle name="Normal 2 3 3 3 6 2 2" xfId="15862" xr:uid="{00000000-0005-0000-0000-0000B13D0000}"/>
    <cellStyle name="Normal 2 3 3 3 6 3" xfId="15863" xr:uid="{00000000-0005-0000-0000-0000B23D0000}"/>
    <cellStyle name="Normal 2 3 3 3 7" xfId="15864" xr:uid="{00000000-0005-0000-0000-0000B33D0000}"/>
    <cellStyle name="Normal 2 3 3 3 7 2" xfId="15865" xr:uid="{00000000-0005-0000-0000-0000B43D0000}"/>
    <cellStyle name="Normal 2 3 3 3 7 2 2" xfId="15866" xr:uid="{00000000-0005-0000-0000-0000B53D0000}"/>
    <cellStyle name="Normal 2 3 3 3 7 3" xfId="15867" xr:uid="{00000000-0005-0000-0000-0000B63D0000}"/>
    <cellStyle name="Normal 2 3 3 3 8" xfId="15868" xr:uid="{00000000-0005-0000-0000-0000B73D0000}"/>
    <cellStyle name="Normal 2 3 3 3 8 2" xfId="15869" xr:uid="{00000000-0005-0000-0000-0000B83D0000}"/>
    <cellStyle name="Normal 2 3 3 3 8 2 2" xfId="15870" xr:uid="{00000000-0005-0000-0000-0000B93D0000}"/>
    <cellStyle name="Normal 2 3 3 3 8 3" xfId="15871" xr:uid="{00000000-0005-0000-0000-0000BA3D0000}"/>
    <cellStyle name="Normal 2 3 3 3 9" xfId="15872" xr:uid="{00000000-0005-0000-0000-0000BB3D0000}"/>
    <cellStyle name="Normal 2 3 3 3 9 2" xfId="15873" xr:uid="{00000000-0005-0000-0000-0000BC3D0000}"/>
    <cellStyle name="Normal 2 3 3 4" xfId="15874" xr:uid="{00000000-0005-0000-0000-0000BD3D0000}"/>
    <cellStyle name="Normal 2 3 3 4 2" xfId="15875" xr:uid="{00000000-0005-0000-0000-0000BE3D0000}"/>
    <cellStyle name="Normal 2 3 3 4 2 2" xfId="15876" xr:uid="{00000000-0005-0000-0000-0000BF3D0000}"/>
    <cellStyle name="Normal 2 3 3 4 2 2 2" xfId="15877" xr:uid="{00000000-0005-0000-0000-0000C03D0000}"/>
    <cellStyle name="Normal 2 3 3 4 2 2 2 2" xfId="15878" xr:uid="{00000000-0005-0000-0000-0000C13D0000}"/>
    <cellStyle name="Normal 2 3 3 4 2 2 3" xfId="15879" xr:uid="{00000000-0005-0000-0000-0000C23D0000}"/>
    <cellStyle name="Normal 2 3 3 4 2 3" xfId="15880" xr:uid="{00000000-0005-0000-0000-0000C33D0000}"/>
    <cellStyle name="Normal 2 3 3 4 2 3 2" xfId="15881" xr:uid="{00000000-0005-0000-0000-0000C43D0000}"/>
    <cellStyle name="Normal 2 3 3 4 2 3 2 2" xfId="15882" xr:uid="{00000000-0005-0000-0000-0000C53D0000}"/>
    <cellStyle name="Normal 2 3 3 4 2 3 3" xfId="15883" xr:uid="{00000000-0005-0000-0000-0000C63D0000}"/>
    <cellStyle name="Normal 2 3 3 4 2 4" xfId="15884" xr:uid="{00000000-0005-0000-0000-0000C73D0000}"/>
    <cellStyle name="Normal 2 3 3 4 2 4 2" xfId="15885" xr:uid="{00000000-0005-0000-0000-0000C83D0000}"/>
    <cellStyle name="Normal 2 3 3 4 2 4 2 2" xfId="15886" xr:uid="{00000000-0005-0000-0000-0000C93D0000}"/>
    <cellStyle name="Normal 2 3 3 4 2 4 3" xfId="15887" xr:uid="{00000000-0005-0000-0000-0000CA3D0000}"/>
    <cellStyle name="Normal 2 3 3 4 2 5" xfId="15888" xr:uid="{00000000-0005-0000-0000-0000CB3D0000}"/>
    <cellStyle name="Normal 2 3 3 4 2 5 2" xfId="15889" xr:uid="{00000000-0005-0000-0000-0000CC3D0000}"/>
    <cellStyle name="Normal 2 3 3 4 2 6" xfId="15890" xr:uid="{00000000-0005-0000-0000-0000CD3D0000}"/>
    <cellStyle name="Normal 2 3 3 4 2 6 2" xfId="15891" xr:uid="{00000000-0005-0000-0000-0000CE3D0000}"/>
    <cellStyle name="Normal 2 3 3 4 2 7" xfId="15892" xr:uid="{00000000-0005-0000-0000-0000CF3D0000}"/>
    <cellStyle name="Normal 2 3 3 4 3" xfId="15893" xr:uid="{00000000-0005-0000-0000-0000D03D0000}"/>
    <cellStyle name="Normal 2 3 3 4 3 2" xfId="15894" xr:uid="{00000000-0005-0000-0000-0000D13D0000}"/>
    <cellStyle name="Normal 2 3 3 4 3 2 2" xfId="15895" xr:uid="{00000000-0005-0000-0000-0000D23D0000}"/>
    <cellStyle name="Normal 2 3 3 4 3 2 2 2" xfId="15896" xr:uid="{00000000-0005-0000-0000-0000D33D0000}"/>
    <cellStyle name="Normal 2 3 3 4 3 2 3" xfId="15897" xr:uid="{00000000-0005-0000-0000-0000D43D0000}"/>
    <cellStyle name="Normal 2 3 3 4 3 3" xfId="15898" xr:uid="{00000000-0005-0000-0000-0000D53D0000}"/>
    <cellStyle name="Normal 2 3 3 4 3 3 2" xfId="15899" xr:uid="{00000000-0005-0000-0000-0000D63D0000}"/>
    <cellStyle name="Normal 2 3 3 4 3 3 2 2" xfId="15900" xr:uid="{00000000-0005-0000-0000-0000D73D0000}"/>
    <cellStyle name="Normal 2 3 3 4 3 3 3" xfId="15901" xr:uid="{00000000-0005-0000-0000-0000D83D0000}"/>
    <cellStyle name="Normal 2 3 3 4 3 4" xfId="15902" xr:uid="{00000000-0005-0000-0000-0000D93D0000}"/>
    <cellStyle name="Normal 2 3 3 4 3 4 2" xfId="15903" xr:uid="{00000000-0005-0000-0000-0000DA3D0000}"/>
    <cellStyle name="Normal 2 3 3 4 3 4 2 2" xfId="15904" xr:uid="{00000000-0005-0000-0000-0000DB3D0000}"/>
    <cellStyle name="Normal 2 3 3 4 3 4 3" xfId="15905" xr:uid="{00000000-0005-0000-0000-0000DC3D0000}"/>
    <cellStyle name="Normal 2 3 3 4 3 5" xfId="15906" xr:uid="{00000000-0005-0000-0000-0000DD3D0000}"/>
    <cellStyle name="Normal 2 3 3 4 3 5 2" xfId="15907" xr:uid="{00000000-0005-0000-0000-0000DE3D0000}"/>
    <cellStyle name="Normal 2 3 3 4 3 6" xfId="15908" xr:uid="{00000000-0005-0000-0000-0000DF3D0000}"/>
    <cellStyle name="Normal 2 3 3 4 3 6 2" xfId="15909" xr:uid="{00000000-0005-0000-0000-0000E03D0000}"/>
    <cellStyle name="Normal 2 3 3 4 3 7" xfId="15910" xr:uid="{00000000-0005-0000-0000-0000E13D0000}"/>
    <cellStyle name="Normal 2 3 3 4 4" xfId="15911" xr:uid="{00000000-0005-0000-0000-0000E23D0000}"/>
    <cellStyle name="Normal 2 3 3 4 4 2" xfId="15912" xr:uid="{00000000-0005-0000-0000-0000E33D0000}"/>
    <cellStyle name="Normal 2 3 3 4 4 2 2" xfId="15913" xr:uid="{00000000-0005-0000-0000-0000E43D0000}"/>
    <cellStyle name="Normal 2 3 3 4 4 3" xfId="15914" xr:uid="{00000000-0005-0000-0000-0000E53D0000}"/>
    <cellStyle name="Normal 2 3 3 4 5" xfId="15915" xr:uid="{00000000-0005-0000-0000-0000E63D0000}"/>
    <cellStyle name="Normal 2 3 3 4 5 2" xfId="15916" xr:uid="{00000000-0005-0000-0000-0000E73D0000}"/>
    <cellStyle name="Normal 2 3 3 4 5 2 2" xfId="15917" xr:uid="{00000000-0005-0000-0000-0000E83D0000}"/>
    <cellStyle name="Normal 2 3 3 4 5 3" xfId="15918" xr:uid="{00000000-0005-0000-0000-0000E93D0000}"/>
    <cellStyle name="Normal 2 3 3 4 6" xfId="15919" xr:uid="{00000000-0005-0000-0000-0000EA3D0000}"/>
    <cellStyle name="Normal 2 3 3 4 6 2" xfId="15920" xr:uid="{00000000-0005-0000-0000-0000EB3D0000}"/>
    <cellStyle name="Normal 2 3 3 4 6 2 2" xfId="15921" xr:uid="{00000000-0005-0000-0000-0000EC3D0000}"/>
    <cellStyle name="Normal 2 3 3 4 6 3" xfId="15922" xr:uid="{00000000-0005-0000-0000-0000ED3D0000}"/>
    <cellStyle name="Normal 2 3 3 4 7" xfId="15923" xr:uid="{00000000-0005-0000-0000-0000EE3D0000}"/>
    <cellStyle name="Normal 2 3 3 4 7 2" xfId="15924" xr:uid="{00000000-0005-0000-0000-0000EF3D0000}"/>
    <cellStyle name="Normal 2 3 3 4 8" xfId="15925" xr:uid="{00000000-0005-0000-0000-0000F03D0000}"/>
    <cellStyle name="Normal 2 3 3 4 8 2" xfId="15926" xr:uid="{00000000-0005-0000-0000-0000F13D0000}"/>
    <cellStyle name="Normal 2 3 3 4 9" xfId="15927" xr:uid="{00000000-0005-0000-0000-0000F23D0000}"/>
    <cellStyle name="Normal 2 3 3 5" xfId="15928" xr:uid="{00000000-0005-0000-0000-0000F33D0000}"/>
    <cellStyle name="Normal 2 3 3 5 2" xfId="15929" xr:uid="{00000000-0005-0000-0000-0000F43D0000}"/>
    <cellStyle name="Normal 2 3 3 5 2 2" xfId="15930" xr:uid="{00000000-0005-0000-0000-0000F53D0000}"/>
    <cellStyle name="Normal 2 3 3 5 2 2 2" xfId="15931" xr:uid="{00000000-0005-0000-0000-0000F63D0000}"/>
    <cellStyle name="Normal 2 3 3 5 2 2 2 2" xfId="15932" xr:uid="{00000000-0005-0000-0000-0000F73D0000}"/>
    <cellStyle name="Normal 2 3 3 5 2 2 3" xfId="15933" xr:uid="{00000000-0005-0000-0000-0000F83D0000}"/>
    <cellStyle name="Normal 2 3 3 5 2 3" xfId="15934" xr:uid="{00000000-0005-0000-0000-0000F93D0000}"/>
    <cellStyle name="Normal 2 3 3 5 2 3 2" xfId="15935" xr:uid="{00000000-0005-0000-0000-0000FA3D0000}"/>
    <cellStyle name="Normal 2 3 3 5 2 3 2 2" xfId="15936" xr:uid="{00000000-0005-0000-0000-0000FB3D0000}"/>
    <cellStyle name="Normal 2 3 3 5 2 3 3" xfId="15937" xr:uid="{00000000-0005-0000-0000-0000FC3D0000}"/>
    <cellStyle name="Normal 2 3 3 5 2 4" xfId="15938" xr:uid="{00000000-0005-0000-0000-0000FD3D0000}"/>
    <cellStyle name="Normal 2 3 3 5 2 4 2" xfId="15939" xr:uid="{00000000-0005-0000-0000-0000FE3D0000}"/>
    <cellStyle name="Normal 2 3 3 5 2 4 2 2" xfId="15940" xr:uid="{00000000-0005-0000-0000-0000FF3D0000}"/>
    <cellStyle name="Normal 2 3 3 5 2 4 3" xfId="15941" xr:uid="{00000000-0005-0000-0000-0000003E0000}"/>
    <cellStyle name="Normal 2 3 3 5 2 5" xfId="15942" xr:uid="{00000000-0005-0000-0000-0000013E0000}"/>
    <cellStyle name="Normal 2 3 3 5 2 5 2" xfId="15943" xr:uid="{00000000-0005-0000-0000-0000023E0000}"/>
    <cellStyle name="Normal 2 3 3 5 2 6" xfId="15944" xr:uid="{00000000-0005-0000-0000-0000033E0000}"/>
    <cellStyle name="Normal 2 3 3 5 2 6 2" xfId="15945" xr:uid="{00000000-0005-0000-0000-0000043E0000}"/>
    <cellStyle name="Normal 2 3 3 5 2 7" xfId="15946" xr:uid="{00000000-0005-0000-0000-0000053E0000}"/>
    <cellStyle name="Normal 2 3 3 5 3" xfId="15947" xr:uid="{00000000-0005-0000-0000-0000063E0000}"/>
    <cellStyle name="Normal 2 3 3 5 3 2" xfId="15948" xr:uid="{00000000-0005-0000-0000-0000073E0000}"/>
    <cellStyle name="Normal 2 3 3 5 3 2 2" xfId="15949" xr:uid="{00000000-0005-0000-0000-0000083E0000}"/>
    <cellStyle name="Normal 2 3 3 5 3 3" xfId="15950" xr:uid="{00000000-0005-0000-0000-0000093E0000}"/>
    <cellStyle name="Normal 2 3 3 5 4" xfId="15951" xr:uid="{00000000-0005-0000-0000-00000A3E0000}"/>
    <cellStyle name="Normal 2 3 3 5 4 2" xfId="15952" xr:uid="{00000000-0005-0000-0000-00000B3E0000}"/>
    <cellStyle name="Normal 2 3 3 5 4 2 2" xfId="15953" xr:uid="{00000000-0005-0000-0000-00000C3E0000}"/>
    <cellStyle name="Normal 2 3 3 5 4 3" xfId="15954" xr:uid="{00000000-0005-0000-0000-00000D3E0000}"/>
    <cellStyle name="Normal 2 3 3 5 5" xfId="15955" xr:uid="{00000000-0005-0000-0000-00000E3E0000}"/>
    <cellStyle name="Normal 2 3 3 5 5 2" xfId="15956" xr:uid="{00000000-0005-0000-0000-00000F3E0000}"/>
    <cellStyle name="Normal 2 3 3 5 5 2 2" xfId="15957" xr:uid="{00000000-0005-0000-0000-0000103E0000}"/>
    <cellStyle name="Normal 2 3 3 5 5 3" xfId="15958" xr:uid="{00000000-0005-0000-0000-0000113E0000}"/>
    <cellStyle name="Normal 2 3 3 5 6" xfId="15959" xr:uid="{00000000-0005-0000-0000-0000123E0000}"/>
    <cellStyle name="Normal 2 3 3 5 6 2" xfId="15960" xr:uid="{00000000-0005-0000-0000-0000133E0000}"/>
    <cellStyle name="Normal 2 3 3 5 7" xfId="15961" xr:uid="{00000000-0005-0000-0000-0000143E0000}"/>
    <cellStyle name="Normal 2 3 3 5 7 2" xfId="15962" xr:uid="{00000000-0005-0000-0000-0000153E0000}"/>
    <cellStyle name="Normal 2 3 3 5 8" xfId="15963" xr:uid="{00000000-0005-0000-0000-0000163E0000}"/>
    <cellStyle name="Normal 2 3 3 6" xfId="15964" xr:uid="{00000000-0005-0000-0000-0000173E0000}"/>
    <cellStyle name="Normal 2 3 3 6 2" xfId="15965" xr:uid="{00000000-0005-0000-0000-0000183E0000}"/>
    <cellStyle name="Normal 2 3 3 6 2 2" xfId="15966" xr:uid="{00000000-0005-0000-0000-0000193E0000}"/>
    <cellStyle name="Normal 2 3 3 6 2 2 2" xfId="15967" xr:uid="{00000000-0005-0000-0000-00001A3E0000}"/>
    <cellStyle name="Normal 2 3 3 6 2 3" xfId="15968" xr:uid="{00000000-0005-0000-0000-00001B3E0000}"/>
    <cellStyle name="Normal 2 3 3 6 3" xfId="15969" xr:uid="{00000000-0005-0000-0000-00001C3E0000}"/>
    <cellStyle name="Normal 2 3 3 6 3 2" xfId="15970" xr:uid="{00000000-0005-0000-0000-00001D3E0000}"/>
    <cellStyle name="Normal 2 3 3 6 3 2 2" xfId="15971" xr:uid="{00000000-0005-0000-0000-00001E3E0000}"/>
    <cellStyle name="Normal 2 3 3 6 3 3" xfId="15972" xr:uid="{00000000-0005-0000-0000-00001F3E0000}"/>
    <cellStyle name="Normal 2 3 3 6 4" xfId="15973" xr:uid="{00000000-0005-0000-0000-0000203E0000}"/>
    <cellStyle name="Normal 2 3 3 6 4 2" xfId="15974" xr:uid="{00000000-0005-0000-0000-0000213E0000}"/>
    <cellStyle name="Normal 2 3 3 6 4 2 2" xfId="15975" xr:uid="{00000000-0005-0000-0000-0000223E0000}"/>
    <cellStyle name="Normal 2 3 3 6 4 3" xfId="15976" xr:uid="{00000000-0005-0000-0000-0000233E0000}"/>
    <cellStyle name="Normal 2 3 3 6 5" xfId="15977" xr:uid="{00000000-0005-0000-0000-0000243E0000}"/>
    <cellStyle name="Normal 2 3 3 6 5 2" xfId="15978" xr:uid="{00000000-0005-0000-0000-0000253E0000}"/>
    <cellStyle name="Normal 2 3 3 6 6" xfId="15979" xr:uid="{00000000-0005-0000-0000-0000263E0000}"/>
    <cellStyle name="Normal 2 3 3 6 6 2" xfId="15980" xr:uid="{00000000-0005-0000-0000-0000273E0000}"/>
    <cellStyle name="Normal 2 3 3 6 7" xfId="15981" xr:uid="{00000000-0005-0000-0000-0000283E0000}"/>
    <cellStyle name="Normal 2 3 3 7" xfId="15982" xr:uid="{00000000-0005-0000-0000-0000293E0000}"/>
    <cellStyle name="Normal 2 3 3 7 2" xfId="15983" xr:uid="{00000000-0005-0000-0000-00002A3E0000}"/>
    <cellStyle name="Normal 2 3 3 7 2 2" xfId="15984" xr:uid="{00000000-0005-0000-0000-00002B3E0000}"/>
    <cellStyle name="Normal 2 3 3 7 2 2 2" xfId="15985" xr:uid="{00000000-0005-0000-0000-00002C3E0000}"/>
    <cellStyle name="Normal 2 3 3 7 2 3" xfId="15986" xr:uid="{00000000-0005-0000-0000-00002D3E0000}"/>
    <cellStyle name="Normal 2 3 3 7 3" xfId="15987" xr:uid="{00000000-0005-0000-0000-00002E3E0000}"/>
    <cellStyle name="Normal 2 3 3 7 3 2" xfId="15988" xr:uid="{00000000-0005-0000-0000-00002F3E0000}"/>
    <cellStyle name="Normal 2 3 3 7 3 2 2" xfId="15989" xr:uid="{00000000-0005-0000-0000-0000303E0000}"/>
    <cellStyle name="Normal 2 3 3 7 3 3" xfId="15990" xr:uid="{00000000-0005-0000-0000-0000313E0000}"/>
    <cellStyle name="Normal 2 3 3 7 4" xfId="15991" xr:uid="{00000000-0005-0000-0000-0000323E0000}"/>
    <cellStyle name="Normal 2 3 3 7 4 2" xfId="15992" xr:uid="{00000000-0005-0000-0000-0000333E0000}"/>
    <cellStyle name="Normal 2 3 3 7 4 2 2" xfId="15993" xr:uid="{00000000-0005-0000-0000-0000343E0000}"/>
    <cellStyle name="Normal 2 3 3 7 4 3" xfId="15994" xr:uid="{00000000-0005-0000-0000-0000353E0000}"/>
    <cellStyle name="Normal 2 3 3 7 5" xfId="15995" xr:uid="{00000000-0005-0000-0000-0000363E0000}"/>
    <cellStyle name="Normal 2 3 3 7 5 2" xfId="15996" xr:uid="{00000000-0005-0000-0000-0000373E0000}"/>
    <cellStyle name="Normal 2 3 3 7 6" xfId="15997" xr:uid="{00000000-0005-0000-0000-0000383E0000}"/>
    <cellStyle name="Normal 2 3 3 7 6 2" xfId="15998" xr:uid="{00000000-0005-0000-0000-0000393E0000}"/>
    <cellStyle name="Normal 2 3 3 7 7" xfId="15999" xr:uid="{00000000-0005-0000-0000-00003A3E0000}"/>
    <cellStyle name="Normal 2 3 3 8" xfId="16000" xr:uid="{00000000-0005-0000-0000-00003B3E0000}"/>
    <cellStyle name="Normal 2 3 3 8 2" xfId="16001" xr:uid="{00000000-0005-0000-0000-00003C3E0000}"/>
    <cellStyle name="Normal 2 3 3 8 2 2" xfId="16002" xr:uid="{00000000-0005-0000-0000-00003D3E0000}"/>
    <cellStyle name="Normal 2 3 3 8 3" xfId="16003" xr:uid="{00000000-0005-0000-0000-00003E3E0000}"/>
    <cellStyle name="Normal 2 3 3 9" xfId="16004" xr:uid="{00000000-0005-0000-0000-00003F3E0000}"/>
    <cellStyle name="Normal 2 3 3 9 2" xfId="16005" xr:uid="{00000000-0005-0000-0000-0000403E0000}"/>
    <cellStyle name="Normal 2 3 3 9 2 2" xfId="16006" xr:uid="{00000000-0005-0000-0000-0000413E0000}"/>
    <cellStyle name="Normal 2 3 3 9 3" xfId="16007" xr:uid="{00000000-0005-0000-0000-0000423E0000}"/>
    <cellStyle name="Normal 2 3 3_Confidential Information" xfId="16008" xr:uid="{00000000-0005-0000-0000-0000433E0000}"/>
    <cellStyle name="Normal 2 3 4" xfId="479" xr:uid="{00000000-0005-0000-0000-0000443E0000}"/>
    <cellStyle name="Normal 2 3 4 10" xfId="16009" xr:uid="{00000000-0005-0000-0000-0000453E0000}"/>
    <cellStyle name="Normal 2 3 4 10 2" xfId="16010" xr:uid="{00000000-0005-0000-0000-0000463E0000}"/>
    <cellStyle name="Normal 2 3 4 11" xfId="16011" xr:uid="{00000000-0005-0000-0000-0000473E0000}"/>
    <cellStyle name="Normal 2 3 4 2" xfId="16012" xr:uid="{00000000-0005-0000-0000-0000483E0000}"/>
    <cellStyle name="Normal 2 3 4 2 2" xfId="16013" xr:uid="{00000000-0005-0000-0000-0000493E0000}"/>
    <cellStyle name="Normal 2 3 4 2 2 2" xfId="16014" xr:uid="{00000000-0005-0000-0000-00004A3E0000}"/>
    <cellStyle name="Normal 2 3 4 2 2 2 2" xfId="16015" xr:uid="{00000000-0005-0000-0000-00004B3E0000}"/>
    <cellStyle name="Normal 2 3 4 2 2 2 2 2" xfId="16016" xr:uid="{00000000-0005-0000-0000-00004C3E0000}"/>
    <cellStyle name="Normal 2 3 4 2 2 2 3" xfId="16017" xr:uid="{00000000-0005-0000-0000-00004D3E0000}"/>
    <cellStyle name="Normal 2 3 4 2 2 3" xfId="16018" xr:uid="{00000000-0005-0000-0000-00004E3E0000}"/>
    <cellStyle name="Normal 2 3 4 2 2 3 2" xfId="16019" xr:uid="{00000000-0005-0000-0000-00004F3E0000}"/>
    <cellStyle name="Normal 2 3 4 2 2 3 2 2" xfId="16020" xr:uid="{00000000-0005-0000-0000-0000503E0000}"/>
    <cellStyle name="Normal 2 3 4 2 2 3 3" xfId="16021" xr:uid="{00000000-0005-0000-0000-0000513E0000}"/>
    <cellStyle name="Normal 2 3 4 2 2 4" xfId="16022" xr:uid="{00000000-0005-0000-0000-0000523E0000}"/>
    <cellStyle name="Normal 2 3 4 2 2 4 2" xfId="16023" xr:uid="{00000000-0005-0000-0000-0000533E0000}"/>
    <cellStyle name="Normal 2 3 4 2 2 4 2 2" xfId="16024" xr:uid="{00000000-0005-0000-0000-0000543E0000}"/>
    <cellStyle name="Normal 2 3 4 2 2 4 3" xfId="16025" xr:uid="{00000000-0005-0000-0000-0000553E0000}"/>
    <cellStyle name="Normal 2 3 4 2 2 5" xfId="16026" xr:uid="{00000000-0005-0000-0000-0000563E0000}"/>
    <cellStyle name="Normal 2 3 4 2 2 5 2" xfId="16027" xr:uid="{00000000-0005-0000-0000-0000573E0000}"/>
    <cellStyle name="Normal 2 3 4 2 2 6" xfId="16028" xr:uid="{00000000-0005-0000-0000-0000583E0000}"/>
    <cellStyle name="Normal 2 3 4 2 2 6 2" xfId="16029" xr:uid="{00000000-0005-0000-0000-0000593E0000}"/>
    <cellStyle name="Normal 2 3 4 2 2 7" xfId="16030" xr:uid="{00000000-0005-0000-0000-00005A3E0000}"/>
    <cellStyle name="Normal 2 3 4 2 3" xfId="16031" xr:uid="{00000000-0005-0000-0000-00005B3E0000}"/>
    <cellStyle name="Normal 2 3 4 2 3 2" xfId="16032" xr:uid="{00000000-0005-0000-0000-00005C3E0000}"/>
    <cellStyle name="Normal 2 3 4 2 3 2 2" xfId="16033" xr:uid="{00000000-0005-0000-0000-00005D3E0000}"/>
    <cellStyle name="Normal 2 3 4 2 3 2 2 2" xfId="16034" xr:uid="{00000000-0005-0000-0000-00005E3E0000}"/>
    <cellStyle name="Normal 2 3 4 2 3 2 3" xfId="16035" xr:uid="{00000000-0005-0000-0000-00005F3E0000}"/>
    <cellStyle name="Normal 2 3 4 2 3 3" xfId="16036" xr:uid="{00000000-0005-0000-0000-0000603E0000}"/>
    <cellStyle name="Normal 2 3 4 2 3 3 2" xfId="16037" xr:uid="{00000000-0005-0000-0000-0000613E0000}"/>
    <cellStyle name="Normal 2 3 4 2 3 3 2 2" xfId="16038" xr:uid="{00000000-0005-0000-0000-0000623E0000}"/>
    <cellStyle name="Normal 2 3 4 2 3 3 3" xfId="16039" xr:uid="{00000000-0005-0000-0000-0000633E0000}"/>
    <cellStyle name="Normal 2 3 4 2 3 4" xfId="16040" xr:uid="{00000000-0005-0000-0000-0000643E0000}"/>
    <cellStyle name="Normal 2 3 4 2 3 4 2" xfId="16041" xr:uid="{00000000-0005-0000-0000-0000653E0000}"/>
    <cellStyle name="Normal 2 3 4 2 3 4 2 2" xfId="16042" xr:uid="{00000000-0005-0000-0000-0000663E0000}"/>
    <cellStyle name="Normal 2 3 4 2 3 4 3" xfId="16043" xr:uid="{00000000-0005-0000-0000-0000673E0000}"/>
    <cellStyle name="Normal 2 3 4 2 3 5" xfId="16044" xr:uid="{00000000-0005-0000-0000-0000683E0000}"/>
    <cellStyle name="Normal 2 3 4 2 3 5 2" xfId="16045" xr:uid="{00000000-0005-0000-0000-0000693E0000}"/>
    <cellStyle name="Normal 2 3 4 2 3 6" xfId="16046" xr:uid="{00000000-0005-0000-0000-00006A3E0000}"/>
    <cellStyle name="Normal 2 3 4 2 3 6 2" xfId="16047" xr:uid="{00000000-0005-0000-0000-00006B3E0000}"/>
    <cellStyle name="Normal 2 3 4 2 3 7" xfId="16048" xr:uid="{00000000-0005-0000-0000-00006C3E0000}"/>
    <cellStyle name="Normal 2 3 4 2 4" xfId="16049" xr:uid="{00000000-0005-0000-0000-00006D3E0000}"/>
    <cellStyle name="Normal 2 3 4 2 4 2" xfId="16050" xr:uid="{00000000-0005-0000-0000-00006E3E0000}"/>
    <cellStyle name="Normal 2 3 4 2 4 2 2" xfId="16051" xr:uid="{00000000-0005-0000-0000-00006F3E0000}"/>
    <cellStyle name="Normal 2 3 4 2 4 3" xfId="16052" xr:uid="{00000000-0005-0000-0000-0000703E0000}"/>
    <cellStyle name="Normal 2 3 4 2 5" xfId="16053" xr:uid="{00000000-0005-0000-0000-0000713E0000}"/>
    <cellStyle name="Normal 2 3 4 2 5 2" xfId="16054" xr:uid="{00000000-0005-0000-0000-0000723E0000}"/>
    <cellStyle name="Normal 2 3 4 2 5 2 2" xfId="16055" xr:uid="{00000000-0005-0000-0000-0000733E0000}"/>
    <cellStyle name="Normal 2 3 4 2 5 3" xfId="16056" xr:uid="{00000000-0005-0000-0000-0000743E0000}"/>
    <cellStyle name="Normal 2 3 4 2 6" xfId="16057" xr:uid="{00000000-0005-0000-0000-0000753E0000}"/>
    <cellStyle name="Normal 2 3 4 2 6 2" xfId="16058" xr:uid="{00000000-0005-0000-0000-0000763E0000}"/>
    <cellStyle name="Normal 2 3 4 2 6 2 2" xfId="16059" xr:uid="{00000000-0005-0000-0000-0000773E0000}"/>
    <cellStyle name="Normal 2 3 4 2 6 3" xfId="16060" xr:uid="{00000000-0005-0000-0000-0000783E0000}"/>
    <cellStyle name="Normal 2 3 4 2 7" xfId="16061" xr:uid="{00000000-0005-0000-0000-0000793E0000}"/>
    <cellStyle name="Normal 2 3 4 2 7 2" xfId="16062" xr:uid="{00000000-0005-0000-0000-00007A3E0000}"/>
    <cellStyle name="Normal 2 3 4 2 8" xfId="16063" xr:uid="{00000000-0005-0000-0000-00007B3E0000}"/>
    <cellStyle name="Normal 2 3 4 2 8 2" xfId="16064" xr:uid="{00000000-0005-0000-0000-00007C3E0000}"/>
    <cellStyle name="Normal 2 3 4 2 9" xfId="16065" xr:uid="{00000000-0005-0000-0000-00007D3E0000}"/>
    <cellStyle name="Normal 2 3 4 3" xfId="16066" xr:uid="{00000000-0005-0000-0000-00007E3E0000}"/>
    <cellStyle name="Normal 2 3 4 3 2" xfId="16067" xr:uid="{00000000-0005-0000-0000-00007F3E0000}"/>
    <cellStyle name="Normal 2 3 4 3 2 2" xfId="16068" xr:uid="{00000000-0005-0000-0000-0000803E0000}"/>
    <cellStyle name="Normal 2 3 4 3 2 2 2" xfId="16069" xr:uid="{00000000-0005-0000-0000-0000813E0000}"/>
    <cellStyle name="Normal 2 3 4 3 2 2 2 2" xfId="16070" xr:uid="{00000000-0005-0000-0000-0000823E0000}"/>
    <cellStyle name="Normal 2 3 4 3 2 2 3" xfId="16071" xr:uid="{00000000-0005-0000-0000-0000833E0000}"/>
    <cellStyle name="Normal 2 3 4 3 2 3" xfId="16072" xr:uid="{00000000-0005-0000-0000-0000843E0000}"/>
    <cellStyle name="Normal 2 3 4 3 2 3 2" xfId="16073" xr:uid="{00000000-0005-0000-0000-0000853E0000}"/>
    <cellStyle name="Normal 2 3 4 3 2 3 2 2" xfId="16074" xr:uid="{00000000-0005-0000-0000-0000863E0000}"/>
    <cellStyle name="Normal 2 3 4 3 2 3 3" xfId="16075" xr:uid="{00000000-0005-0000-0000-0000873E0000}"/>
    <cellStyle name="Normal 2 3 4 3 2 4" xfId="16076" xr:uid="{00000000-0005-0000-0000-0000883E0000}"/>
    <cellStyle name="Normal 2 3 4 3 2 4 2" xfId="16077" xr:uid="{00000000-0005-0000-0000-0000893E0000}"/>
    <cellStyle name="Normal 2 3 4 3 2 4 2 2" xfId="16078" xr:uid="{00000000-0005-0000-0000-00008A3E0000}"/>
    <cellStyle name="Normal 2 3 4 3 2 4 3" xfId="16079" xr:uid="{00000000-0005-0000-0000-00008B3E0000}"/>
    <cellStyle name="Normal 2 3 4 3 2 5" xfId="16080" xr:uid="{00000000-0005-0000-0000-00008C3E0000}"/>
    <cellStyle name="Normal 2 3 4 3 2 5 2" xfId="16081" xr:uid="{00000000-0005-0000-0000-00008D3E0000}"/>
    <cellStyle name="Normal 2 3 4 3 2 6" xfId="16082" xr:uid="{00000000-0005-0000-0000-00008E3E0000}"/>
    <cellStyle name="Normal 2 3 4 3 2 6 2" xfId="16083" xr:uid="{00000000-0005-0000-0000-00008F3E0000}"/>
    <cellStyle name="Normal 2 3 4 3 2 7" xfId="16084" xr:uid="{00000000-0005-0000-0000-0000903E0000}"/>
    <cellStyle name="Normal 2 3 4 3 3" xfId="16085" xr:uid="{00000000-0005-0000-0000-0000913E0000}"/>
    <cellStyle name="Normal 2 3 4 3 3 2" xfId="16086" xr:uid="{00000000-0005-0000-0000-0000923E0000}"/>
    <cellStyle name="Normal 2 3 4 3 3 2 2" xfId="16087" xr:uid="{00000000-0005-0000-0000-0000933E0000}"/>
    <cellStyle name="Normal 2 3 4 3 3 3" xfId="16088" xr:uid="{00000000-0005-0000-0000-0000943E0000}"/>
    <cellStyle name="Normal 2 3 4 3 4" xfId="16089" xr:uid="{00000000-0005-0000-0000-0000953E0000}"/>
    <cellStyle name="Normal 2 3 4 3 4 2" xfId="16090" xr:uid="{00000000-0005-0000-0000-0000963E0000}"/>
    <cellStyle name="Normal 2 3 4 3 4 2 2" xfId="16091" xr:uid="{00000000-0005-0000-0000-0000973E0000}"/>
    <cellStyle name="Normal 2 3 4 3 4 3" xfId="16092" xr:uid="{00000000-0005-0000-0000-0000983E0000}"/>
    <cellStyle name="Normal 2 3 4 3 5" xfId="16093" xr:uid="{00000000-0005-0000-0000-0000993E0000}"/>
    <cellStyle name="Normal 2 3 4 3 5 2" xfId="16094" xr:uid="{00000000-0005-0000-0000-00009A3E0000}"/>
    <cellStyle name="Normal 2 3 4 3 5 2 2" xfId="16095" xr:uid="{00000000-0005-0000-0000-00009B3E0000}"/>
    <cellStyle name="Normal 2 3 4 3 5 3" xfId="16096" xr:uid="{00000000-0005-0000-0000-00009C3E0000}"/>
    <cellStyle name="Normal 2 3 4 3 6" xfId="16097" xr:uid="{00000000-0005-0000-0000-00009D3E0000}"/>
    <cellStyle name="Normal 2 3 4 3 6 2" xfId="16098" xr:uid="{00000000-0005-0000-0000-00009E3E0000}"/>
    <cellStyle name="Normal 2 3 4 3 7" xfId="16099" xr:uid="{00000000-0005-0000-0000-00009F3E0000}"/>
    <cellStyle name="Normal 2 3 4 3 7 2" xfId="16100" xr:uid="{00000000-0005-0000-0000-0000A03E0000}"/>
    <cellStyle name="Normal 2 3 4 3 8" xfId="16101" xr:uid="{00000000-0005-0000-0000-0000A13E0000}"/>
    <cellStyle name="Normal 2 3 4 4" xfId="16102" xr:uid="{00000000-0005-0000-0000-0000A23E0000}"/>
    <cellStyle name="Normal 2 3 4 4 2" xfId="16103" xr:uid="{00000000-0005-0000-0000-0000A33E0000}"/>
    <cellStyle name="Normal 2 3 4 4 2 2" xfId="16104" xr:uid="{00000000-0005-0000-0000-0000A43E0000}"/>
    <cellStyle name="Normal 2 3 4 4 2 2 2" xfId="16105" xr:uid="{00000000-0005-0000-0000-0000A53E0000}"/>
    <cellStyle name="Normal 2 3 4 4 2 3" xfId="16106" xr:uid="{00000000-0005-0000-0000-0000A63E0000}"/>
    <cellStyle name="Normal 2 3 4 4 3" xfId="16107" xr:uid="{00000000-0005-0000-0000-0000A73E0000}"/>
    <cellStyle name="Normal 2 3 4 4 3 2" xfId="16108" xr:uid="{00000000-0005-0000-0000-0000A83E0000}"/>
    <cellStyle name="Normal 2 3 4 4 3 2 2" xfId="16109" xr:uid="{00000000-0005-0000-0000-0000A93E0000}"/>
    <cellStyle name="Normal 2 3 4 4 3 3" xfId="16110" xr:uid="{00000000-0005-0000-0000-0000AA3E0000}"/>
    <cellStyle name="Normal 2 3 4 4 4" xfId="16111" xr:uid="{00000000-0005-0000-0000-0000AB3E0000}"/>
    <cellStyle name="Normal 2 3 4 4 4 2" xfId="16112" xr:uid="{00000000-0005-0000-0000-0000AC3E0000}"/>
    <cellStyle name="Normal 2 3 4 4 4 2 2" xfId="16113" xr:uid="{00000000-0005-0000-0000-0000AD3E0000}"/>
    <cellStyle name="Normal 2 3 4 4 4 3" xfId="16114" xr:uid="{00000000-0005-0000-0000-0000AE3E0000}"/>
    <cellStyle name="Normal 2 3 4 4 5" xfId="16115" xr:uid="{00000000-0005-0000-0000-0000AF3E0000}"/>
    <cellStyle name="Normal 2 3 4 4 5 2" xfId="16116" xr:uid="{00000000-0005-0000-0000-0000B03E0000}"/>
    <cellStyle name="Normal 2 3 4 4 6" xfId="16117" xr:uid="{00000000-0005-0000-0000-0000B13E0000}"/>
    <cellStyle name="Normal 2 3 4 4 6 2" xfId="16118" xr:uid="{00000000-0005-0000-0000-0000B23E0000}"/>
    <cellStyle name="Normal 2 3 4 4 7" xfId="16119" xr:uid="{00000000-0005-0000-0000-0000B33E0000}"/>
    <cellStyle name="Normal 2 3 4 5" xfId="16120" xr:uid="{00000000-0005-0000-0000-0000B43E0000}"/>
    <cellStyle name="Normal 2 3 4 5 2" xfId="16121" xr:uid="{00000000-0005-0000-0000-0000B53E0000}"/>
    <cellStyle name="Normal 2 3 4 5 2 2" xfId="16122" xr:uid="{00000000-0005-0000-0000-0000B63E0000}"/>
    <cellStyle name="Normal 2 3 4 5 2 2 2" xfId="16123" xr:uid="{00000000-0005-0000-0000-0000B73E0000}"/>
    <cellStyle name="Normal 2 3 4 5 2 3" xfId="16124" xr:uid="{00000000-0005-0000-0000-0000B83E0000}"/>
    <cellStyle name="Normal 2 3 4 5 3" xfId="16125" xr:uid="{00000000-0005-0000-0000-0000B93E0000}"/>
    <cellStyle name="Normal 2 3 4 5 3 2" xfId="16126" xr:uid="{00000000-0005-0000-0000-0000BA3E0000}"/>
    <cellStyle name="Normal 2 3 4 5 3 2 2" xfId="16127" xr:uid="{00000000-0005-0000-0000-0000BB3E0000}"/>
    <cellStyle name="Normal 2 3 4 5 3 3" xfId="16128" xr:uid="{00000000-0005-0000-0000-0000BC3E0000}"/>
    <cellStyle name="Normal 2 3 4 5 4" xfId="16129" xr:uid="{00000000-0005-0000-0000-0000BD3E0000}"/>
    <cellStyle name="Normal 2 3 4 5 4 2" xfId="16130" xr:uid="{00000000-0005-0000-0000-0000BE3E0000}"/>
    <cellStyle name="Normal 2 3 4 5 4 2 2" xfId="16131" xr:uid="{00000000-0005-0000-0000-0000BF3E0000}"/>
    <cellStyle name="Normal 2 3 4 5 4 3" xfId="16132" xr:uid="{00000000-0005-0000-0000-0000C03E0000}"/>
    <cellStyle name="Normal 2 3 4 5 5" xfId="16133" xr:uid="{00000000-0005-0000-0000-0000C13E0000}"/>
    <cellStyle name="Normal 2 3 4 5 5 2" xfId="16134" xr:uid="{00000000-0005-0000-0000-0000C23E0000}"/>
    <cellStyle name="Normal 2 3 4 5 6" xfId="16135" xr:uid="{00000000-0005-0000-0000-0000C33E0000}"/>
    <cellStyle name="Normal 2 3 4 5 6 2" xfId="16136" xr:uid="{00000000-0005-0000-0000-0000C43E0000}"/>
    <cellStyle name="Normal 2 3 4 5 7" xfId="16137" xr:uid="{00000000-0005-0000-0000-0000C53E0000}"/>
    <cellStyle name="Normal 2 3 4 6" xfId="16138" xr:uid="{00000000-0005-0000-0000-0000C63E0000}"/>
    <cellStyle name="Normal 2 3 4 6 2" xfId="16139" xr:uid="{00000000-0005-0000-0000-0000C73E0000}"/>
    <cellStyle name="Normal 2 3 4 6 2 2" xfId="16140" xr:uid="{00000000-0005-0000-0000-0000C83E0000}"/>
    <cellStyle name="Normal 2 3 4 6 3" xfId="16141" xr:uid="{00000000-0005-0000-0000-0000C93E0000}"/>
    <cellStyle name="Normal 2 3 4 7" xfId="16142" xr:uid="{00000000-0005-0000-0000-0000CA3E0000}"/>
    <cellStyle name="Normal 2 3 4 7 2" xfId="16143" xr:uid="{00000000-0005-0000-0000-0000CB3E0000}"/>
    <cellStyle name="Normal 2 3 4 7 2 2" xfId="16144" xr:uid="{00000000-0005-0000-0000-0000CC3E0000}"/>
    <cellStyle name="Normal 2 3 4 7 3" xfId="16145" xr:uid="{00000000-0005-0000-0000-0000CD3E0000}"/>
    <cellStyle name="Normal 2 3 4 8" xfId="16146" xr:uid="{00000000-0005-0000-0000-0000CE3E0000}"/>
    <cellStyle name="Normal 2 3 4 8 2" xfId="16147" xr:uid="{00000000-0005-0000-0000-0000CF3E0000}"/>
    <cellStyle name="Normal 2 3 4 8 2 2" xfId="16148" xr:uid="{00000000-0005-0000-0000-0000D03E0000}"/>
    <cellStyle name="Normal 2 3 4 8 3" xfId="16149" xr:uid="{00000000-0005-0000-0000-0000D13E0000}"/>
    <cellStyle name="Normal 2 3 4 9" xfId="16150" xr:uid="{00000000-0005-0000-0000-0000D23E0000}"/>
    <cellStyle name="Normal 2 3 4 9 2" xfId="16151" xr:uid="{00000000-0005-0000-0000-0000D33E0000}"/>
    <cellStyle name="Normal 2 3 5" xfId="480" xr:uid="{00000000-0005-0000-0000-0000D43E0000}"/>
    <cellStyle name="Normal 2 3 5 10" xfId="16152" xr:uid="{00000000-0005-0000-0000-0000D53E0000}"/>
    <cellStyle name="Normal 2 3 5 10 2" xfId="16153" xr:uid="{00000000-0005-0000-0000-0000D63E0000}"/>
    <cellStyle name="Normal 2 3 5 11" xfId="16154" xr:uid="{00000000-0005-0000-0000-0000D73E0000}"/>
    <cellStyle name="Normal 2 3 5 2" xfId="16155" xr:uid="{00000000-0005-0000-0000-0000D83E0000}"/>
    <cellStyle name="Normal 2 3 5 2 2" xfId="16156" xr:uid="{00000000-0005-0000-0000-0000D93E0000}"/>
    <cellStyle name="Normal 2 3 5 2 2 2" xfId="16157" xr:uid="{00000000-0005-0000-0000-0000DA3E0000}"/>
    <cellStyle name="Normal 2 3 5 2 2 2 2" xfId="16158" xr:uid="{00000000-0005-0000-0000-0000DB3E0000}"/>
    <cellStyle name="Normal 2 3 5 2 2 2 2 2" xfId="16159" xr:uid="{00000000-0005-0000-0000-0000DC3E0000}"/>
    <cellStyle name="Normal 2 3 5 2 2 2 3" xfId="16160" xr:uid="{00000000-0005-0000-0000-0000DD3E0000}"/>
    <cellStyle name="Normal 2 3 5 2 2 3" xfId="16161" xr:uid="{00000000-0005-0000-0000-0000DE3E0000}"/>
    <cellStyle name="Normal 2 3 5 2 2 3 2" xfId="16162" xr:uid="{00000000-0005-0000-0000-0000DF3E0000}"/>
    <cellStyle name="Normal 2 3 5 2 2 3 2 2" xfId="16163" xr:uid="{00000000-0005-0000-0000-0000E03E0000}"/>
    <cellStyle name="Normal 2 3 5 2 2 3 3" xfId="16164" xr:uid="{00000000-0005-0000-0000-0000E13E0000}"/>
    <cellStyle name="Normal 2 3 5 2 2 4" xfId="16165" xr:uid="{00000000-0005-0000-0000-0000E23E0000}"/>
    <cellStyle name="Normal 2 3 5 2 2 4 2" xfId="16166" xr:uid="{00000000-0005-0000-0000-0000E33E0000}"/>
    <cellStyle name="Normal 2 3 5 2 2 4 2 2" xfId="16167" xr:uid="{00000000-0005-0000-0000-0000E43E0000}"/>
    <cellStyle name="Normal 2 3 5 2 2 4 3" xfId="16168" xr:uid="{00000000-0005-0000-0000-0000E53E0000}"/>
    <cellStyle name="Normal 2 3 5 2 2 5" xfId="16169" xr:uid="{00000000-0005-0000-0000-0000E63E0000}"/>
    <cellStyle name="Normal 2 3 5 2 2 5 2" xfId="16170" xr:uid="{00000000-0005-0000-0000-0000E73E0000}"/>
    <cellStyle name="Normal 2 3 5 2 2 6" xfId="16171" xr:uid="{00000000-0005-0000-0000-0000E83E0000}"/>
    <cellStyle name="Normal 2 3 5 2 2 6 2" xfId="16172" xr:uid="{00000000-0005-0000-0000-0000E93E0000}"/>
    <cellStyle name="Normal 2 3 5 2 2 7" xfId="16173" xr:uid="{00000000-0005-0000-0000-0000EA3E0000}"/>
    <cellStyle name="Normal 2 3 5 2 3" xfId="16174" xr:uid="{00000000-0005-0000-0000-0000EB3E0000}"/>
    <cellStyle name="Normal 2 3 5 2 3 2" xfId="16175" xr:uid="{00000000-0005-0000-0000-0000EC3E0000}"/>
    <cellStyle name="Normal 2 3 5 2 3 2 2" xfId="16176" xr:uid="{00000000-0005-0000-0000-0000ED3E0000}"/>
    <cellStyle name="Normal 2 3 5 2 3 2 2 2" xfId="16177" xr:uid="{00000000-0005-0000-0000-0000EE3E0000}"/>
    <cellStyle name="Normal 2 3 5 2 3 2 3" xfId="16178" xr:uid="{00000000-0005-0000-0000-0000EF3E0000}"/>
    <cellStyle name="Normal 2 3 5 2 3 3" xfId="16179" xr:uid="{00000000-0005-0000-0000-0000F03E0000}"/>
    <cellStyle name="Normal 2 3 5 2 3 3 2" xfId="16180" xr:uid="{00000000-0005-0000-0000-0000F13E0000}"/>
    <cellStyle name="Normal 2 3 5 2 3 3 2 2" xfId="16181" xr:uid="{00000000-0005-0000-0000-0000F23E0000}"/>
    <cellStyle name="Normal 2 3 5 2 3 3 3" xfId="16182" xr:uid="{00000000-0005-0000-0000-0000F33E0000}"/>
    <cellStyle name="Normal 2 3 5 2 3 4" xfId="16183" xr:uid="{00000000-0005-0000-0000-0000F43E0000}"/>
    <cellStyle name="Normal 2 3 5 2 3 4 2" xfId="16184" xr:uid="{00000000-0005-0000-0000-0000F53E0000}"/>
    <cellStyle name="Normal 2 3 5 2 3 4 2 2" xfId="16185" xr:uid="{00000000-0005-0000-0000-0000F63E0000}"/>
    <cellStyle name="Normal 2 3 5 2 3 4 3" xfId="16186" xr:uid="{00000000-0005-0000-0000-0000F73E0000}"/>
    <cellStyle name="Normal 2 3 5 2 3 5" xfId="16187" xr:uid="{00000000-0005-0000-0000-0000F83E0000}"/>
    <cellStyle name="Normal 2 3 5 2 3 5 2" xfId="16188" xr:uid="{00000000-0005-0000-0000-0000F93E0000}"/>
    <cellStyle name="Normal 2 3 5 2 3 6" xfId="16189" xr:uid="{00000000-0005-0000-0000-0000FA3E0000}"/>
    <cellStyle name="Normal 2 3 5 2 3 6 2" xfId="16190" xr:uid="{00000000-0005-0000-0000-0000FB3E0000}"/>
    <cellStyle name="Normal 2 3 5 2 3 7" xfId="16191" xr:uid="{00000000-0005-0000-0000-0000FC3E0000}"/>
    <cellStyle name="Normal 2 3 5 2 4" xfId="16192" xr:uid="{00000000-0005-0000-0000-0000FD3E0000}"/>
    <cellStyle name="Normal 2 3 5 2 4 2" xfId="16193" xr:uid="{00000000-0005-0000-0000-0000FE3E0000}"/>
    <cellStyle name="Normal 2 3 5 2 4 2 2" xfId="16194" xr:uid="{00000000-0005-0000-0000-0000FF3E0000}"/>
    <cellStyle name="Normal 2 3 5 2 4 3" xfId="16195" xr:uid="{00000000-0005-0000-0000-0000003F0000}"/>
    <cellStyle name="Normal 2 3 5 2 5" xfId="16196" xr:uid="{00000000-0005-0000-0000-0000013F0000}"/>
    <cellStyle name="Normal 2 3 5 2 5 2" xfId="16197" xr:uid="{00000000-0005-0000-0000-0000023F0000}"/>
    <cellStyle name="Normal 2 3 5 2 5 2 2" xfId="16198" xr:uid="{00000000-0005-0000-0000-0000033F0000}"/>
    <cellStyle name="Normal 2 3 5 2 5 3" xfId="16199" xr:uid="{00000000-0005-0000-0000-0000043F0000}"/>
    <cellStyle name="Normal 2 3 5 2 6" xfId="16200" xr:uid="{00000000-0005-0000-0000-0000053F0000}"/>
    <cellStyle name="Normal 2 3 5 2 6 2" xfId="16201" xr:uid="{00000000-0005-0000-0000-0000063F0000}"/>
    <cellStyle name="Normal 2 3 5 2 6 2 2" xfId="16202" xr:uid="{00000000-0005-0000-0000-0000073F0000}"/>
    <cellStyle name="Normal 2 3 5 2 6 3" xfId="16203" xr:uid="{00000000-0005-0000-0000-0000083F0000}"/>
    <cellStyle name="Normal 2 3 5 2 7" xfId="16204" xr:uid="{00000000-0005-0000-0000-0000093F0000}"/>
    <cellStyle name="Normal 2 3 5 2 7 2" xfId="16205" xr:uid="{00000000-0005-0000-0000-00000A3F0000}"/>
    <cellStyle name="Normal 2 3 5 2 8" xfId="16206" xr:uid="{00000000-0005-0000-0000-00000B3F0000}"/>
    <cellStyle name="Normal 2 3 5 2 8 2" xfId="16207" xr:uid="{00000000-0005-0000-0000-00000C3F0000}"/>
    <cellStyle name="Normal 2 3 5 2 9" xfId="16208" xr:uid="{00000000-0005-0000-0000-00000D3F0000}"/>
    <cellStyle name="Normal 2 3 5 3" xfId="16209" xr:uid="{00000000-0005-0000-0000-00000E3F0000}"/>
    <cellStyle name="Normal 2 3 5 3 2" xfId="16210" xr:uid="{00000000-0005-0000-0000-00000F3F0000}"/>
    <cellStyle name="Normal 2 3 5 3 2 2" xfId="16211" xr:uid="{00000000-0005-0000-0000-0000103F0000}"/>
    <cellStyle name="Normal 2 3 5 3 2 2 2" xfId="16212" xr:uid="{00000000-0005-0000-0000-0000113F0000}"/>
    <cellStyle name="Normal 2 3 5 3 2 2 2 2" xfId="16213" xr:uid="{00000000-0005-0000-0000-0000123F0000}"/>
    <cellStyle name="Normal 2 3 5 3 2 2 3" xfId="16214" xr:uid="{00000000-0005-0000-0000-0000133F0000}"/>
    <cellStyle name="Normal 2 3 5 3 2 3" xfId="16215" xr:uid="{00000000-0005-0000-0000-0000143F0000}"/>
    <cellStyle name="Normal 2 3 5 3 2 3 2" xfId="16216" xr:uid="{00000000-0005-0000-0000-0000153F0000}"/>
    <cellStyle name="Normal 2 3 5 3 2 3 2 2" xfId="16217" xr:uid="{00000000-0005-0000-0000-0000163F0000}"/>
    <cellStyle name="Normal 2 3 5 3 2 3 3" xfId="16218" xr:uid="{00000000-0005-0000-0000-0000173F0000}"/>
    <cellStyle name="Normal 2 3 5 3 2 4" xfId="16219" xr:uid="{00000000-0005-0000-0000-0000183F0000}"/>
    <cellStyle name="Normal 2 3 5 3 2 4 2" xfId="16220" xr:uid="{00000000-0005-0000-0000-0000193F0000}"/>
    <cellStyle name="Normal 2 3 5 3 2 4 2 2" xfId="16221" xr:uid="{00000000-0005-0000-0000-00001A3F0000}"/>
    <cellStyle name="Normal 2 3 5 3 2 4 3" xfId="16222" xr:uid="{00000000-0005-0000-0000-00001B3F0000}"/>
    <cellStyle name="Normal 2 3 5 3 2 5" xfId="16223" xr:uid="{00000000-0005-0000-0000-00001C3F0000}"/>
    <cellStyle name="Normal 2 3 5 3 2 5 2" xfId="16224" xr:uid="{00000000-0005-0000-0000-00001D3F0000}"/>
    <cellStyle name="Normal 2 3 5 3 2 6" xfId="16225" xr:uid="{00000000-0005-0000-0000-00001E3F0000}"/>
    <cellStyle name="Normal 2 3 5 3 2 6 2" xfId="16226" xr:uid="{00000000-0005-0000-0000-00001F3F0000}"/>
    <cellStyle name="Normal 2 3 5 3 2 7" xfId="16227" xr:uid="{00000000-0005-0000-0000-0000203F0000}"/>
    <cellStyle name="Normal 2 3 5 3 3" xfId="16228" xr:uid="{00000000-0005-0000-0000-0000213F0000}"/>
    <cellStyle name="Normal 2 3 5 3 3 2" xfId="16229" xr:uid="{00000000-0005-0000-0000-0000223F0000}"/>
    <cellStyle name="Normal 2 3 5 3 3 2 2" xfId="16230" xr:uid="{00000000-0005-0000-0000-0000233F0000}"/>
    <cellStyle name="Normal 2 3 5 3 3 3" xfId="16231" xr:uid="{00000000-0005-0000-0000-0000243F0000}"/>
    <cellStyle name="Normal 2 3 5 3 4" xfId="16232" xr:uid="{00000000-0005-0000-0000-0000253F0000}"/>
    <cellStyle name="Normal 2 3 5 3 4 2" xfId="16233" xr:uid="{00000000-0005-0000-0000-0000263F0000}"/>
    <cellStyle name="Normal 2 3 5 3 4 2 2" xfId="16234" xr:uid="{00000000-0005-0000-0000-0000273F0000}"/>
    <cellStyle name="Normal 2 3 5 3 4 3" xfId="16235" xr:uid="{00000000-0005-0000-0000-0000283F0000}"/>
    <cellStyle name="Normal 2 3 5 3 5" xfId="16236" xr:uid="{00000000-0005-0000-0000-0000293F0000}"/>
    <cellStyle name="Normal 2 3 5 3 5 2" xfId="16237" xr:uid="{00000000-0005-0000-0000-00002A3F0000}"/>
    <cellStyle name="Normal 2 3 5 3 5 2 2" xfId="16238" xr:uid="{00000000-0005-0000-0000-00002B3F0000}"/>
    <cellStyle name="Normal 2 3 5 3 5 3" xfId="16239" xr:uid="{00000000-0005-0000-0000-00002C3F0000}"/>
    <cellStyle name="Normal 2 3 5 3 6" xfId="16240" xr:uid="{00000000-0005-0000-0000-00002D3F0000}"/>
    <cellStyle name="Normal 2 3 5 3 6 2" xfId="16241" xr:uid="{00000000-0005-0000-0000-00002E3F0000}"/>
    <cellStyle name="Normal 2 3 5 3 7" xfId="16242" xr:uid="{00000000-0005-0000-0000-00002F3F0000}"/>
    <cellStyle name="Normal 2 3 5 3 7 2" xfId="16243" xr:uid="{00000000-0005-0000-0000-0000303F0000}"/>
    <cellStyle name="Normal 2 3 5 3 8" xfId="16244" xr:uid="{00000000-0005-0000-0000-0000313F0000}"/>
    <cellStyle name="Normal 2 3 5 4" xfId="16245" xr:uid="{00000000-0005-0000-0000-0000323F0000}"/>
    <cellStyle name="Normal 2 3 5 4 2" xfId="16246" xr:uid="{00000000-0005-0000-0000-0000333F0000}"/>
    <cellStyle name="Normal 2 3 5 4 2 2" xfId="16247" xr:uid="{00000000-0005-0000-0000-0000343F0000}"/>
    <cellStyle name="Normal 2 3 5 4 2 2 2" xfId="16248" xr:uid="{00000000-0005-0000-0000-0000353F0000}"/>
    <cellStyle name="Normal 2 3 5 4 2 3" xfId="16249" xr:uid="{00000000-0005-0000-0000-0000363F0000}"/>
    <cellStyle name="Normal 2 3 5 4 3" xfId="16250" xr:uid="{00000000-0005-0000-0000-0000373F0000}"/>
    <cellStyle name="Normal 2 3 5 4 3 2" xfId="16251" xr:uid="{00000000-0005-0000-0000-0000383F0000}"/>
    <cellStyle name="Normal 2 3 5 4 3 2 2" xfId="16252" xr:uid="{00000000-0005-0000-0000-0000393F0000}"/>
    <cellStyle name="Normal 2 3 5 4 3 3" xfId="16253" xr:uid="{00000000-0005-0000-0000-00003A3F0000}"/>
    <cellStyle name="Normal 2 3 5 4 4" xfId="16254" xr:uid="{00000000-0005-0000-0000-00003B3F0000}"/>
    <cellStyle name="Normal 2 3 5 4 4 2" xfId="16255" xr:uid="{00000000-0005-0000-0000-00003C3F0000}"/>
    <cellStyle name="Normal 2 3 5 4 4 2 2" xfId="16256" xr:uid="{00000000-0005-0000-0000-00003D3F0000}"/>
    <cellStyle name="Normal 2 3 5 4 4 3" xfId="16257" xr:uid="{00000000-0005-0000-0000-00003E3F0000}"/>
    <cellStyle name="Normal 2 3 5 4 5" xfId="16258" xr:uid="{00000000-0005-0000-0000-00003F3F0000}"/>
    <cellStyle name="Normal 2 3 5 4 5 2" xfId="16259" xr:uid="{00000000-0005-0000-0000-0000403F0000}"/>
    <cellStyle name="Normal 2 3 5 4 6" xfId="16260" xr:uid="{00000000-0005-0000-0000-0000413F0000}"/>
    <cellStyle name="Normal 2 3 5 4 6 2" xfId="16261" xr:uid="{00000000-0005-0000-0000-0000423F0000}"/>
    <cellStyle name="Normal 2 3 5 4 7" xfId="16262" xr:uid="{00000000-0005-0000-0000-0000433F0000}"/>
    <cellStyle name="Normal 2 3 5 5" xfId="16263" xr:uid="{00000000-0005-0000-0000-0000443F0000}"/>
    <cellStyle name="Normal 2 3 5 5 2" xfId="16264" xr:uid="{00000000-0005-0000-0000-0000453F0000}"/>
    <cellStyle name="Normal 2 3 5 5 2 2" xfId="16265" xr:uid="{00000000-0005-0000-0000-0000463F0000}"/>
    <cellStyle name="Normal 2 3 5 5 2 2 2" xfId="16266" xr:uid="{00000000-0005-0000-0000-0000473F0000}"/>
    <cellStyle name="Normal 2 3 5 5 2 3" xfId="16267" xr:uid="{00000000-0005-0000-0000-0000483F0000}"/>
    <cellStyle name="Normal 2 3 5 5 3" xfId="16268" xr:uid="{00000000-0005-0000-0000-0000493F0000}"/>
    <cellStyle name="Normal 2 3 5 5 3 2" xfId="16269" xr:uid="{00000000-0005-0000-0000-00004A3F0000}"/>
    <cellStyle name="Normal 2 3 5 5 3 2 2" xfId="16270" xr:uid="{00000000-0005-0000-0000-00004B3F0000}"/>
    <cellStyle name="Normal 2 3 5 5 3 3" xfId="16271" xr:uid="{00000000-0005-0000-0000-00004C3F0000}"/>
    <cellStyle name="Normal 2 3 5 5 4" xfId="16272" xr:uid="{00000000-0005-0000-0000-00004D3F0000}"/>
    <cellStyle name="Normal 2 3 5 5 4 2" xfId="16273" xr:uid="{00000000-0005-0000-0000-00004E3F0000}"/>
    <cellStyle name="Normal 2 3 5 5 4 2 2" xfId="16274" xr:uid="{00000000-0005-0000-0000-00004F3F0000}"/>
    <cellStyle name="Normal 2 3 5 5 4 3" xfId="16275" xr:uid="{00000000-0005-0000-0000-0000503F0000}"/>
    <cellStyle name="Normal 2 3 5 5 5" xfId="16276" xr:uid="{00000000-0005-0000-0000-0000513F0000}"/>
    <cellStyle name="Normal 2 3 5 5 5 2" xfId="16277" xr:uid="{00000000-0005-0000-0000-0000523F0000}"/>
    <cellStyle name="Normal 2 3 5 5 6" xfId="16278" xr:uid="{00000000-0005-0000-0000-0000533F0000}"/>
    <cellStyle name="Normal 2 3 5 5 6 2" xfId="16279" xr:uid="{00000000-0005-0000-0000-0000543F0000}"/>
    <cellStyle name="Normal 2 3 5 5 7" xfId="16280" xr:uid="{00000000-0005-0000-0000-0000553F0000}"/>
    <cellStyle name="Normal 2 3 5 6" xfId="16281" xr:uid="{00000000-0005-0000-0000-0000563F0000}"/>
    <cellStyle name="Normal 2 3 5 6 2" xfId="16282" xr:uid="{00000000-0005-0000-0000-0000573F0000}"/>
    <cellStyle name="Normal 2 3 5 6 2 2" xfId="16283" xr:uid="{00000000-0005-0000-0000-0000583F0000}"/>
    <cellStyle name="Normal 2 3 5 6 3" xfId="16284" xr:uid="{00000000-0005-0000-0000-0000593F0000}"/>
    <cellStyle name="Normal 2 3 5 7" xfId="16285" xr:uid="{00000000-0005-0000-0000-00005A3F0000}"/>
    <cellStyle name="Normal 2 3 5 7 2" xfId="16286" xr:uid="{00000000-0005-0000-0000-00005B3F0000}"/>
    <cellStyle name="Normal 2 3 5 7 2 2" xfId="16287" xr:uid="{00000000-0005-0000-0000-00005C3F0000}"/>
    <cellStyle name="Normal 2 3 5 7 3" xfId="16288" xr:uid="{00000000-0005-0000-0000-00005D3F0000}"/>
    <cellStyle name="Normal 2 3 5 8" xfId="16289" xr:uid="{00000000-0005-0000-0000-00005E3F0000}"/>
    <cellStyle name="Normal 2 3 5 8 2" xfId="16290" xr:uid="{00000000-0005-0000-0000-00005F3F0000}"/>
    <cellStyle name="Normal 2 3 5 8 2 2" xfId="16291" xr:uid="{00000000-0005-0000-0000-0000603F0000}"/>
    <cellStyle name="Normal 2 3 5 8 3" xfId="16292" xr:uid="{00000000-0005-0000-0000-0000613F0000}"/>
    <cellStyle name="Normal 2 3 5 9" xfId="16293" xr:uid="{00000000-0005-0000-0000-0000623F0000}"/>
    <cellStyle name="Normal 2 3 5 9 2" xfId="16294" xr:uid="{00000000-0005-0000-0000-0000633F0000}"/>
    <cellStyle name="Normal 2 3 6" xfId="16295" xr:uid="{00000000-0005-0000-0000-0000643F0000}"/>
    <cellStyle name="Normal 2 3 6 2" xfId="16296" xr:uid="{00000000-0005-0000-0000-0000653F0000}"/>
    <cellStyle name="Normal 2 3 6 2 2" xfId="16297" xr:uid="{00000000-0005-0000-0000-0000663F0000}"/>
    <cellStyle name="Normal 2 3 6 2 2 2" xfId="16298" xr:uid="{00000000-0005-0000-0000-0000673F0000}"/>
    <cellStyle name="Normal 2 3 6 2 2 2 2" xfId="16299" xr:uid="{00000000-0005-0000-0000-0000683F0000}"/>
    <cellStyle name="Normal 2 3 6 2 2 3" xfId="16300" xr:uid="{00000000-0005-0000-0000-0000693F0000}"/>
    <cellStyle name="Normal 2 3 6 2 3" xfId="16301" xr:uid="{00000000-0005-0000-0000-00006A3F0000}"/>
    <cellStyle name="Normal 2 3 6 2 3 2" xfId="16302" xr:uid="{00000000-0005-0000-0000-00006B3F0000}"/>
    <cellStyle name="Normal 2 3 6 2 3 2 2" xfId="16303" xr:uid="{00000000-0005-0000-0000-00006C3F0000}"/>
    <cellStyle name="Normal 2 3 6 2 3 3" xfId="16304" xr:uid="{00000000-0005-0000-0000-00006D3F0000}"/>
    <cellStyle name="Normal 2 3 6 2 4" xfId="16305" xr:uid="{00000000-0005-0000-0000-00006E3F0000}"/>
    <cellStyle name="Normal 2 3 6 2 4 2" xfId="16306" xr:uid="{00000000-0005-0000-0000-00006F3F0000}"/>
    <cellStyle name="Normal 2 3 6 2 4 2 2" xfId="16307" xr:uid="{00000000-0005-0000-0000-0000703F0000}"/>
    <cellStyle name="Normal 2 3 6 2 4 3" xfId="16308" xr:uid="{00000000-0005-0000-0000-0000713F0000}"/>
    <cellStyle name="Normal 2 3 6 2 5" xfId="16309" xr:uid="{00000000-0005-0000-0000-0000723F0000}"/>
    <cellStyle name="Normal 2 3 6 2 5 2" xfId="16310" xr:uid="{00000000-0005-0000-0000-0000733F0000}"/>
    <cellStyle name="Normal 2 3 6 2 6" xfId="16311" xr:uid="{00000000-0005-0000-0000-0000743F0000}"/>
    <cellStyle name="Normal 2 3 6 2 6 2" xfId="16312" xr:uid="{00000000-0005-0000-0000-0000753F0000}"/>
    <cellStyle name="Normal 2 3 6 2 7" xfId="16313" xr:uid="{00000000-0005-0000-0000-0000763F0000}"/>
    <cellStyle name="Normal 2 3 6 3" xfId="16314" xr:uid="{00000000-0005-0000-0000-0000773F0000}"/>
    <cellStyle name="Normal 2 3 6 3 2" xfId="16315" xr:uid="{00000000-0005-0000-0000-0000783F0000}"/>
    <cellStyle name="Normal 2 3 6 3 2 2" xfId="16316" xr:uid="{00000000-0005-0000-0000-0000793F0000}"/>
    <cellStyle name="Normal 2 3 6 3 2 2 2" xfId="16317" xr:uid="{00000000-0005-0000-0000-00007A3F0000}"/>
    <cellStyle name="Normal 2 3 6 3 2 3" xfId="16318" xr:uid="{00000000-0005-0000-0000-00007B3F0000}"/>
    <cellStyle name="Normal 2 3 6 3 3" xfId="16319" xr:uid="{00000000-0005-0000-0000-00007C3F0000}"/>
    <cellStyle name="Normal 2 3 6 3 3 2" xfId="16320" xr:uid="{00000000-0005-0000-0000-00007D3F0000}"/>
    <cellStyle name="Normal 2 3 6 3 3 2 2" xfId="16321" xr:uid="{00000000-0005-0000-0000-00007E3F0000}"/>
    <cellStyle name="Normal 2 3 6 3 3 3" xfId="16322" xr:uid="{00000000-0005-0000-0000-00007F3F0000}"/>
    <cellStyle name="Normal 2 3 6 3 4" xfId="16323" xr:uid="{00000000-0005-0000-0000-0000803F0000}"/>
    <cellStyle name="Normal 2 3 6 3 4 2" xfId="16324" xr:uid="{00000000-0005-0000-0000-0000813F0000}"/>
    <cellStyle name="Normal 2 3 6 3 4 2 2" xfId="16325" xr:uid="{00000000-0005-0000-0000-0000823F0000}"/>
    <cellStyle name="Normal 2 3 6 3 4 3" xfId="16326" xr:uid="{00000000-0005-0000-0000-0000833F0000}"/>
    <cellStyle name="Normal 2 3 6 3 5" xfId="16327" xr:uid="{00000000-0005-0000-0000-0000843F0000}"/>
    <cellStyle name="Normal 2 3 6 3 5 2" xfId="16328" xr:uid="{00000000-0005-0000-0000-0000853F0000}"/>
    <cellStyle name="Normal 2 3 6 3 6" xfId="16329" xr:uid="{00000000-0005-0000-0000-0000863F0000}"/>
    <cellStyle name="Normal 2 3 6 3 6 2" xfId="16330" xr:uid="{00000000-0005-0000-0000-0000873F0000}"/>
    <cellStyle name="Normal 2 3 6 3 7" xfId="16331" xr:uid="{00000000-0005-0000-0000-0000883F0000}"/>
    <cellStyle name="Normal 2 3 6 4" xfId="16332" xr:uid="{00000000-0005-0000-0000-0000893F0000}"/>
    <cellStyle name="Normal 2 3 6 4 2" xfId="16333" xr:uid="{00000000-0005-0000-0000-00008A3F0000}"/>
    <cellStyle name="Normal 2 3 6 4 2 2" xfId="16334" xr:uid="{00000000-0005-0000-0000-00008B3F0000}"/>
    <cellStyle name="Normal 2 3 6 4 3" xfId="16335" xr:uid="{00000000-0005-0000-0000-00008C3F0000}"/>
    <cellStyle name="Normal 2 3 6 5" xfId="16336" xr:uid="{00000000-0005-0000-0000-00008D3F0000}"/>
    <cellStyle name="Normal 2 3 6 5 2" xfId="16337" xr:uid="{00000000-0005-0000-0000-00008E3F0000}"/>
    <cellStyle name="Normal 2 3 6 5 2 2" xfId="16338" xr:uid="{00000000-0005-0000-0000-00008F3F0000}"/>
    <cellStyle name="Normal 2 3 6 5 3" xfId="16339" xr:uid="{00000000-0005-0000-0000-0000903F0000}"/>
    <cellStyle name="Normal 2 3 6 6" xfId="16340" xr:uid="{00000000-0005-0000-0000-0000913F0000}"/>
    <cellStyle name="Normal 2 3 6 6 2" xfId="16341" xr:uid="{00000000-0005-0000-0000-0000923F0000}"/>
    <cellStyle name="Normal 2 3 6 6 2 2" xfId="16342" xr:uid="{00000000-0005-0000-0000-0000933F0000}"/>
    <cellStyle name="Normal 2 3 6 6 3" xfId="16343" xr:uid="{00000000-0005-0000-0000-0000943F0000}"/>
    <cellStyle name="Normal 2 3 6 7" xfId="16344" xr:uid="{00000000-0005-0000-0000-0000953F0000}"/>
    <cellStyle name="Normal 2 3 6 7 2" xfId="16345" xr:uid="{00000000-0005-0000-0000-0000963F0000}"/>
    <cellStyle name="Normal 2 3 6 8" xfId="16346" xr:uid="{00000000-0005-0000-0000-0000973F0000}"/>
    <cellStyle name="Normal 2 3 6 8 2" xfId="16347" xr:uid="{00000000-0005-0000-0000-0000983F0000}"/>
    <cellStyle name="Normal 2 3 6 9" xfId="16348" xr:uid="{00000000-0005-0000-0000-0000993F0000}"/>
    <cellStyle name="Normal 2 3 7" xfId="16349" xr:uid="{00000000-0005-0000-0000-00009A3F0000}"/>
    <cellStyle name="Normal 2 3 7 2" xfId="16350" xr:uid="{00000000-0005-0000-0000-00009B3F0000}"/>
    <cellStyle name="Normal 2 3 7 2 2" xfId="16351" xr:uid="{00000000-0005-0000-0000-00009C3F0000}"/>
    <cellStyle name="Normal 2 3 7 2 2 2" xfId="16352" xr:uid="{00000000-0005-0000-0000-00009D3F0000}"/>
    <cellStyle name="Normal 2 3 7 2 2 2 2" xfId="16353" xr:uid="{00000000-0005-0000-0000-00009E3F0000}"/>
    <cellStyle name="Normal 2 3 7 2 2 3" xfId="16354" xr:uid="{00000000-0005-0000-0000-00009F3F0000}"/>
    <cellStyle name="Normal 2 3 7 2 3" xfId="16355" xr:uid="{00000000-0005-0000-0000-0000A03F0000}"/>
    <cellStyle name="Normal 2 3 7 2 3 2" xfId="16356" xr:uid="{00000000-0005-0000-0000-0000A13F0000}"/>
    <cellStyle name="Normal 2 3 7 2 3 2 2" xfId="16357" xr:uid="{00000000-0005-0000-0000-0000A23F0000}"/>
    <cellStyle name="Normal 2 3 7 2 3 3" xfId="16358" xr:uid="{00000000-0005-0000-0000-0000A33F0000}"/>
    <cellStyle name="Normal 2 3 7 2 4" xfId="16359" xr:uid="{00000000-0005-0000-0000-0000A43F0000}"/>
    <cellStyle name="Normal 2 3 7 2 4 2" xfId="16360" xr:uid="{00000000-0005-0000-0000-0000A53F0000}"/>
    <cellStyle name="Normal 2 3 7 2 4 2 2" xfId="16361" xr:uid="{00000000-0005-0000-0000-0000A63F0000}"/>
    <cellStyle name="Normal 2 3 7 2 4 3" xfId="16362" xr:uid="{00000000-0005-0000-0000-0000A73F0000}"/>
    <cellStyle name="Normal 2 3 7 2 5" xfId="16363" xr:uid="{00000000-0005-0000-0000-0000A83F0000}"/>
    <cellStyle name="Normal 2 3 7 2 5 2" xfId="16364" xr:uid="{00000000-0005-0000-0000-0000A93F0000}"/>
    <cellStyle name="Normal 2 3 7 2 6" xfId="16365" xr:uid="{00000000-0005-0000-0000-0000AA3F0000}"/>
    <cellStyle name="Normal 2 3 7 2 6 2" xfId="16366" xr:uid="{00000000-0005-0000-0000-0000AB3F0000}"/>
    <cellStyle name="Normal 2 3 7 2 7" xfId="16367" xr:uid="{00000000-0005-0000-0000-0000AC3F0000}"/>
    <cellStyle name="Normal 2 3 7 3" xfId="16368" xr:uid="{00000000-0005-0000-0000-0000AD3F0000}"/>
    <cellStyle name="Normal 2 3 7 3 2" xfId="16369" xr:uid="{00000000-0005-0000-0000-0000AE3F0000}"/>
    <cellStyle name="Normal 2 3 7 3 2 2" xfId="16370" xr:uid="{00000000-0005-0000-0000-0000AF3F0000}"/>
    <cellStyle name="Normal 2 3 7 3 3" xfId="16371" xr:uid="{00000000-0005-0000-0000-0000B03F0000}"/>
    <cellStyle name="Normal 2 3 7 4" xfId="16372" xr:uid="{00000000-0005-0000-0000-0000B13F0000}"/>
    <cellStyle name="Normal 2 3 7 4 2" xfId="16373" xr:uid="{00000000-0005-0000-0000-0000B23F0000}"/>
    <cellStyle name="Normal 2 3 7 4 2 2" xfId="16374" xr:uid="{00000000-0005-0000-0000-0000B33F0000}"/>
    <cellStyle name="Normal 2 3 7 4 3" xfId="16375" xr:uid="{00000000-0005-0000-0000-0000B43F0000}"/>
    <cellStyle name="Normal 2 3 7 5" xfId="16376" xr:uid="{00000000-0005-0000-0000-0000B53F0000}"/>
    <cellStyle name="Normal 2 3 7 5 2" xfId="16377" xr:uid="{00000000-0005-0000-0000-0000B63F0000}"/>
    <cellStyle name="Normal 2 3 7 5 2 2" xfId="16378" xr:uid="{00000000-0005-0000-0000-0000B73F0000}"/>
    <cellStyle name="Normal 2 3 7 5 3" xfId="16379" xr:uid="{00000000-0005-0000-0000-0000B83F0000}"/>
    <cellStyle name="Normal 2 3 7 6" xfId="16380" xr:uid="{00000000-0005-0000-0000-0000B93F0000}"/>
    <cellStyle name="Normal 2 3 7 6 2" xfId="16381" xr:uid="{00000000-0005-0000-0000-0000BA3F0000}"/>
    <cellStyle name="Normal 2 3 7 7" xfId="16382" xr:uid="{00000000-0005-0000-0000-0000BB3F0000}"/>
    <cellStyle name="Normal 2 3 7 7 2" xfId="16383" xr:uid="{00000000-0005-0000-0000-0000BC3F0000}"/>
    <cellStyle name="Normal 2 3 7 8" xfId="16384" xr:uid="{00000000-0005-0000-0000-0000BD3F0000}"/>
    <cellStyle name="Normal 2 3 8" xfId="16385" xr:uid="{00000000-0005-0000-0000-0000BE3F0000}"/>
    <cellStyle name="Normal 2 3 8 2" xfId="16386" xr:uid="{00000000-0005-0000-0000-0000BF3F0000}"/>
    <cellStyle name="Normal 2 3 8 2 2" xfId="16387" xr:uid="{00000000-0005-0000-0000-0000C03F0000}"/>
    <cellStyle name="Normal 2 3 8 2 2 2" xfId="16388" xr:uid="{00000000-0005-0000-0000-0000C13F0000}"/>
    <cellStyle name="Normal 2 3 8 2 3" xfId="16389" xr:uid="{00000000-0005-0000-0000-0000C23F0000}"/>
    <cellStyle name="Normal 2 3 8 3" xfId="16390" xr:uid="{00000000-0005-0000-0000-0000C33F0000}"/>
    <cellStyle name="Normal 2 3 8 3 2" xfId="16391" xr:uid="{00000000-0005-0000-0000-0000C43F0000}"/>
    <cellStyle name="Normal 2 3 8 3 2 2" xfId="16392" xr:uid="{00000000-0005-0000-0000-0000C53F0000}"/>
    <cellStyle name="Normal 2 3 8 3 3" xfId="16393" xr:uid="{00000000-0005-0000-0000-0000C63F0000}"/>
    <cellStyle name="Normal 2 3 8 4" xfId="16394" xr:uid="{00000000-0005-0000-0000-0000C73F0000}"/>
    <cellStyle name="Normal 2 3 8 4 2" xfId="16395" xr:uid="{00000000-0005-0000-0000-0000C83F0000}"/>
    <cellStyle name="Normal 2 3 8 4 2 2" xfId="16396" xr:uid="{00000000-0005-0000-0000-0000C93F0000}"/>
    <cellStyle name="Normal 2 3 8 4 3" xfId="16397" xr:uid="{00000000-0005-0000-0000-0000CA3F0000}"/>
    <cellStyle name="Normal 2 3 8 5" xfId="16398" xr:uid="{00000000-0005-0000-0000-0000CB3F0000}"/>
    <cellStyle name="Normal 2 3 8 5 2" xfId="16399" xr:uid="{00000000-0005-0000-0000-0000CC3F0000}"/>
    <cellStyle name="Normal 2 3 8 6" xfId="16400" xr:uid="{00000000-0005-0000-0000-0000CD3F0000}"/>
    <cellStyle name="Normal 2 3 8 6 2" xfId="16401" xr:uid="{00000000-0005-0000-0000-0000CE3F0000}"/>
    <cellStyle name="Normal 2 3 8 7" xfId="16402" xr:uid="{00000000-0005-0000-0000-0000CF3F0000}"/>
    <cellStyle name="Normal 2 3 9" xfId="16403" xr:uid="{00000000-0005-0000-0000-0000D03F0000}"/>
    <cellStyle name="Normal 2 3 9 2" xfId="16404" xr:uid="{00000000-0005-0000-0000-0000D13F0000}"/>
    <cellStyle name="Normal 2 3 9 2 2" xfId="16405" xr:uid="{00000000-0005-0000-0000-0000D23F0000}"/>
    <cellStyle name="Normal 2 3 9 2 2 2" xfId="16406" xr:uid="{00000000-0005-0000-0000-0000D33F0000}"/>
    <cellStyle name="Normal 2 3 9 2 3" xfId="16407" xr:uid="{00000000-0005-0000-0000-0000D43F0000}"/>
    <cellStyle name="Normal 2 3 9 3" xfId="16408" xr:uid="{00000000-0005-0000-0000-0000D53F0000}"/>
    <cellStyle name="Normal 2 3 9 3 2" xfId="16409" xr:uid="{00000000-0005-0000-0000-0000D63F0000}"/>
    <cellStyle name="Normal 2 3 9 3 2 2" xfId="16410" xr:uid="{00000000-0005-0000-0000-0000D73F0000}"/>
    <cellStyle name="Normal 2 3 9 3 3" xfId="16411" xr:uid="{00000000-0005-0000-0000-0000D83F0000}"/>
    <cellStyle name="Normal 2 3 9 4" xfId="16412" xr:uid="{00000000-0005-0000-0000-0000D93F0000}"/>
    <cellStyle name="Normal 2 3 9 4 2" xfId="16413" xr:uid="{00000000-0005-0000-0000-0000DA3F0000}"/>
    <cellStyle name="Normal 2 3 9 4 2 2" xfId="16414" xr:uid="{00000000-0005-0000-0000-0000DB3F0000}"/>
    <cellStyle name="Normal 2 3 9 4 3" xfId="16415" xr:uid="{00000000-0005-0000-0000-0000DC3F0000}"/>
    <cellStyle name="Normal 2 3 9 5" xfId="16416" xr:uid="{00000000-0005-0000-0000-0000DD3F0000}"/>
    <cellStyle name="Normal 2 3 9 5 2" xfId="16417" xr:uid="{00000000-0005-0000-0000-0000DE3F0000}"/>
    <cellStyle name="Normal 2 3 9 6" xfId="16418" xr:uid="{00000000-0005-0000-0000-0000DF3F0000}"/>
    <cellStyle name="Normal 2 3 9 6 2" xfId="16419" xr:uid="{00000000-0005-0000-0000-0000E03F0000}"/>
    <cellStyle name="Normal 2 3 9 7" xfId="16420" xr:uid="{00000000-0005-0000-0000-0000E13F0000}"/>
    <cellStyle name="Normal 2 3_Confidential Information" xfId="16421" xr:uid="{00000000-0005-0000-0000-0000E23F0000}"/>
    <cellStyle name="Normal 2 4" xfId="481" xr:uid="{00000000-0005-0000-0000-0000E33F0000}"/>
    <cellStyle name="Normal 2 4 10" xfId="16422" xr:uid="{00000000-0005-0000-0000-0000E43F0000}"/>
    <cellStyle name="Normal 2 4 10 2" xfId="16423" xr:uid="{00000000-0005-0000-0000-0000E53F0000}"/>
    <cellStyle name="Normal 2 4 10 2 2" xfId="16424" xr:uid="{00000000-0005-0000-0000-0000E63F0000}"/>
    <cellStyle name="Normal 2 4 10 3" xfId="16425" xr:uid="{00000000-0005-0000-0000-0000E73F0000}"/>
    <cellStyle name="Normal 2 4 11" xfId="16426" xr:uid="{00000000-0005-0000-0000-0000E83F0000}"/>
    <cellStyle name="Normal 2 4 11 2" xfId="16427" xr:uid="{00000000-0005-0000-0000-0000E93F0000}"/>
    <cellStyle name="Normal 2 4 11 2 2" xfId="16428" xr:uid="{00000000-0005-0000-0000-0000EA3F0000}"/>
    <cellStyle name="Normal 2 4 11 3" xfId="16429" xr:uid="{00000000-0005-0000-0000-0000EB3F0000}"/>
    <cellStyle name="Normal 2 4 12" xfId="16430" xr:uid="{00000000-0005-0000-0000-0000EC3F0000}"/>
    <cellStyle name="Normal 2 4 12 2" xfId="16431" xr:uid="{00000000-0005-0000-0000-0000ED3F0000}"/>
    <cellStyle name="Normal 2 4 12 2 2" xfId="16432" xr:uid="{00000000-0005-0000-0000-0000EE3F0000}"/>
    <cellStyle name="Normal 2 4 12 3" xfId="16433" xr:uid="{00000000-0005-0000-0000-0000EF3F0000}"/>
    <cellStyle name="Normal 2 4 13" xfId="16434" xr:uid="{00000000-0005-0000-0000-0000F03F0000}"/>
    <cellStyle name="Normal 2 4 13 2" xfId="16435" xr:uid="{00000000-0005-0000-0000-0000F13F0000}"/>
    <cellStyle name="Normal 2 4 13 2 2" xfId="16436" xr:uid="{00000000-0005-0000-0000-0000F23F0000}"/>
    <cellStyle name="Normal 2 4 13 3" xfId="16437" xr:uid="{00000000-0005-0000-0000-0000F33F0000}"/>
    <cellStyle name="Normal 2 4 14" xfId="16438" xr:uid="{00000000-0005-0000-0000-0000F43F0000}"/>
    <cellStyle name="Normal 2 4 14 2" xfId="16439" xr:uid="{00000000-0005-0000-0000-0000F53F0000}"/>
    <cellStyle name="Normal 2 4 15" xfId="16440" xr:uid="{00000000-0005-0000-0000-0000F63F0000}"/>
    <cellStyle name="Normal 2 4 15 2" xfId="16441" xr:uid="{00000000-0005-0000-0000-0000F73F0000}"/>
    <cellStyle name="Normal 2 4 16" xfId="16442" xr:uid="{00000000-0005-0000-0000-0000F83F0000}"/>
    <cellStyle name="Normal 2 4 16 2" xfId="16443" xr:uid="{00000000-0005-0000-0000-0000F93F0000}"/>
    <cellStyle name="Normal 2 4 17" xfId="16444" xr:uid="{00000000-0005-0000-0000-0000FA3F0000}"/>
    <cellStyle name="Normal 2 4 2" xfId="482" xr:uid="{00000000-0005-0000-0000-0000FB3F0000}"/>
    <cellStyle name="Normal 2 4 2 10" xfId="16445" xr:uid="{00000000-0005-0000-0000-0000FC3F0000}"/>
    <cellStyle name="Normal 2 4 2 10 2" xfId="16446" xr:uid="{00000000-0005-0000-0000-0000FD3F0000}"/>
    <cellStyle name="Normal 2 4 2 10 2 2" xfId="16447" xr:uid="{00000000-0005-0000-0000-0000FE3F0000}"/>
    <cellStyle name="Normal 2 4 2 10 3" xfId="16448" xr:uid="{00000000-0005-0000-0000-0000FF3F0000}"/>
    <cellStyle name="Normal 2 4 2 11" xfId="16449" xr:uid="{00000000-0005-0000-0000-000000400000}"/>
    <cellStyle name="Normal 2 4 2 11 2" xfId="16450" xr:uid="{00000000-0005-0000-0000-000001400000}"/>
    <cellStyle name="Normal 2 4 2 12" xfId="16451" xr:uid="{00000000-0005-0000-0000-000002400000}"/>
    <cellStyle name="Normal 2 4 2 12 2" xfId="16452" xr:uid="{00000000-0005-0000-0000-000003400000}"/>
    <cellStyle name="Normal 2 4 2 13" xfId="16453" xr:uid="{00000000-0005-0000-0000-000004400000}"/>
    <cellStyle name="Normal 2 4 2 2" xfId="483" xr:uid="{00000000-0005-0000-0000-000005400000}"/>
    <cellStyle name="Normal 2 4 2 2 10" xfId="16454" xr:uid="{00000000-0005-0000-0000-000006400000}"/>
    <cellStyle name="Normal 2 4 2 2 10 2" xfId="16455" xr:uid="{00000000-0005-0000-0000-000007400000}"/>
    <cellStyle name="Normal 2 4 2 2 11" xfId="16456" xr:uid="{00000000-0005-0000-0000-000008400000}"/>
    <cellStyle name="Normal 2 4 2 2 2" xfId="16457" xr:uid="{00000000-0005-0000-0000-000009400000}"/>
    <cellStyle name="Normal 2 4 2 2 2 2" xfId="16458" xr:uid="{00000000-0005-0000-0000-00000A400000}"/>
    <cellStyle name="Normal 2 4 2 2 2 2 2" xfId="16459" xr:uid="{00000000-0005-0000-0000-00000B400000}"/>
    <cellStyle name="Normal 2 4 2 2 2 2 2 2" xfId="16460" xr:uid="{00000000-0005-0000-0000-00000C400000}"/>
    <cellStyle name="Normal 2 4 2 2 2 2 2 2 2" xfId="16461" xr:uid="{00000000-0005-0000-0000-00000D400000}"/>
    <cellStyle name="Normal 2 4 2 2 2 2 2 3" xfId="16462" xr:uid="{00000000-0005-0000-0000-00000E400000}"/>
    <cellStyle name="Normal 2 4 2 2 2 2 3" xfId="16463" xr:uid="{00000000-0005-0000-0000-00000F400000}"/>
    <cellStyle name="Normal 2 4 2 2 2 2 3 2" xfId="16464" xr:uid="{00000000-0005-0000-0000-000010400000}"/>
    <cellStyle name="Normal 2 4 2 2 2 2 3 2 2" xfId="16465" xr:uid="{00000000-0005-0000-0000-000011400000}"/>
    <cellStyle name="Normal 2 4 2 2 2 2 3 3" xfId="16466" xr:uid="{00000000-0005-0000-0000-000012400000}"/>
    <cellStyle name="Normal 2 4 2 2 2 2 4" xfId="16467" xr:uid="{00000000-0005-0000-0000-000013400000}"/>
    <cellStyle name="Normal 2 4 2 2 2 2 4 2" xfId="16468" xr:uid="{00000000-0005-0000-0000-000014400000}"/>
    <cellStyle name="Normal 2 4 2 2 2 2 4 2 2" xfId="16469" xr:uid="{00000000-0005-0000-0000-000015400000}"/>
    <cellStyle name="Normal 2 4 2 2 2 2 4 3" xfId="16470" xr:uid="{00000000-0005-0000-0000-000016400000}"/>
    <cellStyle name="Normal 2 4 2 2 2 2 5" xfId="16471" xr:uid="{00000000-0005-0000-0000-000017400000}"/>
    <cellStyle name="Normal 2 4 2 2 2 2 5 2" xfId="16472" xr:uid="{00000000-0005-0000-0000-000018400000}"/>
    <cellStyle name="Normal 2 4 2 2 2 2 6" xfId="16473" xr:uid="{00000000-0005-0000-0000-000019400000}"/>
    <cellStyle name="Normal 2 4 2 2 2 2 6 2" xfId="16474" xr:uid="{00000000-0005-0000-0000-00001A400000}"/>
    <cellStyle name="Normal 2 4 2 2 2 2 7" xfId="16475" xr:uid="{00000000-0005-0000-0000-00001B400000}"/>
    <cellStyle name="Normal 2 4 2 2 2 3" xfId="16476" xr:uid="{00000000-0005-0000-0000-00001C400000}"/>
    <cellStyle name="Normal 2 4 2 2 2 3 2" xfId="16477" xr:uid="{00000000-0005-0000-0000-00001D400000}"/>
    <cellStyle name="Normal 2 4 2 2 2 3 2 2" xfId="16478" xr:uid="{00000000-0005-0000-0000-00001E400000}"/>
    <cellStyle name="Normal 2 4 2 2 2 3 2 2 2" xfId="16479" xr:uid="{00000000-0005-0000-0000-00001F400000}"/>
    <cellStyle name="Normal 2 4 2 2 2 3 2 3" xfId="16480" xr:uid="{00000000-0005-0000-0000-000020400000}"/>
    <cellStyle name="Normal 2 4 2 2 2 3 3" xfId="16481" xr:uid="{00000000-0005-0000-0000-000021400000}"/>
    <cellStyle name="Normal 2 4 2 2 2 3 3 2" xfId="16482" xr:uid="{00000000-0005-0000-0000-000022400000}"/>
    <cellStyle name="Normal 2 4 2 2 2 3 3 2 2" xfId="16483" xr:uid="{00000000-0005-0000-0000-000023400000}"/>
    <cellStyle name="Normal 2 4 2 2 2 3 3 3" xfId="16484" xr:uid="{00000000-0005-0000-0000-000024400000}"/>
    <cellStyle name="Normal 2 4 2 2 2 3 4" xfId="16485" xr:uid="{00000000-0005-0000-0000-000025400000}"/>
    <cellStyle name="Normal 2 4 2 2 2 3 4 2" xfId="16486" xr:uid="{00000000-0005-0000-0000-000026400000}"/>
    <cellStyle name="Normal 2 4 2 2 2 3 4 2 2" xfId="16487" xr:uid="{00000000-0005-0000-0000-000027400000}"/>
    <cellStyle name="Normal 2 4 2 2 2 3 4 3" xfId="16488" xr:uid="{00000000-0005-0000-0000-000028400000}"/>
    <cellStyle name="Normal 2 4 2 2 2 3 5" xfId="16489" xr:uid="{00000000-0005-0000-0000-000029400000}"/>
    <cellStyle name="Normal 2 4 2 2 2 3 5 2" xfId="16490" xr:uid="{00000000-0005-0000-0000-00002A400000}"/>
    <cellStyle name="Normal 2 4 2 2 2 3 6" xfId="16491" xr:uid="{00000000-0005-0000-0000-00002B400000}"/>
    <cellStyle name="Normal 2 4 2 2 2 3 6 2" xfId="16492" xr:uid="{00000000-0005-0000-0000-00002C400000}"/>
    <cellStyle name="Normal 2 4 2 2 2 3 7" xfId="16493" xr:uid="{00000000-0005-0000-0000-00002D400000}"/>
    <cellStyle name="Normal 2 4 2 2 2 4" xfId="16494" xr:uid="{00000000-0005-0000-0000-00002E400000}"/>
    <cellStyle name="Normal 2 4 2 2 2 4 2" xfId="16495" xr:uid="{00000000-0005-0000-0000-00002F400000}"/>
    <cellStyle name="Normal 2 4 2 2 2 4 2 2" xfId="16496" xr:uid="{00000000-0005-0000-0000-000030400000}"/>
    <cellStyle name="Normal 2 4 2 2 2 4 3" xfId="16497" xr:uid="{00000000-0005-0000-0000-000031400000}"/>
    <cellStyle name="Normal 2 4 2 2 2 5" xfId="16498" xr:uid="{00000000-0005-0000-0000-000032400000}"/>
    <cellStyle name="Normal 2 4 2 2 2 5 2" xfId="16499" xr:uid="{00000000-0005-0000-0000-000033400000}"/>
    <cellStyle name="Normal 2 4 2 2 2 5 2 2" xfId="16500" xr:uid="{00000000-0005-0000-0000-000034400000}"/>
    <cellStyle name="Normal 2 4 2 2 2 5 3" xfId="16501" xr:uid="{00000000-0005-0000-0000-000035400000}"/>
    <cellStyle name="Normal 2 4 2 2 2 6" xfId="16502" xr:uid="{00000000-0005-0000-0000-000036400000}"/>
    <cellStyle name="Normal 2 4 2 2 2 6 2" xfId="16503" xr:uid="{00000000-0005-0000-0000-000037400000}"/>
    <cellStyle name="Normal 2 4 2 2 2 6 2 2" xfId="16504" xr:uid="{00000000-0005-0000-0000-000038400000}"/>
    <cellStyle name="Normal 2 4 2 2 2 6 3" xfId="16505" xr:uid="{00000000-0005-0000-0000-000039400000}"/>
    <cellStyle name="Normal 2 4 2 2 2 7" xfId="16506" xr:uid="{00000000-0005-0000-0000-00003A400000}"/>
    <cellStyle name="Normal 2 4 2 2 2 7 2" xfId="16507" xr:uid="{00000000-0005-0000-0000-00003B400000}"/>
    <cellStyle name="Normal 2 4 2 2 2 8" xfId="16508" xr:uid="{00000000-0005-0000-0000-00003C400000}"/>
    <cellStyle name="Normal 2 4 2 2 2 8 2" xfId="16509" xr:uid="{00000000-0005-0000-0000-00003D400000}"/>
    <cellStyle name="Normal 2 4 2 2 2 9" xfId="16510" xr:uid="{00000000-0005-0000-0000-00003E400000}"/>
    <cellStyle name="Normal 2 4 2 2 3" xfId="16511" xr:uid="{00000000-0005-0000-0000-00003F400000}"/>
    <cellStyle name="Normal 2 4 2 2 3 2" xfId="16512" xr:uid="{00000000-0005-0000-0000-000040400000}"/>
    <cellStyle name="Normal 2 4 2 2 3 2 2" xfId="16513" xr:uid="{00000000-0005-0000-0000-000041400000}"/>
    <cellStyle name="Normal 2 4 2 2 3 2 2 2" xfId="16514" xr:uid="{00000000-0005-0000-0000-000042400000}"/>
    <cellStyle name="Normal 2 4 2 2 3 2 2 2 2" xfId="16515" xr:uid="{00000000-0005-0000-0000-000043400000}"/>
    <cellStyle name="Normal 2 4 2 2 3 2 2 3" xfId="16516" xr:uid="{00000000-0005-0000-0000-000044400000}"/>
    <cellStyle name="Normal 2 4 2 2 3 2 3" xfId="16517" xr:uid="{00000000-0005-0000-0000-000045400000}"/>
    <cellStyle name="Normal 2 4 2 2 3 2 3 2" xfId="16518" xr:uid="{00000000-0005-0000-0000-000046400000}"/>
    <cellStyle name="Normal 2 4 2 2 3 2 3 2 2" xfId="16519" xr:uid="{00000000-0005-0000-0000-000047400000}"/>
    <cellStyle name="Normal 2 4 2 2 3 2 3 3" xfId="16520" xr:uid="{00000000-0005-0000-0000-000048400000}"/>
    <cellStyle name="Normal 2 4 2 2 3 2 4" xfId="16521" xr:uid="{00000000-0005-0000-0000-000049400000}"/>
    <cellStyle name="Normal 2 4 2 2 3 2 4 2" xfId="16522" xr:uid="{00000000-0005-0000-0000-00004A400000}"/>
    <cellStyle name="Normal 2 4 2 2 3 2 4 2 2" xfId="16523" xr:uid="{00000000-0005-0000-0000-00004B400000}"/>
    <cellStyle name="Normal 2 4 2 2 3 2 4 3" xfId="16524" xr:uid="{00000000-0005-0000-0000-00004C400000}"/>
    <cellStyle name="Normal 2 4 2 2 3 2 5" xfId="16525" xr:uid="{00000000-0005-0000-0000-00004D400000}"/>
    <cellStyle name="Normal 2 4 2 2 3 2 5 2" xfId="16526" xr:uid="{00000000-0005-0000-0000-00004E400000}"/>
    <cellStyle name="Normal 2 4 2 2 3 2 6" xfId="16527" xr:uid="{00000000-0005-0000-0000-00004F400000}"/>
    <cellStyle name="Normal 2 4 2 2 3 2 6 2" xfId="16528" xr:uid="{00000000-0005-0000-0000-000050400000}"/>
    <cellStyle name="Normal 2 4 2 2 3 2 7" xfId="16529" xr:uid="{00000000-0005-0000-0000-000051400000}"/>
    <cellStyle name="Normal 2 4 2 2 3 3" xfId="16530" xr:uid="{00000000-0005-0000-0000-000052400000}"/>
    <cellStyle name="Normal 2 4 2 2 3 3 2" xfId="16531" xr:uid="{00000000-0005-0000-0000-000053400000}"/>
    <cellStyle name="Normal 2 4 2 2 3 3 2 2" xfId="16532" xr:uid="{00000000-0005-0000-0000-000054400000}"/>
    <cellStyle name="Normal 2 4 2 2 3 3 3" xfId="16533" xr:uid="{00000000-0005-0000-0000-000055400000}"/>
    <cellStyle name="Normal 2 4 2 2 3 4" xfId="16534" xr:uid="{00000000-0005-0000-0000-000056400000}"/>
    <cellStyle name="Normal 2 4 2 2 3 4 2" xfId="16535" xr:uid="{00000000-0005-0000-0000-000057400000}"/>
    <cellStyle name="Normal 2 4 2 2 3 4 2 2" xfId="16536" xr:uid="{00000000-0005-0000-0000-000058400000}"/>
    <cellStyle name="Normal 2 4 2 2 3 4 3" xfId="16537" xr:uid="{00000000-0005-0000-0000-000059400000}"/>
    <cellStyle name="Normal 2 4 2 2 3 5" xfId="16538" xr:uid="{00000000-0005-0000-0000-00005A400000}"/>
    <cellStyle name="Normal 2 4 2 2 3 5 2" xfId="16539" xr:uid="{00000000-0005-0000-0000-00005B400000}"/>
    <cellStyle name="Normal 2 4 2 2 3 5 2 2" xfId="16540" xr:uid="{00000000-0005-0000-0000-00005C400000}"/>
    <cellStyle name="Normal 2 4 2 2 3 5 3" xfId="16541" xr:uid="{00000000-0005-0000-0000-00005D400000}"/>
    <cellStyle name="Normal 2 4 2 2 3 6" xfId="16542" xr:uid="{00000000-0005-0000-0000-00005E400000}"/>
    <cellStyle name="Normal 2 4 2 2 3 6 2" xfId="16543" xr:uid="{00000000-0005-0000-0000-00005F400000}"/>
    <cellStyle name="Normal 2 4 2 2 3 7" xfId="16544" xr:uid="{00000000-0005-0000-0000-000060400000}"/>
    <cellStyle name="Normal 2 4 2 2 3 7 2" xfId="16545" xr:uid="{00000000-0005-0000-0000-000061400000}"/>
    <cellStyle name="Normal 2 4 2 2 3 8" xfId="16546" xr:uid="{00000000-0005-0000-0000-000062400000}"/>
    <cellStyle name="Normal 2 4 2 2 4" xfId="16547" xr:uid="{00000000-0005-0000-0000-000063400000}"/>
    <cellStyle name="Normal 2 4 2 2 4 2" xfId="16548" xr:uid="{00000000-0005-0000-0000-000064400000}"/>
    <cellStyle name="Normal 2 4 2 2 4 2 2" xfId="16549" xr:uid="{00000000-0005-0000-0000-000065400000}"/>
    <cellStyle name="Normal 2 4 2 2 4 2 2 2" xfId="16550" xr:uid="{00000000-0005-0000-0000-000066400000}"/>
    <cellStyle name="Normal 2 4 2 2 4 2 3" xfId="16551" xr:uid="{00000000-0005-0000-0000-000067400000}"/>
    <cellStyle name="Normal 2 4 2 2 4 3" xfId="16552" xr:uid="{00000000-0005-0000-0000-000068400000}"/>
    <cellStyle name="Normal 2 4 2 2 4 3 2" xfId="16553" xr:uid="{00000000-0005-0000-0000-000069400000}"/>
    <cellStyle name="Normal 2 4 2 2 4 3 2 2" xfId="16554" xr:uid="{00000000-0005-0000-0000-00006A400000}"/>
    <cellStyle name="Normal 2 4 2 2 4 3 3" xfId="16555" xr:uid="{00000000-0005-0000-0000-00006B400000}"/>
    <cellStyle name="Normal 2 4 2 2 4 4" xfId="16556" xr:uid="{00000000-0005-0000-0000-00006C400000}"/>
    <cellStyle name="Normal 2 4 2 2 4 4 2" xfId="16557" xr:uid="{00000000-0005-0000-0000-00006D400000}"/>
    <cellStyle name="Normal 2 4 2 2 4 4 2 2" xfId="16558" xr:uid="{00000000-0005-0000-0000-00006E400000}"/>
    <cellStyle name="Normal 2 4 2 2 4 4 3" xfId="16559" xr:uid="{00000000-0005-0000-0000-00006F400000}"/>
    <cellStyle name="Normal 2 4 2 2 4 5" xfId="16560" xr:uid="{00000000-0005-0000-0000-000070400000}"/>
    <cellStyle name="Normal 2 4 2 2 4 5 2" xfId="16561" xr:uid="{00000000-0005-0000-0000-000071400000}"/>
    <cellStyle name="Normal 2 4 2 2 4 6" xfId="16562" xr:uid="{00000000-0005-0000-0000-000072400000}"/>
    <cellStyle name="Normal 2 4 2 2 4 6 2" xfId="16563" xr:uid="{00000000-0005-0000-0000-000073400000}"/>
    <cellStyle name="Normal 2 4 2 2 4 7" xfId="16564" xr:uid="{00000000-0005-0000-0000-000074400000}"/>
    <cellStyle name="Normal 2 4 2 2 5" xfId="16565" xr:uid="{00000000-0005-0000-0000-000075400000}"/>
    <cellStyle name="Normal 2 4 2 2 5 2" xfId="16566" xr:uid="{00000000-0005-0000-0000-000076400000}"/>
    <cellStyle name="Normal 2 4 2 2 5 2 2" xfId="16567" xr:uid="{00000000-0005-0000-0000-000077400000}"/>
    <cellStyle name="Normal 2 4 2 2 5 2 2 2" xfId="16568" xr:uid="{00000000-0005-0000-0000-000078400000}"/>
    <cellStyle name="Normal 2 4 2 2 5 2 3" xfId="16569" xr:uid="{00000000-0005-0000-0000-000079400000}"/>
    <cellStyle name="Normal 2 4 2 2 5 3" xfId="16570" xr:uid="{00000000-0005-0000-0000-00007A400000}"/>
    <cellStyle name="Normal 2 4 2 2 5 3 2" xfId="16571" xr:uid="{00000000-0005-0000-0000-00007B400000}"/>
    <cellStyle name="Normal 2 4 2 2 5 3 2 2" xfId="16572" xr:uid="{00000000-0005-0000-0000-00007C400000}"/>
    <cellStyle name="Normal 2 4 2 2 5 3 3" xfId="16573" xr:uid="{00000000-0005-0000-0000-00007D400000}"/>
    <cellStyle name="Normal 2 4 2 2 5 4" xfId="16574" xr:uid="{00000000-0005-0000-0000-00007E400000}"/>
    <cellStyle name="Normal 2 4 2 2 5 4 2" xfId="16575" xr:uid="{00000000-0005-0000-0000-00007F400000}"/>
    <cellStyle name="Normal 2 4 2 2 5 4 2 2" xfId="16576" xr:uid="{00000000-0005-0000-0000-000080400000}"/>
    <cellStyle name="Normal 2 4 2 2 5 4 3" xfId="16577" xr:uid="{00000000-0005-0000-0000-000081400000}"/>
    <cellStyle name="Normal 2 4 2 2 5 5" xfId="16578" xr:uid="{00000000-0005-0000-0000-000082400000}"/>
    <cellStyle name="Normal 2 4 2 2 5 5 2" xfId="16579" xr:uid="{00000000-0005-0000-0000-000083400000}"/>
    <cellStyle name="Normal 2 4 2 2 5 6" xfId="16580" xr:uid="{00000000-0005-0000-0000-000084400000}"/>
    <cellStyle name="Normal 2 4 2 2 5 6 2" xfId="16581" xr:uid="{00000000-0005-0000-0000-000085400000}"/>
    <cellStyle name="Normal 2 4 2 2 5 7" xfId="16582" xr:uid="{00000000-0005-0000-0000-000086400000}"/>
    <cellStyle name="Normal 2 4 2 2 6" xfId="16583" xr:uid="{00000000-0005-0000-0000-000087400000}"/>
    <cellStyle name="Normal 2 4 2 2 6 2" xfId="16584" xr:uid="{00000000-0005-0000-0000-000088400000}"/>
    <cellStyle name="Normal 2 4 2 2 6 2 2" xfId="16585" xr:uid="{00000000-0005-0000-0000-000089400000}"/>
    <cellStyle name="Normal 2 4 2 2 6 3" xfId="16586" xr:uid="{00000000-0005-0000-0000-00008A400000}"/>
    <cellStyle name="Normal 2 4 2 2 7" xfId="16587" xr:uid="{00000000-0005-0000-0000-00008B400000}"/>
    <cellStyle name="Normal 2 4 2 2 7 2" xfId="16588" xr:uid="{00000000-0005-0000-0000-00008C400000}"/>
    <cellStyle name="Normal 2 4 2 2 7 2 2" xfId="16589" xr:uid="{00000000-0005-0000-0000-00008D400000}"/>
    <cellStyle name="Normal 2 4 2 2 7 3" xfId="16590" xr:uid="{00000000-0005-0000-0000-00008E400000}"/>
    <cellStyle name="Normal 2 4 2 2 8" xfId="16591" xr:uid="{00000000-0005-0000-0000-00008F400000}"/>
    <cellStyle name="Normal 2 4 2 2 8 2" xfId="16592" xr:uid="{00000000-0005-0000-0000-000090400000}"/>
    <cellStyle name="Normal 2 4 2 2 8 2 2" xfId="16593" xr:uid="{00000000-0005-0000-0000-000091400000}"/>
    <cellStyle name="Normal 2 4 2 2 8 3" xfId="16594" xr:uid="{00000000-0005-0000-0000-000092400000}"/>
    <cellStyle name="Normal 2 4 2 2 9" xfId="16595" xr:uid="{00000000-0005-0000-0000-000093400000}"/>
    <cellStyle name="Normal 2 4 2 2 9 2" xfId="16596" xr:uid="{00000000-0005-0000-0000-000094400000}"/>
    <cellStyle name="Normal 2 4 2 3" xfId="484" xr:uid="{00000000-0005-0000-0000-000095400000}"/>
    <cellStyle name="Normal 2 4 2 3 10" xfId="16597" xr:uid="{00000000-0005-0000-0000-000096400000}"/>
    <cellStyle name="Normal 2 4 2 3 10 2" xfId="16598" xr:uid="{00000000-0005-0000-0000-000097400000}"/>
    <cellStyle name="Normal 2 4 2 3 11" xfId="16599" xr:uid="{00000000-0005-0000-0000-000098400000}"/>
    <cellStyle name="Normal 2 4 2 3 2" xfId="16600" xr:uid="{00000000-0005-0000-0000-000099400000}"/>
    <cellStyle name="Normal 2 4 2 3 2 2" xfId="16601" xr:uid="{00000000-0005-0000-0000-00009A400000}"/>
    <cellStyle name="Normal 2 4 2 3 2 2 2" xfId="16602" xr:uid="{00000000-0005-0000-0000-00009B400000}"/>
    <cellStyle name="Normal 2 4 2 3 2 2 2 2" xfId="16603" xr:uid="{00000000-0005-0000-0000-00009C400000}"/>
    <cellStyle name="Normal 2 4 2 3 2 2 2 2 2" xfId="16604" xr:uid="{00000000-0005-0000-0000-00009D400000}"/>
    <cellStyle name="Normal 2 4 2 3 2 2 2 3" xfId="16605" xr:uid="{00000000-0005-0000-0000-00009E400000}"/>
    <cellStyle name="Normal 2 4 2 3 2 2 3" xfId="16606" xr:uid="{00000000-0005-0000-0000-00009F400000}"/>
    <cellStyle name="Normal 2 4 2 3 2 2 3 2" xfId="16607" xr:uid="{00000000-0005-0000-0000-0000A0400000}"/>
    <cellStyle name="Normal 2 4 2 3 2 2 3 2 2" xfId="16608" xr:uid="{00000000-0005-0000-0000-0000A1400000}"/>
    <cellStyle name="Normal 2 4 2 3 2 2 3 3" xfId="16609" xr:uid="{00000000-0005-0000-0000-0000A2400000}"/>
    <cellStyle name="Normal 2 4 2 3 2 2 4" xfId="16610" xr:uid="{00000000-0005-0000-0000-0000A3400000}"/>
    <cellStyle name="Normal 2 4 2 3 2 2 4 2" xfId="16611" xr:uid="{00000000-0005-0000-0000-0000A4400000}"/>
    <cellStyle name="Normal 2 4 2 3 2 2 4 2 2" xfId="16612" xr:uid="{00000000-0005-0000-0000-0000A5400000}"/>
    <cellStyle name="Normal 2 4 2 3 2 2 4 3" xfId="16613" xr:uid="{00000000-0005-0000-0000-0000A6400000}"/>
    <cellStyle name="Normal 2 4 2 3 2 2 5" xfId="16614" xr:uid="{00000000-0005-0000-0000-0000A7400000}"/>
    <cellStyle name="Normal 2 4 2 3 2 2 5 2" xfId="16615" xr:uid="{00000000-0005-0000-0000-0000A8400000}"/>
    <cellStyle name="Normal 2 4 2 3 2 2 6" xfId="16616" xr:uid="{00000000-0005-0000-0000-0000A9400000}"/>
    <cellStyle name="Normal 2 4 2 3 2 2 6 2" xfId="16617" xr:uid="{00000000-0005-0000-0000-0000AA400000}"/>
    <cellStyle name="Normal 2 4 2 3 2 2 7" xfId="16618" xr:uid="{00000000-0005-0000-0000-0000AB400000}"/>
    <cellStyle name="Normal 2 4 2 3 2 3" xfId="16619" xr:uid="{00000000-0005-0000-0000-0000AC400000}"/>
    <cellStyle name="Normal 2 4 2 3 2 3 2" xfId="16620" xr:uid="{00000000-0005-0000-0000-0000AD400000}"/>
    <cellStyle name="Normal 2 4 2 3 2 3 2 2" xfId="16621" xr:uid="{00000000-0005-0000-0000-0000AE400000}"/>
    <cellStyle name="Normal 2 4 2 3 2 3 2 2 2" xfId="16622" xr:uid="{00000000-0005-0000-0000-0000AF400000}"/>
    <cellStyle name="Normal 2 4 2 3 2 3 2 3" xfId="16623" xr:uid="{00000000-0005-0000-0000-0000B0400000}"/>
    <cellStyle name="Normal 2 4 2 3 2 3 3" xfId="16624" xr:uid="{00000000-0005-0000-0000-0000B1400000}"/>
    <cellStyle name="Normal 2 4 2 3 2 3 3 2" xfId="16625" xr:uid="{00000000-0005-0000-0000-0000B2400000}"/>
    <cellStyle name="Normal 2 4 2 3 2 3 3 2 2" xfId="16626" xr:uid="{00000000-0005-0000-0000-0000B3400000}"/>
    <cellStyle name="Normal 2 4 2 3 2 3 3 3" xfId="16627" xr:uid="{00000000-0005-0000-0000-0000B4400000}"/>
    <cellStyle name="Normal 2 4 2 3 2 3 4" xfId="16628" xr:uid="{00000000-0005-0000-0000-0000B5400000}"/>
    <cellStyle name="Normal 2 4 2 3 2 3 4 2" xfId="16629" xr:uid="{00000000-0005-0000-0000-0000B6400000}"/>
    <cellStyle name="Normal 2 4 2 3 2 3 4 2 2" xfId="16630" xr:uid="{00000000-0005-0000-0000-0000B7400000}"/>
    <cellStyle name="Normal 2 4 2 3 2 3 4 3" xfId="16631" xr:uid="{00000000-0005-0000-0000-0000B8400000}"/>
    <cellStyle name="Normal 2 4 2 3 2 3 5" xfId="16632" xr:uid="{00000000-0005-0000-0000-0000B9400000}"/>
    <cellStyle name="Normal 2 4 2 3 2 3 5 2" xfId="16633" xr:uid="{00000000-0005-0000-0000-0000BA400000}"/>
    <cellStyle name="Normal 2 4 2 3 2 3 6" xfId="16634" xr:uid="{00000000-0005-0000-0000-0000BB400000}"/>
    <cellStyle name="Normal 2 4 2 3 2 3 6 2" xfId="16635" xr:uid="{00000000-0005-0000-0000-0000BC400000}"/>
    <cellStyle name="Normal 2 4 2 3 2 3 7" xfId="16636" xr:uid="{00000000-0005-0000-0000-0000BD400000}"/>
    <cellStyle name="Normal 2 4 2 3 2 4" xfId="16637" xr:uid="{00000000-0005-0000-0000-0000BE400000}"/>
    <cellStyle name="Normal 2 4 2 3 2 4 2" xfId="16638" xr:uid="{00000000-0005-0000-0000-0000BF400000}"/>
    <cellStyle name="Normal 2 4 2 3 2 4 2 2" xfId="16639" xr:uid="{00000000-0005-0000-0000-0000C0400000}"/>
    <cellStyle name="Normal 2 4 2 3 2 4 3" xfId="16640" xr:uid="{00000000-0005-0000-0000-0000C1400000}"/>
    <cellStyle name="Normal 2 4 2 3 2 5" xfId="16641" xr:uid="{00000000-0005-0000-0000-0000C2400000}"/>
    <cellStyle name="Normal 2 4 2 3 2 5 2" xfId="16642" xr:uid="{00000000-0005-0000-0000-0000C3400000}"/>
    <cellStyle name="Normal 2 4 2 3 2 5 2 2" xfId="16643" xr:uid="{00000000-0005-0000-0000-0000C4400000}"/>
    <cellStyle name="Normal 2 4 2 3 2 5 3" xfId="16644" xr:uid="{00000000-0005-0000-0000-0000C5400000}"/>
    <cellStyle name="Normal 2 4 2 3 2 6" xfId="16645" xr:uid="{00000000-0005-0000-0000-0000C6400000}"/>
    <cellStyle name="Normal 2 4 2 3 2 6 2" xfId="16646" xr:uid="{00000000-0005-0000-0000-0000C7400000}"/>
    <cellStyle name="Normal 2 4 2 3 2 6 2 2" xfId="16647" xr:uid="{00000000-0005-0000-0000-0000C8400000}"/>
    <cellStyle name="Normal 2 4 2 3 2 6 3" xfId="16648" xr:uid="{00000000-0005-0000-0000-0000C9400000}"/>
    <cellStyle name="Normal 2 4 2 3 2 7" xfId="16649" xr:uid="{00000000-0005-0000-0000-0000CA400000}"/>
    <cellStyle name="Normal 2 4 2 3 2 7 2" xfId="16650" xr:uid="{00000000-0005-0000-0000-0000CB400000}"/>
    <cellStyle name="Normal 2 4 2 3 2 8" xfId="16651" xr:uid="{00000000-0005-0000-0000-0000CC400000}"/>
    <cellStyle name="Normal 2 4 2 3 2 8 2" xfId="16652" xr:uid="{00000000-0005-0000-0000-0000CD400000}"/>
    <cellStyle name="Normal 2 4 2 3 2 9" xfId="16653" xr:uid="{00000000-0005-0000-0000-0000CE400000}"/>
    <cellStyle name="Normal 2 4 2 3 3" xfId="16654" xr:uid="{00000000-0005-0000-0000-0000CF400000}"/>
    <cellStyle name="Normal 2 4 2 3 3 2" xfId="16655" xr:uid="{00000000-0005-0000-0000-0000D0400000}"/>
    <cellStyle name="Normal 2 4 2 3 3 2 2" xfId="16656" xr:uid="{00000000-0005-0000-0000-0000D1400000}"/>
    <cellStyle name="Normal 2 4 2 3 3 2 2 2" xfId="16657" xr:uid="{00000000-0005-0000-0000-0000D2400000}"/>
    <cellStyle name="Normal 2 4 2 3 3 2 2 2 2" xfId="16658" xr:uid="{00000000-0005-0000-0000-0000D3400000}"/>
    <cellStyle name="Normal 2 4 2 3 3 2 2 3" xfId="16659" xr:uid="{00000000-0005-0000-0000-0000D4400000}"/>
    <cellStyle name="Normal 2 4 2 3 3 2 3" xfId="16660" xr:uid="{00000000-0005-0000-0000-0000D5400000}"/>
    <cellStyle name="Normal 2 4 2 3 3 2 3 2" xfId="16661" xr:uid="{00000000-0005-0000-0000-0000D6400000}"/>
    <cellStyle name="Normal 2 4 2 3 3 2 3 2 2" xfId="16662" xr:uid="{00000000-0005-0000-0000-0000D7400000}"/>
    <cellStyle name="Normal 2 4 2 3 3 2 3 3" xfId="16663" xr:uid="{00000000-0005-0000-0000-0000D8400000}"/>
    <cellStyle name="Normal 2 4 2 3 3 2 4" xfId="16664" xr:uid="{00000000-0005-0000-0000-0000D9400000}"/>
    <cellStyle name="Normal 2 4 2 3 3 2 4 2" xfId="16665" xr:uid="{00000000-0005-0000-0000-0000DA400000}"/>
    <cellStyle name="Normal 2 4 2 3 3 2 4 2 2" xfId="16666" xr:uid="{00000000-0005-0000-0000-0000DB400000}"/>
    <cellStyle name="Normal 2 4 2 3 3 2 4 3" xfId="16667" xr:uid="{00000000-0005-0000-0000-0000DC400000}"/>
    <cellStyle name="Normal 2 4 2 3 3 2 5" xfId="16668" xr:uid="{00000000-0005-0000-0000-0000DD400000}"/>
    <cellStyle name="Normal 2 4 2 3 3 2 5 2" xfId="16669" xr:uid="{00000000-0005-0000-0000-0000DE400000}"/>
    <cellStyle name="Normal 2 4 2 3 3 2 6" xfId="16670" xr:uid="{00000000-0005-0000-0000-0000DF400000}"/>
    <cellStyle name="Normal 2 4 2 3 3 2 6 2" xfId="16671" xr:uid="{00000000-0005-0000-0000-0000E0400000}"/>
    <cellStyle name="Normal 2 4 2 3 3 2 7" xfId="16672" xr:uid="{00000000-0005-0000-0000-0000E1400000}"/>
    <cellStyle name="Normal 2 4 2 3 3 3" xfId="16673" xr:uid="{00000000-0005-0000-0000-0000E2400000}"/>
    <cellStyle name="Normal 2 4 2 3 3 3 2" xfId="16674" xr:uid="{00000000-0005-0000-0000-0000E3400000}"/>
    <cellStyle name="Normal 2 4 2 3 3 3 2 2" xfId="16675" xr:uid="{00000000-0005-0000-0000-0000E4400000}"/>
    <cellStyle name="Normal 2 4 2 3 3 3 3" xfId="16676" xr:uid="{00000000-0005-0000-0000-0000E5400000}"/>
    <cellStyle name="Normal 2 4 2 3 3 4" xfId="16677" xr:uid="{00000000-0005-0000-0000-0000E6400000}"/>
    <cellStyle name="Normal 2 4 2 3 3 4 2" xfId="16678" xr:uid="{00000000-0005-0000-0000-0000E7400000}"/>
    <cellStyle name="Normal 2 4 2 3 3 4 2 2" xfId="16679" xr:uid="{00000000-0005-0000-0000-0000E8400000}"/>
    <cellStyle name="Normal 2 4 2 3 3 4 3" xfId="16680" xr:uid="{00000000-0005-0000-0000-0000E9400000}"/>
    <cellStyle name="Normal 2 4 2 3 3 5" xfId="16681" xr:uid="{00000000-0005-0000-0000-0000EA400000}"/>
    <cellStyle name="Normal 2 4 2 3 3 5 2" xfId="16682" xr:uid="{00000000-0005-0000-0000-0000EB400000}"/>
    <cellStyle name="Normal 2 4 2 3 3 5 2 2" xfId="16683" xr:uid="{00000000-0005-0000-0000-0000EC400000}"/>
    <cellStyle name="Normal 2 4 2 3 3 5 3" xfId="16684" xr:uid="{00000000-0005-0000-0000-0000ED400000}"/>
    <cellStyle name="Normal 2 4 2 3 3 6" xfId="16685" xr:uid="{00000000-0005-0000-0000-0000EE400000}"/>
    <cellStyle name="Normal 2 4 2 3 3 6 2" xfId="16686" xr:uid="{00000000-0005-0000-0000-0000EF400000}"/>
    <cellStyle name="Normal 2 4 2 3 3 7" xfId="16687" xr:uid="{00000000-0005-0000-0000-0000F0400000}"/>
    <cellStyle name="Normal 2 4 2 3 3 7 2" xfId="16688" xr:uid="{00000000-0005-0000-0000-0000F1400000}"/>
    <cellStyle name="Normal 2 4 2 3 3 8" xfId="16689" xr:uid="{00000000-0005-0000-0000-0000F2400000}"/>
    <cellStyle name="Normal 2 4 2 3 4" xfId="16690" xr:uid="{00000000-0005-0000-0000-0000F3400000}"/>
    <cellStyle name="Normal 2 4 2 3 4 2" xfId="16691" xr:uid="{00000000-0005-0000-0000-0000F4400000}"/>
    <cellStyle name="Normal 2 4 2 3 4 2 2" xfId="16692" xr:uid="{00000000-0005-0000-0000-0000F5400000}"/>
    <cellStyle name="Normal 2 4 2 3 4 2 2 2" xfId="16693" xr:uid="{00000000-0005-0000-0000-0000F6400000}"/>
    <cellStyle name="Normal 2 4 2 3 4 2 3" xfId="16694" xr:uid="{00000000-0005-0000-0000-0000F7400000}"/>
    <cellStyle name="Normal 2 4 2 3 4 3" xfId="16695" xr:uid="{00000000-0005-0000-0000-0000F8400000}"/>
    <cellStyle name="Normal 2 4 2 3 4 3 2" xfId="16696" xr:uid="{00000000-0005-0000-0000-0000F9400000}"/>
    <cellStyle name="Normal 2 4 2 3 4 3 2 2" xfId="16697" xr:uid="{00000000-0005-0000-0000-0000FA400000}"/>
    <cellStyle name="Normal 2 4 2 3 4 3 3" xfId="16698" xr:uid="{00000000-0005-0000-0000-0000FB400000}"/>
    <cellStyle name="Normal 2 4 2 3 4 4" xfId="16699" xr:uid="{00000000-0005-0000-0000-0000FC400000}"/>
    <cellStyle name="Normal 2 4 2 3 4 4 2" xfId="16700" xr:uid="{00000000-0005-0000-0000-0000FD400000}"/>
    <cellStyle name="Normal 2 4 2 3 4 4 2 2" xfId="16701" xr:uid="{00000000-0005-0000-0000-0000FE400000}"/>
    <cellStyle name="Normal 2 4 2 3 4 4 3" xfId="16702" xr:uid="{00000000-0005-0000-0000-0000FF400000}"/>
    <cellStyle name="Normal 2 4 2 3 4 5" xfId="16703" xr:uid="{00000000-0005-0000-0000-000000410000}"/>
    <cellStyle name="Normal 2 4 2 3 4 5 2" xfId="16704" xr:uid="{00000000-0005-0000-0000-000001410000}"/>
    <cellStyle name="Normal 2 4 2 3 4 6" xfId="16705" xr:uid="{00000000-0005-0000-0000-000002410000}"/>
    <cellStyle name="Normal 2 4 2 3 4 6 2" xfId="16706" xr:uid="{00000000-0005-0000-0000-000003410000}"/>
    <cellStyle name="Normal 2 4 2 3 4 7" xfId="16707" xr:uid="{00000000-0005-0000-0000-000004410000}"/>
    <cellStyle name="Normal 2 4 2 3 5" xfId="16708" xr:uid="{00000000-0005-0000-0000-000005410000}"/>
    <cellStyle name="Normal 2 4 2 3 5 2" xfId="16709" xr:uid="{00000000-0005-0000-0000-000006410000}"/>
    <cellStyle name="Normal 2 4 2 3 5 2 2" xfId="16710" xr:uid="{00000000-0005-0000-0000-000007410000}"/>
    <cellStyle name="Normal 2 4 2 3 5 2 2 2" xfId="16711" xr:uid="{00000000-0005-0000-0000-000008410000}"/>
    <cellStyle name="Normal 2 4 2 3 5 2 3" xfId="16712" xr:uid="{00000000-0005-0000-0000-000009410000}"/>
    <cellStyle name="Normal 2 4 2 3 5 3" xfId="16713" xr:uid="{00000000-0005-0000-0000-00000A410000}"/>
    <cellStyle name="Normal 2 4 2 3 5 3 2" xfId="16714" xr:uid="{00000000-0005-0000-0000-00000B410000}"/>
    <cellStyle name="Normal 2 4 2 3 5 3 2 2" xfId="16715" xr:uid="{00000000-0005-0000-0000-00000C410000}"/>
    <cellStyle name="Normal 2 4 2 3 5 3 3" xfId="16716" xr:uid="{00000000-0005-0000-0000-00000D410000}"/>
    <cellStyle name="Normal 2 4 2 3 5 4" xfId="16717" xr:uid="{00000000-0005-0000-0000-00000E410000}"/>
    <cellStyle name="Normal 2 4 2 3 5 4 2" xfId="16718" xr:uid="{00000000-0005-0000-0000-00000F410000}"/>
    <cellStyle name="Normal 2 4 2 3 5 4 2 2" xfId="16719" xr:uid="{00000000-0005-0000-0000-000010410000}"/>
    <cellStyle name="Normal 2 4 2 3 5 4 3" xfId="16720" xr:uid="{00000000-0005-0000-0000-000011410000}"/>
    <cellStyle name="Normal 2 4 2 3 5 5" xfId="16721" xr:uid="{00000000-0005-0000-0000-000012410000}"/>
    <cellStyle name="Normal 2 4 2 3 5 5 2" xfId="16722" xr:uid="{00000000-0005-0000-0000-000013410000}"/>
    <cellStyle name="Normal 2 4 2 3 5 6" xfId="16723" xr:uid="{00000000-0005-0000-0000-000014410000}"/>
    <cellStyle name="Normal 2 4 2 3 5 6 2" xfId="16724" xr:uid="{00000000-0005-0000-0000-000015410000}"/>
    <cellStyle name="Normal 2 4 2 3 5 7" xfId="16725" xr:uid="{00000000-0005-0000-0000-000016410000}"/>
    <cellStyle name="Normal 2 4 2 3 6" xfId="16726" xr:uid="{00000000-0005-0000-0000-000017410000}"/>
    <cellStyle name="Normal 2 4 2 3 6 2" xfId="16727" xr:uid="{00000000-0005-0000-0000-000018410000}"/>
    <cellStyle name="Normal 2 4 2 3 6 2 2" xfId="16728" xr:uid="{00000000-0005-0000-0000-000019410000}"/>
    <cellStyle name="Normal 2 4 2 3 6 3" xfId="16729" xr:uid="{00000000-0005-0000-0000-00001A410000}"/>
    <cellStyle name="Normal 2 4 2 3 7" xfId="16730" xr:uid="{00000000-0005-0000-0000-00001B410000}"/>
    <cellStyle name="Normal 2 4 2 3 7 2" xfId="16731" xr:uid="{00000000-0005-0000-0000-00001C410000}"/>
    <cellStyle name="Normal 2 4 2 3 7 2 2" xfId="16732" xr:uid="{00000000-0005-0000-0000-00001D410000}"/>
    <cellStyle name="Normal 2 4 2 3 7 3" xfId="16733" xr:uid="{00000000-0005-0000-0000-00001E410000}"/>
    <cellStyle name="Normal 2 4 2 3 8" xfId="16734" xr:uid="{00000000-0005-0000-0000-00001F410000}"/>
    <cellStyle name="Normal 2 4 2 3 8 2" xfId="16735" xr:uid="{00000000-0005-0000-0000-000020410000}"/>
    <cellStyle name="Normal 2 4 2 3 8 2 2" xfId="16736" xr:uid="{00000000-0005-0000-0000-000021410000}"/>
    <cellStyle name="Normal 2 4 2 3 8 3" xfId="16737" xr:uid="{00000000-0005-0000-0000-000022410000}"/>
    <cellStyle name="Normal 2 4 2 3 9" xfId="16738" xr:uid="{00000000-0005-0000-0000-000023410000}"/>
    <cellStyle name="Normal 2 4 2 3 9 2" xfId="16739" xr:uid="{00000000-0005-0000-0000-000024410000}"/>
    <cellStyle name="Normal 2 4 2 4" xfId="16740" xr:uid="{00000000-0005-0000-0000-000025410000}"/>
    <cellStyle name="Normal 2 4 2 4 2" xfId="16741" xr:uid="{00000000-0005-0000-0000-000026410000}"/>
    <cellStyle name="Normal 2 4 2 4 2 2" xfId="16742" xr:uid="{00000000-0005-0000-0000-000027410000}"/>
    <cellStyle name="Normal 2 4 2 4 2 2 2" xfId="16743" xr:uid="{00000000-0005-0000-0000-000028410000}"/>
    <cellStyle name="Normal 2 4 2 4 2 2 2 2" xfId="16744" xr:uid="{00000000-0005-0000-0000-000029410000}"/>
    <cellStyle name="Normal 2 4 2 4 2 2 3" xfId="16745" xr:uid="{00000000-0005-0000-0000-00002A410000}"/>
    <cellStyle name="Normal 2 4 2 4 2 3" xfId="16746" xr:uid="{00000000-0005-0000-0000-00002B410000}"/>
    <cellStyle name="Normal 2 4 2 4 2 3 2" xfId="16747" xr:uid="{00000000-0005-0000-0000-00002C410000}"/>
    <cellStyle name="Normal 2 4 2 4 2 3 2 2" xfId="16748" xr:uid="{00000000-0005-0000-0000-00002D410000}"/>
    <cellStyle name="Normal 2 4 2 4 2 3 3" xfId="16749" xr:uid="{00000000-0005-0000-0000-00002E410000}"/>
    <cellStyle name="Normal 2 4 2 4 2 4" xfId="16750" xr:uid="{00000000-0005-0000-0000-00002F410000}"/>
    <cellStyle name="Normal 2 4 2 4 2 4 2" xfId="16751" xr:uid="{00000000-0005-0000-0000-000030410000}"/>
    <cellStyle name="Normal 2 4 2 4 2 4 2 2" xfId="16752" xr:uid="{00000000-0005-0000-0000-000031410000}"/>
    <cellStyle name="Normal 2 4 2 4 2 4 3" xfId="16753" xr:uid="{00000000-0005-0000-0000-000032410000}"/>
    <cellStyle name="Normal 2 4 2 4 2 5" xfId="16754" xr:uid="{00000000-0005-0000-0000-000033410000}"/>
    <cellStyle name="Normal 2 4 2 4 2 5 2" xfId="16755" xr:uid="{00000000-0005-0000-0000-000034410000}"/>
    <cellStyle name="Normal 2 4 2 4 2 6" xfId="16756" xr:uid="{00000000-0005-0000-0000-000035410000}"/>
    <cellStyle name="Normal 2 4 2 4 2 6 2" xfId="16757" xr:uid="{00000000-0005-0000-0000-000036410000}"/>
    <cellStyle name="Normal 2 4 2 4 2 7" xfId="16758" xr:uid="{00000000-0005-0000-0000-000037410000}"/>
    <cellStyle name="Normal 2 4 2 4 3" xfId="16759" xr:uid="{00000000-0005-0000-0000-000038410000}"/>
    <cellStyle name="Normal 2 4 2 4 3 2" xfId="16760" xr:uid="{00000000-0005-0000-0000-000039410000}"/>
    <cellStyle name="Normal 2 4 2 4 3 2 2" xfId="16761" xr:uid="{00000000-0005-0000-0000-00003A410000}"/>
    <cellStyle name="Normal 2 4 2 4 3 2 2 2" xfId="16762" xr:uid="{00000000-0005-0000-0000-00003B410000}"/>
    <cellStyle name="Normal 2 4 2 4 3 2 3" xfId="16763" xr:uid="{00000000-0005-0000-0000-00003C410000}"/>
    <cellStyle name="Normal 2 4 2 4 3 3" xfId="16764" xr:uid="{00000000-0005-0000-0000-00003D410000}"/>
    <cellStyle name="Normal 2 4 2 4 3 3 2" xfId="16765" xr:uid="{00000000-0005-0000-0000-00003E410000}"/>
    <cellStyle name="Normal 2 4 2 4 3 3 2 2" xfId="16766" xr:uid="{00000000-0005-0000-0000-00003F410000}"/>
    <cellStyle name="Normal 2 4 2 4 3 3 3" xfId="16767" xr:uid="{00000000-0005-0000-0000-000040410000}"/>
    <cellStyle name="Normal 2 4 2 4 3 4" xfId="16768" xr:uid="{00000000-0005-0000-0000-000041410000}"/>
    <cellStyle name="Normal 2 4 2 4 3 4 2" xfId="16769" xr:uid="{00000000-0005-0000-0000-000042410000}"/>
    <cellStyle name="Normal 2 4 2 4 3 4 2 2" xfId="16770" xr:uid="{00000000-0005-0000-0000-000043410000}"/>
    <cellStyle name="Normal 2 4 2 4 3 4 3" xfId="16771" xr:uid="{00000000-0005-0000-0000-000044410000}"/>
    <cellStyle name="Normal 2 4 2 4 3 5" xfId="16772" xr:uid="{00000000-0005-0000-0000-000045410000}"/>
    <cellStyle name="Normal 2 4 2 4 3 5 2" xfId="16773" xr:uid="{00000000-0005-0000-0000-000046410000}"/>
    <cellStyle name="Normal 2 4 2 4 3 6" xfId="16774" xr:uid="{00000000-0005-0000-0000-000047410000}"/>
    <cellStyle name="Normal 2 4 2 4 3 6 2" xfId="16775" xr:uid="{00000000-0005-0000-0000-000048410000}"/>
    <cellStyle name="Normal 2 4 2 4 3 7" xfId="16776" xr:uid="{00000000-0005-0000-0000-000049410000}"/>
    <cellStyle name="Normal 2 4 2 4 4" xfId="16777" xr:uid="{00000000-0005-0000-0000-00004A410000}"/>
    <cellStyle name="Normal 2 4 2 4 4 2" xfId="16778" xr:uid="{00000000-0005-0000-0000-00004B410000}"/>
    <cellStyle name="Normal 2 4 2 4 4 2 2" xfId="16779" xr:uid="{00000000-0005-0000-0000-00004C410000}"/>
    <cellStyle name="Normal 2 4 2 4 4 3" xfId="16780" xr:uid="{00000000-0005-0000-0000-00004D410000}"/>
    <cellStyle name="Normal 2 4 2 4 5" xfId="16781" xr:uid="{00000000-0005-0000-0000-00004E410000}"/>
    <cellStyle name="Normal 2 4 2 4 5 2" xfId="16782" xr:uid="{00000000-0005-0000-0000-00004F410000}"/>
    <cellStyle name="Normal 2 4 2 4 5 2 2" xfId="16783" xr:uid="{00000000-0005-0000-0000-000050410000}"/>
    <cellStyle name="Normal 2 4 2 4 5 3" xfId="16784" xr:uid="{00000000-0005-0000-0000-000051410000}"/>
    <cellStyle name="Normal 2 4 2 4 6" xfId="16785" xr:uid="{00000000-0005-0000-0000-000052410000}"/>
    <cellStyle name="Normal 2 4 2 4 6 2" xfId="16786" xr:uid="{00000000-0005-0000-0000-000053410000}"/>
    <cellStyle name="Normal 2 4 2 4 6 2 2" xfId="16787" xr:uid="{00000000-0005-0000-0000-000054410000}"/>
    <cellStyle name="Normal 2 4 2 4 6 3" xfId="16788" xr:uid="{00000000-0005-0000-0000-000055410000}"/>
    <cellStyle name="Normal 2 4 2 4 7" xfId="16789" xr:uid="{00000000-0005-0000-0000-000056410000}"/>
    <cellStyle name="Normal 2 4 2 4 7 2" xfId="16790" xr:uid="{00000000-0005-0000-0000-000057410000}"/>
    <cellStyle name="Normal 2 4 2 4 8" xfId="16791" xr:uid="{00000000-0005-0000-0000-000058410000}"/>
    <cellStyle name="Normal 2 4 2 4 8 2" xfId="16792" xr:uid="{00000000-0005-0000-0000-000059410000}"/>
    <cellStyle name="Normal 2 4 2 4 9" xfId="16793" xr:uid="{00000000-0005-0000-0000-00005A410000}"/>
    <cellStyle name="Normal 2 4 2 5" xfId="16794" xr:uid="{00000000-0005-0000-0000-00005B410000}"/>
    <cellStyle name="Normal 2 4 2 5 2" xfId="16795" xr:uid="{00000000-0005-0000-0000-00005C410000}"/>
    <cellStyle name="Normal 2 4 2 5 2 2" xfId="16796" xr:uid="{00000000-0005-0000-0000-00005D410000}"/>
    <cellStyle name="Normal 2 4 2 5 2 2 2" xfId="16797" xr:uid="{00000000-0005-0000-0000-00005E410000}"/>
    <cellStyle name="Normal 2 4 2 5 2 2 2 2" xfId="16798" xr:uid="{00000000-0005-0000-0000-00005F410000}"/>
    <cellStyle name="Normal 2 4 2 5 2 2 3" xfId="16799" xr:uid="{00000000-0005-0000-0000-000060410000}"/>
    <cellStyle name="Normal 2 4 2 5 2 3" xfId="16800" xr:uid="{00000000-0005-0000-0000-000061410000}"/>
    <cellStyle name="Normal 2 4 2 5 2 3 2" xfId="16801" xr:uid="{00000000-0005-0000-0000-000062410000}"/>
    <cellStyle name="Normal 2 4 2 5 2 3 2 2" xfId="16802" xr:uid="{00000000-0005-0000-0000-000063410000}"/>
    <cellStyle name="Normal 2 4 2 5 2 3 3" xfId="16803" xr:uid="{00000000-0005-0000-0000-000064410000}"/>
    <cellStyle name="Normal 2 4 2 5 2 4" xfId="16804" xr:uid="{00000000-0005-0000-0000-000065410000}"/>
    <cellStyle name="Normal 2 4 2 5 2 4 2" xfId="16805" xr:uid="{00000000-0005-0000-0000-000066410000}"/>
    <cellStyle name="Normal 2 4 2 5 2 4 2 2" xfId="16806" xr:uid="{00000000-0005-0000-0000-000067410000}"/>
    <cellStyle name="Normal 2 4 2 5 2 4 3" xfId="16807" xr:uid="{00000000-0005-0000-0000-000068410000}"/>
    <cellStyle name="Normal 2 4 2 5 2 5" xfId="16808" xr:uid="{00000000-0005-0000-0000-000069410000}"/>
    <cellStyle name="Normal 2 4 2 5 2 5 2" xfId="16809" xr:uid="{00000000-0005-0000-0000-00006A410000}"/>
    <cellStyle name="Normal 2 4 2 5 2 6" xfId="16810" xr:uid="{00000000-0005-0000-0000-00006B410000}"/>
    <cellStyle name="Normal 2 4 2 5 2 6 2" xfId="16811" xr:uid="{00000000-0005-0000-0000-00006C410000}"/>
    <cellStyle name="Normal 2 4 2 5 2 7" xfId="16812" xr:uid="{00000000-0005-0000-0000-00006D410000}"/>
    <cellStyle name="Normal 2 4 2 5 3" xfId="16813" xr:uid="{00000000-0005-0000-0000-00006E410000}"/>
    <cellStyle name="Normal 2 4 2 5 3 2" xfId="16814" xr:uid="{00000000-0005-0000-0000-00006F410000}"/>
    <cellStyle name="Normal 2 4 2 5 3 2 2" xfId="16815" xr:uid="{00000000-0005-0000-0000-000070410000}"/>
    <cellStyle name="Normal 2 4 2 5 3 3" xfId="16816" xr:uid="{00000000-0005-0000-0000-000071410000}"/>
    <cellStyle name="Normal 2 4 2 5 4" xfId="16817" xr:uid="{00000000-0005-0000-0000-000072410000}"/>
    <cellStyle name="Normal 2 4 2 5 4 2" xfId="16818" xr:uid="{00000000-0005-0000-0000-000073410000}"/>
    <cellStyle name="Normal 2 4 2 5 4 2 2" xfId="16819" xr:uid="{00000000-0005-0000-0000-000074410000}"/>
    <cellStyle name="Normal 2 4 2 5 4 3" xfId="16820" xr:uid="{00000000-0005-0000-0000-000075410000}"/>
    <cellStyle name="Normal 2 4 2 5 5" xfId="16821" xr:uid="{00000000-0005-0000-0000-000076410000}"/>
    <cellStyle name="Normal 2 4 2 5 5 2" xfId="16822" xr:uid="{00000000-0005-0000-0000-000077410000}"/>
    <cellStyle name="Normal 2 4 2 5 5 2 2" xfId="16823" xr:uid="{00000000-0005-0000-0000-000078410000}"/>
    <cellStyle name="Normal 2 4 2 5 5 3" xfId="16824" xr:uid="{00000000-0005-0000-0000-000079410000}"/>
    <cellStyle name="Normal 2 4 2 5 6" xfId="16825" xr:uid="{00000000-0005-0000-0000-00007A410000}"/>
    <cellStyle name="Normal 2 4 2 5 6 2" xfId="16826" xr:uid="{00000000-0005-0000-0000-00007B410000}"/>
    <cellStyle name="Normal 2 4 2 5 7" xfId="16827" xr:uid="{00000000-0005-0000-0000-00007C410000}"/>
    <cellStyle name="Normal 2 4 2 5 7 2" xfId="16828" xr:uid="{00000000-0005-0000-0000-00007D410000}"/>
    <cellStyle name="Normal 2 4 2 5 8" xfId="16829" xr:uid="{00000000-0005-0000-0000-00007E410000}"/>
    <cellStyle name="Normal 2 4 2 6" xfId="16830" xr:uid="{00000000-0005-0000-0000-00007F410000}"/>
    <cellStyle name="Normal 2 4 2 6 2" xfId="16831" xr:uid="{00000000-0005-0000-0000-000080410000}"/>
    <cellStyle name="Normal 2 4 2 6 2 2" xfId="16832" xr:uid="{00000000-0005-0000-0000-000081410000}"/>
    <cellStyle name="Normal 2 4 2 6 2 2 2" xfId="16833" xr:uid="{00000000-0005-0000-0000-000082410000}"/>
    <cellStyle name="Normal 2 4 2 6 2 3" xfId="16834" xr:uid="{00000000-0005-0000-0000-000083410000}"/>
    <cellStyle name="Normal 2 4 2 6 3" xfId="16835" xr:uid="{00000000-0005-0000-0000-000084410000}"/>
    <cellStyle name="Normal 2 4 2 6 3 2" xfId="16836" xr:uid="{00000000-0005-0000-0000-000085410000}"/>
    <cellStyle name="Normal 2 4 2 6 3 2 2" xfId="16837" xr:uid="{00000000-0005-0000-0000-000086410000}"/>
    <cellStyle name="Normal 2 4 2 6 3 3" xfId="16838" xr:uid="{00000000-0005-0000-0000-000087410000}"/>
    <cellStyle name="Normal 2 4 2 6 4" xfId="16839" xr:uid="{00000000-0005-0000-0000-000088410000}"/>
    <cellStyle name="Normal 2 4 2 6 4 2" xfId="16840" xr:uid="{00000000-0005-0000-0000-000089410000}"/>
    <cellStyle name="Normal 2 4 2 6 4 2 2" xfId="16841" xr:uid="{00000000-0005-0000-0000-00008A410000}"/>
    <cellStyle name="Normal 2 4 2 6 4 3" xfId="16842" xr:uid="{00000000-0005-0000-0000-00008B410000}"/>
    <cellStyle name="Normal 2 4 2 6 5" xfId="16843" xr:uid="{00000000-0005-0000-0000-00008C410000}"/>
    <cellStyle name="Normal 2 4 2 6 5 2" xfId="16844" xr:uid="{00000000-0005-0000-0000-00008D410000}"/>
    <cellStyle name="Normal 2 4 2 6 6" xfId="16845" xr:uid="{00000000-0005-0000-0000-00008E410000}"/>
    <cellStyle name="Normal 2 4 2 6 6 2" xfId="16846" xr:uid="{00000000-0005-0000-0000-00008F410000}"/>
    <cellStyle name="Normal 2 4 2 6 7" xfId="16847" xr:uid="{00000000-0005-0000-0000-000090410000}"/>
    <cellStyle name="Normal 2 4 2 7" xfId="16848" xr:uid="{00000000-0005-0000-0000-000091410000}"/>
    <cellStyle name="Normal 2 4 2 7 2" xfId="16849" xr:uid="{00000000-0005-0000-0000-000092410000}"/>
    <cellStyle name="Normal 2 4 2 7 2 2" xfId="16850" xr:uid="{00000000-0005-0000-0000-000093410000}"/>
    <cellStyle name="Normal 2 4 2 7 2 2 2" xfId="16851" xr:uid="{00000000-0005-0000-0000-000094410000}"/>
    <cellStyle name="Normal 2 4 2 7 2 3" xfId="16852" xr:uid="{00000000-0005-0000-0000-000095410000}"/>
    <cellStyle name="Normal 2 4 2 7 3" xfId="16853" xr:uid="{00000000-0005-0000-0000-000096410000}"/>
    <cellStyle name="Normal 2 4 2 7 3 2" xfId="16854" xr:uid="{00000000-0005-0000-0000-000097410000}"/>
    <cellStyle name="Normal 2 4 2 7 3 2 2" xfId="16855" xr:uid="{00000000-0005-0000-0000-000098410000}"/>
    <cellStyle name="Normal 2 4 2 7 3 3" xfId="16856" xr:uid="{00000000-0005-0000-0000-000099410000}"/>
    <cellStyle name="Normal 2 4 2 7 4" xfId="16857" xr:uid="{00000000-0005-0000-0000-00009A410000}"/>
    <cellStyle name="Normal 2 4 2 7 4 2" xfId="16858" xr:uid="{00000000-0005-0000-0000-00009B410000}"/>
    <cellStyle name="Normal 2 4 2 7 4 2 2" xfId="16859" xr:uid="{00000000-0005-0000-0000-00009C410000}"/>
    <cellStyle name="Normal 2 4 2 7 4 3" xfId="16860" xr:uid="{00000000-0005-0000-0000-00009D410000}"/>
    <cellStyle name="Normal 2 4 2 7 5" xfId="16861" xr:uid="{00000000-0005-0000-0000-00009E410000}"/>
    <cellStyle name="Normal 2 4 2 7 5 2" xfId="16862" xr:uid="{00000000-0005-0000-0000-00009F410000}"/>
    <cellStyle name="Normal 2 4 2 7 6" xfId="16863" xr:uid="{00000000-0005-0000-0000-0000A0410000}"/>
    <cellStyle name="Normal 2 4 2 7 6 2" xfId="16864" xr:uid="{00000000-0005-0000-0000-0000A1410000}"/>
    <cellStyle name="Normal 2 4 2 7 7" xfId="16865" xr:uid="{00000000-0005-0000-0000-0000A2410000}"/>
    <cellStyle name="Normal 2 4 2 8" xfId="16866" xr:uid="{00000000-0005-0000-0000-0000A3410000}"/>
    <cellStyle name="Normal 2 4 2 8 2" xfId="16867" xr:uid="{00000000-0005-0000-0000-0000A4410000}"/>
    <cellStyle name="Normal 2 4 2 8 2 2" xfId="16868" xr:uid="{00000000-0005-0000-0000-0000A5410000}"/>
    <cellStyle name="Normal 2 4 2 8 3" xfId="16869" xr:uid="{00000000-0005-0000-0000-0000A6410000}"/>
    <cellStyle name="Normal 2 4 2 9" xfId="16870" xr:uid="{00000000-0005-0000-0000-0000A7410000}"/>
    <cellStyle name="Normal 2 4 2 9 2" xfId="16871" xr:uid="{00000000-0005-0000-0000-0000A8410000}"/>
    <cellStyle name="Normal 2 4 2 9 2 2" xfId="16872" xr:uid="{00000000-0005-0000-0000-0000A9410000}"/>
    <cellStyle name="Normal 2 4 2 9 3" xfId="16873" xr:uid="{00000000-0005-0000-0000-0000AA410000}"/>
    <cellStyle name="Normal 2 4 2_Confidential Information" xfId="16874" xr:uid="{00000000-0005-0000-0000-0000AB410000}"/>
    <cellStyle name="Normal 2 4 3" xfId="485" xr:uid="{00000000-0005-0000-0000-0000AC410000}"/>
    <cellStyle name="Normal 2 4 3 10" xfId="16875" xr:uid="{00000000-0005-0000-0000-0000AD410000}"/>
    <cellStyle name="Normal 2 4 3 10 2" xfId="16876" xr:uid="{00000000-0005-0000-0000-0000AE410000}"/>
    <cellStyle name="Normal 2 4 3 10 2 2" xfId="16877" xr:uid="{00000000-0005-0000-0000-0000AF410000}"/>
    <cellStyle name="Normal 2 4 3 10 3" xfId="16878" xr:uid="{00000000-0005-0000-0000-0000B0410000}"/>
    <cellStyle name="Normal 2 4 3 11" xfId="16879" xr:uid="{00000000-0005-0000-0000-0000B1410000}"/>
    <cellStyle name="Normal 2 4 3 11 2" xfId="16880" xr:uid="{00000000-0005-0000-0000-0000B2410000}"/>
    <cellStyle name="Normal 2 4 3 12" xfId="16881" xr:uid="{00000000-0005-0000-0000-0000B3410000}"/>
    <cellStyle name="Normal 2 4 3 12 2" xfId="16882" xr:uid="{00000000-0005-0000-0000-0000B4410000}"/>
    <cellStyle name="Normal 2 4 3 13" xfId="16883" xr:uid="{00000000-0005-0000-0000-0000B5410000}"/>
    <cellStyle name="Normal 2 4 3 2" xfId="486" xr:uid="{00000000-0005-0000-0000-0000B6410000}"/>
    <cellStyle name="Normal 2 4 3 2 10" xfId="16884" xr:uid="{00000000-0005-0000-0000-0000B7410000}"/>
    <cellStyle name="Normal 2 4 3 2 10 2" xfId="16885" xr:uid="{00000000-0005-0000-0000-0000B8410000}"/>
    <cellStyle name="Normal 2 4 3 2 11" xfId="16886" xr:uid="{00000000-0005-0000-0000-0000B9410000}"/>
    <cellStyle name="Normal 2 4 3 2 2" xfId="16887" xr:uid="{00000000-0005-0000-0000-0000BA410000}"/>
    <cellStyle name="Normal 2 4 3 2 2 2" xfId="16888" xr:uid="{00000000-0005-0000-0000-0000BB410000}"/>
    <cellStyle name="Normal 2 4 3 2 2 2 2" xfId="16889" xr:uid="{00000000-0005-0000-0000-0000BC410000}"/>
    <cellStyle name="Normal 2 4 3 2 2 2 2 2" xfId="16890" xr:uid="{00000000-0005-0000-0000-0000BD410000}"/>
    <cellStyle name="Normal 2 4 3 2 2 2 2 2 2" xfId="16891" xr:uid="{00000000-0005-0000-0000-0000BE410000}"/>
    <cellStyle name="Normal 2 4 3 2 2 2 2 3" xfId="16892" xr:uid="{00000000-0005-0000-0000-0000BF410000}"/>
    <cellStyle name="Normal 2 4 3 2 2 2 3" xfId="16893" xr:uid="{00000000-0005-0000-0000-0000C0410000}"/>
    <cellStyle name="Normal 2 4 3 2 2 2 3 2" xfId="16894" xr:uid="{00000000-0005-0000-0000-0000C1410000}"/>
    <cellStyle name="Normal 2 4 3 2 2 2 3 2 2" xfId="16895" xr:uid="{00000000-0005-0000-0000-0000C2410000}"/>
    <cellStyle name="Normal 2 4 3 2 2 2 3 3" xfId="16896" xr:uid="{00000000-0005-0000-0000-0000C3410000}"/>
    <cellStyle name="Normal 2 4 3 2 2 2 4" xfId="16897" xr:uid="{00000000-0005-0000-0000-0000C4410000}"/>
    <cellStyle name="Normal 2 4 3 2 2 2 4 2" xfId="16898" xr:uid="{00000000-0005-0000-0000-0000C5410000}"/>
    <cellStyle name="Normal 2 4 3 2 2 2 4 2 2" xfId="16899" xr:uid="{00000000-0005-0000-0000-0000C6410000}"/>
    <cellStyle name="Normal 2 4 3 2 2 2 4 3" xfId="16900" xr:uid="{00000000-0005-0000-0000-0000C7410000}"/>
    <cellStyle name="Normal 2 4 3 2 2 2 5" xfId="16901" xr:uid="{00000000-0005-0000-0000-0000C8410000}"/>
    <cellStyle name="Normal 2 4 3 2 2 2 5 2" xfId="16902" xr:uid="{00000000-0005-0000-0000-0000C9410000}"/>
    <cellStyle name="Normal 2 4 3 2 2 2 6" xfId="16903" xr:uid="{00000000-0005-0000-0000-0000CA410000}"/>
    <cellStyle name="Normal 2 4 3 2 2 2 6 2" xfId="16904" xr:uid="{00000000-0005-0000-0000-0000CB410000}"/>
    <cellStyle name="Normal 2 4 3 2 2 2 7" xfId="16905" xr:uid="{00000000-0005-0000-0000-0000CC410000}"/>
    <cellStyle name="Normal 2 4 3 2 2 3" xfId="16906" xr:uid="{00000000-0005-0000-0000-0000CD410000}"/>
    <cellStyle name="Normal 2 4 3 2 2 3 2" xfId="16907" xr:uid="{00000000-0005-0000-0000-0000CE410000}"/>
    <cellStyle name="Normal 2 4 3 2 2 3 2 2" xfId="16908" xr:uid="{00000000-0005-0000-0000-0000CF410000}"/>
    <cellStyle name="Normal 2 4 3 2 2 3 2 2 2" xfId="16909" xr:uid="{00000000-0005-0000-0000-0000D0410000}"/>
    <cellStyle name="Normal 2 4 3 2 2 3 2 3" xfId="16910" xr:uid="{00000000-0005-0000-0000-0000D1410000}"/>
    <cellStyle name="Normal 2 4 3 2 2 3 3" xfId="16911" xr:uid="{00000000-0005-0000-0000-0000D2410000}"/>
    <cellStyle name="Normal 2 4 3 2 2 3 3 2" xfId="16912" xr:uid="{00000000-0005-0000-0000-0000D3410000}"/>
    <cellStyle name="Normal 2 4 3 2 2 3 3 2 2" xfId="16913" xr:uid="{00000000-0005-0000-0000-0000D4410000}"/>
    <cellStyle name="Normal 2 4 3 2 2 3 3 3" xfId="16914" xr:uid="{00000000-0005-0000-0000-0000D5410000}"/>
    <cellStyle name="Normal 2 4 3 2 2 3 4" xfId="16915" xr:uid="{00000000-0005-0000-0000-0000D6410000}"/>
    <cellStyle name="Normal 2 4 3 2 2 3 4 2" xfId="16916" xr:uid="{00000000-0005-0000-0000-0000D7410000}"/>
    <cellStyle name="Normal 2 4 3 2 2 3 4 2 2" xfId="16917" xr:uid="{00000000-0005-0000-0000-0000D8410000}"/>
    <cellStyle name="Normal 2 4 3 2 2 3 4 3" xfId="16918" xr:uid="{00000000-0005-0000-0000-0000D9410000}"/>
    <cellStyle name="Normal 2 4 3 2 2 3 5" xfId="16919" xr:uid="{00000000-0005-0000-0000-0000DA410000}"/>
    <cellStyle name="Normal 2 4 3 2 2 3 5 2" xfId="16920" xr:uid="{00000000-0005-0000-0000-0000DB410000}"/>
    <cellStyle name="Normal 2 4 3 2 2 3 6" xfId="16921" xr:uid="{00000000-0005-0000-0000-0000DC410000}"/>
    <cellStyle name="Normal 2 4 3 2 2 3 6 2" xfId="16922" xr:uid="{00000000-0005-0000-0000-0000DD410000}"/>
    <cellStyle name="Normal 2 4 3 2 2 3 7" xfId="16923" xr:uid="{00000000-0005-0000-0000-0000DE410000}"/>
    <cellStyle name="Normal 2 4 3 2 2 4" xfId="16924" xr:uid="{00000000-0005-0000-0000-0000DF410000}"/>
    <cellStyle name="Normal 2 4 3 2 2 4 2" xfId="16925" xr:uid="{00000000-0005-0000-0000-0000E0410000}"/>
    <cellStyle name="Normal 2 4 3 2 2 4 2 2" xfId="16926" xr:uid="{00000000-0005-0000-0000-0000E1410000}"/>
    <cellStyle name="Normal 2 4 3 2 2 4 3" xfId="16927" xr:uid="{00000000-0005-0000-0000-0000E2410000}"/>
    <cellStyle name="Normal 2 4 3 2 2 5" xfId="16928" xr:uid="{00000000-0005-0000-0000-0000E3410000}"/>
    <cellStyle name="Normal 2 4 3 2 2 5 2" xfId="16929" xr:uid="{00000000-0005-0000-0000-0000E4410000}"/>
    <cellStyle name="Normal 2 4 3 2 2 5 2 2" xfId="16930" xr:uid="{00000000-0005-0000-0000-0000E5410000}"/>
    <cellStyle name="Normal 2 4 3 2 2 5 3" xfId="16931" xr:uid="{00000000-0005-0000-0000-0000E6410000}"/>
    <cellStyle name="Normal 2 4 3 2 2 6" xfId="16932" xr:uid="{00000000-0005-0000-0000-0000E7410000}"/>
    <cellStyle name="Normal 2 4 3 2 2 6 2" xfId="16933" xr:uid="{00000000-0005-0000-0000-0000E8410000}"/>
    <cellStyle name="Normal 2 4 3 2 2 6 2 2" xfId="16934" xr:uid="{00000000-0005-0000-0000-0000E9410000}"/>
    <cellStyle name="Normal 2 4 3 2 2 6 3" xfId="16935" xr:uid="{00000000-0005-0000-0000-0000EA410000}"/>
    <cellStyle name="Normal 2 4 3 2 2 7" xfId="16936" xr:uid="{00000000-0005-0000-0000-0000EB410000}"/>
    <cellStyle name="Normal 2 4 3 2 2 7 2" xfId="16937" xr:uid="{00000000-0005-0000-0000-0000EC410000}"/>
    <cellStyle name="Normal 2 4 3 2 2 8" xfId="16938" xr:uid="{00000000-0005-0000-0000-0000ED410000}"/>
    <cellStyle name="Normal 2 4 3 2 2 8 2" xfId="16939" xr:uid="{00000000-0005-0000-0000-0000EE410000}"/>
    <cellStyle name="Normal 2 4 3 2 2 9" xfId="16940" xr:uid="{00000000-0005-0000-0000-0000EF410000}"/>
    <cellStyle name="Normal 2 4 3 2 3" xfId="16941" xr:uid="{00000000-0005-0000-0000-0000F0410000}"/>
    <cellStyle name="Normal 2 4 3 2 3 2" xfId="16942" xr:uid="{00000000-0005-0000-0000-0000F1410000}"/>
    <cellStyle name="Normal 2 4 3 2 3 2 2" xfId="16943" xr:uid="{00000000-0005-0000-0000-0000F2410000}"/>
    <cellStyle name="Normal 2 4 3 2 3 2 2 2" xfId="16944" xr:uid="{00000000-0005-0000-0000-0000F3410000}"/>
    <cellStyle name="Normal 2 4 3 2 3 2 2 2 2" xfId="16945" xr:uid="{00000000-0005-0000-0000-0000F4410000}"/>
    <cellStyle name="Normal 2 4 3 2 3 2 2 3" xfId="16946" xr:uid="{00000000-0005-0000-0000-0000F5410000}"/>
    <cellStyle name="Normal 2 4 3 2 3 2 3" xfId="16947" xr:uid="{00000000-0005-0000-0000-0000F6410000}"/>
    <cellStyle name="Normal 2 4 3 2 3 2 3 2" xfId="16948" xr:uid="{00000000-0005-0000-0000-0000F7410000}"/>
    <cellStyle name="Normal 2 4 3 2 3 2 3 2 2" xfId="16949" xr:uid="{00000000-0005-0000-0000-0000F8410000}"/>
    <cellStyle name="Normal 2 4 3 2 3 2 3 3" xfId="16950" xr:uid="{00000000-0005-0000-0000-0000F9410000}"/>
    <cellStyle name="Normal 2 4 3 2 3 2 4" xfId="16951" xr:uid="{00000000-0005-0000-0000-0000FA410000}"/>
    <cellStyle name="Normal 2 4 3 2 3 2 4 2" xfId="16952" xr:uid="{00000000-0005-0000-0000-0000FB410000}"/>
    <cellStyle name="Normal 2 4 3 2 3 2 4 2 2" xfId="16953" xr:uid="{00000000-0005-0000-0000-0000FC410000}"/>
    <cellStyle name="Normal 2 4 3 2 3 2 4 3" xfId="16954" xr:uid="{00000000-0005-0000-0000-0000FD410000}"/>
    <cellStyle name="Normal 2 4 3 2 3 2 5" xfId="16955" xr:uid="{00000000-0005-0000-0000-0000FE410000}"/>
    <cellStyle name="Normal 2 4 3 2 3 2 5 2" xfId="16956" xr:uid="{00000000-0005-0000-0000-0000FF410000}"/>
    <cellStyle name="Normal 2 4 3 2 3 2 6" xfId="16957" xr:uid="{00000000-0005-0000-0000-000000420000}"/>
    <cellStyle name="Normal 2 4 3 2 3 2 6 2" xfId="16958" xr:uid="{00000000-0005-0000-0000-000001420000}"/>
    <cellStyle name="Normal 2 4 3 2 3 2 7" xfId="16959" xr:uid="{00000000-0005-0000-0000-000002420000}"/>
    <cellStyle name="Normal 2 4 3 2 3 3" xfId="16960" xr:uid="{00000000-0005-0000-0000-000003420000}"/>
    <cellStyle name="Normal 2 4 3 2 3 3 2" xfId="16961" xr:uid="{00000000-0005-0000-0000-000004420000}"/>
    <cellStyle name="Normal 2 4 3 2 3 3 2 2" xfId="16962" xr:uid="{00000000-0005-0000-0000-000005420000}"/>
    <cellStyle name="Normal 2 4 3 2 3 3 3" xfId="16963" xr:uid="{00000000-0005-0000-0000-000006420000}"/>
    <cellStyle name="Normal 2 4 3 2 3 4" xfId="16964" xr:uid="{00000000-0005-0000-0000-000007420000}"/>
    <cellStyle name="Normal 2 4 3 2 3 4 2" xfId="16965" xr:uid="{00000000-0005-0000-0000-000008420000}"/>
    <cellStyle name="Normal 2 4 3 2 3 4 2 2" xfId="16966" xr:uid="{00000000-0005-0000-0000-000009420000}"/>
    <cellStyle name="Normal 2 4 3 2 3 4 3" xfId="16967" xr:uid="{00000000-0005-0000-0000-00000A420000}"/>
    <cellStyle name="Normal 2 4 3 2 3 5" xfId="16968" xr:uid="{00000000-0005-0000-0000-00000B420000}"/>
    <cellStyle name="Normal 2 4 3 2 3 5 2" xfId="16969" xr:uid="{00000000-0005-0000-0000-00000C420000}"/>
    <cellStyle name="Normal 2 4 3 2 3 5 2 2" xfId="16970" xr:uid="{00000000-0005-0000-0000-00000D420000}"/>
    <cellStyle name="Normal 2 4 3 2 3 5 3" xfId="16971" xr:uid="{00000000-0005-0000-0000-00000E420000}"/>
    <cellStyle name="Normal 2 4 3 2 3 6" xfId="16972" xr:uid="{00000000-0005-0000-0000-00000F420000}"/>
    <cellStyle name="Normal 2 4 3 2 3 6 2" xfId="16973" xr:uid="{00000000-0005-0000-0000-000010420000}"/>
    <cellStyle name="Normal 2 4 3 2 3 7" xfId="16974" xr:uid="{00000000-0005-0000-0000-000011420000}"/>
    <cellStyle name="Normal 2 4 3 2 3 7 2" xfId="16975" xr:uid="{00000000-0005-0000-0000-000012420000}"/>
    <cellStyle name="Normal 2 4 3 2 3 8" xfId="16976" xr:uid="{00000000-0005-0000-0000-000013420000}"/>
    <cellStyle name="Normal 2 4 3 2 4" xfId="16977" xr:uid="{00000000-0005-0000-0000-000014420000}"/>
    <cellStyle name="Normal 2 4 3 2 4 2" xfId="16978" xr:uid="{00000000-0005-0000-0000-000015420000}"/>
    <cellStyle name="Normal 2 4 3 2 4 2 2" xfId="16979" xr:uid="{00000000-0005-0000-0000-000016420000}"/>
    <cellStyle name="Normal 2 4 3 2 4 2 2 2" xfId="16980" xr:uid="{00000000-0005-0000-0000-000017420000}"/>
    <cellStyle name="Normal 2 4 3 2 4 2 3" xfId="16981" xr:uid="{00000000-0005-0000-0000-000018420000}"/>
    <cellStyle name="Normal 2 4 3 2 4 3" xfId="16982" xr:uid="{00000000-0005-0000-0000-000019420000}"/>
    <cellStyle name="Normal 2 4 3 2 4 3 2" xfId="16983" xr:uid="{00000000-0005-0000-0000-00001A420000}"/>
    <cellStyle name="Normal 2 4 3 2 4 3 2 2" xfId="16984" xr:uid="{00000000-0005-0000-0000-00001B420000}"/>
    <cellStyle name="Normal 2 4 3 2 4 3 3" xfId="16985" xr:uid="{00000000-0005-0000-0000-00001C420000}"/>
    <cellStyle name="Normal 2 4 3 2 4 4" xfId="16986" xr:uid="{00000000-0005-0000-0000-00001D420000}"/>
    <cellStyle name="Normal 2 4 3 2 4 4 2" xfId="16987" xr:uid="{00000000-0005-0000-0000-00001E420000}"/>
    <cellStyle name="Normal 2 4 3 2 4 4 2 2" xfId="16988" xr:uid="{00000000-0005-0000-0000-00001F420000}"/>
    <cellStyle name="Normal 2 4 3 2 4 4 3" xfId="16989" xr:uid="{00000000-0005-0000-0000-000020420000}"/>
    <cellStyle name="Normal 2 4 3 2 4 5" xfId="16990" xr:uid="{00000000-0005-0000-0000-000021420000}"/>
    <cellStyle name="Normal 2 4 3 2 4 5 2" xfId="16991" xr:uid="{00000000-0005-0000-0000-000022420000}"/>
    <cellStyle name="Normal 2 4 3 2 4 6" xfId="16992" xr:uid="{00000000-0005-0000-0000-000023420000}"/>
    <cellStyle name="Normal 2 4 3 2 4 6 2" xfId="16993" xr:uid="{00000000-0005-0000-0000-000024420000}"/>
    <cellStyle name="Normal 2 4 3 2 4 7" xfId="16994" xr:uid="{00000000-0005-0000-0000-000025420000}"/>
    <cellStyle name="Normal 2 4 3 2 5" xfId="16995" xr:uid="{00000000-0005-0000-0000-000026420000}"/>
    <cellStyle name="Normal 2 4 3 2 5 2" xfId="16996" xr:uid="{00000000-0005-0000-0000-000027420000}"/>
    <cellStyle name="Normal 2 4 3 2 5 2 2" xfId="16997" xr:uid="{00000000-0005-0000-0000-000028420000}"/>
    <cellStyle name="Normal 2 4 3 2 5 2 2 2" xfId="16998" xr:uid="{00000000-0005-0000-0000-000029420000}"/>
    <cellStyle name="Normal 2 4 3 2 5 2 3" xfId="16999" xr:uid="{00000000-0005-0000-0000-00002A420000}"/>
    <cellStyle name="Normal 2 4 3 2 5 3" xfId="17000" xr:uid="{00000000-0005-0000-0000-00002B420000}"/>
    <cellStyle name="Normal 2 4 3 2 5 3 2" xfId="17001" xr:uid="{00000000-0005-0000-0000-00002C420000}"/>
    <cellStyle name="Normal 2 4 3 2 5 3 2 2" xfId="17002" xr:uid="{00000000-0005-0000-0000-00002D420000}"/>
    <cellStyle name="Normal 2 4 3 2 5 3 3" xfId="17003" xr:uid="{00000000-0005-0000-0000-00002E420000}"/>
    <cellStyle name="Normal 2 4 3 2 5 4" xfId="17004" xr:uid="{00000000-0005-0000-0000-00002F420000}"/>
    <cellStyle name="Normal 2 4 3 2 5 4 2" xfId="17005" xr:uid="{00000000-0005-0000-0000-000030420000}"/>
    <cellStyle name="Normal 2 4 3 2 5 4 2 2" xfId="17006" xr:uid="{00000000-0005-0000-0000-000031420000}"/>
    <cellStyle name="Normal 2 4 3 2 5 4 3" xfId="17007" xr:uid="{00000000-0005-0000-0000-000032420000}"/>
    <cellStyle name="Normal 2 4 3 2 5 5" xfId="17008" xr:uid="{00000000-0005-0000-0000-000033420000}"/>
    <cellStyle name="Normal 2 4 3 2 5 5 2" xfId="17009" xr:uid="{00000000-0005-0000-0000-000034420000}"/>
    <cellStyle name="Normal 2 4 3 2 5 6" xfId="17010" xr:uid="{00000000-0005-0000-0000-000035420000}"/>
    <cellStyle name="Normal 2 4 3 2 5 6 2" xfId="17011" xr:uid="{00000000-0005-0000-0000-000036420000}"/>
    <cellStyle name="Normal 2 4 3 2 5 7" xfId="17012" xr:uid="{00000000-0005-0000-0000-000037420000}"/>
    <cellStyle name="Normal 2 4 3 2 6" xfId="17013" xr:uid="{00000000-0005-0000-0000-000038420000}"/>
    <cellStyle name="Normal 2 4 3 2 6 2" xfId="17014" xr:uid="{00000000-0005-0000-0000-000039420000}"/>
    <cellStyle name="Normal 2 4 3 2 6 2 2" xfId="17015" xr:uid="{00000000-0005-0000-0000-00003A420000}"/>
    <cellStyle name="Normal 2 4 3 2 6 3" xfId="17016" xr:uid="{00000000-0005-0000-0000-00003B420000}"/>
    <cellStyle name="Normal 2 4 3 2 7" xfId="17017" xr:uid="{00000000-0005-0000-0000-00003C420000}"/>
    <cellStyle name="Normal 2 4 3 2 7 2" xfId="17018" xr:uid="{00000000-0005-0000-0000-00003D420000}"/>
    <cellStyle name="Normal 2 4 3 2 7 2 2" xfId="17019" xr:uid="{00000000-0005-0000-0000-00003E420000}"/>
    <cellStyle name="Normal 2 4 3 2 7 3" xfId="17020" xr:uid="{00000000-0005-0000-0000-00003F420000}"/>
    <cellStyle name="Normal 2 4 3 2 8" xfId="17021" xr:uid="{00000000-0005-0000-0000-000040420000}"/>
    <cellStyle name="Normal 2 4 3 2 8 2" xfId="17022" xr:uid="{00000000-0005-0000-0000-000041420000}"/>
    <cellStyle name="Normal 2 4 3 2 8 2 2" xfId="17023" xr:uid="{00000000-0005-0000-0000-000042420000}"/>
    <cellStyle name="Normal 2 4 3 2 8 3" xfId="17024" xr:uid="{00000000-0005-0000-0000-000043420000}"/>
    <cellStyle name="Normal 2 4 3 2 9" xfId="17025" xr:uid="{00000000-0005-0000-0000-000044420000}"/>
    <cellStyle name="Normal 2 4 3 2 9 2" xfId="17026" xr:uid="{00000000-0005-0000-0000-000045420000}"/>
    <cellStyle name="Normal 2 4 3 3" xfId="487" xr:uid="{00000000-0005-0000-0000-000046420000}"/>
    <cellStyle name="Normal 2 4 3 3 10" xfId="17027" xr:uid="{00000000-0005-0000-0000-000047420000}"/>
    <cellStyle name="Normal 2 4 3 3 10 2" xfId="17028" xr:uid="{00000000-0005-0000-0000-000048420000}"/>
    <cellStyle name="Normal 2 4 3 3 11" xfId="17029" xr:uid="{00000000-0005-0000-0000-000049420000}"/>
    <cellStyle name="Normal 2 4 3 3 2" xfId="17030" xr:uid="{00000000-0005-0000-0000-00004A420000}"/>
    <cellStyle name="Normal 2 4 3 3 2 2" xfId="17031" xr:uid="{00000000-0005-0000-0000-00004B420000}"/>
    <cellStyle name="Normal 2 4 3 3 2 2 2" xfId="17032" xr:uid="{00000000-0005-0000-0000-00004C420000}"/>
    <cellStyle name="Normal 2 4 3 3 2 2 2 2" xfId="17033" xr:uid="{00000000-0005-0000-0000-00004D420000}"/>
    <cellStyle name="Normal 2 4 3 3 2 2 2 2 2" xfId="17034" xr:uid="{00000000-0005-0000-0000-00004E420000}"/>
    <cellStyle name="Normal 2 4 3 3 2 2 2 3" xfId="17035" xr:uid="{00000000-0005-0000-0000-00004F420000}"/>
    <cellStyle name="Normal 2 4 3 3 2 2 3" xfId="17036" xr:uid="{00000000-0005-0000-0000-000050420000}"/>
    <cellStyle name="Normal 2 4 3 3 2 2 3 2" xfId="17037" xr:uid="{00000000-0005-0000-0000-000051420000}"/>
    <cellStyle name="Normal 2 4 3 3 2 2 3 2 2" xfId="17038" xr:uid="{00000000-0005-0000-0000-000052420000}"/>
    <cellStyle name="Normal 2 4 3 3 2 2 3 3" xfId="17039" xr:uid="{00000000-0005-0000-0000-000053420000}"/>
    <cellStyle name="Normal 2 4 3 3 2 2 4" xfId="17040" xr:uid="{00000000-0005-0000-0000-000054420000}"/>
    <cellStyle name="Normal 2 4 3 3 2 2 4 2" xfId="17041" xr:uid="{00000000-0005-0000-0000-000055420000}"/>
    <cellStyle name="Normal 2 4 3 3 2 2 4 2 2" xfId="17042" xr:uid="{00000000-0005-0000-0000-000056420000}"/>
    <cellStyle name="Normal 2 4 3 3 2 2 4 3" xfId="17043" xr:uid="{00000000-0005-0000-0000-000057420000}"/>
    <cellStyle name="Normal 2 4 3 3 2 2 5" xfId="17044" xr:uid="{00000000-0005-0000-0000-000058420000}"/>
    <cellStyle name="Normal 2 4 3 3 2 2 5 2" xfId="17045" xr:uid="{00000000-0005-0000-0000-000059420000}"/>
    <cellStyle name="Normal 2 4 3 3 2 2 6" xfId="17046" xr:uid="{00000000-0005-0000-0000-00005A420000}"/>
    <cellStyle name="Normal 2 4 3 3 2 2 6 2" xfId="17047" xr:uid="{00000000-0005-0000-0000-00005B420000}"/>
    <cellStyle name="Normal 2 4 3 3 2 2 7" xfId="17048" xr:uid="{00000000-0005-0000-0000-00005C420000}"/>
    <cellStyle name="Normal 2 4 3 3 2 3" xfId="17049" xr:uid="{00000000-0005-0000-0000-00005D420000}"/>
    <cellStyle name="Normal 2 4 3 3 2 3 2" xfId="17050" xr:uid="{00000000-0005-0000-0000-00005E420000}"/>
    <cellStyle name="Normal 2 4 3 3 2 3 2 2" xfId="17051" xr:uid="{00000000-0005-0000-0000-00005F420000}"/>
    <cellStyle name="Normal 2 4 3 3 2 3 2 2 2" xfId="17052" xr:uid="{00000000-0005-0000-0000-000060420000}"/>
    <cellStyle name="Normal 2 4 3 3 2 3 2 3" xfId="17053" xr:uid="{00000000-0005-0000-0000-000061420000}"/>
    <cellStyle name="Normal 2 4 3 3 2 3 3" xfId="17054" xr:uid="{00000000-0005-0000-0000-000062420000}"/>
    <cellStyle name="Normal 2 4 3 3 2 3 3 2" xfId="17055" xr:uid="{00000000-0005-0000-0000-000063420000}"/>
    <cellStyle name="Normal 2 4 3 3 2 3 3 2 2" xfId="17056" xr:uid="{00000000-0005-0000-0000-000064420000}"/>
    <cellStyle name="Normal 2 4 3 3 2 3 3 3" xfId="17057" xr:uid="{00000000-0005-0000-0000-000065420000}"/>
    <cellStyle name="Normal 2 4 3 3 2 3 4" xfId="17058" xr:uid="{00000000-0005-0000-0000-000066420000}"/>
    <cellStyle name="Normal 2 4 3 3 2 3 4 2" xfId="17059" xr:uid="{00000000-0005-0000-0000-000067420000}"/>
    <cellStyle name="Normal 2 4 3 3 2 3 4 2 2" xfId="17060" xr:uid="{00000000-0005-0000-0000-000068420000}"/>
    <cellStyle name="Normal 2 4 3 3 2 3 4 3" xfId="17061" xr:uid="{00000000-0005-0000-0000-000069420000}"/>
    <cellStyle name="Normal 2 4 3 3 2 3 5" xfId="17062" xr:uid="{00000000-0005-0000-0000-00006A420000}"/>
    <cellStyle name="Normal 2 4 3 3 2 3 5 2" xfId="17063" xr:uid="{00000000-0005-0000-0000-00006B420000}"/>
    <cellStyle name="Normal 2 4 3 3 2 3 6" xfId="17064" xr:uid="{00000000-0005-0000-0000-00006C420000}"/>
    <cellStyle name="Normal 2 4 3 3 2 3 6 2" xfId="17065" xr:uid="{00000000-0005-0000-0000-00006D420000}"/>
    <cellStyle name="Normal 2 4 3 3 2 3 7" xfId="17066" xr:uid="{00000000-0005-0000-0000-00006E420000}"/>
    <cellStyle name="Normal 2 4 3 3 2 4" xfId="17067" xr:uid="{00000000-0005-0000-0000-00006F420000}"/>
    <cellStyle name="Normal 2 4 3 3 2 4 2" xfId="17068" xr:uid="{00000000-0005-0000-0000-000070420000}"/>
    <cellStyle name="Normal 2 4 3 3 2 4 2 2" xfId="17069" xr:uid="{00000000-0005-0000-0000-000071420000}"/>
    <cellStyle name="Normal 2 4 3 3 2 4 3" xfId="17070" xr:uid="{00000000-0005-0000-0000-000072420000}"/>
    <cellStyle name="Normal 2 4 3 3 2 5" xfId="17071" xr:uid="{00000000-0005-0000-0000-000073420000}"/>
    <cellStyle name="Normal 2 4 3 3 2 5 2" xfId="17072" xr:uid="{00000000-0005-0000-0000-000074420000}"/>
    <cellStyle name="Normal 2 4 3 3 2 5 2 2" xfId="17073" xr:uid="{00000000-0005-0000-0000-000075420000}"/>
    <cellStyle name="Normal 2 4 3 3 2 5 3" xfId="17074" xr:uid="{00000000-0005-0000-0000-000076420000}"/>
    <cellStyle name="Normal 2 4 3 3 2 6" xfId="17075" xr:uid="{00000000-0005-0000-0000-000077420000}"/>
    <cellStyle name="Normal 2 4 3 3 2 6 2" xfId="17076" xr:uid="{00000000-0005-0000-0000-000078420000}"/>
    <cellStyle name="Normal 2 4 3 3 2 6 2 2" xfId="17077" xr:uid="{00000000-0005-0000-0000-000079420000}"/>
    <cellStyle name="Normal 2 4 3 3 2 6 3" xfId="17078" xr:uid="{00000000-0005-0000-0000-00007A420000}"/>
    <cellStyle name="Normal 2 4 3 3 2 7" xfId="17079" xr:uid="{00000000-0005-0000-0000-00007B420000}"/>
    <cellStyle name="Normal 2 4 3 3 2 7 2" xfId="17080" xr:uid="{00000000-0005-0000-0000-00007C420000}"/>
    <cellStyle name="Normal 2 4 3 3 2 8" xfId="17081" xr:uid="{00000000-0005-0000-0000-00007D420000}"/>
    <cellStyle name="Normal 2 4 3 3 2 8 2" xfId="17082" xr:uid="{00000000-0005-0000-0000-00007E420000}"/>
    <cellStyle name="Normal 2 4 3 3 2 9" xfId="17083" xr:uid="{00000000-0005-0000-0000-00007F420000}"/>
    <cellStyle name="Normal 2 4 3 3 3" xfId="17084" xr:uid="{00000000-0005-0000-0000-000080420000}"/>
    <cellStyle name="Normal 2 4 3 3 3 2" xfId="17085" xr:uid="{00000000-0005-0000-0000-000081420000}"/>
    <cellStyle name="Normal 2 4 3 3 3 2 2" xfId="17086" xr:uid="{00000000-0005-0000-0000-000082420000}"/>
    <cellStyle name="Normal 2 4 3 3 3 2 2 2" xfId="17087" xr:uid="{00000000-0005-0000-0000-000083420000}"/>
    <cellStyle name="Normal 2 4 3 3 3 2 2 2 2" xfId="17088" xr:uid="{00000000-0005-0000-0000-000084420000}"/>
    <cellStyle name="Normal 2 4 3 3 3 2 2 3" xfId="17089" xr:uid="{00000000-0005-0000-0000-000085420000}"/>
    <cellStyle name="Normal 2 4 3 3 3 2 3" xfId="17090" xr:uid="{00000000-0005-0000-0000-000086420000}"/>
    <cellStyle name="Normal 2 4 3 3 3 2 3 2" xfId="17091" xr:uid="{00000000-0005-0000-0000-000087420000}"/>
    <cellStyle name="Normal 2 4 3 3 3 2 3 2 2" xfId="17092" xr:uid="{00000000-0005-0000-0000-000088420000}"/>
    <cellStyle name="Normal 2 4 3 3 3 2 3 3" xfId="17093" xr:uid="{00000000-0005-0000-0000-000089420000}"/>
    <cellStyle name="Normal 2 4 3 3 3 2 4" xfId="17094" xr:uid="{00000000-0005-0000-0000-00008A420000}"/>
    <cellStyle name="Normal 2 4 3 3 3 2 4 2" xfId="17095" xr:uid="{00000000-0005-0000-0000-00008B420000}"/>
    <cellStyle name="Normal 2 4 3 3 3 2 4 2 2" xfId="17096" xr:uid="{00000000-0005-0000-0000-00008C420000}"/>
    <cellStyle name="Normal 2 4 3 3 3 2 4 3" xfId="17097" xr:uid="{00000000-0005-0000-0000-00008D420000}"/>
    <cellStyle name="Normal 2 4 3 3 3 2 5" xfId="17098" xr:uid="{00000000-0005-0000-0000-00008E420000}"/>
    <cellStyle name="Normal 2 4 3 3 3 2 5 2" xfId="17099" xr:uid="{00000000-0005-0000-0000-00008F420000}"/>
    <cellStyle name="Normal 2 4 3 3 3 2 6" xfId="17100" xr:uid="{00000000-0005-0000-0000-000090420000}"/>
    <cellStyle name="Normal 2 4 3 3 3 2 6 2" xfId="17101" xr:uid="{00000000-0005-0000-0000-000091420000}"/>
    <cellStyle name="Normal 2 4 3 3 3 2 7" xfId="17102" xr:uid="{00000000-0005-0000-0000-000092420000}"/>
    <cellStyle name="Normal 2 4 3 3 3 3" xfId="17103" xr:uid="{00000000-0005-0000-0000-000093420000}"/>
    <cellStyle name="Normal 2 4 3 3 3 3 2" xfId="17104" xr:uid="{00000000-0005-0000-0000-000094420000}"/>
    <cellStyle name="Normal 2 4 3 3 3 3 2 2" xfId="17105" xr:uid="{00000000-0005-0000-0000-000095420000}"/>
    <cellStyle name="Normal 2 4 3 3 3 3 3" xfId="17106" xr:uid="{00000000-0005-0000-0000-000096420000}"/>
    <cellStyle name="Normal 2 4 3 3 3 4" xfId="17107" xr:uid="{00000000-0005-0000-0000-000097420000}"/>
    <cellStyle name="Normal 2 4 3 3 3 4 2" xfId="17108" xr:uid="{00000000-0005-0000-0000-000098420000}"/>
    <cellStyle name="Normal 2 4 3 3 3 4 2 2" xfId="17109" xr:uid="{00000000-0005-0000-0000-000099420000}"/>
    <cellStyle name="Normal 2 4 3 3 3 4 3" xfId="17110" xr:uid="{00000000-0005-0000-0000-00009A420000}"/>
    <cellStyle name="Normal 2 4 3 3 3 5" xfId="17111" xr:uid="{00000000-0005-0000-0000-00009B420000}"/>
    <cellStyle name="Normal 2 4 3 3 3 5 2" xfId="17112" xr:uid="{00000000-0005-0000-0000-00009C420000}"/>
    <cellStyle name="Normal 2 4 3 3 3 5 2 2" xfId="17113" xr:uid="{00000000-0005-0000-0000-00009D420000}"/>
    <cellStyle name="Normal 2 4 3 3 3 5 3" xfId="17114" xr:uid="{00000000-0005-0000-0000-00009E420000}"/>
    <cellStyle name="Normal 2 4 3 3 3 6" xfId="17115" xr:uid="{00000000-0005-0000-0000-00009F420000}"/>
    <cellStyle name="Normal 2 4 3 3 3 6 2" xfId="17116" xr:uid="{00000000-0005-0000-0000-0000A0420000}"/>
    <cellStyle name="Normal 2 4 3 3 3 7" xfId="17117" xr:uid="{00000000-0005-0000-0000-0000A1420000}"/>
    <cellStyle name="Normal 2 4 3 3 3 7 2" xfId="17118" xr:uid="{00000000-0005-0000-0000-0000A2420000}"/>
    <cellStyle name="Normal 2 4 3 3 3 8" xfId="17119" xr:uid="{00000000-0005-0000-0000-0000A3420000}"/>
    <cellStyle name="Normal 2 4 3 3 4" xfId="17120" xr:uid="{00000000-0005-0000-0000-0000A4420000}"/>
    <cellStyle name="Normal 2 4 3 3 4 2" xfId="17121" xr:uid="{00000000-0005-0000-0000-0000A5420000}"/>
    <cellStyle name="Normal 2 4 3 3 4 2 2" xfId="17122" xr:uid="{00000000-0005-0000-0000-0000A6420000}"/>
    <cellStyle name="Normal 2 4 3 3 4 2 2 2" xfId="17123" xr:uid="{00000000-0005-0000-0000-0000A7420000}"/>
    <cellStyle name="Normal 2 4 3 3 4 2 3" xfId="17124" xr:uid="{00000000-0005-0000-0000-0000A8420000}"/>
    <cellStyle name="Normal 2 4 3 3 4 3" xfId="17125" xr:uid="{00000000-0005-0000-0000-0000A9420000}"/>
    <cellStyle name="Normal 2 4 3 3 4 3 2" xfId="17126" xr:uid="{00000000-0005-0000-0000-0000AA420000}"/>
    <cellStyle name="Normal 2 4 3 3 4 3 2 2" xfId="17127" xr:uid="{00000000-0005-0000-0000-0000AB420000}"/>
    <cellStyle name="Normal 2 4 3 3 4 3 3" xfId="17128" xr:uid="{00000000-0005-0000-0000-0000AC420000}"/>
    <cellStyle name="Normal 2 4 3 3 4 4" xfId="17129" xr:uid="{00000000-0005-0000-0000-0000AD420000}"/>
    <cellStyle name="Normal 2 4 3 3 4 4 2" xfId="17130" xr:uid="{00000000-0005-0000-0000-0000AE420000}"/>
    <cellStyle name="Normal 2 4 3 3 4 4 2 2" xfId="17131" xr:uid="{00000000-0005-0000-0000-0000AF420000}"/>
    <cellStyle name="Normal 2 4 3 3 4 4 3" xfId="17132" xr:uid="{00000000-0005-0000-0000-0000B0420000}"/>
    <cellStyle name="Normal 2 4 3 3 4 5" xfId="17133" xr:uid="{00000000-0005-0000-0000-0000B1420000}"/>
    <cellStyle name="Normal 2 4 3 3 4 5 2" xfId="17134" xr:uid="{00000000-0005-0000-0000-0000B2420000}"/>
    <cellStyle name="Normal 2 4 3 3 4 6" xfId="17135" xr:uid="{00000000-0005-0000-0000-0000B3420000}"/>
    <cellStyle name="Normal 2 4 3 3 4 6 2" xfId="17136" xr:uid="{00000000-0005-0000-0000-0000B4420000}"/>
    <cellStyle name="Normal 2 4 3 3 4 7" xfId="17137" xr:uid="{00000000-0005-0000-0000-0000B5420000}"/>
    <cellStyle name="Normal 2 4 3 3 5" xfId="17138" xr:uid="{00000000-0005-0000-0000-0000B6420000}"/>
    <cellStyle name="Normal 2 4 3 3 5 2" xfId="17139" xr:uid="{00000000-0005-0000-0000-0000B7420000}"/>
    <cellStyle name="Normal 2 4 3 3 5 2 2" xfId="17140" xr:uid="{00000000-0005-0000-0000-0000B8420000}"/>
    <cellStyle name="Normal 2 4 3 3 5 2 2 2" xfId="17141" xr:uid="{00000000-0005-0000-0000-0000B9420000}"/>
    <cellStyle name="Normal 2 4 3 3 5 2 3" xfId="17142" xr:uid="{00000000-0005-0000-0000-0000BA420000}"/>
    <cellStyle name="Normal 2 4 3 3 5 3" xfId="17143" xr:uid="{00000000-0005-0000-0000-0000BB420000}"/>
    <cellStyle name="Normal 2 4 3 3 5 3 2" xfId="17144" xr:uid="{00000000-0005-0000-0000-0000BC420000}"/>
    <cellStyle name="Normal 2 4 3 3 5 3 2 2" xfId="17145" xr:uid="{00000000-0005-0000-0000-0000BD420000}"/>
    <cellStyle name="Normal 2 4 3 3 5 3 3" xfId="17146" xr:uid="{00000000-0005-0000-0000-0000BE420000}"/>
    <cellStyle name="Normal 2 4 3 3 5 4" xfId="17147" xr:uid="{00000000-0005-0000-0000-0000BF420000}"/>
    <cellStyle name="Normal 2 4 3 3 5 4 2" xfId="17148" xr:uid="{00000000-0005-0000-0000-0000C0420000}"/>
    <cellStyle name="Normal 2 4 3 3 5 4 2 2" xfId="17149" xr:uid="{00000000-0005-0000-0000-0000C1420000}"/>
    <cellStyle name="Normal 2 4 3 3 5 4 3" xfId="17150" xr:uid="{00000000-0005-0000-0000-0000C2420000}"/>
    <cellStyle name="Normal 2 4 3 3 5 5" xfId="17151" xr:uid="{00000000-0005-0000-0000-0000C3420000}"/>
    <cellStyle name="Normal 2 4 3 3 5 5 2" xfId="17152" xr:uid="{00000000-0005-0000-0000-0000C4420000}"/>
    <cellStyle name="Normal 2 4 3 3 5 6" xfId="17153" xr:uid="{00000000-0005-0000-0000-0000C5420000}"/>
    <cellStyle name="Normal 2 4 3 3 5 6 2" xfId="17154" xr:uid="{00000000-0005-0000-0000-0000C6420000}"/>
    <cellStyle name="Normal 2 4 3 3 5 7" xfId="17155" xr:uid="{00000000-0005-0000-0000-0000C7420000}"/>
    <cellStyle name="Normal 2 4 3 3 6" xfId="17156" xr:uid="{00000000-0005-0000-0000-0000C8420000}"/>
    <cellStyle name="Normal 2 4 3 3 6 2" xfId="17157" xr:uid="{00000000-0005-0000-0000-0000C9420000}"/>
    <cellStyle name="Normal 2 4 3 3 6 2 2" xfId="17158" xr:uid="{00000000-0005-0000-0000-0000CA420000}"/>
    <cellStyle name="Normal 2 4 3 3 6 3" xfId="17159" xr:uid="{00000000-0005-0000-0000-0000CB420000}"/>
    <cellStyle name="Normal 2 4 3 3 7" xfId="17160" xr:uid="{00000000-0005-0000-0000-0000CC420000}"/>
    <cellStyle name="Normal 2 4 3 3 7 2" xfId="17161" xr:uid="{00000000-0005-0000-0000-0000CD420000}"/>
    <cellStyle name="Normal 2 4 3 3 7 2 2" xfId="17162" xr:uid="{00000000-0005-0000-0000-0000CE420000}"/>
    <cellStyle name="Normal 2 4 3 3 7 3" xfId="17163" xr:uid="{00000000-0005-0000-0000-0000CF420000}"/>
    <cellStyle name="Normal 2 4 3 3 8" xfId="17164" xr:uid="{00000000-0005-0000-0000-0000D0420000}"/>
    <cellStyle name="Normal 2 4 3 3 8 2" xfId="17165" xr:uid="{00000000-0005-0000-0000-0000D1420000}"/>
    <cellStyle name="Normal 2 4 3 3 8 2 2" xfId="17166" xr:uid="{00000000-0005-0000-0000-0000D2420000}"/>
    <cellStyle name="Normal 2 4 3 3 8 3" xfId="17167" xr:uid="{00000000-0005-0000-0000-0000D3420000}"/>
    <cellStyle name="Normal 2 4 3 3 9" xfId="17168" xr:uid="{00000000-0005-0000-0000-0000D4420000}"/>
    <cellStyle name="Normal 2 4 3 3 9 2" xfId="17169" xr:uid="{00000000-0005-0000-0000-0000D5420000}"/>
    <cellStyle name="Normal 2 4 3 4" xfId="17170" xr:uid="{00000000-0005-0000-0000-0000D6420000}"/>
    <cellStyle name="Normal 2 4 3 4 2" xfId="17171" xr:uid="{00000000-0005-0000-0000-0000D7420000}"/>
    <cellStyle name="Normal 2 4 3 4 2 2" xfId="17172" xr:uid="{00000000-0005-0000-0000-0000D8420000}"/>
    <cellStyle name="Normal 2 4 3 4 2 2 2" xfId="17173" xr:uid="{00000000-0005-0000-0000-0000D9420000}"/>
    <cellStyle name="Normal 2 4 3 4 2 2 2 2" xfId="17174" xr:uid="{00000000-0005-0000-0000-0000DA420000}"/>
    <cellStyle name="Normal 2 4 3 4 2 2 3" xfId="17175" xr:uid="{00000000-0005-0000-0000-0000DB420000}"/>
    <cellStyle name="Normal 2 4 3 4 2 3" xfId="17176" xr:uid="{00000000-0005-0000-0000-0000DC420000}"/>
    <cellStyle name="Normal 2 4 3 4 2 3 2" xfId="17177" xr:uid="{00000000-0005-0000-0000-0000DD420000}"/>
    <cellStyle name="Normal 2 4 3 4 2 3 2 2" xfId="17178" xr:uid="{00000000-0005-0000-0000-0000DE420000}"/>
    <cellStyle name="Normal 2 4 3 4 2 3 3" xfId="17179" xr:uid="{00000000-0005-0000-0000-0000DF420000}"/>
    <cellStyle name="Normal 2 4 3 4 2 4" xfId="17180" xr:uid="{00000000-0005-0000-0000-0000E0420000}"/>
    <cellStyle name="Normal 2 4 3 4 2 4 2" xfId="17181" xr:uid="{00000000-0005-0000-0000-0000E1420000}"/>
    <cellStyle name="Normal 2 4 3 4 2 4 2 2" xfId="17182" xr:uid="{00000000-0005-0000-0000-0000E2420000}"/>
    <cellStyle name="Normal 2 4 3 4 2 4 3" xfId="17183" xr:uid="{00000000-0005-0000-0000-0000E3420000}"/>
    <cellStyle name="Normal 2 4 3 4 2 5" xfId="17184" xr:uid="{00000000-0005-0000-0000-0000E4420000}"/>
    <cellStyle name="Normal 2 4 3 4 2 5 2" xfId="17185" xr:uid="{00000000-0005-0000-0000-0000E5420000}"/>
    <cellStyle name="Normal 2 4 3 4 2 6" xfId="17186" xr:uid="{00000000-0005-0000-0000-0000E6420000}"/>
    <cellStyle name="Normal 2 4 3 4 2 6 2" xfId="17187" xr:uid="{00000000-0005-0000-0000-0000E7420000}"/>
    <cellStyle name="Normal 2 4 3 4 2 7" xfId="17188" xr:uid="{00000000-0005-0000-0000-0000E8420000}"/>
    <cellStyle name="Normal 2 4 3 4 3" xfId="17189" xr:uid="{00000000-0005-0000-0000-0000E9420000}"/>
    <cellStyle name="Normal 2 4 3 4 3 2" xfId="17190" xr:uid="{00000000-0005-0000-0000-0000EA420000}"/>
    <cellStyle name="Normal 2 4 3 4 3 2 2" xfId="17191" xr:uid="{00000000-0005-0000-0000-0000EB420000}"/>
    <cellStyle name="Normal 2 4 3 4 3 2 2 2" xfId="17192" xr:uid="{00000000-0005-0000-0000-0000EC420000}"/>
    <cellStyle name="Normal 2 4 3 4 3 2 3" xfId="17193" xr:uid="{00000000-0005-0000-0000-0000ED420000}"/>
    <cellStyle name="Normal 2 4 3 4 3 3" xfId="17194" xr:uid="{00000000-0005-0000-0000-0000EE420000}"/>
    <cellStyle name="Normal 2 4 3 4 3 3 2" xfId="17195" xr:uid="{00000000-0005-0000-0000-0000EF420000}"/>
    <cellStyle name="Normal 2 4 3 4 3 3 2 2" xfId="17196" xr:uid="{00000000-0005-0000-0000-0000F0420000}"/>
    <cellStyle name="Normal 2 4 3 4 3 3 3" xfId="17197" xr:uid="{00000000-0005-0000-0000-0000F1420000}"/>
    <cellStyle name="Normal 2 4 3 4 3 4" xfId="17198" xr:uid="{00000000-0005-0000-0000-0000F2420000}"/>
    <cellStyle name="Normal 2 4 3 4 3 4 2" xfId="17199" xr:uid="{00000000-0005-0000-0000-0000F3420000}"/>
    <cellStyle name="Normal 2 4 3 4 3 4 2 2" xfId="17200" xr:uid="{00000000-0005-0000-0000-0000F4420000}"/>
    <cellStyle name="Normal 2 4 3 4 3 4 3" xfId="17201" xr:uid="{00000000-0005-0000-0000-0000F5420000}"/>
    <cellStyle name="Normal 2 4 3 4 3 5" xfId="17202" xr:uid="{00000000-0005-0000-0000-0000F6420000}"/>
    <cellStyle name="Normal 2 4 3 4 3 5 2" xfId="17203" xr:uid="{00000000-0005-0000-0000-0000F7420000}"/>
    <cellStyle name="Normal 2 4 3 4 3 6" xfId="17204" xr:uid="{00000000-0005-0000-0000-0000F8420000}"/>
    <cellStyle name="Normal 2 4 3 4 3 6 2" xfId="17205" xr:uid="{00000000-0005-0000-0000-0000F9420000}"/>
    <cellStyle name="Normal 2 4 3 4 3 7" xfId="17206" xr:uid="{00000000-0005-0000-0000-0000FA420000}"/>
    <cellStyle name="Normal 2 4 3 4 4" xfId="17207" xr:uid="{00000000-0005-0000-0000-0000FB420000}"/>
    <cellStyle name="Normal 2 4 3 4 4 2" xfId="17208" xr:uid="{00000000-0005-0000-0000-0000FC420000}"/>
    <cellStyle name="Normal 2 4 3 4 4 2 2" xfId="17209" xr:uid="{00000000-0005-0000-0000-0000FD420000}"/>
    <cellStyle name="Normal 2 4 3 4 4 3" xfId="17210" xr:uid="{00000000-0005-0000-0000-0000FE420000}"/>
    <cellStyle name="Normal 2 4 3 4 5" xfId="17211" xr:uid="{00000000-0005-0000-0000-0000FF420000}"/>
    <cellStyle name="Normal 2 4 3 4 5 2" xfId="17212" xr:uid="{00000000-0005-0000-0000-000000430000}"/>
    <cellStyle name="Normal 2 4 3 4 5 2 2" xfId="17213" xr:uid="{00000000-0005-0000-0000-000001430000}"/>
    <cellStyle name="Normal 2 4 3 4 5 3" xfId="17214" xr:uid="{00000000-0005-0000-0000-000002430000}"/>
    <cellStyle name="Normal 2 4 3 4 6" xfId="17215" xr:uid="{00000000-0005-0000-0000-000003430000}"/>
    <cellStyle name="Normal 2 4 3 4 6 2" xfId="17216" xr:uid="{00000000-0005-0000-0000-000004430000}"/>
    <cellStyle name="Normal 2 4 3 4 6 2 2" xfId="17217" xr:uid="{00000000-0005-0000-0000-000005430000}"/>
    <cellStyle name="Normal 2 4 3 4 6 3" xfId="17218" xr:uid="{00000000-0005-0000-0000-000006430000}"/>
    <cellStyle name="Normal 2 4 3 4 7" xfId="17219" xr:uid="{00000000-0005-0000-0000-000007430000}"/>
    <cellStyle name="Normal 2 4 3 4 7 2" xfId="17220" xr:uid="{00000000-0005-0000-0000-000008430000}"/>
    <cellStyle name="Normal 2 4 3 4 8" xfId="17221" xr:uid="{00000000-0005-0000-0000-000009430000}"/>
    <cellStyle name="Normal 2 4 3 4 8 2" xfId="17222" xr:uid="{00000000-0005-0000-0000-00000A430000}"/>
    <cellStyle name="Normal 2 4 3 4 9" xfId="17223" xr:uid="{00000000-0005-0000-0000-00000B430000}"/>
    <cellStyle name="Normal 2 4 3 5" xfId="17224" xr:uid="{00000000-0005-0000-0000-00000C430000}"/>
    <cellStyle name="Normal 2 4 3 5 2" xfId="17225" xr:uid="{00000000-0005-0000-0000-00000D430000}"/>
    <cellStyle name="Normal 2 4 3 5 2 2" xfId="17226" xr:uid="{00000000-0005-0000-0000-00000E430000}"/>
    <cellStyle name="Normal 2 4 3 5 2 2 2" xfId="17227" xr:uid="{00000000-0005-0000-0000-00000F430000}"/>
    <cellStyle name="Normal 2 4 3 5 2 2 2 2" xfId="17228" xr:uid="{00000000-0005-0000-0000-000010430000}"/>
    <cellStyle name="Normal 2 4 3 5 2 2 3" xfId="17229" xr:uid="{00000000-0005-0000-0000-000011430000}"/>
    <cellStyle name="Normal 2 4 3 5 2 3" xfId="17230" xr:uid="{00000000-0005-0000-0000-000012430000}"/>
    <cellStyle name="Normal 2 4 3 5 2 3 2" xfId="17231" xr:uid="{00000000-0005-0000-0000-000013430000}"/>
    <cellStyle name="Normal 2 4 3 5 2 3 2 2" xfId="17232" xr:uid="{00000000-0005-0000-0000-000014430000}"/>
    <cellStyle name="Normal 2 4 3 5 2 3 3" xfId="17233" xr:uid="{00000000-0005-0000-0000-000015430000}"/>
    <cellStyle name="Normal 2 4 3 5 2 4" xfId="17234" xr:uid="{00000000-0005-0000-0000-000016430000}"/>
    <cellStyle name="Normal 2 4 3 5 2 4 2" xfId="17235" xr:uid="{00000000-0005-0000-0000-000017430000}"/>
    <cellStyle name="Normal 2 4 3 5 2 4 2 2" xfId="17236" xr:uid="{00000000-0005-0000-0000-000018430000}"/>
    <cellStyle name="Normal 2 4 3 5 2 4 3" xfId="17237" xr:uid="{00000000-0005-0000-0000-000019430000}"/>
    <cellStyle name="Normal 2 4 3 5 2 5" xfId="17238" xr:uid="{00000000-0005-0000-0000-00001A430000}"/>
    <cellStyle name="Normal 2 4 3 5 2 5 2" xfId="17239" xr:uid="{00000000-0005-0000-0000-00001B430000}"/>
    <cellStyle name="Normal 2 4 3 5 2 6" xfId="17240" xr:uid="{00000000-0005-0000-0000-00001C430000}"/>
    <cellStyle name="Normal 2 4 3 5 2 6 2" xfId="17241" xr:uid="{00000000-0005-0000-0000-00001D430000}"/>
    <cellStyle name="Normal 2 4 3 5 2 7" xfId="17242" xr:uid="{00000000-0005-0000-0000-00001E430000}"/>
    <cellStyle name="Normal 2 4 3 5 3" xfId="17243" xr:uid="{00000000-0005-0000-0000-00001F430000}"/>
    <cellStyle name="Normal 2 4 3 5 3 2" xfId="17244" xr:uid="{00000000-0005-0000-0000-000020430000}"/>
    <cellStyle name="Normal 2 4 3 5 3 2 2" xfId="17245" xr:uid="{00000000-0005-0000-0000-000021430000}"/>
    <cellStyle name="Normal 2 4 3 5 3 3" xfId="17246" xr:uid="{00000000-0005-0000-0000-000022430000}"/>
    <cellStyle name="Normal 2 4 3 5 4" xfId="17247" xr:uid="{00000000-0005-0000-0000-000023430000}"/>
    <cellStyle name="Normal 2 4 3 5 4 2" xfId="17248" xr:uid="{00000000-0005-0000-0000-000024430000}"/>
    <cellStyle name="Normal 2 4 3 5 4 2 2" xfId="17249" xr:uid="{00000000-0005-0000-0000-000025430000}"/>
    <cellStyle name="Normal 2 4 3 5 4 3" xfId="17250" xr:uid="{00000000-0005-0000-0000-000026430000}"/>
    <cellStyle name="Normal 2 4 3 5 5" xfId="17251" xr:uid="{00000000-0005-0000-0000-000027430000}"/>
    <cellStyle name="Normal 2 4 3 5 5 2" xfId="17252" xr:uid="{00000000-0005-0000-0000-000028430000}"/>
    <cellStyle name="Normal 2 4 3 5 5 2 2" xfId="17253" xr:uid="{00000000-0005-0000-0000-000029430000}"/>
    <cellStyle name="Normal 2 4 3 5 5 3" xfId="17254" xr:uid="{00000000-0005-0000-0000-00002A430000}"/>
    <cellStyle name="Normal 2 4 3 5 6" xfId="17255" xr:uid="{00000000-0005-0000-0000-00002B430000}"/>
    <cellStyle name="Normal 2 4 3 5 6 2" xfId="17256" xr:uid="{00000000-0005-0000-0000-00002C430000}"/>
    <cellStyle name="Normal 2 4 3 5 7" xfId="17257" xr:uid="{00000000-0005-0000-0000-00002D430000}"/>
    <cellStyle name="Normal 2 4 3 5 7 2" xfId="17258" xr:uid="{00000000-0005-0000-0000-00002E430000}"/>
    <cellStyle name="Normal 2 4 3 5 8" xfId="17259" xr:uid="{00000000-0005-0000-0000-00002F430000}"/>
    <cellStyle name="Normal 2 4 3 6" xfId="17260" xr:uid="{00000000-0005-0000-0000-000030430000}"/>
    <cellStyle name="Normal 2 4 3 6 2" xfId="17261" xr:uid="{00000000-0005-0000-0000-000031430000}"/>
    <cellStyle name="Normal 2 4 3 6 2 2" xfId="17262" xr:uid="{00000000-0005-0000-0000-000032430000}"/>
    <cellStyle name="Normal 2 4 3 6 2 2 2" xfId="17263" xr:uid="{00000000-0005-0000-0000-000033430000}"/>
    <cellStyle name="Normal 2 4 3 6 2 3" xfId="17264" xr:uid="{00000000-0005-0000-0000-000034430000}"/>
    <cellStyle name="Normal 2 4 3 6 3" xfId="17265" xr:uid="{00000000-0005-0000-0000-000035430000}"/>
    <cellStyle name="Normal 2 4 3 6 3 2" xfId="17266" xr:uid="{00000000-0005-0000-0000-000036430000}"/>
    <cellStyle name="Normal 2 4 3 6 3 2 2" xfId="17267" xr:uid="{00000000-0005-0000-0000-000037430000}"/>
    <cellStyle name="Normal 2 4 3 6 3 3" xfId="17268" xr:uid="{00000000-0005-0000-0000-000038430000}"/>
    <cellStyle name="Normal 2 4 3 6 4" xfId="17269" xr:uid="{00000000-0005-0000-0000-000039430000}"/>
    <cellStyle name="Normal 2 4 3 6 4 2" xfId="17270" xr:uid="{00000000-0005-0000-0000-00003A430000}"/>
    <cellStyle name="Normal 2 4 3 6 4 2 2" xfId="17271" xr:uid="{00000000-0005-0000-0000-00003B430000}"/>
    <cellStyle name="Normal 2 4 3 6 4 3" xfId="17272" xr:uid="{00000000-0005-0000-0000-00003C430000}"/>
    <cellStyle name="Normal 2 4 3 6 5" xfId="17273" xr:uid="{00000000-0005-0000-0000-00003D430000}"/>
    <cellStyle name="Normal 2 4 3 6 5 2" xfId="17274" xr:uid="{00000000-0005-0000-0000-00003E430000}"/>
    <cellStyle name="Normal 2 4 3 6 6" xfId="17275" xr:uid="{00000000-0005-0000-0000-00003F430000}"/>
    <cellStyle name="Normal 2 4 3 6 6 2" xfId="17276" xr:uid="{00000000-0005-0000-0000-000040430000}"/>
    <cellStyle name="Normal 2 4 3 6 7" xfId="17277" xr:uid="{00000000-0005-0000-0000-000041430000}"/>
    <cellStyle name="Normal 2 4 3 7" xfId="17278" xr:uid="{00000000-0005-0000-0000-000042430000}"/>
    <cellStyle name="Normal 2 4 3 7 2" xfId="17279" xr:uid="{00000000-0005-0000-0000-000043430000}"/>
    <cellStyle name="Normal 2 4 3 7 2 2" xfId="17280" xr:uid="{00000000-0005-0000-0000-000044430000}"/>
    <cellStyle name="Normal 2 4 3 7 2 2 2" xfId="17281" xr:uid="{00000000-0005-0000-0000-000045430000}"/>
    <cellStyle name="Normal 2 4 3 7 2 3" xfId="17282" xr:uid="{00000000-0005-0000-0000-000046430000}"/>
    <cellStyle name="Normal 2 4 3 7 3" xfId="17283" xr:uid="{00000000-0005-0000-0000-000047430000}"/>
    <cellStyle name="Normal 2 4 3 7 3 2" xfId="17284" xr:uid="{00000000-0005-0000-0000-000048430000}"/>
    <cellStyle name="Normal 2 4 3 7 3 2 2" xfId="17285" xr:uid="{00000000-0005-0000-0000-000049430000}"/>
    <cellStyle name="Normal 2 4 3 7 3 3" xfId="17286" xr:uid="{00000000-0005-0000-0000-00004A430000}"/>
    <cellStyle name="Normal 2 4 3 7 4" xfId="17287" xr:uid="{00000000-0005-0000-0000-00004B430000}"/>
    <cellStyle name="Normal 2 4 3 7 4 2" xfId="17288" xr:uid="{00000000-0005-0000-0000-00004C430000}"/>
    <cellStyle name="Normal 2 4 3 7 4 2 2" xfId="17289" xr:uid="{00000000-0005-0000-0000-00004D430000}"/>
    <cellStyle name="Normal 2 4 3 7 4 3" xfId="17290" xr:uid="{00000000-0005-0000-0000-00004E430000}"/>
    <cellStyle name="Normal 2 4 3 7 5" xfId="17291" xr:uid="{00000000-0005-0000-0000-00004F430000}"/>
    <cellStyle name="Normal 2 4 3 7 5 2" xfId="17292" xr:uid="{00000000-0005-0000-0000-000050430000}"/>
    <cellStyle name="Normal 2 4 3 7 6" xfId="17293" xr:uid="{00000000-0005-0000-0000-000051430000}"/>
    <cellStyle name="Normal 2 4 3 7 6 2" xfId="17294" xr:uid="{00000000-0005-0000-0000-000052430000}"/>
    <cellStyle name="Normal 2 4 3 7 7" xfId="17295" xr:uid="{00000000-0005-0000-0000-000053430000}"/>
    <cellStyle name="Normal 2 4 3 8" xfId="17296" xr:uid="{00000000-0005-0000-0000-000054430000}"/>
    <cellStyle name="Normal 2 4 3 8 2" xfId="17297" xr:uid="{00000000-0005-0000-0000-000055430000}"/>
    <cellStyle name="Normal 2 4 3 8 2 2" xfId="17298" xr:uid="{00000000-0005-0000-0000-000056430000}"/>
    <cellStyle name="Normal 2 4 3 8 3" xfId="17299" xr:uid="{00000000-0005-0000-0000-000057430000}"/>
    <cellStyle name="Normal 2 4 3 9" xfId="17300" xr:uid="{00000000-0005-0000-0000-000058430000}"/>
    <cellStyle name="Normal 2 4 3 9 2" xfId="17301" xr:uid="{00000000-0005-0000-0000-000059430000}"/>
    <cellStyle name="Normal 2 4 3 9 2 2" xfId="17302" xr:uid="{00000000-0005-0000-0000-00005A430000}"/>
    <cellStyle name="Normal 2 4 3 9 3" xfId="17303" xr:uid="{00000000-0005-0000-0000-00005B430000}"/>
    <cellStyle name="Normal 2 4 3_Confidential Information" xfId="17304" xr:uid="{00000000-0005-0000-0000-00005C430000}"/>
    <cellStyle name="Normal 2 4 4" xfId="488" xr:uid="{00000000-0005-0000-0000-00005D430000}"/>
    <cellStyle name="Normal 2 4 4 10" xfId="17305" xr:uid="{00000000-0005-0000-0000-00005E430000}"/>
    <cellStyle name="Normal 2 4 4 10 2" xfId="17306" xr:uid="{00000000-0005-0000-0000-00005F430000}"/>
    <cellStyle name="Normal 2 4 4 11" xfId="17307" xr:uid="{00000000-0005-0000-0000-000060430000}"/>
    <cellStyle name="Normal 2 4 4 2" xfId="17308" xr:uid="{00000000-0005-0000-0000-000061430000}"/>
    <cellStyle name="Normal 2 4 4 2 2" xfId="17309" xr:uid="{00000000-0005-0000-0000-000062430000}"/>
    <cellStyle name="Normal 2 4 4 2 2 2" xfId="17310" xr:uid="{00000000-0005-0000-0000-000063430000}"/>
    <cellStyle name="Normal 2 4 4 2 2 2 2" xfId="17311" xr:uid="{00000000-0005-0000-0000-000064430000}"/>
    <cellStyle name="Normal 2 4 4 2 2 2 2 2" xfId="17312" xr:uid="{00000000-0005-0000-0000-000065430000}"/>
    <cellStyle name="Normal 2 4 4 2 2 2 3" xfId="17313" xr:uid="{00000000-0005-0000-0000-000066430000}"/>
    <cellStyle name="Normal 2 4 4 2 2 3" xfId="17314" xr:uid="{00000000-0005-0000-0000-000067430000}"/>
    <cellStyle name="Normal 2 4 4 2 2 3 2" xfId="17315" xr:uid="{00000000-0005-0000-0000-000068430000}"/>
    <cellStyle name="Normal 2 4 4 2 2 3 2 2" xfId="17316" xr:uid="{00000000-0005-0000-0000-000069430000}"/>
    <cellStyle name="Normal 2 4 4 2 2 3 3" xfId="17317" xr:uid="{00000000-0005-0000-0000-00006A430000}"/>
    <cellStyle name="Normal 2 4 4 2 2 4" xfId="17318" xr:uid="{00000000-0005-0000-0000-00006B430000}"/>
    <cellStyle name="Normal 2 4 4 2 2 4 2" xfId="17319" xr:uid="{00000000-0005-0000-0000-00006C430000}"/>
    <cellStyle name="Normal 2 4 4 2 2 4 2 2" xfId="17320" xr:uid="{00000000-0005-0000-0000-00006D430000}"/>
    <cellStyle name="Normal 2 4 4 2 2 4 3" xfId="17321" xr:uid="{00000000-0005-0000-0000-00006E430000}"/>
    <cellStyle name="Normal 2 4 4 2 2 5" xfId="17322" xr:uid="{00000000-0005-0000-0000-00006F430000}"/>
    <cellStyle name="Normal 2 4 4 2 2 5 2" xfId="17323" xr:uid="{00000000-0005-0000-0000-000070430000}"/>
    <cellStyle name="Normal 2 4 4 2 2 6" xfId="17324" xr:uid="{00000000-0005-0000-0000-000071430000}"/>
    <cellStyle name="Normal 2 4 4 2 2 6 2" xfId="17325" xr:uid="{00000000-0005-0000-0000-000072430000}"/>
    <cellStyle name="Normal 2 4 4 2 2 7" xfId="17326" xr:uid="{00000000-0005-0000-0000-000073430000}"/>
    <cellStyle name="Normal 2 4 4 2 3" xfId="17327" xr:uid="{00000000-0005-0000-0000-000074430000}"/>
    <cellStyle name="Normal 2 4 4 2 3 2" xfId="17328" xr:uid="{00000000-0005-0000-0000-000075430000}"/>
    <cellStyle name="Normal 2 4 4 2 3 2 2" xfId="17329" xr:uid="{00000000-0005-0000-0000-000076430000}"/>
    <cellStyle name="Normal 2 4 4 2 3 2 2 2" xfId="17330" xr:uid="{00000000-0005-0000-0000-000077430000}"/>
    <cellStyle name="Normal 2 4 4 2 3 2 3" xfId="17331" xr:uid="{00000000-0005-0000-0000-000078430000}"/>
    <cellStyle name="Normal 2 4 4 2 3 3" xfId="17332" xr:uid="{00000000-0005-0000-0000-000079430000}"/>
    <cellStyle name="Normal 2 4 4 2 3 3 2" xfId="17333" xr:uid="{00000000-0005-0000-0000-00007A430000}"/>
    <cellStyle name="Normal 2 4 4 2 3 3 2 2" xfId="17334" xr:uid="{00000000-0005-0000-0000-00007B430000}"/>
    <cellStyle name="Normal 2 4 4 2 3 3 3" xfId="17335" xr:uid="{00000000-0005-0000-0000-00007C430000}"/>
    <cellStyle name="Normal 2 4 4 2 3 4" xfId="17336" xr:uid="{00000000-0005-0000-0000-00007D430000}"/>
    <cellStyle name="Normal 2 4 4 2 3 4 2" xfId="17337" xr:uid="{00000000-0005-0000-0000-00007E430000}"/>
    <cellStyle name="Normal 2 4 4 2 3 4 2 2" xfId="17338" xr:uid="{00000000-0005-0000-0000-00007F430000}"/>
    <cellStyle name="Normal 2 4 4 2 3 4 3" xfId="17339" xr:uid="{00000000-0005-0000-0000-000080430000}"/>
    <cellStyle name="Normal 2 4 4 2 3 5" xfId="17340" xr:uid="{00000000-0005-0000-0000-000081430000}"/>
    <cellStyle name="Normal 2 4 4 2 3 5 2" xfId="17341" xr:uid="{00000000-0005-0000-0000-000082430000}"/>
    <cellStyle name="Normal 2 4 4 2 3 6" xfId="17342" xr:uid="{00000000-0005-0000-0000-000083430000}"/>
    <cellStyle name="Normal 2 4 4 2 3 6 2" xfId="17343" xr:uid="{00000000-0005-0000-0000-000084430000}"/>
    <cellStyle name="Normal 2 4 4 2 3 7" xfId="17344" xr:uid="{00000000-0005-0000-0000-000085430000}"/>
    <cellStyle name="Normal 2 4 4 2 4" xfId="17345" xr:uid="{00000000-0005-0000-0000-000086430000}"/>
    <cellStyle name="Normal 2 4 4 2 4 2" xfId="17346" xr:uid="{00000000-0005-0000-0000-000087430000}"/>
    <cellStyle name="Normal 2 4 4 2 4 2 2" xfId="17347" xr:uid="{00000000-0005-0000-0000-000088430000}"/>
    <cellStyle name="Normal 2 4 4 2 4 3" xfId="17348" xr:uid="{00000000-0005-0000-0000-000089430000}"/>
    <cellStyle name="Normal 2 4 4 2 5" xfId="17349" xr:uid="{00000000-0005-0000-0000-00008A430000}"/>
    <cellStyle name="Normal 2 4 4 2 5 2" xfId="17350" xr:uid="{00000000-0005-0000-0000-00008B430000}"/>
    <cellStyle name="Normal 2 4 4 2 5 2 2" xfId="17351" xr:uid="{00000000-0005-0000-0000-00008C430000}"/>
    <cellStyle name="Normal 2 4 4 2 5 3" xfId="17352" xr:uid="{00000000-0005-0000-0000-00008D430000}"/>
    <cellStyle name="Normal 2 4 4 2 6" xfId="17353" xr:uid="{00000000-0005-0000-0000-00008E430000}"/>
    <cellStyle name="Normal 2 4 4 2 6 2" xfId="17354" xr:uid="{00000000-0005-0000-0000-00008F430000}"/>
    <cellStyle name="Normal 2 4 4 2 6 2 2" xfId="17355" xr:uid="{00000000-0005-0000-0000-000090430000}"/>
    <cellStyle name="Normal 2 4 4 2 6 3" xfId="17356" xr:uid="{00000000-0005-0000-0000-000091430000}"/>
    <cellStyle name="Normal 2 4 4 2 7" xfId="17357" xr:uid="{00000000-0005-0000-0000-000092430000}"/>
    <cellStyle name="Normal 2 4 4 2 7 2" xfId="17358" xr:uid="{00000000-0005-0000-0000-000093430000}"/>
    <cellStyle name="Normal 2 4 4 2 8" xfId="17359" xr:uid="{00000000-0005-0000-0000-000094430000}"/>
    <cellStyle name="Normal 2 4 4 2 8 2" xfId="17360" xr:uid="{00000000-0005-0000-0000-000095430000}"/>
    <cellStyle name="Normal 2 4 4 2 9" xfId="17361" xr:uid="{00000000-0005-0000-0000-000096430000}"/>
    <cellStyle name="Normal 2 4 4 3" xfId="17362" xr:uid="{00000000-0005-0000-0000-000097430000}"/>
    <cellStyle name="Normal 2 4 4 3 2" xfId="17363" xr:uid="{00000000-0005-0000-0000-000098430000}"/>
    <cellStyle name="Normal 2 4 4 3 2 2" xfId="17364" xr:uid="{00000000-0005-0000-0000-000099430000}"/>
    <cellStyle name="Normal 2 4 4 3 2 2 2" xfId="17365" xr:uid="{00000000-0005-0000-0000-00009A430000}"/>
    <cellStyle name="Normal 2 4 4 3 2 2 2 2" xfId="17366" xr:uid="{00000000-0005-0000-0000-00009B430000}"/>
    <cellStyle name="Normal 2 4 4 3 2 2 3" xfId="17367" xr:uid="{00000000-0005-0000-0000-00009C430000}"/>
    <cellStyle name="Normal 2 4 4 3 2 3" xfId="17368" xr:uid="{00000000-0005-0000-0000-00009D430000}"/>
    <cellStyle name="Normal 2 4 4 3 2 3 2" xfId="17369" xr:uid="{00000000-0005-0000-0000-00009E430000}"/>
    <cellStyle name="Normal 2 4 4 3 2 3 2 2" xfId="17370" xr:uid="{00000000-0005-0000-0000-00009F430000}"/>
    <cellStyle name="Normal 2 4 4 3 2 3 3" xfId="17371" xr:uid="{00000000-0005-0000-0000-0000A0430000}"/>
    <cellStyle name="Normal 2 4 4 3 2 4" xfId="17372" xr:uid="{00000000-0005-0000-0000-0000A1430000}"/>
    <cellStyle name="Normal 2 4 4 3 2 4 2" xfId="17373" xr:uid="{00000000-0005-0000-0000-0000A2430000}"/>
    <cellStyle name="Normal 2 4 4 3 2 4 2 2" xfId="17374" xr:uid="{00000000-0005-0000-0000-0000A3430000}"/>
    <cellStyle name="Normal 2 4 4 3 2 4 3" xfId="17375" xr:uid="{00000000-0005-0000-0000-0000A4430000}"/>
    <cellStyle name="Normal 2 4 4 3 2 5" xfId="17376" xr:uid="{00000000-0005-0000-0000-0000A5430000}"/>
    <cellStyle name="Normal 2 4 4 3 2 5 2" xfId="17377" xr:uid="{00000000-0005-0000-0000-0000A6430000}"/>
    <cellStyle name="Normal 2 4 4 3 2 6" xfId="17378" xr:uid="{00000000-0005-0000-0000-0000A7430000}"/>
    <cellStyle name="Normal 2 4 4 3 2 6 2" xfId="17379" xr:uid="{00000000-0005-0000-0000-0000A8430000}"/>
    <cellStyle name="Normal 2 4 4 3 2 7" xfId="17380" xr:uid="{00000000-0005-0000-0000-0000A9430000}"/>
    <cellStyle name="Normal 2 4 4 3 3" xfId="17381" xr:uid="{00000000-0005-0000-0000-0000AA430000}"/>
    <cellStyle name="Normal 2 4 4 3 3 2" xfId="17382" xr:uid="{00000000-0005-0000-0000-0000AB430000}"/>
    <cellStyle name="Normal 2 4 4 3 3 2 2" xfId="17383" xr:uid="{00000000-0005-0000-0000-0000AC430000}"/>
    <cellStyle name="Normal 2 4 4 3 3 3" xfId="17384" xr:uid="{00000000-0005-0000-0000-0000AD430000}"/>
    <cellStyle name="Normal 2 4 4 3 4" xfId="17385" xr:uid="{00000000-0005-0000-0000-0000AE430000}"/>
    <cellStyle name="Normal 2 4 4 3 4 2" xfId="17386" xr:uid="{00000000-0005-0000-0000-0000AF430000}"/>
    <cellStyle name="Normal 2 4 4 3 4 2 2" xfId="17387" xr:uid="{00000000-0005-0000-0000-0000B0430000}"/>
    <cellStyle name="Normal 2 4 4 3 4 3" xfId="17388" xr:uid="{00000000-0005-0000-0000-0000B1430000}"/>
    <cellStyle name="Normal 2 4 4 3 5" xfId="17389" xr:uid="{00000000-0005-0000-0000-0000B2430000}"/>
    <cellStyle name="Normal 2 4 4 3 5 2" xfId="17390" xr:uid="{00000000-0005-0000-0000-0000B3430000}"/>
    <cellStyle name="Normal 2 4 4 3 5 2 2" xfId="17391" xr:uid="{00000000-0005-0000-0000-0000B4430000}"/>
    <cellStyle name="Normal 2 4 4 3 5 3" xfId="17392" xr:uid="{00000000-0005-0000-0000-0000B5430000}"/>
    <cellStyle name="Normal 2 4 4 3 6" xfId="17393" xr:uid="{00000000-0005-0000-0000-0000B6430000}"/>
    <cellStyle name="Normal 2 4 4 3 6 2" xfId="17394" xr:uid="{00000000-0005-0000-0000-0000B7430000}"/>
    <cellStyle name="Normal 2 4 4 3 7" xfId="17395" xr:uid="{00000000-0005-0000-0000-0000B8430000}"/>
    <cellStyle name="Normal 2 4 4 3 7 2" xfId="17396" xr:uid="{00000000-0005-0000-0000-0000B9430000}"/>
    <cellStyle name="Normal 2 4 4 3 8" xfId="17397" xr:uid="{00000000-0005-0000-0000-0000BA430000}"/>
    <cellStyle name="Normal 2 4 4 4" xfId="17398" xr:uid="{00000000-0005-0000-0000-0000BB430000}"/>
    <cellStyle name="Normal 2 4 4 4 2" xfId="17399" xr:uid="{00000000-0005-0000-0000-0000BC430000}"/>
    <cellStyle name="Normal 2 4 4 4 2 2" xfId="17400" xr:uid="{00000000-0005-0000-0000-0000BD430000}"/>
    <cellStyle name="Normal 2 4 4 4 2 2 2" xfId="17401" xr:uid="{00000000-0005-0000-0000-0000BE430000}"/>
    <cellStyle name="Normal 2 4 4 4 2 3" xfId="17402" xr:uid="{00000000-0005-0000-0000-0000BF430000}"/>
    <cellStyle name="Normal 2 4 4 4 3" xfId="17403" xr:uid="{00000000-0005-0000-0000-0000C0430000}"/>
    <cellStyle name="Normal 2 4 4 4 3 2" xfId="17404" xr:uid="{00000000-0005-0000-0000-0000C1430000}"/>
    <cellStyle name="Normal 2 4 4 4 3 2 2" xfId="17405" xr:uid="{00000000-0005-0000-0000-0000C2430000}"/>
    <cellStyle name="Normal 2 4 4 4 3 3" xfId="17406" xr:uid="{00000000-0005-0000-0000-0000C3430000}"/>
    <cellStyle name="Normal 2 4 4 4 4" xfId="17407" xr:uid="{00000000-0005-0000-0000-0000C4430000}"/>
    <cellStyle name="Normal 2 4 4 4 4 2" xfId="17408" xr:uid="{00000000-0005-0000-0000-0000C5430000}"/>
    <cellStyle name="Normal 2 4 4 4 4 2 2" xfId="17409" xr:uid="{00000000-0005-0000-0000-0000C6430000}"/>
    <cellStyle name="Normal 2 4 4 4 4 3" xfId="17410" xr:uid="{00000000-0005-0000-0000-0000C7430000}"/>
    <cellStyle name="Normal 2 4 4 4 5" xfId="17411" xr:uid="{00000000-0005-0000-0000-0000C8430000}"/>
    <cellStyle name="Normal 2 4 4 4 5 2" xfId="17412" xr:uid="{00000000-0005-0000-0000-0000C9430000}"/>
    <cellStyle name="Normal 2 4 4 4 6" xfId="17413" xr:uid="{00000000-0005-0000-0000-0000CA430000}"/>
    <cellStyle name="Normal 2 4 4 4 6 2" xfId="17414" xr:uid="{00000000-0005-0000-0000-0000CB430000}"/>
    <cellStyle name="Normal 2 4 4 4 7" xfId="17415" xr:uid="{00000000-0005-0000-0000-0000CC430000}"/>
    <cellStyle name="Normal 2 4 4 5" xfId="17416" xr:uid="{00000000-0005-0000-0000-0000CD430000}"/>
    <cellStyle name="Normal 2 4 4 5 2" xfId="17417" xr:uid="{00000000-0005-0000-0000-0000CE430000}"/>
    <cellStyle name="Normal 2 4 4 5 2 2" xfId="17418" xr:uid="{00000000-0005-0000-0000-0000CF430000}"/>
    <cellStyle name="Normal 2 4 4 5 2 2 2" xfId="17419" xr:uid="{00000000-0005-0000-0000-0000D0430000}"/>
    <cellStyle name="Normal 2 4 4 5 2 3" xfId="17420" xr:uid="{00000000-0005-0000-0000-0000D1430000}"/>
    <cellStyle name="Normal 2 4 4 5 3" xfId="17421" xr:uid="{00000000-0005-0000-0000-0000D2430000}"/>
    <cellStyle name="Normal 2 4 4 5 3 2" xfId="17422" xr:uid="{00000000-0005-0000-0000-0000D3430000}"/>
    <cellStyle name="Normal 2 4 4 5 3 2 2" xfId="17423" xr:uid="{00000000-0005-0000-0000-0000D4430000}"/>
    <cellStyle name="Normal 2 4 4 5 3 3" xfId="17424" xr:uid="{00000000-0005-0000-0000-0000D5430000}"/>
    <cellStyle name="Normal 2 4 4 5 4" xfId="17425" xr:uid="{00000000-0005-0000-0000-0000D6430000}"/>
    <cellStyle name="Normal 2 4 4 5 4 2" xfId="17426" xr:uid="{00000000-0005-0000-0000-0000D7430000}"/>
    <cellStyle name="Normal 2 4 4 5 4 2 2" xfId="17427" xr:uid="{00000000-0005-0000-0000-0000D8430000}"/>
    <cellStyle name="Normal 2 4 4 5 4 3" xfId="17428" xr:uid="{00000000-0005-0000-0000-0000D9430000}"/>
    <cellStyle name="Normal 2 4 4 5 5" xfId="17429" xr:uid="{00000000-0005-0000-0000-0000DA430000}"/>
    <cellStyle name="Normal 2 4 4 5 5 2" xfId="17430" xr:uid="{00000000-0005-0000-0000-0000DB430000}"/>
    <cellStyle name="Normal 2 4 4 5 6" xfId="17431" xr:uid="{00000000-0005-0000-0000-0000DC430000}"/>
    <cellStyle name="Normal 2 4 4 5 6 2" xfId="17432" xr:uid="{00000000-0005-0000-0000-0000DD430000}"/>
    <cellStyle name="Normal 2 4 4 5 7" xfId="17433" xr:uid="{00000000-0005-0000-0000-0000DE430000}"/>
    <cellStyle name="Normal 2 4 4 6" xfId="17434" xr:uid="{00000000-0005-0000-0000-0000DF430000}"/>
    <cellStyle name="Normal 2 4 4 6 2" xfId="17435" xr:uid="{00000000-0005-0000-0000-0000E0430000}"/>
    <cellStyle name="Normal 2 4 4 6 2 2" xfId="17436" xr:uid="{00000000-0005-0000-0000-0000E1430000}"/>
    <cellStyle name="Normal 2 4 4 6 3" xfId="17437" xr:uid="{00000000-0005-0000-0000-0000E2430000}"/>
    <cellStyle name="Normal 2 4 4 7" xfId="17438" xr:uid="{00000000-0005-0000-0000-0000E3430000}"/>
    <cellStyle name="Normal 2 4 4 7 2" xfId="17439" xr:uid="{00000000-0005-0000-0000-0000E4430000}"/>
    <cellStyle name="Normal 2 4 4 7 2 2" xfId="17440" xr:uid="{00000000-0005-0000-0000-0000E5430000}"/>
    <cellStyle name="Normal 2 4 4 7 3" xfId="17441" xr:uid="{00000000-0005-0000-0000-0000E6430000}"/>
    <cellStyle name="Normal 2 4 4 8" xfId="17442" xr:uid="{00000000-0005-0000-0000-0000E7430000}"/>
    <cellStyle name="Normal 2 4 4 8 2" xfId="17443" xr:uid="{00000000-0005-0000-0000-0000E8430000}"/>
    <cellStyle name="Normal 2 4 4 8 2 2" xfId="17444" xr:uid="{00000000-0005-0000-0000-0000E9430000}"/>
    <cellStyle name="Normal 2 4 4 8 3" xfId="17445" xr:uid="{00000000-0005-0000-0000-0000EA430000}"/>
    <cellStyle name="Normal 2 4 4 9" xfId="17446" xr:uid="{00000000-0005-0000-0000-0000EB430000}"/>
    <cellStyle name="Normal 2 4 4 9 2" xfId="17447" xr:uid="{00000000-0005-0000-0000-0000EC430000}"/>
    <cellStyle name="Normal 2 4 5" xfId="489" xr:uid="{00000000-0005-0000-0000-0000ED430000}"/>
    <cellStyle name="Normal 2 4 5 10" xfId="17448" xr:uid="{00000000-0005-0000-0000-0000EE430000}"/>
    <cellStyle name="Normal 2 4 5 10 2" xfId="17449" xr:uid="{00000000-0005-0000-0000-0000EF430000}"/>
    <cellStyle name="Normal 2 4 5 11" xfId="17450" xr:uid="{00000000-0005-0000-0000-0000F0430000}"/>
    <cellStyle name="Normal 2 4 5 2" xfId="17451" xr:uid="{00000000-0005-0000-0000-0000F1430000}"/>
    <cellStyle name="Normal 2 4 5 2 2" xfId="17452" xr:uid="{00000000-0005-0000-0000-0000F2430000}"/>
    <cellStyle name="Normal 2 4 5 2 2 2" xfId="17453" xr:uid="{00000000-0005-0000-0000-0000F3430000}"/>
    <cellStyle name="Normal 2 4 5 2 2 2 2" xfId="17454" xr:uid="{00000000-0005-0000-0000-0000F4430000}"/>
    <cellStyle name="Normal 2 4 5 2 2 2 2 2" xfId="17455" xr:uid="{00000000-0005-0000-0000-0000F5430000}"/>
    <cellStyle name="Normal 2 4 5 2 2 2 3" xfId="17456" xr:uid="{00000000-0005-0000-0000-0000F6430000}"/>
    <cellStyle name="Normal 2 4 5 2 2 3" xfId="17457" xr:uid="{00000000-0005-0000-0000-0000F7430000}"/>
    <cellStyle name="Normal 2 4 5 2 2 3 2" xfId="17458" xr:uid="{00000000-0005-0000-0000-0000F8430000}"/>
    <cellStyle name="Normal 2 4 5 2 2 3 2 2" xfId="17459" xr:uid="{00000000-0005-0000-0000-0000F9430000}"/>
    <cellStyle name="Normal 2 4 5 2 2 3 3" xfId="17460" xr:uid="{00000000-0005-0000-0000-0000FA430000}"/>
    <cellStyle name="Normal 2 4 5 2 2 4" xfId="17461" xr:uid="{00000000-0005-0000-0000-0000FB430000}"/>
    <cellStyle name="Normal 2 4 5 2 2 4 2" xfId="17462" xr:uid="{00000000-0005-0000-0000-0000FC430000}"/>
    <cellStyle name="Normal 2 4 5 2 2 4 2 2" xfId="17463" xr:uid="{00000000-0005-0000-0000-0000FD430000}"/>
    <cellStyle name="Normal 2 4 5 2 2 4 3" xfId="17464" xr:uid="{00000000-0005-0000-0000-0000FE430000}"/>
    <cellStyle name="Normal 2 4 5 2 2 5" xfId="17465" xr:uid="{00000000-0005-0000-0000-0000FF430000}"/>
    <cellStyle name="Normal 2 4 5 2 2 5 2" xfId="17466" xr:uid="{00000000-0005-0000-0000-000000440000}"/>
    <cellStyle name="Normal 2 4 5 2 2 6" xfId="17467" xr:uid="{00000000-0005-0000-0000-000001440000}"/>
    <cellStyle name="Normal 2 4 5 2 2 6 2" xfId="17468" xr:uid="{00000000-0005-0000-0000-000002440000}"/>
    <cellStyle name="Normal 2 4 5 2 2 7" xfId="17469" xr:uid="{00000000-0005-0000-0000-000003440000}"/>
    <cellStyle name="Normal 2 4 5 2 3" xfId="17470" xr:uid="{00000000-0005-0000-0000-000004440000}"/>
    <cellStyle name="Normal 2 4 5 2 3 2" xfId="17471" xr:uid="{00000000-0005-0000-0000-000005440000}"/>
    <cellStyle name="Normal 2 4 5 2 3 2 2" xfId="17472" xr:uid="{00000000-0005-0000-0000-000006440000}"/>
    <cellStyle name="Normal 2 4 5 2 3 2 2 2" xfId="17473" xr:uid="{00000000-0005-0000-0000-000007440000}"/>
    <cellStyle name="Normal 2 4 5 2 3 2 3" xfId="17474" xr:uid="{00000000-0005-0000-0000-000008440000}"/>
    <cellStyle name="Normal 2 4 5 2 3 3" xfId="17475" xr:uid="{00000000-0005-0000-0000-000009440000}"/>
    <cellStyle name="Normal 2 4 5 2 3 3 2" xfId="17476" xr:uid="{00000000-0005-0000-0000-00000A440000}"/>
    <cellStyle name="Normal 2 4 5 2 3 3 2 2" xfId="17477" xr:uid="{00000000-0005-0000-0000-00000B440000}"/>
    <cellStyle name="Normal 2 4 5 2 3 3 3" xfId="17478" xr:uid="{00000000-0005-0000-0000-00000C440000}"/>
    <cellStyle name="Normal 2 4 5 2 3 4" xfId="17479" xr:uid="{00000000-0005-0000-0000-00000D440000}"/>
    <cellStyle name="Normal 2 4 5 2 3 4 2" xfId="17480" xr:uid="{00000000-0005-0000-0000-00000E440000}"/>
    <cellStyle name="Normal 2 4 5 2 3 4 2 2" xfId="17481" xr:uid="{00000000-0005-0000-0000-00000F440000}"/>
    <cellStyle name="Normal 2 4 5 2 3 4 3" xfId="17482" xr:uid="{00000000-0005-0000-0000-000010440000}"/>
    <cellStyle name="Normal 2 4 5 2 3 5" xfId="17483" xr:uid="{00000000-0005-0000-0000-000011440000}"/>
    <cellStyle name="Normal 2 4 5 2 3 5 2" xfId="17484" xr:uid="{00000000-0005-0000-0000-000012440000}"/>
    <cellStyle name="Normal 2 4 5 2 3 6" xfId="17485" xr:uid="{00000000-0005-0000-0000-000013440000}"/>
    <cellStyle name="Normal 2 4 5 2 3 6 2" xfId="17486" xr:uid="{00000000-0005-0000-0000-000014440000}"/>
    <cellStyle name="Normal 2 4 5 2 3 7" xfId="17487" xr:uid="{00000000-0005-0000-0000-000015440000}"/>
    <cellStyle name="Normal 2 4 5 2 4" xfId="17488" xr:uid="{00000000-0005-0000-0000-000016440000}"/>
    <cellStyle name="Normal 2 4 5 2 4 2" xfId="17489" xr:uid="{00000000-0005-0000-0000-000017440000}"/>
    <cellStyle name="Normal 2 4 5 2 4 2 2" xfId="17490" xr:uid="{00000000-0005-0000-0000-000018440000}"/>
    <cellStyle name="Normal 2 4 5 2 4 3" xfId="17491" xr:uid="{00000000-0005-0000-0000-000019440000}"/>
    <cellStyle name="Normal 2 4 5 2 5" xfId="17492" xr:uid="{00000000-0005-0000-0000-00001A440000}"/>
    <cellStyle name="Normal 2 4 5 2 5 2" xfId="17493" xr:uid="{00000000-0005-0000-0000-00001B440000}"/>
    <cellStyle name="Normal 2 4 5 2 5 2 2" xfId="17494" xr:uid="{00000000-0005-0000-0000-00001C440000}"/>
    <cellStyle name="Normal 2 4 5 2 5 3" xfId="17495" xr:uid="{00000000-0005-0000-0000-00001D440000}"/>
    <cellStyle name="Normal 2 4 5 2 6" xfId="17496" xr:uid="{00000000-0005-0000-0000-00001E440000}"/>
    <cellStyle name="Normal 2 4 5 2 6 2" xfId="17497" xr:uid="{00000000-0005-0000-0000-00001F440000}"/>
    <cellStyle name="Normal 2 4 5 2 6 2 2" xfId="17498" xr:uid="{00000000-0005-0000-0000-000020440000}"/>
    <cellStyle name="Normal 2 4 5 2 6 3" xfId="17499" xr:uid="{00000000-0005-0000-0000-000021440000}"/>
    <cellStyle name="Normal 2 4 5 2 7" xfId="17500" xr:uid="{00000000-0005-0000-0000-000022440000}"/>
    <cellStyle name="Normal 2 4 5 2 7 2" xfId="17501" xr:uid="{00000000-0005-0000-0000-000023440000}"/>
    <cellStyle name="Normal 2 4 5 2 8" xfId="17502" xr:uid="{00000000-0005-0000-0000-000024440000}"/>
    <cellStyle name="Normal 2 4 5 2 8 2" xfId="17503" xr:uid="{00000000-0005-0000-0000-000025440000}"/>
    <cellStyle name="Normal 2 4 5 2 9" xfId="17504" xr:uid="{00000000-0005-0000-0000-000026440000}"/>
    <cellStyle name="Normal 2 4 5 3" xfId="17505" xr:uid="{00000000-0005-0000-0000-000027440000}"/>
    <cellStyle name="Normal 2 4 5 3 2" xfId="17506" xr:uid="{00000000-0005-0000-0000-000028440000}"/>
    <cellStyle name="Normal 2 4 5 3 2 2" xfId="17507" xr:uid="{00000000-0005-0000-0000-000029440000}"/>
    <cellStyle name="Normal 2 4 5 3 2 2 2" xfId="17508" xr:uid="{00000000-0005-0000-0000-00002A440000}"/>
    <cellStyle name="Normal 2 4 5 3 2 2 2 2" xfId="17509" xr:uid="{00000000-0005-0000-0000-00002B440000}"/>
    <cellStyle name="Normal 2 4 5 3 2 2 3" xfId="17510" xr:uid="{00000000-0005-0000-0000-00002C440000}"/>
    <cellStyle name="Normal 2 4 5 3 2 3" xfId="17511" xr:uid="{00000000-0005-0000-0000-00002D440000}"/>
    <cellStyle name="Normal 2 4 5 3 2 3 2" xfId="17512" xr:uid="{00000000-0005-0000-0000-00002E440000}"/>
    <cellStyle name="Normal 2 4 5 3 2 3 2 2" xfId="17513" xr:uid="{00000000-0005-0000-0000-00002F440000}"/>
    <cellStyle name="Normal 2 4 5 3 2 3 3" xfId="17514" xr:uid="{00000000-0005-0000-0000-000030440000}"/>
    <cellStyle name="Normal 2 4 5 3 2 4" xfId="17515" xr:uid="{00000000-0005-0000-0000-000031440000}"/>
    <cellStyle name="Normal 2 4 5 3 2 4 2" xfId="17516" xr:uid="{00000000-0005-0000-0000-000032440000}"/>
    <cellStyle name="Normal 2 4 5 3 2 4 2 2" xfId="17517" xr:uid="{00000000-0005-0000-0000-000033440000}"/>
    <cellStyle name="Normal 2 4 5 3 2 4 3" xfId="17518" xr:uid="{00000000-0005-0000-0000-000034440000}"/>
    <cellStyle name="Normal 2 4 5 3 2 5" xfId="17519" xr:uid="{00000000-0005-0000-0000-000035440000}"/>
    <cellStyle name="Normal 2 4 5 3 2 5 2" xfId="17520" xr:uid="{00000000-0005-0000-0000-000036440000}"/>
    <cellStyle name="Normal 2 4 5 3 2 6" xfId="17521" xr:uid="{00000000-0005-0000-0000-000037440000}"/>
    <cellStyle name="Normal 2 4 5 3 2 6 2" xfId="17522" xr:uid="{00000000-0005-0000-0000-000038440000}"/>
    <cellStyle name="Normal 2 4 5 3 2 7" xfId="17523" xr:uid="{00000000-0005-0000-0000-000039440000}"/>
    <cellStyle name="Normal 2 4 5 3 3" xfId="17524" xr:uid="{00000000-0005-0000-0000-00003A440000}"/>
    <cellStyle name="Normal 2 4 5 3 3 2" xfId="17525" xr:uid="{00000000-0005-0000-0000-00003B440000}"/>
    <cellStyle name="Normal 2 4 5 3 3 2 2" xfId="17526" xr:uid="{00000000-0005-0000-0000-00003C440000}"/>
    <cellStyle name="Normal 2 4 5 3 3 3" xfId="17527" xr:uid="{00000000-0005-0000-0000-00003D440000}"/>
    <cellStyle name="Normal 2 4 5 3 4" xfId="17528" xr:uid="{00000000-0005-0000-0000-00003E440000}"/>
    <cellStyle name="Normal 2 4 5 3 4 2" xfId="17529" xr:uid="{00000000-0005-0000-0000-00003F440000}"/>
    <cellStyle name="Normal 2 4 5 3 4 2 2" xfId="17530" xr:uid="{00000000-0005-0000-0000-000040440000}"/>
    <cellStyle name="Normal 2 4 5 3 4 3" xfId="17531" xr:uid="{00000000-0005-0000-0000-000041440000}"/>
    <cellStyle name="Normal 2 4 5 3 5" xfId="17532" xr:uid="{00000000-0005-0000-0000-000042440000}"/>
    <cellStyle name="Normal 2 4 5 3 5 2" xfId="17533" xr:uid="{00000000-0005-0000-0000-000043440000}"/>
    <cellStyle name="Normal 2 4 5 3 5 2 2" xfId="17534" xr:uid="{00000000-0005-0000-0000-000044440000}"/>
    <cellStyle name="Normal 2 4 5 3 5 3" xfId="17535" xr:uid="{00000000-0005-0000-0000-000045440000}"/>
    <cellStyle name="Normal 2 4 5 3 6" xfId="17536" xr:uid="{00000000-0005-0000-0000-000046440000}"/>
    <cellStyle name="Normal 2 4 5 3 6 2" xfId="17537" xr:uid="{00000000-0005-0000-0000-000047440000}"/>
    <cellStyle name="Normal 2 4 5 3 7" xfId="17538" xr:uid="{00000000-0005-0000-0000-000048440000}"/>
    <cellStyle name="Normal 2 4 5 3 7 2" xfId="17539" xr:uid="{00000000-0005-0000-0000-000049440000}"/>
    <cellStyle name="Normal 2 4 5 3 8" xfId="17540" xr:uid="{00000000-0005-0000-0000-00004A440000}"/>
    <cellStyle name="Normal 2 4 5 4" xfId="17541" xr:uid="{00000000-0005-0000-0000-00004B440000}"/>
    <cellStyle name="Normal 2 4 5 4 2" xfId="17542" xr:uid="{00000000-0005-0000-0000-00004C440000}"/>
    <cellStyle name="Normal 2 4 5 4 2 2" xfId="17543" xr:uid="{00000000-0005-0000-0000-00004D440000}"/>
    <cellStyle name="Normal 2 4 5 4 2 2 2" xfId="17544" xr:uid="{00000000-0005-0000-0000-00004E440000}"/>
    <cellStyle name="Normal 2 4 5 4 2 3" xfId="17545" xr:uid="{00000000-0005-0000-0000-00004F440000}"/>
    <cellStyle name="Normal 2 4 5 4 3" xfId="17546" xr:uid="{00000000-0005-0000-0000-000050440000}"/>
    <cellStyle name="Normal 2 4 5 4 3 2" xfId="17547" xr:uid="{00000000-0005-0000-0000-000051440000}"/>
    <cellStyle name="Normal 2 4 5 4 3 2 2" xfId="17548" xr:uid="{00000000-0005-0000-0000-000052440000}"/>
    <cellStyle name="Normal 2 4 5 4 3 3" xfId="17549" xr:uid="{00000000-0005-0000-0000-000053440000}"/>
    <cellStyle name="Normal 2 4 5 4 4" xfId="17550" xr:uid="{00000000-0005-0000-0000-000054440000}"/>
    <cellStyle name="Normal 2 4 5 4 4 2" xfId="17551" xr:uid="{00000000-0005-0000-0000-000055440000}"/>
    <cellStyle name="Normal 2 4 5 4 4 2 2" xfId="17552" xr:uid="{00000000-0005-0000-0000-000056440000}"/>
    <cellStyle name="Normal 2 4 5 4 4 3" xfId="17553" xr:uid="{00000000-0005-0000-0000-000057440000}"/>
    <cellStyle name="Normal 2 4 5 4 5" xfId="17554" xr:uid="{00000000-0005-0000-0000-000058440000}"/>
    <cellStyle name="Normal 2 4 5 4 5 2" xfId="17555" xr:uid="{00000000-0005-0000-0000-000059440000}"/>
    <cellStyle name="Normal 2 4 5 4 6" xfId="17556" xr:uid="{00000000-0005-0000-0000-00005A440000}"/>
    <cellStyle name="Normal 2 4 5 4 6 2" xfId="17557" xr:uid="{00000000-0005-0000-0000-00005B440000}"/>
    <cellStyle name="Normal 2 4 5 4 7" xfId="17558" xr:uid="{00000000-0005-0000-0000-00005C440000}"/>
    <cellStyle name="Normal 2 4 5 5" xfId="17559" xr:uid="{00000000-0005-0000-0000-00005D440000}"/>
    <cellStyle name="Normal 2 4 5 5 2" xfId="17560" xr:uid="{00000000-0005-0000-0000-00005E440000}"/>
    <cellStyle name="Normal 2 4 5 5 2 2" xfId="17561" xr:uid="{00000000-0005-0000-0000-00005F440000}"/>
    <cellStyle name="Normal 2 4 5 5 2 2 2" xfId="17562" xr:uid="{00000000-0005-0000-0000-000060440000}"/>
    <cellStyle name="Normal 2 4 5 5 2 3" xfId="17563" xr:uid="{00000000-0005-0000-0000-000061440000}"/>
    <cellStyle name="Normal 2 4 5 5 3" xfId="17564" xr:uid="{00000000-0005-0000-0000-000062440000}"/>
    <cellStyle name="Normal 2 4 5 5 3 2" xfId="17565" xr:uid="{00000000-0005-0000-0000-000063440000}"/>
    <cellStyle name="Normal 2 4 5 5 3 2 2" xfId="17566" xr:uid="{00000000-0005-0000-0000-000064440000}"/>
    <cellStyle name="Normal 2 4 5 5 3 3" xfId="17567" xr:uid="{00000000-0005-0000-0000-000065440000}"/>
    <cellStyle name="Normal 2 4 5 5 4" xfId="17568" xr:uid="{00000000-0005-0000-0000-000066440000}"/>
    <cellStyle name="Normal 2 4 5 5 4 2" xfId="17569" xr:uid="{00000000-0005-0000-0000-000067440000}"/>
    <cellStyle name="Normal 2 4 5 5 4 2 2" xfId="17570" xr:uid="{00000000-0005-0000-0000-000068440000}"/>
    <cellStyle name="Normal 2 4 5 5 4 3" xfId="17571" xr:uid="{00000000-0005-0000-0000-000069440000}"/>
    <cellStyle name="Normal 2 4 5 5 5" xfId="17572" xr:uid="{00000000-0005-0000-0000-00006A440000}"/>
    <cellStyle name="Normal 2 4 5 5 5 2" xfId="17573" xr:uid="{00000000-0005-0000-0000-00006B440000}"/>
    <cellStyle name="Normal 2 4 5 5 6" xfId="17574" xr:uid="{00000000-0005-0000-0000-00006C440000}"/>
    <cellStyle name="Normal 2 4 5 5 6 2" xfId="17575" xr:uid="{00000000-0005-0000-0000-00006D440000}"/>
    <cellStyle name="Normal 2 4 5 5 7" xfId="17576" xr:uid="{00000000-0005-0000-0000-00006E440000}"/>
    <cellStyle name="Normal 2 4 5 6" xfId="17577" xr:uid="{00000000-0005-0000-0000-00006F440000}"/>
    <cellStyle name="Normal 2 4 5 6 2" xfId="17578" xr:uid="{00000000-0005-0000-0000-000070440000}"/>
    <cellStyle name="Normal 2 4 5 6 2 2" xfId="17579" xr:uid="{00000000-0005-0000-0000-000071440000}"/>
    <cellStyle name="Normal 2 4 5 6 3" xfId="17580" xr:uid="{00000000-0005-0000-0000-000072440000}"/>
    <cellStyle name="Normal 2 4 5 7" xfId="17581" xr:uid="{00000000-0005-0000-0000-000073440000}"/>
    <cellStyle name="Normal 2 4 5 7 2" xfId="17582" xr:uid="{00000000-0005-0000-0000-000074440000}"/>
    <cellStyle name="Normal 2 4 5 7 2 2" xfId="17583" xr:uid="{00000000-0005-0000-0000-000075440000}"/>
    <cellStyle name="Normal 2 4 5 7 3" xfId="17584" xr:uid="{00000000-0005-0000-0000-000076440000}"/>
    <cellStyle name="Normal 2 4 5 8" xfId="17585" xr:uid="{00000000-0005-0000-0000-000077440000}"/>
    <cellStyle name="Normal 2 4 5 8 2" xfId="17586" xr:uid="{00000000-0005-0000-0000-000078440000}"/>
    <cellStyle name="Normal 2 4 5 8 2 2" xfId="17587" xr:uid="{00000000-0005-0000-0000-000079440000}"/>
    <cellStyle name="Normal 2 4 5 8 3" xfId="17588" xr:uid="{00000000-0005-0000-0000-00007A440000}"/>
    <cellStyle name="Normal 2 4 5 9" xfId="17589" xr:uid="{00000000-0005-0000-0000-00007B440000}"/>
    <cellStyle name="Normal 2 4 5 9 2" xfId="17590" xr:uid="{00000000-0005-0000-0000-00007C440000}"/>
    <cellStyle name="Normal 2 4 6" xfId="17591" xr:uid="{00000000-0005-0000-0000-00007D440000}"/>
    <cellStyle name="Normal 2 4 6 2" xfId="17592" xr:uid="{00000000-0005-0000-0000-00007E440000}"/>
    <cellStyle name="Normal 2 4 6 2 2" xfId="17593" xr:uid="{00000000-0005-0000-0000-00007F440000}"/>
    <cellStyle name="Normal 2 4 6 2 2 2" xfId="17594" xr:uid="{00000000-0005-0000-0000-000080440000}"/>
    <cellStyle name="Normal 2 4 6 2 2 2 2" xfId="17595" xr:uid="{00000000-0005-0000-0000-000081440000}"/>
    <cellStyle name="Normal 2 4 6 2 2 3" xfId="17596" xr:uid="{00000000-0005-0000-0000-000082440000}"/>
    <cellStyle name="Normal 2 4 6 2 3" xfId="17597" xr:uid="{00000000-0005-0000-0000-000083440000}"/>
    <cellStyle name="Normal 2 4 6 2 3 2" xfId="17598" xr:uid="{00000000-0005-0000-0000-000084440000}"/>
    <cellStyle name="Normal 2 4 6 2 3 2 2" xfId="17599" xr:uid="{00000000-0005-0000-0000-000085440000}"/>
    <cellStyle name="Normal 2 4 6 2 3 3" xfId="17600" xr:uid="{00000000-0005-0000-0000-000086440000}"/>
    <cellStyle name="Normal 2 4 6 2 4" xfId="17601" xr:uid="{00000000-0005-0000-0000-000087440000}"/>
    <cellStyle name="Normal 2 4 6 2 4 2" xfId="17602" xr:uid="{00000000-0005-0000-0000-000088440000}"/>
    <cellStyle name="Normal 2 4 6 2 4 2 2" xfId="17603" xr:uid="{00000000-0005-0000-0000-000089440000}"/>
    <cellStyle name="Normal 2 4 6 2 4 3" xfId="17604" xr:uid="{00000000-0005-0000-0000-00008A440000}"/>
    <cellStyle name="Normal 2 4 6 2 5" xfId="17605" xr:uid="{00000000-0005-0000-0000-00008B440000}"/>
    <cellStyle name="Normal 2 4 6 2 5 2" xfId="17606" xr:uid="{00000000-0005-0000-0000-00008C440000}"/>
    <cellStyle name="Normal 2 4 6 2 6" xfId="17607" xr:uid="{00000000-0005-0000-0000-00008D440000}"/>
    <cellStyle name="Normal 2 4 6 2 6 2" xfId="17608" xr:uid="{00000000-0005-0000-0000-00008E440000}"/>
    <cellStyle name="Normal 2 4 6 2 7" xfId="17609" xr:uid="{00000000-0005-0000-0000-00008F440000}"/>
    <cellStyle name="Normal 2 4 6 3" xfId="17610" xr:uid="{00000000-0005-0000-0000-000090440000}"/>
    <cellStyle name="Normal 2 4 6 3 2" xfId="17611" xr:uid="{00000000-0005-0000-0000-000091440000}"/>
    <cellStyle name="Normal 2 4 6 3 2 2" xfId="17612" xr:uid="{00000000-0005-0000-0000-000092440000}"/>
    <cellStyle name="Normal 2 4 6 3 2 2 2" xfId="17613" xr:uid="{00000000-0005-0000-0000-000093440000}"/>
    <cellStyle name="Normal 2 4 6 3 2 3" xfId="17614" xr:uid="{00000000-0005-0000-0000-000094440000}"/>
    <cellStyle name="Normal 2 4 6 3 3" xfId="17615" xr:uid="{00000000-0005-0000-0000-000095440000}"/>
    <cellStyle name="Normal 2 4 6 3 3 2" xfId="17616" xr:uid="{00000000-0005-0000-0000-000096440000}"/>
    <cellStyle name="Normal 2 4 6 3 3 2 2" xfId="17617" xr:uid="{00000000-0005-0000-0000-000097440000}"/>
    <cellStyle name="Normal 2 4 6 3 3 3" xfId="17618" xr:uid="{00000000-0005-0000-0000-000098440000}"/>
    <cellStyle name="Normal 2 4 6 3 4" xfId="17619" xr:uid="{00000000-0005-0000-0000-000099440000}"/>
    <cellStyle name="Normal 2 4 6 3 4 2" xfId="17620" xr:uid="{00000000-0005-0000-0000-00009A440000}"/>
    <cellStyle name="Normal 2 4 6 3 4 2 2" xfId="17621" xr:uid="{00000000-0005-0000-0000-00009B440000}"/>
    <cellStyle name="Normal 2 4 6 3 4 3" xfId="17622" xr:uid="{00000000-0005-0000-0000-00009C440000}"/>
    <cellStyle name="Normal 2 4 6 3 5" xfId="17623" xr:uid="{00000000-0005-0000-0000-00009D440000}"/>
    <cellStyle name="Normal 2 4 6 3 5 2" xfId="17624" xr:uid="{00000000-0005-0000-0000-00009E440000}"/>
    <cellStyle name="Normal 2 4 6 3 6" xfId="17625" xr:uid="{00000000-0005-0000-0000-00009F440000}"/>
    <cellStyle name="Normal 2 4 6 3 6 2" xfId="17626" xr:uid="{00000000-0005-0000-0000-0000A0440000}"/>
    <cellStyle name="Normal 2 4 6 3 7" xfId="17627" xr:uid="{00000000-0005-0000-0000-0000A1440000}"/>
    <cellStyle name="Normal 2 4 6 4" xfId="17628" xr:uid="{00000000-0005-0000-0000-0000A2440000}"/>
    <cellStyle name="Normal 2 4 6 4 2" xfId="17629" xr:uid="{00000000-0005-0000-0000-0000A3440000}"/>
    <cellStyle name="Normal 2 4 6 4 2 2" xfId="17630" xr:uid="{00000000-0005-0000-0000-0000A4440000}"/>
    <cellStyle name="Normal 2 4 6 4 3" xfId="17631" xr:uid="{00000000-0005-0000-0000-0000A5440000}"/>
    <cellStyle name="Normal 2 4 6 5" xfId="17632" xr:uid="{00000000-0005-0000-0000-0000A6440000}"/>
    <cellStyle name="Normal 2 4 6 5 2" xfId="17633" xr:uid="{00000000-0005-0000-0000-0000A7440000}"/>
    <cellStyle name="Normal 2 4 6 5 2 2" xfId="17634" xr:uid="{00000000-0005-0000-0000-0000A8440000}"/>
    <cellStyle name="Normal 2 4 6 5 3" xfId="17635" xr:uid="{00000000-0005-0000-0000-0000A9440000}"/>
    <cellStyle name="Normal 2 4 6 6" xfId="17636" xr:uid="{00000000-0005-0000-0000-0000AA440000}"/>
    <cellStyle name="Normal 2 4 6 6 2" xfId="17637" xr:uid="{00000000-0005-0000-0000-0000AB440000}"/>
    <cellStyle name="Normal 2 4 6 6 2 2" xfId="17638" xr:uid="{00000000-0005-0000-0000-0000AC440000}"/>
    <cellStyle name="Normal 2 4 6 6 3" xfId="17639" xr:uid="{00000000-0005-0000-0000-0000AD440000}"/>
    <cellStyle name="Normal 2 4 6 7" xfId="17640" xr:uid="{00000000-0005-0000-0000-0000AE440000}"/>
    <cellStyle name="Normal 2 4 6 7 2" xfId="17641" xr:uid="{00000000-0005-0000-0000-0000AF440000}"/>
    <cellStyle name="Normal 2 4 6 8" xfId="17642" xr:uid="{00000000-0005-0000-0000-0000B0440000}"/>
    <cellStyle name="Normal 2 4 6 8 2" xfId="17643" xr:uid="{00000000-0005-0000-0000-0000B1440000}"/>
    <cellStyle name="Normal 2 4 6 9" xfId="17644" xr:uid="{00000000-0005-0000-0000-0000B2440000}"/>
    <cellStyle name="Normal 2 4 7" xfId="17645" xr:uid="{00000000-0005-0000-0000-0000B3440000}"/>
    <cellStyle name="Normal 2 4 7 2" xfId="17646" xr:uid="{00000000-0005-0000-0000-0000B4440000}"/>
    <cellStyle name="Normal 2 4 7 2 2" xfId="17647" xr:uid="{00000000-0005-0000-0000-0000B5440000}"/>
    <cellStyle name="Normal 2 4 7 2 2 2" xfId="17648" xr:uid="{00000000-0005-0000-0000-0000B6440000}"/>
    <cellStyle name="Normal 2 4 7 2 2 2 2" xfId="17649" xr:uid="{00000000-0005-0000-0000-0000B7440000}"/>
    <cellStyle name="Normal 2 4 7 2 2 3" xfId="17650" xr:uid="{00000000-0005-0000-0000-0000B8440000}"/>
    <cellStyle name="Normal 2 4 7 2 3" xfId="17651" xr:uid="{00000000-0005-0000-0000-0000B9440000}"/>
    <cellStyle name="Normal 2 4 7 2 3 2" xfId="17652" xr:uid="{00000000-0005-0000-0000-0000BA440000}"/>
    <cellStyle name="Normal 2 4 7 2 3 2 2" xfId="17653" xr:uid="{00000000-0005-0000-0000-0000BB440000}"/>
    <cellStyle name="Normal 2 4 7 2 3 3" xfId="17654" xr:uid="{00000000-0005-0000-0000-0000BC440000}"/>
    <cellStyle name="Normal 2 4 7 2 4" xfId="17655" xr:uid="{00000000-0005-0000-0000-0000BD440000}"/>
    <cellStyle name="Normal 2 4 7 2 4 2" xfId="17656" xr:uid="{00000000-0005-0000-0000-0000BE440000}"/>
    <cellStyle name="Normal 2 4 7 2 4 2 2" xfId="17657" xr:uid="{00000000-0005-0000-0000-0000BF440000}"/>
    <cellStyle name="Normal 2 4 7 2 4 3" xfId="17658" xr:uid="{00000000-0005-0000-0000-0000C0440000}"/>
    <cellStyle name="Normal 2 4 7 2 5" xfId="17659" xr:uid="{00000000-0005-0000-0000-0000C1440000}"/>
    <cellStyle name="Normal 2 4 7 2 5 2" xfId="17660" xr:uid="{00000000-0005-0000-0000-0000C2440000}"/>
    <cellStyle name="Normal 2 4 7 2 6" xfId="17661" xr:uid="{00000000-0005-0000-0000-0000C3440000}"/>
    <cellStyle name="Normal 2 4 7 2 6 2" xfId="17662" xr:uid="{00000000-0005-0000-0000-0000C4440000}"/>
    <cellStyle name="Normal 2 4 7 2 7" xfId="17663" xr:uid="{00000000-0005-0000-0000-0000C5440000}"/>
    <cellStyle name="Normal 2 4 7 3" xfId="17664" xr:uid="{00000000-0005-0000-0000-0000C6440000}"/>
    <cellStyle name="Normal 2 4 7 3 2" xfId="17665" xr:uid="{00000000-0005-0000-0000-0000C7440000}"/>
    <cellStyle name="Normal 2 4 7 3 2 2" xfId="17666" xr:uid="{00000000-0005-0000-0000-0000C8440000}"/>
    <cellStyle name="Normal 2 4 7 3 3" xfId="17667" xr:uid="{00000000-0005-0000-0000-0000C9440000}"/>
    <cellStyle name="Normal 2 4 7 4" xfId="17668" xr:uid="{00000000-0005-0000-0000-0000CA440000}"/>
    <cellStyle name="Normal 2 4 7 4 2" xfId="17669" xr:uid="{00000000-0005-0000-0000-0000CB440000}"/>
    <cellStyle name="Normal 2 4 7 4 2 2" xfId="17670" xr:uid="{00000000-0005-0000-0000-0000CC440000}"/>
    <cellStyle name="Normal 2 4 7 4 3" xfId="17671" xr:uid="{00000000-0005-0000-0000-0000CD440000}"/>
    <cellStyle name="Normal 2 4 7 5" xfId="17672" xr:uid="{00000000-0005-0000-0000-0000CE440000}"/>
    <cellStyle name="Normal 2 4 7 5 2" xfId="17673" xr:uid="{00000000-0005-0000-0000-0000CF440000}"/>
    <cellStyle name="Normal 2 4 7 5 2 2" xfId="17674" xr:uid="{00000000-0005-0000-0000-0000D0440000}"/>
    <cellStyle name="Normal 2 4 7 5 3" xfId="17675" xr:uid="{00000000-0005-0000-0000-0000D1440000}"/>
    <cellStyle name="Normal 2 4 7 6" xfId="17676" xr:uid="{00000000-0005-0000-0000-0000D2440000}"/>
    <cellStyle name="Normal 2 4 7 6 2" xfId="17677" xr:uid="{00000000-0005-0000-0000-0000D3440000}"/>
    <cellStyle name="Normal 2 4 7 7" xfId="17678" xr:uid="{00000000-0005-0000-0000-0000D4440000}"/>
    <cellStyle name="Normal 2 4 7 7 2" xfId="17679" xr:uid="{00000000-0005-0000-0000-0000D5440000}"/>
    <cellStyle name="Normal 2 4 7 8" xfId="17680" xr:uid="{00000000-0005-0000-0000-0000D6440000}"/>
    <cellStyle name="Normal 2 4 8" xfId="17681" xr:uid="{00000000-0005-0000-0000-0000D7440000}"/>
    <cellStyle name="Normal 2 4 8 2" xfId="17682" xr:uid="{00000000-0005-0000-0000-0000D8440000}"/>
    <cellStyle name="Normal 2 4 8 2 2" xfId="17683" xr:uid="{00000000-0005-0000-0000-0000D9440000}"/>
    <cellStyle name="Normal 2 4 8 2 2 2" xfId="17684" xr:uid="{00000000-0005-0000-0000-0000DA440000}"/>
    <cellStyle name="Normal 2 4 8 2 3" xfId="17685" xr:uid="{00000000-0005-0000-0000-0000DB440000}"/>
    <cellStyle name="Normal 2 4 8 3" xfId="17686" xr:uid="{00000000-0005-0000-0000-0000DC440000}"/>
    <cellStyle name="Normal 2 4 8 3 2" xfId="17687" xr:uid="{00000000-0005-0000-0000-0000DD440000}"/>
    <cellStyle name="Normal 2 4 8 3 2 2" xfId="17688" xr:uid="{00000000-0005-0000-0000-0000DE440000}"/>
    <cellStyle name="Normal 2 4 8 3 3" xfId="17689" xr:uid="{00000000-0005-0000-0000-0000DF440000}"/>
    <cellStyle name="Normal 2 4 8 4" xfId="17690" xr:uid="{00000000-0005-0000-0000-0000E0440000}"/>
    <cellStyle name="Normal 2 4 8 4 2" xfId="17691" xr:uid="{00000000-0005-0000-0000-0000E1440000}"/>
    <cellStyle name="Normal 2 4 8 4 2 2" xfId="17692" xr:uid="{00000000-0005-0000-0000-0000E2440000}"/>
    <cellStyle name="Normal 2 4 8 4 3" xfId="17693" xr:uid="{00000000-0005-0000-0000-0000E3440000}"/>
    <cellStyle name="Normal 2 4 8 5" xfId="17694" xr:uid="{00000000-0005-0000-0000-0000E4440000}"/>
    <cellStyle name="Normal 2 4 8 5 2" xfId="17695" xr:uid="{00000000-0005-0000-0000-0000E5440000}"/>
    <cellStyle name="Normal 2 4 8 6" xfId="17696" xr:uid="{00000000-0005-0000-0000-0000E6440000}"/>
    <cellStyle name="Normal 2 4 8 6 2" xfId="17697" xr:uid="{00000000-0005-0000-0000-0000E7440000}"/>
    <cellStyle name="Normal 2 4 8 7" xfId="17698" xr:uid="{00000000-0005-0000-0000-0000E8440000}"/>
    <cellStyle name="Normal 2 4 9" xfId="17699" xr:uid="{00000000-0005-0000-0000-0000E9440000}"/>
    <cellStyle name="Normal 2 4 9 2" xfId="17700" xr:uid="{00000000-0005-0000-0000-0000EA440000}"/>
    <cellStyle name="Normal 2 4 9 2 2" xfId="17701" xr:uid="{00000000-0005-0000-0000-0000EB440000}"/>
    <cellStyle name="Normal 2 4 9 2 2 2" xfId="17702" xr:uid="{00000000-0005-0000-0000-0000EC440000}"/>
    <cellStyle name="Normal 2 4 9 2 3" xfId="17703" xr:uid="{00000000-0005-0000-0000-0000ED440000}"/>
    <cellStyle name="Normal 2 4 9 3" xfId="17704" xr:uid="{00000000-0005-0000-0000-0000EE440000}"/>
    <cellStyle name="Normal 2 4 9 3 2" xfId="17705" xr:uid="{00000000-0005-0000-0000-0000EF440000}"/>
    <cellStyle name="Normal 2 4 9 3 2 2" xfId="17706" xr:uid="{00000000-0005-0000-0000-0000F0440000}"/>
    <cellStyle name="Normal 2 4 9 3 3" xfId="17707" xr:uid="{00000000-0005-0000-0000-0000F1440000}"/>
    <cellStyle name="Normal 2 4 9 4" xfId="17708" xr:uid="{00000000-0005-0000-0000-0000F2440000}"/>
    <cellStyle name="Normal 2 4 9 4 2" xfId="17709" xr:uid="{00000000-0005-0000-0000-0000F3440000}"/>
    <cellStyle name="Normal 2 4 9 4 2 2" xfId="17710" xr:uid="{00000000-0005-0000-0000-0000F4440000}"/>
    <cellStyle name="Normal 2 4 9 4 3" xfId="17711" xr:uid="{00000000-0005-0000-0000-0000F5440000}"/>
    <cellStyle name="Normal 2 4 9 5" xfId="17712" xr:uid="{00000000-0005-0000-0000-0000F6440000}"/>
    <cellStyle name="Normal 2 4 9 5 2" xfId="17713" xr:uid="{00000000-0005-0000-0000-0000F7440000}"/>
    <cellStyle name="Normal 2 4 9 6" xfId="17714" xr:uid="{00000000-0005-0000-0000-0000F8440000}"/>
    <cellStyle name="Normal 2 4 9 6 2" xfId="17715" xr:uid="{00000000-0005-0000-0000-0000F9440000}"/>
    <cellStyle name="Normal 2 4 9 7" xfId="17716" xr:uid="{00000000-0005-0000-0000-0000FA440000}"/>
    <cellStyle name="Normal 2 4_Confidential Information" xfId="17717" xr:uid="{00000000-0005-0000-0000-0000FB440000}"/>
    <cellStyle name="Normal 2 5" xfId="490" xr:uid="{00000000-0005-0000-0000-0000FC440000}"/>
    <cellStyle name="Normal 2 5 10" xfId="17718" xr:uid="{00000000-0005-0000-0000-0000FD440000}"/>
    <cellStyle name="Normal 2 5 10 2" xfId="17719" xr:uid="{00000000-0005-0000-0000-0000FE440000}"/>
    <cellStyle name="Normal 2 5 10 2 2" xfId="17720" xr:uid="{00000000-0005-0000-0000-0000FF440000}"/>
    <cellStyle name="Normal 2 5 10 3" xfId="17721" xr:uid="{00000000-0005-0000-0000-000000450000}"/>
    <cellStyle name="Normal 2 5 11" xfId="17722" xr:uid="{00000000-0005-0000-0000-000001450000}"/>
    <cellStyle name="Normal 2 5 11 2" xfId="17723" xr:uid="{00000000-0005-0000-0000-000002450000}"/>
    <cellStyle name="Normal 2 5 11 2 2" xfId="17724" xr:uid="{00000000-0005-0000-0000-000003450000}"/>
    <cellStyle name="Normal 2 5 11 3" xfId="17725" xr:uid="{00000000-0005-0000-0000-000004450000}"/>
    <cellStyle name="Normal 2 5 12" xfId="17726" xr:uid="{00000000-0005-0000-0000-000005450000}"/>
    <cellStyle name="Normal 2 5 12 2" xfId="17727" xr:uid="{00000000-0005-0000-0000-000006450000}"/>
    <cellStyle name="Normal 2 5 13" xfId="17728" xr:uid="{00000000-0005-0000-0000-000007450000}"/>
    <cellStyle name="Normal 2 5 13 2" xfId="17729" xr:uid="{00000000-0005-0000-0000-000008450000}"/>
    <cellStyle name="Normal 2 5 14" xfId="17730" xr:uid="{00000000-0005-0000-0000-000009450000}"/>
    <cellStyle name="Normal 2 5 14 2" xfId="17731" xr:uid="{00000000-0005-0000-0000-00000A450000}"/>
    <cellStyle name="Normal 2 5 15" xfId="17732" xr:uid="{00000000-0005-0000-0000-00000B450000}"/>
    <cellStyle name="Normal 2 5 2" xfId="491" xr:uid="{00000000-0005-0000-0000-00000C450000}"/>
    <cellStyle name="Normal 2 5 2 10" xfId="17733" xr:uid="{00000000-0005-0000-0000-00000D450000}"/>
    <cellStyle name="Normal 2 5 2 10 2" xfId="17734" xr:uid="{00000000-0005-0000-0000-00000E450000}"/>
    <cellStyle name="Normal 2 5 2 11" xfId="17735" xr:uid="{00000000-0005-0000-0000-00000F450000}"/>
    <cellStyle name="Normal 2 5 2 2" xfId="17736" xr:uid="{00000000-0005-0000-0000-000010450000}"/>
    <cellStyle name="Normal 2 5 2 2 2" xfId="17737" xr:uid="{00000000-0005-0000-0000-000011450000}"/>
    <cellStyle name="Normal 2 5 2 2 2 2" xfId="17738" xr:uid="{00000000-0005-0000-0000-000012450000}"/>
    <cellStyle name="Normal 2 5 2 2 2 2 2" xfId="17739" xr:uid="{00000000-0005-0000-0000-000013450000}"/>
    <cellStyle name="Normal 2 5 2 2 2 2 2 2" xfId="17740" xr:uid="{00000000-0005-0000-0000-000014450000}"/>
    <cellStyle name="Normal 2 5 2 2 2 2 3" xfId="17741" xr:uid="{00000000-0005-0000-0000-000015450000}"/>
    <cellStyle name="Normal 2 5 2 2 2 3" xfId="17742" xr:uid="{00000000-0005-0000-0000-000016450000}"/>
    <cellStyle name="Normal 2 5 2 2 2 3 2" xfId="17743" xr:uid="{00000000-0005-0000-0000-000017450000}"/>
    <cellStyle name="Normal 2 5 2 2 2 3 2 2" xfId="17744" xr:uid="{00000000-0005-0000-0000-000018450000}"/>
    <cellStyle name="Normal 2 5 2 2 2 3 3" xfId="17745" xr:uid="{00000000-0005-0000-0000-000019450000}"/>
    <cellStyle name="Normal 2 5 2 2 2 4" xfId="17746" xr:uid="{00000000-0005-0000-0000-00001A450000}"/>
    <cellStyle name="Normal 2 5 2 2 2 4 2" xfId="17747" xr:uid="{00000000-0005-0000-0000-00001B450000}"/>
    <cellStyle name="Normal 2 5 2 2 2 4 2 2" xfId="17748" xr:uid="{00000000-0005-0000-0000-00001C450000}"/>
    <cellStyle name="Normal 2 5 2 2 2 4 3" xfId="17749" xr:uid="{00000000-0005-0000-0000-00001D450000}"/>
    <cellStyle name="Normal 2 5 2 2 2 5" xfId="17750" xr:uid="{00000000-0005-0000-0000-00001E450000}"/>
    <cellStyle name="Normal 2 5 2 2 2 5 2" xfId="17751" xr:uid="{00000000-0005-0000-0000-00001F450000}"/>
    <cellStyle name="Normal 2 5 2 2 2 6" xfId="17752" xr:uid="{00000000-0005-0000-0000-000020450000}"/>
    <cellStyle name="Normal 2 5 2 2 2 6 2" xfId="17753" xr:uid="{00000000-0005-0000-0000-000021450000}"/>
    <cellStyle name="Normal 2 5 2 2 2 7" xfId="17754" xr:uid="{00000000-0005-0000-0000-000022450000}"/>
    <cellStyle name="Normal 2 5 2 2 3" xfId="17755" xr:uid="{00000000-0005-0000-0000-000023450000}"/>
    <cellStyle name="Normal 2 5 2 2 3 2" xfId="17756" xr:uid="{00000000-0005-0000-0000-000024450000}"/>
    <cellStyle name="Normal 2 5 2 2 3 2 2" xfId="17757" xr:uid="{00000000-0005-0000-0000-000025450000}"/>
    <cellStyle name="Normal 2 5 2 2 3 2 2 2" xfId="17758" xr:uid="{00000000-0005-0000-0000-000026450000}"/>
    <cellStyle name="Normal 2 5 2 2 3 2 3" xfId="17759" xr:uid="{00000000-0005-0000-0000-000027450000}"/>
    <cellStyle name="Normal 2 5 2 2 3 3" xfId="17760" xr:uid="{00000000-0005-0000-0000-000028450000}"/>
    <cellStyle name="Normal 2 5 2 2 3 3 2" xfId="17761" xr:uid="{00000000-0005-0000-0000-000029450000}"/>
    <cellStyle name="Normal 2 5 2 2 3 3 2 2" xfId="17762" xr:uid="{00000000-0005-0000-0000-00002A450000}"/>
    <cellStyle name="Normal 2 5 2 2 3 3 3" xfId="17763" xr:uid="{00000000-0005-0000-0000-00002B450000}"/>
    <cellStyle name="Normal 2 5 2 2 3 4" xfId="17764" xr:uid="{00000000-0005-0000-0000-00002C450000}"/>
    <cellStyle name="Normal 2 5 2 2 3 4 2" xfId="17765" xr:uid="{00000000-0005-0000-0000-00002D450000}"/>
    <cellStyle name="Normal 2 5 2 2 3 4 2 2" xfId="17766" xr:uid="{00000000-0005-0000-0000-00002E450000}"/>
    <cellStyle name="Normal 2 5 2 2 3 4 3" xfId="17767" xr:uid="{00000000-0005-0000-0000-00002F450000}"/>
    <cellStyle name="Normal 2 5 2 2 3 5" xfId="17768" xr:uid="{00000000-0005-0000-0000-000030450000}"/>
    <cellStyle name="Normal 2 5 2 2 3 5 2" xfId="17769" xr:uid="{00000000-0005-0000-0000-000031450000}"/>
    <cellStyle name="Normal 2 5 2 2 3 6" xfId="17770" xr:uid="{00000000-0005-0000-0000-000032450000}"/>
    <cellStyle name="Normal 2 5 2 2 3 6 2" xfId="17771" xr:uid="{00000000-0005-0000-0000-000033450000}"/>
    <cellStyle name="Normal 2 5 2 2 3 7" xfId="17772" xr:uid="{00000000-0005-0000-0000-000034450000}"/>
    <cellStyle name="Normal 2 5 2 2 4" xfId="17773" xr:uid="{00000000-0005-0000-0000-000035450000}"/>
    <cellStyle name="Normal 2 5 2 2 4 2" xfId="17774" xr:uid="{00000000-0005-0000-0000-000036450000}"/>
    <cellStyle name="Normal 2 5 2 2 4 2 2" xfId="17775" xr:uid="{00000000-0005-0000-0000-000037450000}"/>
    <cellStyle name="Normal 2 5 2 2 4 3" xfId="17776" xr:uid="{00000000-0005-0000-0000-000038450000}"/>
    <cellStyle name="Normal 2 5 2 2 5" xfId="17777" xr:uid="{00000000-0005-0000-0000-000039450000}"/>
    <cellStyle name="Normal 2 5 2 2 5 2" xfId="17778" xr:uid="{00000000-0005-0000-0000-00003A450000}"/>
    <cellStyle name="Normal 2 5 2 2 5 2 2" xfId="17779" xr:uid="{00000000-0005-0000-0000-00003B450000}"/>
    <cellStyle name="Normal 2 5 2 2 5 3" xfId="17780" xr:uid="{00000000-0005-0000-0000-00003C450000}"/>
    <cellStyle name="Normal 2 5 2 2 6" xfId="17781" xr:uid="{00000000-0005-0000-0000-00003D450000}"/>
    <cellStyle name="Normal 2 5 2 2 6 2" xfId="17782" xr:uid="{00000000-0005-0000-0000-00003E450000}"/>
    <cellStyle name="Normal 2 5 2 2 6 2 2" xfId="17783" xr:uid="{00000000-0005-0000-0000-00003F450000}"/>
    <cellStyle name="Normal 2 5 2 2 6 3" xfId="17784" xr:uid="{00000000-0005-0000-0000-000040450000}"/>
    <cellStyle name="Normal 2 5 2 2 7" xfId="17785" xr:uid="{00000000-0005-0000-0000-000041450000}"/>
    <cellStyle name="Normal 2 5 2 2 7 2" xfId="17786" xr:uid="{00000000-0005-0000-0000-000042450000}"/>
    <cellStyle name="Normal 2 5 2 2 8" xfId="17787" xr:uid="{00000000-0005-0000-0000-000043450000}"/>
    <cellStyle name="Normal 2 5 2 2 8 2" xfId="17788" xr:uid="{00000000-0005-0000-0000-000044450000}"/>
    <cellStyle name="Normal 2 5 2 2 9" xfId="17789" xr:uid="{00000000-0005-0000-0000-000045450000}"/>
    <cellStyle name="Normal 2 5 2 3" xfId="17790" xr:uid="{00000000-0005-0000-0000-000046450000}"/>
    <cellStyle name="Normal 2 5 2 3 2" xfId="17791" xr:uid="{00000000-0005-0000-0000-000047450000}"/>
    <cellStyle name="Normal 2 5 2 3 2 2" xfId="17792" xr:uid="{00000000-0005-0000-0000-000048450000}"/>
    <cellStyle name="Normal 2 5 2 3 2 2 2" xfId="17793" xr:uid="{00000000-0005-0000-0000-000049450000}"/>
    <cellStyle name="Normal 2 5 2 3 2 2 2 2" xfId="17794" xr:uid="{00000000-0005-0000-0000-00004A450000}"/>
    <cellStyle name="Normal 2 5 2 3 2 2 3" xfId="17795" xr:uid="{00000000-0005-0000-0000-00004B450000}"/>
    <cellStyle name="Normal 2 5 2 3 2 3" xfId="17796" xr:uid="{00000000-0005-0000-0000-00004C450000}"/>
    <cellStyle name="Normal 2 5 2 3 2 3 2" xfId="17797" xr:uid="{00000000-0005-0000-0000-00004D450000}"/>
    <cellStyle name="Normal 2 5 2 3 2 3 2 2" xfId="17798" xr:uid="{00000000-0005-0000-0000-00004E450000}"/>
    <cellStyle name="Normal 2 5 2 3 2 3 3" xfId="17799" xr:uid="{00000000-0005-0000-0000-00004F450000}"/>
    <cellStyle name="Normal 2 5 2 3 2 4" xfId="17800" xr:uid="{00000000-0005-0000-0000-000050450000}"/>
    <cellStyle name="Normal 2 5 2 3 2 4 2" xfId="17801" xr:uid="{00000000-0005-0000-0000-000051450000}"/>
    <cellStyle name="Normal 2 5 2 3 2 4 2 2" xfId="17802" xr:uid="{00000000-0005-0000-0000-000052450000}"/>
    <cellStyle name="Normal 2 5 2 3 2 4 3" xfId="17803" xr:uid="{00000000-0005-0000-0000-000053450000}"/>
    <cellStyle name="Normal 2 5 2 3 2 5" xfId="17804" xr:uid="{00000000-0005-0000-0000-000054450000}"/>
    <cellStyle name="Normal 2 5 2 3 2 5 2" xfId="17805" xr:uid="{00000000-0005-0000-0000-000055450000}"/>
    <cellStyle name="Normal 2 5 2 3 2 6" xfId="17806" xr:uid="{00000000-0005-0000-0000-000056450000}"/>
    <cellStyle name="Normal 2 5 2 3 2 6 2" xfId="17807" xr:uid="{00000000-0005-0000-0000-000057450000}"/>
    <cellStyle name="Normal 2 5 2 3 2 7" xfId="17808" xr:uid="{00000000-0005-0000-0000-000058450000}"/>
    <cellStyle name="Normal 2 5 2 3 3" xfId="17809" xr:uid="{00000000-0005-0000-0000-000059450000}"/>
    <cellStyle name="Normal 2 5 2 3 3 2" xfId="17810" xr:uid="{00000000-0005-0000-0000-00005A450000}"/>
    <cellStyle name="Normal 2 5 2 3 3 2 2" xfId="17811" xr:uid="{00000000-0005-0000-0000-00005B450000}"/>
    <cellStyle name="Normal 2 5 2 3 3 3" xfId="17812" xr:uid="{00000000-0005-0000-0000-00005C450000}"/>
    <cellStyle name="Normal 2 5 2 3 4" xfId="17813" xr:uid="{00000000-0005-0000-0000-00005D450000}"/>
    <cellStyle name="Normal 2 5 2 3 4 2" xfId="17814" xr:uid="{00000000-0005-0000-0000-00005E450000}"/>
    <cellStyle name="Normal 2 5 2 3 4 2 2" xfId="17815" xr:uid="{00000000-0005-0000-0000-00005F450000}"/>
    <cellStyle name="Normal 2 5 2 3 4 3" xfId="17816" xr:uid="{00000000-0005-0000-0000-000060450000}"/>
    <cellStyle name="Normal 2 5 2 3 5" xfId="17817" xr:uid="{00000000-0005-0000-0000-000061450000}"/>
    <cellStyle name="Normal 2 5 2 3 5 2" xfId="17818" xr:uid="{00000000-0005-0000-0000-000062450000}"/>
    <cellStyle name="Normal 2 5 2 3 5 2 2" xfId="17819" xr:uid="{00000000-0005-0000-0000-000063450000}"/>
    <cellStyle name="Normal 2 5 2 3 5 3" xfId="17820" xr:uid="{00000000-0005-0000-0000-000064450000}"/>
    <cellStyle name="Normal 2 5 2 3 6" xfId="17821" xr:uid="{00000000-0005-0000-0000-000065450000}"/>
    <cellStyle name="Normal 2 5 2 3 6 2" xfId="17822" xr:uid="{00000000-0005-0000-0000-000066450000}"/>
    <cellStyle name="Normal 2 5 2 3 7" xfId="17823" xr:uid="{00000000-0005-0000-0000-000067450000}"/>
    <cellStyle name="Normal 2 5 2 3 7 2" xfId="17824" xr:uid="{00000000-0005-0000-0000-000068450000}"/>
    <cellStyle name="Normal 2 5 2 3 8" xfId="17825" xr:uid="{00000000-0005-0000-0000-000069450000}"/>
    <cellStyle name="Normal 2 5 2 4" xfId="17826" xr:uid="{00000000-0005-0000-0000-00006A450000}"/>
    <cellStyle name="Normal 2 5 2 4 2" xfId="17827" xr:uid="{00000000-0005-0000-0000-00006B450000}"/>
    <cellStyle name="Normal 2 5 2 4 2 2" xfId="17828" xr:uid="{00000000-0005-0000-0000-00006C450000}"/>
    <cellStyle name="Normal 2 5 2 4 2 2 2" xfId="17829" xr:uid="{00000000-0005-0000-0000-00006D450000}"/>
    <cellStyle name="Normal 2 5 2 4 2 3" xfId="17830" xr:uid="{00000000-0005-0000-0000-00006E450000}"/>
    <cellStyle name="Normal 2 5 2 4 3" xfId="17831" xr:uid="{00000000-0005-0000-0000-00006F450000}"/>
    <cellStyle name="Normal 2 5 2 4 3 2" xfId="17832" xr:uid="{00000000-0005-0000-0000-000070450000}"/>
    <cellStyle name="Normal 2 5 2 4 3 2 2" xfId="17833" xr:uid="{00000000-0005-0000-0000-000071450000}"/>
    <cellStyle name="Normal 2 5 2 4 3 3" xfId="17834" xr:uid="{00000000-0005-0000-0000-000072450000}"/>
    <cellStyle name="Normal 2 5 2 4 4" xfId="17835" xr:uid="{00000000-0005-0000-0000-000073450000}"/>
    <cellStyle name="Normal 2 5 2 4 4 2" xfId="17836" xr:uid="{00000000-0005-0000-0000-000074450000}"/>
    <cellStyle name="Normal 2 5 2 4 4 2 2" xfId="17837" xr:uid="{00000000-0005-0000-0000-000075450000}"/>
    <cellStyle name="Normal 2 5 2 4 4 3" xfId="17838" xr:uid="{00000000-0005-0000-0000-000076450000}"/>
    <cellStyle name="Normal 2 5 2 4 5" xfId="17839" xr:uid="{00000000-0005-0000-0000-000077450000}"/>
    <cellStyle name="Normal 2 5 2 4 5 2" xfId="17840" xr:uid="{00000000-0005-0000-0000-000078450000}"/>
    <cellStyle name="Normal 2 5 2 4 6" xfId="17841" xr:uid="{00000000-0005-0000-0000-000079450000}"/>
    <cellStyle name="Normal 2 5 2 4 6 2" xfId="17842" xr:uid="{00000000-0005-0000-0000-00007A450000}"/>
    <cellStyle name="Normal 2 5 2 4 7" xfId="17843" xr:uid="{00000000-0005-0000-0000-00007B450000}"/>
    <cellStyle name="Normal 2 5 2 5" xfId="17844" xr:uid="{00000000-0005-0000-0000-00007C450000}"/>
    <cellStyle name="Normal 2 5 2 5 2" xfId="17845" xr:uid="{00000000-0005-0000-0000-00007D450000}"/>
    <cellStyle name="Normal 2 5 2 5 2 2" xfId="17846" xr:uid="{00000000-0005-0000-0000-00007E450000}"/>
    <cellStyle name="Normal 2 5 2 5 2 2 2" xfId="17847" xr:uid="{00000000-0005-0000-0000-00007F450000}"/>
    <cellStyle name="Normal 2 5 2 5 2 3" xfId="17848" xr:uid="{00000000-0005-0000-0000-000080450000}"/>
    <cellStyle name="Normal 2 5 2 5 3" xfId="17849" xr:uid="{00000000-0005-0000-0000-000081450000}"/>
    <cellStyle name="Normal 2 5 2 5 3 2" xfId="17850" xr:uid="{00000000-0005-0000-0000-000082450000}"/>
    <cellStyle name="Normal 2 5 2 5 3 2 2" xfId="17851" xr:uid="{00000000-0005-0000-0000-000083450000}"/>
    <cellStyle name="Normal 2 5 2 5 3 3" xfId="17852" xr:uid="{00000000-0005-0000-0000-000084450000}"/>
    <cellStyle name="Normal 2 5 2 5 4" xfId="17853" xr:uid="{00000000-0005-0000-0000-000085450000}"/>
    <cellStyle name="Normal 2 5 2 5 4 2" xfId="17854" xr:uid="{00000000-0005-0000-0000-000086450000}"/>
    <cellStyle name="Normal 2 5 2 5 4 2 2" xfId="17855" xr:uid="{00000000-0005-0000-0000-000087450000}"/>
    <cellStyle name="Normal 2 5 2 5 4 3" xfId="17856" xr:uid="{00000000-0005-0000-0000-000088450000}"/>
    <cellStyle name="Normal 2 5 2 5 5" xfId="17857" xr:uid="{00000000-0005-0000-0000-000089450000}"/>
    <cellStyle name="Normal 2 5 2 5 5 2" xfId="17858" xr:uid="{00000000-0005-0000-0000-00008A450000}"/>
    <cellStyle name="Normal 2 5 2 5 6" xfId="17859" xr:uid="{00000000-0005-0000-0000-00008B450000}"/>
    <cellStyle name="Normal 2 5 2 5 6 2" xfId="17860" xr:uid="{00000000-0005-0000-0000-00008C450000}"/>
    <cellStyle name="Normal 2 5 2 5 7" xfId="17861" xr:uid="{00000000-0005-0000-0000-00008D450000}"/>
    <cellStyle name="Normal 2 5 2 6" xfId="17862" xr:uid="{00000000-0005-0000-0000-00008E450000}"/>
    <cellStyle name="Normal 2 5 2 6 2" xfId="17863" xr:uid="{00000000-0005-0000-0000-00008F450000}"/>
    <cellStyle name="Normal 2 5 2 6 2 2" xfId="17864" xr:uid="{00000000-0005-0000-0000-000090450000}"/>
    <cellStyle name="Normal 2 5 2 6 3" xfId="17865" xr:uid="{00000000-0005-0000-0000-000091450000}"/>
    <cellStyle name="Normal 2 5 2 7" xfId="17866" xr:uid="{00000000-0005-0000-0000-000092450000}"/>
    <cellStyle name="Normal 2 5 2 7 2" xfId="17867" xr:uid="{00000000-0005-0000-0000-000093450000}"/>
    <cellStyle name="Normal 2 5 2 7 2 2" xfId="17868" xr:uid="{00000000-0005-0000-0000-000094450000}"/>
    <cellStyle name="Normal 2 5 2 7 3" xfId="17869" xr:uid="{00000000-0005-0000-0000-000095450000}"/>
    <cellStyle name="Normal 2 5 2 8" xfId="17870" xr:uid="{00000000-0005-0000-0000-000096450000}"/>
    <cellStyle name="Normal 2 5 2 8 2" xfId="17871" xr:uid="{00000000-0005-0000-0000-000097450000}"/>
    <cellStyle name="Normal 2 5 2 8 2 2" xfId="17872" xr:uid="{00000000-0005-0000-0000-000098450000}"/>
    <cellStyle name="Normal 2 5 2 8 3" xfId="17873" xr:uid="{00000000-0005-0000-0000-000099450000}"/>
    <cellStyle name="Normal 2 5 2 9" xfId="17874" xr:uid="{00000000-0005-0000-0000-00009A450000}"/>
    <cellStyle name="Normal 2 5 2 9 2" xfId="17875" xr:uid="{00000000-0005-0000-0000-00009B450000}"/>
    <cellStyle name="Normal 2 5 3" xfId="492" xr:uid="{00000000-0005-0000-0000-00009C450000}"/>
    <cellStyle name="Normal 2 5 3 10" xfId="17876" xr:uid="{00000000-0005-0000-0000-00009D450000}"/>
    <cellStyle name="Normal 2 5 3 10 2" xfId="17877" xr:uid="{00000000-0005-0000-0000-00009E450000}"/>
    <cellStyle name="Normal 2 5 3 11" xfId="17878" xr:uid="{00000000-0005-0000-0000-00009F450000}"/>
    <cellStyle name="Normal 2 5 3 2" xfId="17879" xr:uid="{00000000-0005-0000-0000-0000A0450000}"/>
    <cellStyle name="Normal 2 5 3 2 2" xfId="17880" xr:uid="{00000000-0005-0000-0000-0000A1450000}"/>
    <cellStyle name="Normal 2 5 3 2 2 2" xfId="17881" xr:uid="{00000000-0005-0000-0000-0000A2450000}"/>
    <cellStyle name="Normal 2 5 3 2 2 2 2" xfId="17882" xr:uid="{00000000-0005-0000-0000-0000A3450000}"/>
    <cellStyle name="Normal 2 5 3 2 2 2 2 2" xfId="17883" xr:uid="{00000000-0005-0000-0000-0000A4450000}"/>
    <cellStyle name="Normal 2 5 3 2 2 2 3" xfId="17884" xr:uid="{00000000-0005-0000-0000-0000A5450000}"/>
    <cellStyle name="Normal 2 5 3 2 2 3" xfId="17885" xr:uid="{00000000-0005-0000-0000-0000A6450000}"/>
    <cellStyle name="Normal 2 5 3 2 2 3 2" xfId="17886" xr:uid="{00000000-0005-0000-0000-0000A7450000}"/>
    <cellStyle name="Normal 2 5 3 2 2 3 2 2" xfId="17887" xr:uid="{00000000-0005-0000-0000-0000A8450000}"/>
    <cellStyle name="Normal 2 5 3 2 2 3 3" xfId="17888" xr:uid="{00000000-0005-0000-0000-0000A9450000}"/>
    <cellStyle name="Normal 2 5 3 2 2 4" xfId="17889" xr:uid="{00000000-0005-0000-0000-0000AA450000}"/>
    <cellStyle name="Normal 2 5 3 2 2 4 2" xfId="17890" xr:uid="{00000000-0005-0000-0000-0000AB450000}"/>
    <cellStyle name="Normal 2 5 3 2 2 4 2 2" xfId="17891" xr:uid="{00000000-0005-0000-0000-0000AC450000}"/>
    <cellStyle name="Normal 2 5 3 2 2 4 3" xfId="17892" xr:uid="{00000000-0005-0000-0000-0000AD450000}"/>
    <cellStyle name="Normal 2 5 3 2 2 5" xfId="17893" xr:uid="{00000000-0005-0000-0000-0000AE450000}"/>
    <cellStyle name="Normal 2 5 3 2 2 5 2" xfId="17894" xr:uid="{00000000-0005-0000-0000-0000AF450000}"/>
    <cellStyle name="Normal 2 5 3 2 2 6" xfId="17895" xr:uid="{00000000-0005-0000-0000-0000B0450000}"/>
    <cellStyle name="Normal 2 5 3 2 2 6 2" xfId="17896" xr:uid="{00000000-0005-0000-0000-0000B1450000}"/>
    <cellStyle name="Normal 2 5 3 2 2 7" xfId="17897" xr:uid="{00000000-0005-0000-0000-0000B2450000}"/>
    <cellStyle name="Normal 2 5 3 2 3" xfId="17898" xr:uid="{00000000-0005-0000-0000-0000B3450000}"/>
    <cellStyle name="Normal 2 5 3 2 3 2" xfId="17899" xr:uid="{00000000-0005-0000-0000-0000B4450000}"/>
    <cellStyle name="Normal 2 5 3 2 3 2 2" xfId="17900" xr:uid="{00000000-0005-0000-0000-0000B5450000}"/>
    <cellStyle name="Normal 2 5 3 2 3 2 2 2" xfId="17901" xr:uid="{00000000-0005-0000-0000-0000B6450000}"/>
    <cellStyle name="Normal 2 5 3 2 3 2 3" xfId="17902" xr:uid="{00000000-0005-0000-0000-0000B7450000}"/>
    <cellStyle name="Normal 2 5 3 2 3 3" xfId="17903" xr:uid="{00000000-0005-0000-0000-0000B8450000}"/>
    <cellStyle name="Normal 2 5 3 2 3 3 2" xfId="17904" xr:uid="{00000000-0005-0000-0000-0000B9450000}"/>
    <cellStyle name="Normal 2 5 3 2 3 3 2 2" xfId="17905" xr:uid="{00000000-0005-0000-0000-0000BA450000}"/>
    <cellStyle name="Normal 2 5 3 2 3 3 3" xfId="17906" xr:uid="{00000000-0005-0000-0000-0000BB450000}"/>
    <cellStyle name="Normal 2 5 3 2 3 4" xfId="17907" xr:uid="{00000000-0005-0000-0000-0000BC450000}"/>
    <cellStyle name="Normal 2 5 3 2 3 4 2" xfId="17908" xr:uid="{00000000-0005-0000-0000-0000BD450000}"/>
    <cellStyle name="Normal 2 5 3 2 3 4 2 2" xfId="17909" xr:uid="{00000000-0005-0000-0000-0000BE450000}"/>
    <cellStyle name="Normal 2 5 3 2 3 4 3" xfId="17910" xr:uid="{00000000-0005-0000-0000-0000BF450000}"/>
    <cellStyle name="Normal 2 5 3 2 3 5" xfId="17911" xr:uid="{00000000-0005-0000-0000-0000C0450000}"/>
    <cellStyle name="Normal 2 5 3 2 3 5 2" xfId="17912" xr:uid="{00000000-0005-0000-0000-0000C1450000}"/>
    <cellStyle name="Normal 2 5 3 2 3 6" xfId="17913" xr:uid="{00000000-0005-0000-0000-0000C2450000}"/>
    <cellStyle name="Normal 2 5 3 2 3 6 2" xfId="17914" xr:uid="{00000000-0005-0000-0000-0000C3450000}"/>
    <cellStyle name="Normal 2 5 3 2 3 7" xfId="17915" xr:uid="{00000000-0005-0000-0000-0000C4450000}"/>
    <cellStyle name="Normal 2 5 3 2 4" xfId="17916" xr:uid="{00000000-0005-0000-0000-0000C5450000}"/>
    <cellStyle name="Normal 2 5 3 2 4 2" xfId="17917" xr:uid="{00000000-0005-0000-0000-0000C6450000}"/>
    <cellStyle name="Normal 2 5 3 2 4 2 2" xfId="17918" xr:uid="{00000000-0005-0000-0000-0000C7450000}"/>
    <cellStyle name="Normal 2 5 3 2 4 3" xfId="17919" xr:uid="{00000000-0005-0000-0000-0000C8450000}"/>
    <cellStyle name="Normal 2 5 3 2 5" xfId="17920" xr:uid="{00000000-0005-0000-0000-0000C9450000}"/>
    <cellStyle name="Normal 2 5 3 2 5 2" xfId="17921" xr:uid="{00000000-0005-0000-0000-0000CA450000}"/>
    <cellStyle name="Normal 2 5 3 2 5 2 2" xfId="17922" xr:uid="{00000000-0005-0000-0000-0000CB450000}"/>
    <cellStyle name="Normal 2 5 3 2 5 3" xfId="17923" xr:uid="{00000000-0005-0000-0000-0000CC450000}"/>
    <cellStyle name="Normal 2 5 3 2 6" xfId="17924" xr:uid="{00000000-0005-0000-0000-0000CD450000}"/>
    <cellStyle name="Normal 2 5 3 2 6 2" xfId="17925" xr:uid="{00000000-0005-0000-0000-0000CE450000}"/>
    <cellStyle name="Normal 2 5 3 2 6 2 2" xfId="17926" xr:uid="{00000000-0005-0000-0000-0000CF450000}"/>
    <cellStyle name="Normal 2 5 3 2 6 3" xfId="17927" xr:uid="{00000000-0005-0000-0000-0000D0450000}"/>
    <cellStyle name="Normal 2 5 3 2 7" xfId="17928" xr:uid="{00000000-0005-0000-0000-0000D1450000}"/>
    <cellStyle name="Normal 2 5 3 2 7 2" xfId="17929" xr:uid="{00000000-0005-0000-0000-0000D2450000}"/>
    <cellStyle name="Normal 2 5 3 2 8" xfId="17930" xr:uid="{00000000-0005-0000-0000-0000D3450000}"/>
    <cellStyle name="Normal 2 5 3 2 8 2" xfId="17931" xr:uid="{00000000-0005-0000-0000-0000D4450000}"/>
    <cellStyle name="Normal 2 5 3 2 9" xfId="17932" xr:uid="{00000000-0005-0000-0000-0000D5450000}"/>
    <cellStyle name="Normal 2 5 3 3" xfId="17933" xr:uid="{00000000-0005-0000-0000-0000D6450000}"/>
    <cellStyle name="Normal 2 5 3 3 2" xfId="17934" xr:uid="{00000000-0005-0000-0000-0000D7450000}"/>
    <cellStyle name="Normal 2 5 3 3 2 2" xfId="17935" xr:uid="{00000000-0005-0000-0000-0000D8450000}"/>
    <cellStyle name="Normal 2 5 3 3 2 2 2" xfId="17936" xr:uid="{00000000-0005-0000-0000-0000D9450000}"/>
    <cellStyle name="Normal 2 5 3 3 2 2 2 2" xfId="17937" xr:uid="{00000000-0005-0000-0000-0000DA450000}"/>
    <cellStyle name="Normal 2 5 3 3 2 2 3" xfId="17938" xr:uid="{00000000-0005-0000-0000-0000DB450000}"/>
    <cellStyle name="Normal 2 5 3 3 2 3" xfId="17939" xr:uid="{00000000-0005-0000-0000-0000DC450000}"/>
    <cellStyle name="Normal 2 5 3 3 2 3 2" xfId="17940" xr:uid="{00000000-0005-0000-0000-0000DD450000}"/>
    <cellStyle name="Normal 2 5 3 3 2 3 2 2" xfId="17941" xr:uid="{00000000-0005-0000-0000-0000DE450000}"/>
    <cellStyle name="Normal 2 5 3 3 2 3 3" xfId="17942" xr:uid="{00000000-0005-0000-0000-0000DF450000}"/>
    <cellStyle name="Normal 2 5 3 3 2 4" xfId="17943" xr:uid="{00000000-0005-0000-0000-0000E0450000}"/>
    <cellStyle name="Normal 2 5 3 3 2 4 2" xfId="17944" xr:uid="{00000000-0005-0000-0000-0000E1450000}"/>
    <cellStyle name="Normal 2 5 3 3 2 4 2 2" xfId="17945" xr:uid="{00000000-0005-0000-0000-0000E2450000}"/>
    <cellStyle name="Normal 2 5 3 3 2 4 3" xfId="17946" xr:uid="{00000000-0005-0000-0000-0000E3450000}"/>
    <cellStyle name="Normal 2 5 3 3 2 5" xfId="17947" xr:uid="{00000000-0005-0000-0000-0000E4450000}"/>
    <cellStyle name="Normal 2 5 3 3 2 5 2" xfId="17948" xr:uid="{00000000-0005-0000-0000-0000E5450000}"/>
    <cellStyle name="Normal 2 5 3 3 2 6" xfId="17949" xr:uid="{00000000-0005-0000-0000-0000E6450000}"/>
    <cellStyle name="Normal 2 5 3 3 2 6 2" xfId="17950" xr:uid="{00000000-0005-0000-0000-0000E7450000}"/>
    <cellStyle name="Normal 2 5 3 3 2 7" xfId="17951" xr:uid="{00000000-0005-0000-0000-0000E8450000}"/>
    <cellStyle name="Normal 2 5 3 3 3" xfId="17952" xr:uid="{00000000-0005-0000-0000-0000E9450000}"/>
    <cellStyle name="Normal 2 5 3 3 3 2" xfId="17953" xr:uid="{00000000-0005-0000-0000-0000EA450000}"/>
    <cellStyle name="Normal 2 5 3 3 3 2 2" xfId="17954" xr:uid="{00000000-0005-0000-0000-0000EB450000}"/>
    <cellStyle name="Normal 2 5 3 3 3 3" xfId="17955" xr:uid="{00000000-0005-0000-0000-0000EC450000}"/>
    <cellStyle name="Normal 2 5 3 3 4" xfId="17956" xr:uid="{00000000-0005-0000-0000-0000ED450000}"/>
    <cellStyle name="Normal 2 5 3 3 4 2" xfId="17957" xr:uid="{00000000-0005-0000-0000-0000EE450000}"/>
    <cellStyle name="Normal 2 5 3 3 4 2 2" xfId="17958" xr:uid="{00000000-0005-0000-0000-0000EF450000}"/>
    <cellStyle name="Normal 2 5 3 3 4 3" xfId="17959" xr:uid="{00000000-0005-0000-0000-0000F0450000}"/>
    <cellStyle name="Normal 2 5 3 3 5" xfId="17960" xr:uid="{00000000-0005-0000-0000-0000F1450000}"/>
    <cellStyle name="Normal 2 5 3 3 5 2" xfId="17961" xr:uid="{00000000-0005-0000-0000-0000F2450000}"/>
    <cellStyle name="Normal 2 5 3 3 5 2 2" xfId="17962" xr:uid="{00000000-0005-0000-0000-0000F3450000}"/>
    <cellStyle name="Normal 2 5 3 3 5 3" xfId="17963" xr:uid="{00000000-0005-0000-0000-0000F4450000}"/>
    <cellStyle name="Normal 2 5 3 3 6" xfId="17964" xr:uid="{00000000-0005-0000-0000-0000F5450000}"/>
    <cellStyle name="Normal 2 5 3 3 6 2" xfId="17965" xr:uid="{00000000-0005-0000-0000-0000F6450000}"/>
    <cellStyle name="Normal 2 5 3 3 7" xfId="17966" xr:uid="{00000000-0005-0000-0000-0000F7450000}"/>
    <cellStyle name="Normal 2 5 3 3 7 2" xfId="17967" xr:uid="{00000000-0005-0000-0000-0000F8450000}"/>
    <cellStyle name="Normal 2 5 3 3 8" xfId="17968" xr:uid="{00000000-0005-0000-0000-0000F9450000}"/>
    <cellStyle name="Normal 2 5 3 4" xfId="17969" xr:uid="{00000000-0005-0000-0000-0000FA450000}"/>
    <cellStyle name="Normal 2 5 3 4 2" xfId="17970" xr:uid="{00000000-0005-0000-0000-0000FB450000}"/>
    <cellStyle name="Normal 2 5 3 4 2 2" xfId="17971" xr:uid="{00000000-0005-0000-0000-0000FC450000}"/>
    <cellStyle name="Normal 2 5 3 4 2 2 2" xfId="17972" xr:uid="{00000000-0005-0000-0000-0000FD450000}"/>
    <cellStyle name="Normal 2 5 3 4 2 3" xfId="17973" xr:uid="{00000000-0005-0000-0000-0000FE450000}"/>
    <cellStyle name="Normal 2 5 3 4 3" xfId="17974" xr:uid="{00000000-0005-0000-0000-0000FF450000}"/>
    <cellStyle name="Normal 2 5 3 4 3 2" xfId="17975" xr:uid="{00000000-0005-0000-0000-000000460000}"/>
    <cellStyle name="Normal 2 5 3 4 3 2 2" xfId="17976" xr:uid="{00000000-0005-0000-0000-000001460000}"/>
    <cellStyle name="Normal 2 5 3 4 3 3" xfId="17977" xr:uid="{00000000-0005-0000-0000-000002460000}"/>
    <cellStyle name="Normal 2 5 3 4 4" xfId="17978" xr:uid="{00000000-0005-0000-0000-000003460000}"/>
    <cellStyle name="Normal 2 5 3 4 4 2" xfId="17979" xr:uid="{00000000-0005-0000-0000-000004460000}"/>
    <cellStyle name="Normal 2 5 3 4 4 2 2" xfId="17980" xr:uid="{00000000-0005-0000-0000-000005460000}"/>
    <cellStyle name="Normal 2 5 3 4 4 3" xfId="17981" xr:uid="{00000000-0005-0000-0000-000006460000}"/>
    <cellStyle name="Normal 2 5 3 4 5" xfId="17982" xr:uid="{00000000-0005-0000-0000-000007460000}"/>
    <cellStyle name="Normal 2 5 3 4 5 2" xfId="17983" xr:uid="{00000000-0005-0000-0000-000008460000}"/>
    <cellStyle name="Normal 2 5 3 4 6" xfId="17984" xr:uid="{00000000-0005-0000-0000-000009460000}"/>
    <cellStyle name="Normal 2 5 3 4 6 2" xfId="17985" xr:uid="{00000000-0005-0000-0000-00000A460000}"/>
    <cellStyle name="Normal 2 5 3 4 7" xfId="17986" xr:uid="{00000000-0005-0000-0000-00000B460000}"/>
    <cellStyle name="Normal 2 5 3 5" xfId="17987" xr:uid="{00000000-0005-0000-0000-00000C460000}"/>
    <cellStyle name="Normal 2 5 3 5 2" xfId="17988" xr:uid="{00000000-0005-0000-0000-00000D460000}"/>
    <cellStyle name="Normal 2 5 3 5 2 2" xfId="17989" xr:uid="{00000000-0005-0000-0000-00000E460000}"/>
    <cellStyle name="Normal 2 5 3 5 2 2 2" xfId="17990" xr:uid="{00000000-0005-0000-0000-00000F460000}"/>
    <cellStyle name="Normal 2 5 3 5 2 3" xfId="17991" xr:uid="{00000000-0005-0000-0000-000010460000}"/>
    <cellStyle name="Normal 2 5 3 5 3" xfId="17992" xr:uid="{00000000-0005-0000-0000-000011460000}"/>
    <cellStyle name="Normal 2 5 3 5 3 2" xfId="17993" xr:uid="{00000000-0005-0000-0000-000012460000}"/>
    <cellStyle name="Normal 2 5 3 5 3 2 2" xfId="17994" xr:uid="{00000000-0005-0000-0000-000013460000}"/>
    <cellStyle name="Normal 2 5 3 5 3 3" xfId="17995" xr:uid="{00000000-0005-0000-0000-000014460000}"/>
    <cellStyle name="Normal 2 5 3 5 4" xfId="17996" xr:uid="{00000000-0005-0000-0000-000015460000}"/>
    <cellStyle name="Normal 2 5 3 5 4 2" xfId="17997" xr:uid="{00000000-0005-0000-0000-000016460000}"/>
    <cellStyle name="Normal 2 5 3 5 4 2 2" xfId="17998" xr:uid="{00000000-0005-0000-0000-000017460000}"/>
    <cellStyle name="Normal 2 5 3 5 4 3" xfId="17999" xr:uid="{00000000-0005-0000-0000-000018460000}"/>
    <cellStyle name="Normal 2 5 3 5 5" xfId="18000" xr:uid="{00000000-0005-0000-0000-000019460000}"/>
    <cellStyle name="Normal 2 5 3 5 5 2" xfId="18001" xr:uid="{00000000-0005-0000-0000-00001A460000}"/>
    <cellStyle name="Normal 2 5 3 5 6" xfId="18002" xr:uid="{00000000-0005-0000-0000-00001B460000}"/>
    <cellStyle name="Normal 2 5 3 5 6 2" xfId="18003" xr:uid="{00000000-0005-0000-0000-00001C460000}"/>
    <cellStyle name="Normal 2 5 3 5 7" xfId="18004" xr:uid="{00000000-0005-0000-0000-00001D460000}"/>
    <cellStyle name="Normal 2 5 3 6" xfId="18005" xr:uid="{00000000-0005-0000-0000-00001E460000}"/>
    <cellStyle name="Normal 2 5 3 6 2" xfId="18006" xr:uid="{00000000-0005-0000-0000-00001F460000}"/>
    <cellStyle name="Normal 2 5 3 6 2 2" xfId="18007" xr:uid="{00000000-0005-0000-0000-000020460000}"/>
    <cellStyle name="Normal 2 5 3 6 3" xfId="18008" xr:uid="{00000000-0005-0000-0000-000021460000}"/>
    <cellStyle name="Normal 2 5 3 7" xfId="18009" xr:uid="{00000000-0005-0000-0000-000022460000}"/>
    <cellStyle name="Normal 2 5 3 7 2" xfId="18010" xr:uid="{00000000-0005-0000-0000-000023460000}"/>
    <cellStyle name="Normal 2 5 3 7 2 2" xfId="18011" xr:uid="{00000000-0005-0000-0000-000024460000}"/>
    <cellStyle name="Normal 2 5 3 7 3" xfId="18012" xr:uid="{00000000-0005-0000-0000-000025460000}"/>
    <cellStyle name="Normal 2 5 3 8" xfId="18013" xr:uid="{00000000-0005-0000-0000-000026460000}"/>
    <cellStyle name="Normal 2 5 3 8 2" xfId="18014" xr:uid="{00000000-0005-0000-0000-000027460000}"/>
    <cellStyle name="Normal 2 5 3 8 2 2" xfId="18015" xr:uid="{00000000-0005-0000-0000-000028460000}"/>
    <cellStyle name="Normal 2 5 3 8 3" xfId="18016" xr:uid="{00000000-0005-0000-0000-000029460000}"/>
    <cellStyle name="Normal 2 5 3 9" xfId="18017" xr:uid="{00000000-0005-0000-0000-00002A460000}"/>
    <cellStyle name="Normal 2 5 3 9 2" xfId="18018" xr:uid="{00000000-0005-0000-0000-00002B460000}"/>
    <cellStyle name="Normal 2 5 4" xfId="18019" xr:uid="{00000000-0005-0000-0000-00002C460000}"/>
    <cellStyle name="Normal 2 5 4 2" xfId="18020" xr:uid="{00000000-0005-0000-0000-00002D460000}"/>
    <cellStyle name="Normal 2 5 4 2 2" xfId="18021" xr:uid="{00000000-0005-0000-0000-00002E460000}"/>
    <cellStyle name="Normal 2 5 4 2 2 2" xfId="18022" xr:uid="{00000000-0005-0000-0000-00002F460000}"/>
    <cellStyle name="Normal 2 5 4 2 2 2 2" xfId="18023" xr:uid="{00000000-0005-0000-0000-000030460000}"/>
    <cellStyle name="Normal 2 5 4 2 2 3" xfId="18024" xr:uid="{00000000-0005-0000-0000-000031460000}"/>
    <cellStyle name="Normal 2 5 4 2 3" xfId="18025" xr:uid="{00000000-0005-0000-0000-000032460000}"/>
    <cellStyle name="Normal 2 5 4 2 3 2" xfId="18026" xr:uid="{00000000-0005-0000-0000-000033460000}"/>
    <cellStyle name="Normal 2 5 4 2 3 2 2" xfId="18027" xr:uid="{00000000-0005-0000-0000-000034460000}"/>
    <cellStyle name="Normal 2 5 4 2 3 3" xfId="18028" xr:uid="{00000000-0005-0000-0000-000035460000}"/>
    <cellStyle name="Normal 2 5 4 2 4" xfId="18029" xr:uid="{00000000-0005-0000-0000-000036460000}"/>
    <cellStyle name="Normal 2 5 4 2 4 2" xfId="18030" xr:uid="{00000000-0005-0000-0000-000037460000}"/>
    <cellStyle name="Normal 2 5 4 2 4 2 2" xfId="18031" xr:uid="{00000000-0005-0000-0000-000038460000}"/>
    <cellStyle name="Normal 2 5 4 2 4 3" xfId="18032" xr:uid="{00000000-0005-0000-0000-000039460000}"/>
    <cellStyle name="Normal 2 5 4 2 5" xfId="18033" xr:uid="{00000000-0005-0000-0000-00003A460000}"/>
    <cellStyle name="Normal 2 5 4 2 5 2" xfId="18034" xr:uid="{00000000-0005-0000-0000-00003B460000}"/>
    <cellStyle name="Normal 2 5 4 2 6" xfId="18035" xr:uid="{00000000-0005-0000-0000-00003C460000}"/>
    <cellStyle name="Normal 2 5 4 2 6 2" xfId="18036" xr:uid="{00000000-0005-0000-0000-00003D460000}"/>
    <cellStyle name="Normal 2 5 4 2 7" xfId="18037" xr:uid="{00000000-0005-0000-0000-00003E460000}"/>
    <cellStyle name="Normal 2 5 4 3" xfId="18038" xr:uid="{00000000-0005-0000-0000-00003F460000}"/>
    <cellStyle name="Normal 2 5 4 3 2" xfId="18039" xr:uid="{00000000-0005-0000-0000-000040460000}"/>
    <cellStyle name="Normal 2 5 4 3 2 2" xfId="18040" xr:uid="{00000000-0005-0000-0000-000041460000}"/>
    <cellStyle name="Normal 2 5 4 3 2 2 2" xfId="18041" xr:uid="{00000000-0005-0000-0000-000042460000}"/>
    <cellStyle name="Normal 2 5 4 3 2 3" xfId="18042" xr:uid="{00000000-0005-0000-0000-000043460000}"/>
    <cellStyle name="Normal 2 5 4 3 3" xfId="18043" xr:uid="{00000000-0005-0000-0000-000044460000}"/>
    <cellStyle name="Normal 2 5 4 3 3 2" xfId="18044" xr:uid="{00000000-0005-0000-0000-000045460000}"/>
    <cellStyle name="Normal 2 5 4 3 3 2 2" xfId="18045" xr:uid="{00000000-0005-0000-0000-000046460000}"/>
    <cellStyle name="Normal 2 5 4 3 3 3" xfId="18046" xr:uid="{00000000-0005-0000-0000-000047460000}"/>
    <cellStyle name="Normal 2 5 4 3 4" xfId="18047" xr:uid="{00000000-0005-0000-0000-000048460000}"/>
    <cellStyle name="Normal 2 5 4 3 4 2" xfId="18048" xr:uid="{00000000-0005-0000-0000-000049460000}"/>
    <cellStyle name="Normal 2 5 4 3 4 2 2" xfId="18049" xr:uid="{00000000-0005-0000-0000-00004A460000}"/>
    <cellStyle name="Normal 2 5 4 3 4 3" xfId="18050" xr:uid="{00000000-0005-0000-0000-00004B460000}"/>
    <cellStyle name="Normal 2 5 4 3 5" xfId="18051" xr:uid="{00000000-0005-0000-0000-00004C460000}"/>
    <cellStyle name="Normal 2 5 4 3 5 2" xfId="18052" xr:uid="{00000000-0005-0000-0000-00004D460000}"/>
    <cellStyle name="Normal 2 5 4 3 6" xfId="18053" xr:uid="{00000000-0005-0000-0000-00004E460000}"/>
    <cellStyle name="Normal 2 5 4 3 6 2" xfId="18054" xr:uid="{00000000-0005-0000-0000-00004F460000}"/>
    <cellStyle name="Normal 2 5 4 3 7" xfId="18055" xr:uid="{00000000-0005-0000-0000-000050460000}"/>
    <cellStyle name="Normal 2 5 4 4" xfId="18056" xr:uid="{00000000-0005-0000-0000-000051460000}"/>
    <cellStyle name="Normal 2 5 4 4 2" xfId="18057" xr:uid="{00000000-0005-0000-0000-000052460000}"/>
    <cellStyle name="Normal 2 5 4 4 2 2" xfId="18058" xr:uid="{00000000-0005-0000-0000-000053460000}"/>
    <cellStyle name="Normal 2 5 4 4 3" xfId="18059" xr:uid="{00000000-0005-0000-0000-000054460000}"/>
    <cellStyle name="Normal 2 5 4 5" xfId="18060" xr:uid="{00000000-0005-0000-0000-000055460000}"/>
    <cellStyle name="Normal 2 5 4 5 2" xfId="18061" xr:uid="{00000000-0005-0000-0000-000056460000}"/>
    <cellStyle name="Normal 2 5 4 5 2 2" xfId="18062" xr:uid="{00000000-0005-0000-0000-000057460000}"/>
    <cellStyle name="Normal 2 5 4 5 3" xfId="18063" xr:uid="{00000000-0005-0000-0000-000058460000}"/>
    <cellStyle name="Normal 2 5 4 6" xfId="18064" xr:uid="{00000000-0005-0000-0000-000059460000}"/>
    <cellStyle name="Normal 2 5 4 6 2" xfId="18065" xr:uid="{00000000-0005-0000-0000-00005A460000}"/>
    <cellStyle name="Normal 2 5 4 6 2 2" xfId="18066" xr:uid="{00000000-0005-0000-0000-00005B460000}"/>
    <cellStyle name="Normal 2 5 4 6 3" xfId="18067" xr:uid="{00000000-0005-0000-0000-00005C460000}"/>
    <cellStyle name="Normal 2 5 4 7" xfId="18068" xr:uid="{00000000-0005-0000-0000-00005D460000}"/>
    <cellStyle name="Normal 2 5 4 7 2" xfId="18069" xr:uid="{00000000-0005-0000-0000-00005E460000}"/>
    <cellStyle name="Normal 2 5 4 8" xfId="18070" xr:uid="{00000000-0005-0000-0000-00005F460000}"/>
    <cellStyle name="Normal 2 5 4 8 2" xfId="18071" xr:uid="{00000000-0005-0000-0000-000060460000}"/>
    <cellStyle name="Normal 2 5 4 9" xfId="18072" xr:uid="{00000000-0005-0000-0000-000061460000}"/>
    <cellStyle name="Normal 2 5 5" xfId="18073" xr:uid="{00000000-0005-0000-0000-000062460000}"/>
    <cellStyle name="Normal 2 5 5 2" xfId="18074" xr:uid="{00000000-0005-0000-0000-000063460000}"/>
    <cellStyle name="Normal 2 5 5 2 2" xfId="18075" xr:uid="{00000000-0005-0000-0000-000064460000}"/>
    <cellStyle name="Normal 2 5 5 2 2 2" xfId="18076" xr:uid="{00000000-0005-0000-0000-000065460000}"/>
    <cellStyle name="Normal 2 5 5 2 2 2 2" xfId="18077" xr:uid="{00000000-0005-0000-0000-000066460000}"/>
    <cellStyle name="Normal 2 5 5 2 2 3" xfId="18078" xr:uid="{00000000-0005-0000-0000-000067460000}"/>
    <cellStyle name="Normal 2 5 5 2 3" xfId="18079" xr:uid="{00000000-0005-0000-0000-000068460000}"/>
    <cellStyle name="Normal 2 5 5 2 3 2" xfId="18080" xr:uid="{00000000-0005-0000-0000-000069460000}"/>
    <cellStyle name="Normal 2 5 5 2 3 2 2" xfId="18081" xr:uid="{00000000-0005-0000-0000-00006A460000}"/>
    <cellStyle name="Normal 2 5 5 2 3 3" xfId="18082" xr:uid="{00000000-0005-0000-0000-00006B460000}"/>
    <cellStyle name="Normal 2 5 5 2 4" xfId="18083" xr:uid="{00000000-0005-0000-0000-00006C460000}"/>
    <cellStyle name="Normal 2 5 5 2 4 2" xfId="18084" xr:uid="{00000000-0005-0000-0000-00006D460000}"/>
    <cellStyle name="Normal 2 5 5 2 4 2 2" xfId="18085" xr:uid="{00000000-0005-0000-0000-00006E460000}"/>
    <cellStyle name="Normal 2 5 5 2 4 3" xfId="18086" xr:uid="{00000000-0005-0000-0000-00006F460000}"/>
    <cellStyle name="Normal 2 5 5 2 5" xfId="18087" xr:uid="{00000000-0005-0000-0000-000070460000}"/>
    <cellStyle name="Normal 2 5 5 2 5 2" xfId="18088" xr:uid="{00000000-0005-0000-0000-000071460000}"/>
    <cellStyle name="Normal 2 5 5 2 6" xfId="18089" xr:uid="{00000000-0005-0000-0000-000072460000}"/>
    <cellStyle name="Normal 2 5 5 2 6 2" xfId="18090" xr:uid="{00000000-0005-0000-0000-000073460000}"/>
    <cellStyle name="Normal 2 5 5 2 7" xfId="18091" xr:uid="{00000000-0005-0000-0000-000074460000}"/>
    <cellStyle name="Normal 2 5 5 3" xfId="18092" xr:uid="{00000000-0005-0000-0000-000075460000}"/>
    <cellStyle name="Normal 2 5 5 3 2" xfId="18093" xr:uid="{00000000-0005-0000-0000-000076460000}"/>
    <cellStyle name="Normal 2 5 5 3 2 2" xfId="18094" xr:uid="{00000000-0005-0000-0000-000077460000}"/>
    <cellStyle name="Normal 2 5 5 3 3" xfId="18095" xr:uid="{00000000-0005-0000-0000-000078460000}"/>
    <cellStyle name="Normal 2 5 5 4" xfId="18096" xr:uid="{00000000-0005-0000-0000-000079460000}"/>
    <cellStyle name="Normal 2 5 5 4 2" xfId="18097" xr:uid="{00000000-0005-0000-0000-00007A460000}"/>
    <cellStyle name="Normal 2 5 5 4 2 2" xfId="18098" xr:uid="{00000000-0005-0000-0000-00007B460000}"/>
    <cellStyle name="Normal 2 5 5 4 3" xfId="18099" xr:uid="{00000000-0005-0000-0000-00007C460000}"/>
    <cellStyle name="Normal 2 5 5 5" xfId="18100" xr:uid="{00000000-0005-0000-0000-00007D460000}"/>
    <cellStyle name="Normal 2 5 5 5 2" xfId="18101" xr:uid="{00000000-0005-0000-0000-00007E460000}"/>
    <cellStyle name="Normal 2 5 5 5 2 2" xfId="18102" xr:uid="{00000000-0005-0000-0000-00007F460000}"/>
    <cellStyle name="Normal 2 5 5 5 3" xfId="18103" xr:uid="{00000000-0005-0000-0000-000080460000}"/>
    <cellStyle name="Normal 2 5 5 6" xfId="18104" xr:uid="{00000000-0005-0000-0000-000081460000}"/>
    <cellStyle name="Normal 2 5 5 6 2" xfId="18105" xr:uid="{00000000-0005-0000-0000-000082460000}"/>
    <cellStyle name="Normal 2 5 5 7" xfId="18106" xr:uid="{00000000-0005-0000-0000-000083460000}"/>
    <cellStyle name="Normal 2 5 5 7 2" xfId="18107" xr:uid="{00000000-0005-0000-0000-000084460000}"/>
    <cellStyle name="Normal 2 5 5 8" xfId="18108" xr:uid="{00000000-0005-0000-0000-000085460000}"/>
    <cellStyle name="Normal 2 5 6" xfId="18109" xr:uid="{00000000-0005-0000-0000-000086460000}"/>
    <cellStyle name="Normal 2 5 6 2" xfId="18110" xr:uid="{00000000-0005-0000-0000-000087460000}"/>
    <cellStyle name="Normal 2 5 6 2 2" xfId="18111" xr:uid="{00000000-0005-0000-0000-000088460000}"/>
    <cellStyle name="Normal 2 5 6 2 2 2" xfId="18112" xr:uid="{00000000-0005-0000-0000-000089460000}"/>
    <cellStyle name="Normal 2 5 6 2 3" xfId="18113" xr:uid="{00000000-0005-0000-0000-00008A460000}"/>
    <cellStyle name="Normal 2 5 6 3" xfId="18114" xr:uid="{00000000-0005-0000-0000-00008B460000}"/>
    <cellStyle name="Normal 2 5 6 3 2" xfId="18115" xr:uid="{00000000-0005-0000-0000-00008C460000}"/>
    <cellStyle name="Normal 2 5 6 3 2 2" xfId="18116" xr:uid="{00000000-0005-0000-0000-00008D460000}"/>
    <cellStyle name="Normal 2 5 6 3 3" xfId="18117" xr:uid="{00000000-0005-0000-0000-00008E460000}"/>
    <cellStyle name="Normal 2 5 6 4" xfId="18118" xr:uid="{00000000-0005-0000-0000-00008F460000}"/>
    <cellStyle name="Normal 2 5 6 4 2" xfId="18119" xr:uid="{00000000-0005-0000-0000-000090460000}"/>
    <cellStyle name="Normal 2 5 6 4 2 2" xfId="18120" xr:uid="{00000000-0005-0000-0000-000091460000}"/>
    <cellStyle name="Normal 2 5 6 4 3" xfId="18121" xr:uid="{00000000-0005-0000-0000-000092460000}"/>
    <cellStyle name="Normal 2 5 6 5" xfId="18122" xr:uid="{00000000-0005-0000-0000-000093460000}"/>
    <cellStyle name="Normal 2 5 6 5 2" xfId="18123" xr:uid="{00000000-0005-0000-0000-000094460000}"/>
    <cellStyle name="Normal 2 5 6 6" xfId="18124" xr:uid="{00000000-0005-0000-0000-000095460000}"/>
    <cellStyle name="Normal 2 5 6 6 2" xfId="18125" xr:uid="{00000000-0005-0000-0000-000096460000}"/>
    <cellStyle name="Normal 2 5 6 7" xfId="18126" xr:uid="{00000000-0005-0000-0000-000097460000}"/>
    <cellStyle name="Normal 2 5 7" xfId="18127" xr:uid="{00000000-0005-0000-0000-000098460000}"/>
    <cellStyle name="Normal 2 5 7 2" xfId="18128" xr:uid="{00000000-0005-0000-0000-000099460000}"/>
    <cellStyle name="Normal 2 5 7 2 2" xfId="18129" xr:uid="{00000000-0005-0000-0000-00009A460000}"/>
    <cellStyle name="Normal 2 5 7 2 2 2" xfId="18130" xr:uid="{00000000-0005-0000-0000-00009B460000}"/>
    <cellStyle name="Normal 2 5 7 2 3" xfId="18131" xr:uid="{00000000-0005-0000-0000-00009C460000}"/>
    <cellStyle name="Normal 2 5 7 3" xfId="18132" xr:uid="{00000000-0005-0000-0000-00009D460000}"/>
    <cellStyle name="Normal 2 5 7 3 2" xfId="18133" xr:uid="{00000000-0005-0000-0000-00009E460000}"/>
    <cellStyle name="Normal 2 5 7 3 2 2" xfId="18134" xr:uid="{00000000-0005-0000-0000-00009F460000}"/>
    <cellStyle name="Normal 2 5 7 3 3" xfId="18135" xr:uid="{00000000-0005-0000-0000-0000A0460000}"/>
    <cellStyle name="Normal 2 5 7 4" xfId="18136" xr:uid="{00000000-0005-0000-0000-0000A1460000}"/>
    <cellStyle name="Normal 2 5 7 4 2" xfId="18137" xr:uid="{00000000-0005-0000-0000-0000A2460000}"/>
    <cellStyle name="Normal 2 5 7 4 2 2" xfId="18138" xr:uid="{00000000-0005-0000-0000-0000A3460000}"/>
    <cellStyle name="Normal 2 5 7 4 3" xfId="18139" xr:uid="{00000000-0005-0000-0000-0000A4460000}"/>
    <cellStyle name="Normal 2 5 7 5" xfId="18140" xr:uid="{00000000-0005-0000-0000-0000A5460000}"/>
    <cellStyle name="Normal 2 5 7 5 2" xfId="18141" xr:uid="{00000000-0005-0000-0000-0000A6460000}"/>
    <cellStyle name="Normal 2 5 7 6" xfId="18142" xr:uid="{00000000-0005-0000-0000-0000A7460000}"/>
    <cellStyle name="Normal 2 5 7 6 2" xfId="18143" xr:uid="{00000000-0005-0000-0000-0000A8460000}"/>
    <cellStyle name="Normal 2 5 7 7" xfId="18144" xr:uid="{00000000-0005-0000-0000-0000A9460000}"/>
    <cellStyle name="Normal 2 5 8" xfId="18145" xr:uid="{00000000-0005-0000-0000-0000AA460000}"/>
    <cellStyle name="Normal 2 5 8 2" xfId="18146" xr:uid="{00000000-0005-0000-0000-0000AB460000}"/>
    <cellStyle name="Normal 2 5 8 2 2" xfId="18147" xr:uid="{00000000-0005-0000-0000-0000AC460000}"/>
    <cellStyle name="Normal 2 5 8 3" xfId="18148" xr:uid="{00000000-0005-0000-0000-0000AD460000}"/>
    <cellStyle name="Normal 2 5 9" xfId="18149" xr:uid="{00000000-0005-0000-0000-0000AE460000}"/>
    <cellStyle name="Normal 2 5 9 2" xfId="18150" xr:uid="{00000000-0005-0000-0000-0000AF460000}"/>
    <cellStyle name="Normal 2 5 9 2 2" xfId="18151" xr:uid="{00000000-0005-0000-0000-0000B0460000}"/>
    <cellStyle name="Normal 2 5 9 3" xfId="18152" xr:uid="{00000000-0005-0000-0000-0000B1460000}"/>
    <cellStyle name="Normal 2 5_Confidential Information" xfId="18153" xr:uid="{00000000-0005-0000-0000-0000B2460000}"/>
    <cellStyle name="Normal 2 6" xfId="493" xr:uid="{00000000-0005-0000-0000-0000B3460000}"/>
    <cellStyle name="Normal 2 6 10" xfId="18154" xr:uid="{00000000-0005-0000-0000-0000B4460000}"/>
    <cellStyle name="Normal 2 6 10 2" xfId="18155" xr:uid="{00000000-0005-0000-0000-0000B5460000}"/>
    <cellStyle name="Normal 2 6 10 2 2" xfId="18156" xr:uid="{00000000-0005-0000-0000-0000B6460000}"/>
    <cellStyle name="Normal 2 6 10 3" xfId="18157" xr:uid="{00000000-0005-0000-0000-0000B7460000}"/>
    <cellStyle name="Normal 2 6 11" xfId="18158" xr:uid="{00000000-0005-0000-0000-0000B8460000}"/>
    <cellStyle name="Normal 2 6 11 2" xfId="18159" xr:uid="{00000000-0005-0000-0000-0000B9460000}"/>
    <cellStyle name="Normal 2 6 12" xfId="18160" xr:uid="{00000000-0005-0000-0000-0000BA460000}"/>
    <cellStyle name="Normal 2 6 12 2" xfId="18161" xr:uid="{00000000-0005-0000-0000-0000BB460000}"/>
    <cellStyle name="Normal 2 6 13" xfId="18162" xr:uid="{00000000-0005-0000-0000-0000BC460000}"/>
    <cellStyle name="Normal 2 6 2" xfId="494" xr:uid="{00000000-0005-0000-0000-0000BD460000}"/>
    <cellStyle name="Normal 2 6 2 10" xfId="18163" xr:uid="{00000000-0005-0000-0000-0000BE460000}"/>
    <cellStyle name="Normal 2 6 2 10 2" xfId="18164" xr:uid="{00000000-0005-0000-0000-0000BF460000}"/>
    <cellStyle name="Normal 2 6 2 11" xfId="18165" xr:uid="{00000000-0005-0000-0000-0000C0460000}"/>
    <cellStyle name="Normal 2 6 2 2" xfId="18166" xr:uid="{00000000-0005-0000-0000-0000C1460000}"/>
    <cellStyle name="Normal 2 6 2 2 2" xfId="18167" xr:uid="{00000000-0005-0000-0000-0000C2460000}"/>
    <cellStyle name="Normal 2 6 2 2 2 2" xfId="18168" xr:uid="{00000000-0005-0000-0000-0000C3460000}"/>
    <cellStyle name="Normal 2 6 2 2 2 2 2" xfId="18169" xr:uid="{00000000-0005-0000-0000-0000C4460000}"/>
    <cellStyle name="Normal 2 6 2 2 2 2 2 2" xfId="18170" xr:uid="{00000000-0005-0000-0000-0000C5460000}"/>
    <cellStyle name="Normal 2 6 2 2 2 2 3" xfId="18171" xr:uid="{00000000-0005-0000-0000-0000C6460000}"/>
    <cellStyle name="Normal 2 6 2 2 2 3" xfId="18172" xr:uid="{00000000-0005-0000-0000-0000C7460000}"/>
    <cellStyle name="Normal 2 6 2 2 2 3 2" xfId="18173" xr:uid="{00000000-0005-0000-0000-0000C8460000}"/>
    <cellStyle name="Normal 2 6 2 2 2 3 2 2" xfId="18174" xr:uid="{00000000-0005-0000-0000-0000C9460000}"/>
    <cellStyle name="Normal 2 6 2 2 2 3 3" xfId="18175" xr:uid="{00000000-0005-0000-0000-0000CA460000}"/>
    <cellStyle name="Normal 2 6 2 2 2 4" xfId="18176" xr:uid="{00000000-0005-0000-0000-0000CB460000}"/>
    <cellStyle name="Normal 2 6 2 2 2 4 2" xfId="18177" xr:uid="{00000000-0005-0000-0000-0000CC460000}"/>
    <cellStyle name="Normal 2 6 2 2 2 4 2 2" xfId="18178" xr:uid="{00000000-0005-0000-0000-0000CD460000}"/>
    <cellStyle name="Normal 2 6 2 2 2 4 3" xfId="18179" xr:uid="{00000000-0005-0000-0000-0000CE460000}"/>
    <cellStyle name="Normal 2 6 2 2 2 5" xfId="18180" xr:uid="{00000000-0005-0000-0000-0000CF460000}"/>
    <cellStyle name="Normal 2 6 2 2 2 5 2" xfId="18181" xr:uid="{00000000-0005-0000-0000-0000D0460000}"/>
    <cellStyle name="Normal 2 6 2 2 2 6" xfId="18182" xr:uid="{00000000-0005-0000-0000-0000D1460000}"/>
    <cellStyle name="Normal 2 6 2 2 2 6 2" xfId="18183" xr:uid="{00000000-0005-0000-0000-0000D2460000}"/>
    <cellStyle name="Normal 2 6 2 2 2 7" xfId="18184" xr:uid="{00000000-0005-0000-0000-0000D3460000}"/>
    <cellStyle name="Normal 2 6 2 2 3" xfId="18185" xr:uid="{00000000-0005-0000-0000-0000D4460000}"/>
    <cellStyle name="Normal 2 6 2 2 3 2" xfId="18186" xr:uid="{00000000-0005-0000-0000-0000D5460000}"/>
    <cellStyle name="Normal 2 6 2 2 3 2 2" xfId="18187" xr:uid="{00000000-0005-0000-0000-0000D6460000}"/>
    <cellStyle name="Normal 2 6 2 2 3 2 2 2" xfId="18188" xr:uid="{00000000-0005-0000-0000-0000D7460000}"/>
    <cellStyle name="Normal 2 6 2 2 3 2 3" xfId="18189" xr:uid="{00000000-0005-0000-0000-0000D8460000}"/>
    <cellStyle name="Normal 2 6 2 2 3 3" xfId="18190" xr:uid="{00000000-0005-0000-0000-0000D9460000}"/>
    <cellStyle name="Normal 2 6 2 2 3 3 2" xfId="18191" xr:uid="{00000000-0005-0000-0000-0000DA460000}"/>
    <cellStyle name="Normal 2 6 2 2 3 3 2 2" xfId="18192" xr:uid="{00000000-0005-0000-0000-0000DB460000}"/>
    <cellStyle name="Normal 2 6 2 2 3 3 3" xfId="18193" xr:uid="{00000000-0005-0000-0000-0000DC460000}"/>
    <cellStyle name="Normal 2 6 2 2 3 4" xfId="18194" xr:uid="{00000000-0005-0000-0000-0000DD460000}"/>
    <cellStyle name="Normal 2 6 2 2 3 4 2" xfId="18195" xr:uid="{00000000-0005-0000-0000-0000DE460000}"/>
    <cellStyle name="Normal 2 6 2 2 3 4 2 2" xfId="18196" xr:uid="{00000000-0005-0000-0000-0000DF460000}"/>
    <cellStyle name="Normal 2 6 2 2 3 4 3" xfId="18197" xr:uid="{00000000-0005-0000-0000-0000E0460000}"/>
    <cellStyle name="Normal 2 6 2 2 3 5" xfId="18198" xr:uid="{00000000-0005-0000-0000-0000E1460000}"/>
    <cellStyle name="Normal 2 6 2 2 3 5 2" xfId="18199" xr:uid="{00000000-0005-0000-0000-0000E2460000}"/>
    <cellStyle name="Normal 2 6 2 2 3 6" xfId="18200" xr:uid="{00000000-0005-0000-0000-0000E3460000}"/>
    <cellStyle name="Normal 2 6 2 2 3 6 2" xfId="18201" xr:uid="{00000000-0005-0000-0000-0000E4460000}"/>
    <cellStyle name="Normal 2 6 2 2 3 7" xfId="18202" xr:uid="{00000000-0005-0000-0000-0000E5460000}"/>
    <cellStyle name="Normal 2 6 2 2 4" xfId="18203" xr:uid="{00000000-0005-0000-0000-0000E6460000}"/>
    <cellStyle name="Normal 2 6 2 2 4 2" xfId="18204" xr:uid="{00000000-0005-0000-0000-0000E7460000}"/>
    <cellStyle name="Normal 2 6 2 2 4 2 2" xfId="18205" xr:uid="{00000000-0005-0000-0000-0000E8460000}"/>
    <cellStyle name="Normal 2 6 2 2 4 3" xfId="18206" xr:uid="{00000000-0005-0000-0000-0000E9460000}"/>
    <cellStyle name="Normal 2 6 2 2 5" xfId="18207" xr:uid="{00000000-0005-0000-0000-0000EA460000}"/>
    <cellStyle name="Normal 2 6 2 2 5 2" xfId="18208" xr:uid="{00000000-0005-0000-0000-0000EB460000}"/>
    <cellStyle name="Normal 2 6 2 2 5 2 2" xfId="18209" xr:uid="{00000000-0005-0000-0000-0000EC460000}"/>
    <cellStyle name="Normal 2 6 2 2 5 3" xfId="18210" xr:uid="{00000000-0005-0000-0000-0000ED460000}"/>
    <cellStyle name="Normal 2 6 2 2 6" xfId="18211" xr:uid="{00000000-0005-0000-0000-0000EE460000}"/>
    <cellStyle name="Normal 2 6 2 2 6 2" xfId="18212" xr:uid="{00000000-0005-0000-0000-0000EF460000}"/>
    <cellStyle name="Normal 2 6 2 2 6 2 2" xfId="18213" xr:uid="{00000000-0005-0000-0000-0000F0460000}"/>
    <cellStyle name="Normal 2 6 2 2 6 3" xfId="18214" xr:uid="{00000000-0005-0000-0000-0000F1460000}"/>
    <cellStyle name="Normal 2 6 2 2 7" xfId="18215" xr:uid="{00000000-0005-0000-0000-0000F2460000}"/>
    <cellStyle name="Normal 2 6 2 2 7 2" xfId="18216" xr:uid="{00000000-0005-0000-0000-0000F3460000}"/>
    <cellStyle name="Normal 2 6 2 2 8" xfId="18217" xr:uid="{00000000-0005-0000-0000-0000F4460000}"/>
    <cellStyle name="Normal 2 6 2 2 8 2" xfId="18218" xr:uid="{00000000-0005-0000-0000-0000F5460000}"/>
    <cellStyle name="Normal 2 6 2 2 9" xfId="18219" xr:uid="{00000000-0005-0000-0000-0000F6460000}"/>
    <cellStyle name="Normal 2 6 2 3" xfId="18220" xr:uid="{00000000-0005-0000-0000-0000F7460000}"/>
    <cellStyle name="Normal 2 6 2 3 2" xfId="18221" xr:uid="{00000000-0005-0000-0000-0000F8460000}"/>
    <cellStyle name="Normal 2 6 2 3 2 2" xfId="18222" xr:uid="{00000000-0005-0000-0000-0000F9460000}"/>
    <cellStyle name="Normal 2 6 2 3 2 2 2" xfId="18223" xr:uid="{00000000-0005-0000-0000-0000FA460000}"/>
    <cellStyle name="Normal 2 6 2 3 2 2 2 2" xfId="18224" xr:uid="{00000000-0005-0000-0000-0000FB460000}"/>
    <cellStyle name="Normal 2 6 2 3 2 2 3" xfId="18225" xr:uid="{00000000-0005-0000-0000-0000FC460000}"/>
    <cellStyle name="Normal 2 6 2 3 2 3" xfId="18226" xr:uid="{00000000-0005-0000-0000-0000FD460000}"/>
    <cellStyle name="Normal 2 6 2 3 2 3 2" xfId="18227" xr:uid="{00000000-0005-0000-0000-0000FE460000}"/>
    <cellStyle name="Normal 2 6 2 3 2 3 2 2" xfId="18228" xr:uid="{00000000-0005-0000-0000-0000FF460000}"/>
    <cellStyle name="Normal 2 6 2 3 2 3 3" xfId="18229" xr:uid="{00000000-0005-0000-0000-000000470000}"/>
    <cellStyle name="Normal 2 6 2 3 2 4" xfId="18230" xr:uid="{00000000-0005-0000-0000-000001470000}"/>
    <cellStyle name="Normal 2 6 2 3 2 4 2" xfId="18231" xr:uid="{00000000-0005-0000-0000-000002470000}"/>
    <cellStyle name="Normal 2 6 2 3 2 4 2 2" xfId="18232" xr:uid="{00000000-0005-0000-0000-000003470000}"/>
    <cellStyle name="Normal 2 6 2 3 2 4 3" xfId="18233" xr:uid="{00000000-0005-0000-0000-000004470000}"/>
    <cellStyle name="Normal 2 6 2 3 2 5" xfId="18234" xr:uid="{00000000-0005-0000-0000-000005470000}"/>
    <cellStyle name="Normal 2 6 2 3 2 5 2" xfId="18235" xr:uid="{00000000-0005-0000-0000-000006470000}"/>
    <cellStyle name="Normal 2 6 2 3 2 6" xfId="18236" xr:uid="{00000000-0005-0000-0000-000007470000}"/>
    <cellStyle name="Normal 2 6 2 3 2 6 2" xfId="18237" xr:uid="{00000000-0005-0000-0000-000008470000}"/>
    <cellStyle name="Normal 2 6 2 3 2 7" xfId="18238" xr:uid="{00000000-0005-0000-0000-000009470000}"/>
    <cellStyle name="Normal 2 6 2 3 3" xfId="18239" xr:uid="{00000000-0005-0000-0000-00000A470000}"/>
    <cellStyle name="Normal 2 6 2 3 3 2" xfId="18240" xr:uid="{00000000-0005-0000-0000-00000B470000}"/>
    <cellStyle name="Normal 2 6 2 3 3 2 2" xfId="18241" xr:uid="{00000000-0005-0000-0000-00000C470000}"/>
    <cellStyle name="Normal 2 6 2 3 3 3" xfId="18242" xr:uid="{00000000-0005-0000-0000-00000D470000}"/>
    <cellStyle name="Normal 2 6 2 3 4" xfId="18243" xr:uid="{00000000-0005-0000-0000-00000E470000}"/>
    <cellStyle name="Normal 2 6 2 3 4 2" xfId="18244" xr:uid="{00000000-0005-0000-0000-00000F470000}"/>
    <cellStyle name="Normal 2 6 2 3 4 2 2" xfId="18245" xr:uid="{00000000-0005-0000-0000-000010470000}"/>
    <cellStyle name="Normal 2 6 2 3 4 3" xfId="18246" xr:uid="{00000000-0005-0000-0000-000011470000}"/>
    <cellStyle name="Normal 2 6 2 3 5" xfId="18247" xr:uid="{00000000-0005-0000-0000-000012470000}"/>
    <cellStyle name="Normal 2 6 2 3 5 2" xfId="18248" xr:uid="{00000000-0005-0000-0000-000013470000}"/>
    <cellStyle name="Normal 2 6 2 3 5 2 2" xfId="18249" xr:uid="{00000000-0005-0000-0000-000014470000}"/>
    <cellStyle name="Normal 2 6 2 3 5 3" xfId="18250" xr:uid="{00000000-0005-0000-0000-000015470000}"/>
    <cellStyle name="Normal 2 6 2 3 6" xfId="18251" xr:uid="{00000000-0005-0000-0000-000016470000}"/>
    <cellStyle name="Normal 2 6 2 3 6 2" xfId="18252" xr:uid="{00000000-0005-0000-0000-000017470000}"/>
    <cellStyle name="Normal 2 6 2 3 7" xfId="18253" xr:uid="{00000000-0005-0000-0000-000018470000}"/>
    <cellStyle name="Normal 2 6 2 3 7 2" xfId="18254" xr:uid="{00000000-0005-0000-0000-000019470000}"/>
    <cellStyle name="Normal 2 6 2 3 8" xfId="18255" xr:uid="{00000000-0005-0000-0000-00001A470000}"/>
    <cellStyle name="Normal 2 6 2 4" xfId="18256" xr:uid="{00000000-0005-0000-0000-00001B470000}"/>
    <cellStyle name="Normal 2 6 2 4 2" xfId="18257" xr:uid="{00000000-0005-0000-0000-00001C470000}"/>
    <cellStyle name="Normal 2 6 2 4 2 2" xfId="18258" xr:uid="{00000000-0005-0000-0000-00001D470000}"/>
    <cellStyle name="Normal 2 6 2 4 2 2 2" xfId="18259" xr:uid="{00000000-0005-0000-0000-00001E470000}"/>
    <cellStyle name="Normal 2 6 2 4 2 3" xfId="18260" xr:uid="{00000000-0005-0000-0000-00001F470000}"/>
    <cellStyle name="Normal 2 6 2 4 3" xfId="18261" xr:uid="{00000000-0005-0000-0000-000020470000}"/>
    <cellStyle name="Normal 2 6 2 4 3 2" xfId="18262" xr:uid="{00000000-0005-0000-0000-000021470000}"/>
    <cellStyle name="Normal 2 6 2 4 3 2 2" xfId="18263" xr:uid="{00000000-0005-0000-0000-000022470000}"/>
    <cellStyle name="Normal 2 6 2 4 3 3" xfId="18264" xr:uid="{00000000-0005-0000-0000-000023470000}"/>
    <cellStyle name="Normal 2 6 2 4 4" xfId="18265" xr:uid="{00000000-0005-0000-0000-000024470000}"/>
    <cellStyle name="Normal 2 6 2 4 4 2" xfId="18266" xr:uid="{00000000-0005-0000-0000-000025470000}"/>
    <cellStyle name="Normal 2 6 2 4 4 2 2" xfId="18267" xr:uid="{00000000-0005-0000-0000-000026470000}"/>
    <cellStyle name="Normal 2 6 2 4 4 3" xfId="18268" xr:uid="{00000000-0005-0000-0000-000027470000}"/>
    <cellStyle name="Normal 2 6 2 4 5" xfId="18269" xr:uid="{00000000-0005-0000-0000-000028470000}"/>
    <cellStyle name="Normal 2 6 2 4 5 2" xfId="18270" xr:uid="{00000000-0005-0000-0000-000029470000}"/>
    <cellStyle name="Normal 2 6 2 4 6" xfId="18271" xr:uid="{00000000-0005-0000-0000-00002A470000}"/>
    <cellStyle name="Normal 2 6 2 4 6 2" xfId="18272" xr:uid="{00000000-0005-0000-0000-00002B470000}"/>
    <cellStyle name="Normal 2 6 2 4 7" xfId="18273" xr:uid="{00000000-0005-0000-0000-00002C470000}"/>
    <cellStyle name="Normal 2 6 2 5" xfId="18274" xr:uid="{00000000-0005-0000-0000-00002D470000}"/>
    <cellStyle name="Normal 2 6 2 5 2" xfId="18275" xr:uid="{00000000-0005-0000-0000-00002E470000}"/>
    <cellStyle name="Normal 2 6 2 5 2 2" xfId="18276" xr:uid="{00000000-0005-0000-0000-00002F470000}"/>
    <cellStyle name="Normal 2 6 2 5 2 2 2" xfId="18277" xr:uid="{00000000-0005-0000-0000-000030470000}"/>
    <cellStyle name="Normal 2 6 2 5 2 3" xfId="18278" xr:uid="{00000000-0005-0000-0000-000031470000}"/>
    <cellStyle name="Normal 2 6 2 5 3" xfId="18279" xr:uid="{00000000-0005-0000-0000-000032470000}"/>
    <cellStyle name="Normal 2 6 2 5 3 2" xfId="18280" xr:uid="{00000000-0005-0000-0000-000033470000}"/>
    <cellStyle name="Normal 2 6 2 5 3 2 2" xfId="18281" xr:uid="{00000000-0005-0000-0000-000034470000}"/>
    <cellStyle name="Normal 2 6 2 5 3 3" xfId="18282" xr:uid="{00000000-0005-0000-0000-000035470000}"/>
    <cellStyle name="Normal 2 6 2 5 4" xfId="18283" xr:uid="{00000000-0005-0000-0000-000036470000}"/>
    <cellStyle name="Normal 2 6 2 5 4 2" xfId="18284" xr:uid="{00000000-0005-0000-0000-000037470000}"/>
    <cellStyle name="Normal 2 6 2 5 4 2 2" xfId="18285" xr:uid="{00000000-0005-0000-0000-000038470000}"/>
    <cellStyle name="Normal 2 6 2 5 4 3" xfId="18286" xr:uid="{00000000-0005-0000-0000-000039470000}"/>
    <cellStyle name="Normal 2 6 2 5 5" xfId="18287" xr:uid="{00000000-0005-0000-0000-00003A470000}"/>
    <cellStyle name="Normal 2 6 2 5 5 2" xfId="18288" xr:uid="{00000000-0005-0000-0000-00003B470000}"/>
    <cellStyle name="Normal 2 6 2 5 6" xfId="18289" xr:uid="{00000000-0005-0000-0000-00003C470000}"/>
    <cellStyle name="Normal 2 6 2 5 6 2" xfId="18290" xr:uid="{00000000-0005-0000-0000-00003D470000}"/>
    <cellStyle name="Normal 2 6 2 5 7" xfId="18291" xr:uid="{00000000-0005-0000-0000-00003E470000}"/>
    <cellStyle name="Normal 2 6 2 6" xfId="18292" xr:uid="{00000000-0005-0000-0000-00003F470000}"/>
    <cellStyle name="Normal 2 6 2 6 2" xfId="18293" xr:uid="{00000000-0005-0000-0000-000040470000}"/>
    <cellStyle name="Normal 2 6 2 6 2 2" xfId="18294" xr:uid="{00000000-0005-0000-0000-000041470000}"/>
    <cellStyle name="Normal 2 6 2 6 3" xfId="18295" xr:uid="{00000000-0005-0000-0000-000042470000}"/>
    <cellStyle name="Normal 2 6 2 7" xfId="18296" xr:uid="{00000000-0005-0000-0000-000043470000}"/>
    <cellStyle name="Normal 2 6 2 7 2" xfId="18297" xr:uid="{00000000-0005-0000-0000-000044470000}"/>
    <cellStyle name="Normal 2 6 2 7 2 2" xfId="18298" xr:uid="{00000000-0005-0000-0000-000045470000}"/>
    <cellStyle name="Normal 2 6 2 7 3" xfId="18299" xr:uid="{00000000-0005-0000-0000-000046470000}"/>
    <cellStyle name="Normal 2 6 2 8" xfId="18300" xr:uid="{00000000-0005-0000-0000-000047470000}"/>
    <cellStyle name="Normal 2 6 2 8 2" xfId="18301" xr:uid="{00000000-0005-0000-0000-000048470000}"/>
    <cellStyle name="Normal 2 6 2 8 2 2" xfId="18302" xr:uid="{00000000-0005-0000-0000-000049470000}"/>
    <cellStyle name="Normal 2 6 2 8 3" xfId="18303" xr:uid="{00000000-0005-0000-0000-00004A470000}"/>
    <cellStyle name="Normal 2 6 2 9" xfId="18304" xr:uid="{00000000-0005-0000-0000-00004B470000}"/>
    <cellStyle name="Normal 2 6 2 9 2" xfId="18305" xr:uid="{00000000-0005-0000-0000-00004C470000}"/>
    <cellStyle name="Normal 2 6 3" xfId="495" xr:uid="{00000000-0005-0000-0000-00004D470000}"/>
    <cellStyle name="Normal 2 6 3 10" xfId="18306" xr:uid="{00000000-0005-0000-0000-00004E470000}"/>
    <cellStyle name="Normal 2 6 3 10 2" xfId="18307" xr:uid="{00000000-0005-0000-0000-00004F470000}"/>
    <cellStyle name="Normal 2 6 3 11" xfId="18308" xr:uid="{00000000-0005-0000-0000-000050470000}"/>
    <cellStyle name="Normal 2 6 3 2" xfId="18309" xr:uid="{00000000-0005-0000-0000-000051470000}"/>
    <cellStyle name="Normal 2 6 3 2 2" xfId="18310" xr:uid="{00000000-0005-0000-0000-000052470000}"/>
    <cellStyle name="Normal 2 6 3 2 2 2" xfId="18311" xr:uid="{00000000-0005-0000-0000-000053470000}"/>
    <cellStyle name="Normal 2 6 3 2 2 2 2" xfId="18312" xr:uid="{00000000-0005-0000-0000-000054470000}"/>
    <cellStyle name="Normal 2 6 3 2 2 2 2 2" xfId="18313" xr:uid="{00000000-0005-0000-0000-000055470000}"/>
    <cellStyle name="Normal 2 6 3 2 2 2 3" xfId="18314" xr:uid="{00000000-0005-0000-0000-000056470000}"/>
    <cellStyle name="Normal 2 6 3 2 2 3" xfId="18315" xr:uid="{00000000-0005-0000-0000-000057470000}"/>
    <cellStyle name="Normal 2 6 3 2 2 3 2" xfId="18316" xr:uid="{00000000-0005-0000-0000-000058470000}"/>
    <cellStyle name="Normal 2 6 3 2 2 3 2 2" xfId="18317" xr:uid="{00000000-0005-0000-0000-000059470000}"/>
    <cellStyle name="Normal 2 6 3 2 2 3 3" xfId="18318" xr:uid="{00000000-0005-0000-0000-00005A470000}"/>
    <cellStyle name="Normal 2 6 3 2 2 4" xfId="18319" xr:uid="{00000000-0005-0000-0000-00005B470000}"/>
    <cellStyle name="Normal 2 6 3 2 2 4 2" xfId="18320" xr:uid="{00000000-0005-0000-0000-00005C470000}"/>
    <cellStyle name="Normal 2 6 3 2 2 4 2 2" xfId="18321" xr:uid="{00000000-0005-0000-0000-00005D470000}"/>
    <cellStyle name="Normal 2 6 3 2 2 4 3" xfId="18322" xr:uid="{00000000-0005-0000-0000-00005E470000}"/>
    <cellStyle name="Normal 2 6 3 2 2 5" xfId="18323" xr:uid="{00000000-0005-0000-0000-00005F470000}"/>
    <cellStyle name="Normal 2 6 3 2 2 5 2" xfId="18324" xr:uid="{00000000-0005-0000-0000-000060470000}"/>
    <cellStyle name="Normal 2 6 3 2 2 6" xfId="18325" xr:uid="{00000000-0005-0000-0000-000061470000}"/>
    <cellStyle name="Normal 2 6 3 2 2 6 2" xfId="18326" xr:uid="{00000000-0005-0000-0000-000062470000}"/>
    <cellStyle name="Normal 2 6 3 2 2 7" xfId="18327" xr:uid="{00000000-0005-0000-0000-000063470000}"/>
    <cellStyle name="Normal 2 6 3 2 3" xfId="18328" xr:uid="{00000000-0005-0000-0000-000064470000}"/>
    <cellStyle name="Normal 2 6 3 2 3 2" xfId="18329" xr:uid="{00000000-0005-0000-0000-000065470000}"/>
    <cellStyle name="Normal 2 6 3 2 3 2 2" xfId="18330" xr:uid="{00000000-0005-0000-0000-000066470000}"/>
    <cellStyle name="Normal 2 6 3 2 3 2 2 2" xfId="18331" xr:uid="{00000000-0005-0000-0000-000067470000}"/>
    <cellStyle name="Normal 2 6 3 2 3 2 3" xfId="18332" xr:uid="{00000000-0005-0000-0000-000068470000}"/>
    <cellStyle name="Normal 2 6 3 2 3 3" xfId="18333" xr:uid="{00000000-0005-0000-0000-000069470000}"/>
    <cellStyle name="Normal 2 6 3 2 3 3 2" xfId="18334" xr:uid="{00000000-0005-0000-0000-00006A470000}"/>
    <cellStyle name="Normal 2 6 3 2 3 3 2 2" xfId="18335" xr:uid="{00000000-0005-0000-0000-00006B470000}"/>
    <cellStyle name="Normal 2 6 3 2 3 3 3" xfId="18336" xr:uid="{00000000-0005-0000-0000-00006C470000}"/>
    <cellStyle name="Normal 2 6 3 2 3 4" xfId="18337" xr:uid="{00000000-0005-0000-0000-00006D470000}"/>
    <cellStyle name="Normal 2 6 3 2 3 4 2" xfId="18338" xr:uid="{00000000-0005-0000-0000-00006E470000}"/>
    <cellStyle name="Normal 2 6 3 2 3 4 2 2" xfId="18339" xr:uid="{00000000-0005-0000-0000-00006F470000}"/>
    <cellStyle name="Normal 2 6 3 2 3 4 3" xfId="18340" xr:uid="{00000000-0005-0000-0000-000070470000}"/>
    <cellStyle name="Normal 2 6 3 2 3 5" xfId="18341" xr:uid="{00000000-0005-0000-0000-000071470000}"/>
    <cellStyle name="Normal 2 6 3 2 3 5 2" xfId="18342" xr:uid="{00000000-0005-0000-0000-000072470000}"/>
    <cellStyle name="Normal 2 6 3 2 3 6" xfId="18343" xr:uid="{00000000-0005-0000-0000-000073470000}"/>
    <cellStyle name="Normal 2 6 3 2 3 6 2" xfId="18344" xr:uid="{00000000-0005-0000-0000-000074470000}"/>
    <cellStyle name="Normal 2 6 3 2 3 7" xfId="18345" xr:uid="{00000000-0005-0000-0000-000075470000}"/>
    <cellStyle name="Normal 2 6 3 2 4" xfId="18346" xr:uid="{00000000-0005-0000-0000-000076470000}"/>
    <cellStyle name="Normal 2 6 3 2 4 2" xfId="18347" xr:uid="{00000000-0005-0000-0000-000077470000}"/>
    <cellStyle name="Normal 2 6 3 2 4 2 2" xfId="18348" xr:uid="{00000000-0005-0000-0000-000078470000}"/>
    <cellStyle name="Normal 2 6 3 2 4 3" xfId="18349" xr:uid="{00000000-0005-0000-0000-000079470000}"/>
    <cellStyle name="Normal 2 6 3 2 5" xfId="18350" xr:uid="{00000000-0005-0000-0000-00007A470000}"/>
    <cellStyle name="Normal 2 6 3 2 5 2" xfId="18351" xr:uid="{00000000-0005-0000-0000-00007B470000}"/>
    <cellStyle name="Normal 2 6 3 2 5 2 2" xfId="18352" xr:uid="{00000000-0005-0000-0000-00007C470000}"/>
    <cellStyle name="Normal 2 6 3 2 5 3" xfId="18353" xr:uid="{00000000-0005-0000-0000-00007D470000}"/>
    <cellStyle name="Normal 2 6 3 2 6" xfId="18354" xr:uid="{00000000-0005-0000-0000-00007E470000}"/>
    <cellStyle name="Normal 2 6 3 2 6 2" xfId="18355" xr:uid="{00000000-0005-0000-0000-00007F470000}"/>
    <cellStyle name="Normal 2 6 3 2 6 2 2" xfId="18356" xr:uid="{00000000-0005-0000-0000-000080470000}"/>
    <cellStyle name="Normal 2 6 3 2 6 3" xfId="18357" xr:uid="{00000000-0005-0000-0000-000081470000}"/>
    <cellStyle name="Normal 2 6 3 2 7" xfId="18358" xr:uid="{00000000-0005-0000-0000-000082470000}"/>
    <cellStyle name="Normal 2 6 3 2 7 2" xfId="18359" xr:uid="{00000000-0005-0000-0000-000083470000}"/>
    <cellStyle name="Normal 2 6 3 2 8" xfId="18360" xr:uid="{00000000-0005-0000-0000-000084470000}"/>
    <cellStyle name="Normal 2 6 3 2 8 2" xfId="18361" xr:uid="{00000000-0005-0000-0000-000085470000}"/>
    <cellStyle name="Normal 2 6 3 2 9" xfId="18362" xr:uid="{00000000-0005-0000-0000-000086470000}"/>
    <cellStyle name="Normal 2 6 3 3" xfId="18363" xr:uid="{00000000-0005-0000-0000-000087470000}"/>
    <cellStyle name="Normal 2 6 3 3 2" xfId="18364" xr:uid="{00000000-0005-0000-0000-000088470000}"/>
    <cellStyle name="Normal 2 6 3 3 2 2" xfId="18365" xr:uid="{00000000-0005-0000-0000-000089470000}"/>
    <cellStyle name="Normal 2 6 3 3 2 2 2" xfId="18366" xr:uid="{00000000-0005-0000-0000-00008A470000}"/>
    <cellStyle name="Normal 2 6 3 3 2 2 2 2" xfId="18367" xr:uid="{00000000-0005-0000-0000-00008B470000}"/>
    <cellStyle name="Normal 2 6 3 3 2 2 3" xfId="18368" xr:uid="{00000000-0005-0000-0000-00008C470000}"/>
    <cellStyle name="Normal 2 6 3 3 2 3" xfId="18369" xr:uid="{00000000-0005-0000-0000-00008D470000}"/>
    <cellStyle name="Normal 2 6 3 3 2 3 2" xfId="18370" xr:uid="{00000000-0005-0000-0000-00008E470000}"/>
    <cellStyle name="Normal 2 6 3 3 2 3 2 2" xfId="18371" xr:uid="{00000000-0005-0000-0000-00008F470000}"/>
    <cellStyle name="Normal 2 6 3 3 2 3 3" xfId="18372" xr:uid="{00000000-0005-0000-0000-000090470000}"/>
    <cellStyle name="Normal 2 6 3 3 2 4" xfId="18373" xr:uid="{00000000-0005-0000-0000-000091470000}"/>
    <cellStyle name="Normal 2 6 3 3 2 4 2" xfId="18374" xr:uid="{00000000-0005-0000-0000-000092470000}"/>
    <cellStyle name="Normal 2 6 3 3 2 4 2 2" xfId="18375" xr:uid="{00000000-0005-0000-0000-000093470000}"/>
    <cellStyle name="Normal 2 6 3 3 2 4 3" xfId="18376" xr:uid="{00000000-0005-0000-0000-000094470000}"/>
    <cellStyle name="Normal 2 6 3 3 2 5" xfId="18377" xr:uid="{00000000-0005-0000-0000-000095470000}"/>
    <cellStyle name="Normal 2 6 3 3 2 5 2" xfId="18378" xr:uid="{00000000-0005-0000-0000-000096470000}"/>
    <cellStyle name="Normal 2 6 3 3 2 6" xfId="18379" xr:uid="{00000000-0005-0000-0000-000097470000}"/>
    <cellStyle name="Normal 2 6 3 3 2 6 2" xfId="18380" xr:uid="{00000000-0005-0000-0000-000098470000}"/>
    <cellStyle name="Normal 2 6 3 3 2 7" xfId="18381" xr:uid="{00000000-0005-0000-0000-000099470000}"/>
    <cellStyle name="Normal 2 6 3 3 3" xfId="18382" xr:uid="{00000000-0005-0000-0000-00009A470000}"/>
    <cellStyle name="Normal 2 6 3 3 3 2" xfId="18383" xr:uid="{00000000-0005-0000-0000-00009B470000}"/>
    <cellStyle name="Normal 2 6 3 3 3 2 2" xfId="18384" xr:uid="{00000000-0005-0000-0000-00009C470000}"/>
    <cellStyle name="Normal 2 6 3 3 3 3" xfId="18385" xr:uid="{00000000-0005-0000-0000-00009D470000}"/>
    <cellStyle name="Normal 2 6 3 3 4" xfId="18386" xr:uid="{00000000-0005-0000-0000-00009E470000}"/>
    <cellStyle name="Normal 2 6 3 3 4 2" xfId="18387" xr:uid="{00000000-0005-0000-0000-00009F470000}"/>
    <cellStyle name="Normal 2 6 3 3 4 2 2" xfId="18388" xr:uid="{00000000-0005-0000-0000-0000A0470000}"/>
    <cellStyle name="Normal 2 6 3 3 4 3" xfId="18389" xr:uid="{00000000-0005-0000-0000-0000A1470000}"/>
    <cellStyle name="Normal 2 6 3 3 5" xfId="18390" xr:uid="{00000000-0005-0000-0000-0000A2470000}"/>
    <cellStyle name="Normal 2 6 3 3 5 2" xfId="18391" xr:uid="{00000000-0005-0000-0000-0000A3470000}"/>
    <cellStyle name="Normal 2 6 3 3 5 2 2" xfId="18392" xr:uid="{00000000-0005-0000-0000-0000A4470000}"/>
    <cellStyle name="Normal 2 6 3 3 5 3" xfId="18393" xr:uid="{00000000-0005-0000-0000-0000A5470000}"/>
    <cellStyle name="Normal 2 6 3 3 6" xfId="18394" xr:uid="{00000000-0005-0000-0000-0000A6470000}"/>
    <cellStyle name="Normal 2 6 3 3 6 2" xfId="18395" xr:uid="{00000000-0005-0000-0000-0000A7470000}"/>
    <cellStyle name="Normal 2 6 3 3 7" xfId="18396" xr:uid="{00000000-0005-0000-0000-0000A8470000}"/>
    <cellStyle name="Normal 2 6 3 3 7 2" xfId="18397" xr:uid="{00000000-0005-0000-0000-0000A9470000}"/>
    <cellStyle name="Normal 2 6 3 3 8" xfId="18398" xr:uid="{00000000-0005-0000-0000-0000AA470000}"/>
    <cellStyle name="Normal 2 6 3 4" xfId="18399" xr:uid="{00000000-0005-0000-0000-0000AB470000}"/>
    <cellStyle name="Normal 2 6 3 4 2" xfId="18400" xr:uid="{00000000-0005-0000-0000-0000AC470000}"/>
    <cellStyle name="Normal 2 6 3 4 2 2" xfId="18401" xr:uid="{00000000-0005-0000-0000-0000AD470000}"/>
    <cellStyle name="Normal 2 6 3 4 2 2 2" xfId="18402" xr:uid="{00000000-0005-0000-0000-0000AE470000}"/>
    <cellStyle name="Normal 2 6 3 4 2 3" xfId="18403" xr:uid="{00000000-0005-0000-0000-0000AF470000}"/>
    <cellStyle name="Normal 2 6 3 4 3" xfId="18404" xr:uid="{00000000-0005-0000-0000-0000B0470000}"/>
    <cellStyle name="Normal 2 6 3 4 3 2" xfId="18405" xr:uid="{00000000-0005-0000-0000-0000B1470000}"/>
    <cellStyle name="Normal 2 6 3 4 3 2 2" xfId="18406" xr:uid="{00000000-0005-0000-0000-0000B2470000}"/>
    <cellStyle name="Normal 2 6 3 4 3 3" xfId="18407" xr:uid="{00000000-0005-0000-0000-0000B3470000}"/>
    <cellStyle name="Normal 2 6 3 4 4" xfId="18408" xr:uid="{00000000-0005-0000-0000-0000B4470000}"/>
    <cellStyle name="Normal 2 6 3 4 4 2" xfId="18409" xr:uid="{00000000-0005-0000-0000-0000B5470000}"/>
    <cellStyle name="Normal 2 6 3 4 4 2 2" xfId="18410" xr:uid="{00000000-0005-0000-0000-0000B6470000}"/>
    <cellStyle name="Normal 2 6 3 4 4 3" xfId="18411" xr:uid="{00000000-0005-0000-0000-0000B7470000}"/>
    <cellStyle name="Normal 2 6 3 4 5" xfId="18412" xr:uid="{00000000-0005-0000-0000-0000B8470000}"/>
    <cellStyle name="Normal 2 6 3 4 5 2" xfId="18413" xr:uid="{00000000-0005-0000-0000-0000B9470000}"/>
    <cellStyle name="Normal 2 6 3 4 6" xfId="18414" xr:uid="{00000000-0005-0000-0000-0000BA470000}"/>
    <cellStyle name="Normal 2 6 3 4 6 2" xfId="18415" xr:uid="{00000000-0005-0000-0000-0000BB470000}"/>
    <cellStyle name="Normal 2 6 3 4 7" xfId="18416" xr:uid="{00000000-0005-0000-0000-0000BC470000}"/>
    <cellStyle name="Normal 2 6 3 5" xfId="18417" xr:uid="{00000000-0005-0000-0000-0000BD470000}"/>
    <cellStyle name="Normal 2 6 3 5 2" xfId="18418" xr:uid="{00000000-0005-0000-0000-0000BE470000}"/>
    <cellStyle name="Normal 2 6 3 5 2 2" xfId="18419" xr:uid="{00000000-0005-0000-0000-0000BF470000}"/>
    <cellStyle name="Normal 2 6 3 5 2 2 2" xfId="18420" xr:uid="{00000000-0005-0000-0000-0000C0470000}"/>
    <cellStyle name="Normal 2 6 3 5 2 3" xfId="18421" xr:uid="{00000000-0005-0000-0000-0000C1470000}"/>
    <cellStyle name="Normal 2 6 3 5 3" xfId="18422" xr:uid="{00000000-0005-0000-0000-0000C2470000}"/>
    <cellStyle name="Normal 2 6 3 5 3 2" xfId="18423" xr:uid="{00000000-0005-0000-0000-0000C3470000}"/>
    <cellStyle name="Normal 2 6 3 5 3 2 2" xfId="18424" xr:uid="{00000000-0005-0000-0000-0000C4470000}"/>
    <cellStyle name="Normal 2 6 3 5 3 3" xfId="18425" xr:uid="{00000000-0005-0000-0000-0000C5470000}"/>
    <cellStyle name="Normal 2 6 3 5 4" xfId="18426" xr:uid="{00000000-0005-0000-0000-0000C6470000}"/>
    <cellStyle name="Normal 2 6 3 5 4 2" xfId="18427" xr:uid="{00000000-0005-0000-0000-0000C7470000}"/>
    <cellStyle name="Normal 2 6 3 5 4 2 2" xfId="18428" xr:uid="{00000000-0005-0000-0000-0000C8470000}"/>
    <cellStyle name="Normal 2 6 3 5 4 3" xfId="18429" xr:uid="{00000000-0005-0000-0000-0000C9470000}"/>
    <cellStyle name="Normal 2 6 3 5 5" xfId="18430" xr:uid="{00000000-0005-0000-0000-0000CA470000}"/>
    <cellStyle name="Normal 2 6 3 5 5 2" xfId="18431" xr:uid="{00000000-0005-0000-0000-0000CB470000}"/>
    <cellStyle name="Normal 2 6 3 5 6" xfId="18432" xr:uid="{00000000-0005-0000-0000-0000CC470000}"/>
    <cellStyle name="Normal 2 6 3 5 6 2" xfId="18433" xr:uid="{00000000-0005-0000-0000-0000CD470000}"/>
    <cellStyle name="Normal 2 6 3 5 7" xfId="18434" xr:uid="{00000000-0005-0000-0000-0000CE470000}"/>
    <cellStyle name="Normal 2 6 3 6" xfId="18435" xr:uid="{00000000-0005-0000-0000-0000CF470000}"/>
    <cellStyle name="Normal 2 6 3 6 2" xfId="18436" xr:uid="{00000000-0005-0000-0000-0000D0470000}"/>
    <cellStyle name="Normal 2 6 3 6 2 2" xfId="18437" xr:uid="{00000000-0005-0000-0000-0000D1470000}"/>
    <cellStyle name="Normal 2 6 3 6 3" xfId="18438" xr:uid="{00000000-0005-0000-0000-0000D2470000}"/>
    <cellStyle name="Normal 2 6 3 7" xfId="18439" xr:uid="{00000000-0005-0000-0000-0000D3470000}"/>
    <cellStyle name="Normal 2 6 3 7 2" xfId="18440" xr:uid="{00000000-0005-0000-0000-0000D4470000}"/>
    <cellStyle name="Normal 2 6 3 7 2 2" xfId="18441" xr:uid="{00000000-0005-0000-0000-0000D5470000}"/>
    <cellStyle name="Normal 2 6 3 7 3" xfId="18442" xr:uid="{00000000-0005-0000-0000-0000D6470000}"/>
    <cellStyle name="Normal 2 6 3 8" xfId="18443" xr:uid="{00000000-0005-0000-0000-0000D7470000}"/>
    <cellStyle name="Normal 2 6 3 8 2" xfId="18444" xr:uid="{00000000-0005-0000-0000-0000D8470000}"/>
    <cellStyle name="Normal 2 6 3 8 2 2" xfId="18445" xr:uid="{00000000-0005-0000-0000-0000D9470000}"/>
    <cellStyle name="Normal 2 6 3 8 3" xfId="18446" xr:uid="{00000000-0005-0000-0000-0000DA470000}"/>
    <cellStyle name="Normal 2 6 3 9" xfId="18447" xr:uid="{00000000-0005-0000-0000-0000DB470000}"/>
    <cellStyle name="Normal 2 6 3 9 2" xfId="18448" xr:uid="{00000000-0005-0000-0000-0000DC470000}"/>
    <cellStyle name="Normal 2 6 4" xfId="18449" xr:uid="{00000000-0005-0000-0000-0000DD470000}"/>
    <cellStyle name="Normal 2 6 4 2" xfId="18450" xr:uid="{00000000-0005-0000-0000-0000DE470000}"/>
    <cellStyle name="Normal 2 6 4 2 2" xfId="18451" xr:uid="{00000000-0005-0000-0000-0000DF470000}"/>
    <cellStyle name="Normal 2 6 4 2 2 2" xfId="18452" xr:uid="{00000000-0005-0000-0000-0000E0470000}"/>
    <cellStyle name="Normal 2 6 4 2 2 2 2" xfId="18453" xr:uid="{00000000-0005-0000-0000-0000E1470000}"/>
    <cellStyle name="Normal 2 6 4 2 2 3" xfId="18454" xr:uid="{00000000-0005-0000-0000-0000E2470000}"/>
    <cellStyle name="Normal 2 6 4 2 3" xfId="18455" xr:uid="{00000000-0005-0000-0000-0000E3470000}"/>
    <cellStyle name="Normal 2 6 4 2 3 2" xfId="18456" xr:uid="{00000000-0005-0000-0000-0000E4470000}"/>
    <cellStyle name="Normal 2 6 4 2 3 2 2" xfId="18457" xr:uid="{00000000-0005-0000-0000-0000E5470000}"/>
    <cellStyle name="Normal 2 6 4 2 3 3" xfId="18458" xr:uid="{00000000-0005-0000-0000-0000E6470000}"/>
    <cellStyle name="Normal 2 6 4 2 4" xfId="18459" xr:uid="{00000000-0005-0000-0000-0000E7470000}"/>
    <cellStyle name="Normal 2 6 4 2 4 2" xfId="18460" xr:uid="{00000000-0005-0000-0000-0000E8470000}"/>
    <cellStyle name="Normal 2 6 4 2 4 2 2" xfId="18461" xr:uid="{00000000-0005-0000-0000-0000E9470000}"/>
    <cellStyle name="Normal 2 6 4 2 4 3" xfId="18462" xr:uid="{00000000-0005-0000-0000-0000EA470000}"/>
    <cellStyle name="Normal 2 6 4 2 5" xfId="18463" xr:uid="{00000000-0005-0000-0000-0000EB470000}"/>
    <cellStyle name="Normal 2 6 4 2 5 2" xfId="18464" xr:uid="{00000000-0005-0000-0000-0000EC470000}"/>
    <cellStyle name="Normal 2 6 4 2 6" xfId="18465" xr:uid="{00000000-0005-0000-0000-0000ED470000}"/>
    <cellStyle name="Normal 2 6 4 2 6 2" xfId="18466" xr:uid="{00000000-0005-0000-0000-0000EE470000}"/>
    <cellStyle name="Normal 2 6 4 2 7" xfId="18467" xr:uid="{00000000-0005-0000-0000-0000EF470000}"/>
    <cellStyle name="Normal 2 6 4 3" xfId="18468" xr:uid="{00000000-0005-0000-0000-0000F0470000}"/>
    <cellStyle name="Normal 2 6 4 3 2" xfId="18469" xr:uid="{00000000-0005-0000-0000-0000F1470000}"/>
    <cellStyle name="Normal 2 6 4 3 2 2" xfId="18470" xr:uid="{00000000-0005-0000-0000-0000F2470000}"/>
    <cellStyle name="Normal 2 6 4 3 2 2 2" xfId="18471" xr:uid="{00000000-0005-0000-0000-0000F3470000}"/>
    <cellStyle name="Normal 2 6 4 3 2 3" xfId="18472" xr:uid="{00000000-0005-0000-0000-0000F4470000}"/>
    <cellStyle name="Normal 2 6 4 3 3" xfId="18473" xr:uid="{00000000-0005-0000-0000-0000F5470000}"/>
    <cellStyle name="Normal 2 6 4 3 3 2" xfId="18474" xr:uid="{00000000-0005-0000-0000-0000F6470000}"/>
    <cellStyle name="Normal 2 6 4 3 3 2 2" xfId="18475" xr:uid="{00000000-0005-0000-0000-0000F7470000}"/>
    <cellStyle name="Normal 2 6 4 3 3 3" xfId="18476" xr:uid="{00000000-0005-0000-0000-0000F8470000}"/>
    <cellStyle name="Normal 2 6 4 3 4" xfId="18477" xr:uid="{00000000-0005-0000-0000-0000F9470000}"/>
    <cellStyle name="Normal 2 6 4 3 4 2" xfId="18478" xr:uid="{00000000-0005-0000-0000-0000FA470000}"/>
    <cellStyle name="Normal 2 6 4 3 4 2 2" xfId="18479" xr:uid="{00000000-0005-0000-0000-0000FB470000}"/>
    <cellStyle name="Normal 2 6 4 3 4 3" xfId="18480" xr:uid="{00000000-0005-0000-0000-0000FC470000}"/>
    <cellStyle name="Normal 2 6 4 3 5" xfId="18481" xr:uid="{00000000-0005-0000-0000-0000FD470000}"/>
    <cellStyle name="Normal 2 6 4 3 5 2" xfId="18482" xr:uid="{00000000-0005-0000-0000-0000FE470000}"/>
    <cellStyle name="Normal 2 6 4 3 6" xfId="18483" xr:uid="{00000000-0005-0000-0000-0000FF470000}"/>
    <cellStyle name="Normal 2 6 4 3 6 2" xfId="18484" xr:uid="{00000000-0005-0000-0000-000000480000}"/>
    <cellStyle name="Normal 2 6 4 3 7" xfId="18485" xr:uid="{00000000-0005-0000-0000-000001480000}"/>
    <cellStyle name="Normal 2 6 4 4" xfId="18486" xr:uid="{00000000-0005-0000-0000-000002480000}"/>
    <cellStyle name="Normal 2 6 4 4 2" xfId="18487" xr:uid="{00000000-0005-0000-0000-000003480000}"/>
    <cellStyle name="Normal 2 6 4 4 2 2" xfId="18488" xr:uid="{00000000-0005-0000-0000-000004480000}"/>
    <cellStyle name="Normal 2 6 4 4 3" xfId="18489" xr:uid="{00000000-0005-0000-0000-000005480000}"/>
    <cellStyle name="Normal 2 6 4 5" xfId="18490" xr:uid="{00000000-0005-0000-0000-000006480000}"/>
    <cellStyle name="Normal 2 6 4 5 2" xfId="18491" xr:uid="{00000000-0005-0000-0000-000007480000}"/>
    <cellStyle name="Normal 2 6 4 5 2 2" xfId="18492" xr:uid="{00000000-0005-0000-0000-000008480000}"/>
    <cellStyle name="Normal 2 6 4 5 3" xfId="18493" xr:uid="{00000000-0005-0000-0000-000009480000}"/>
    <cellStyle name="Normal 2 6 4 6" xfId="18494" xr:uid="{00000000-0005-0000-0000-00000A480000}"/>
    <cellStyle name="Normal 2 6 4 6 2" xfId="18495" xr:uid="{00000000-0005-0000-0000-00000B480000}"/>
    <cellStyle name="Normal 2 6 4 6 2 2" xfId="18496" xr:uid="{00000000-0005-0000-0000-00000C480000}"/>
    <cellStyle name="Normal 2 6 4 6 3" xfId="18497" xr:uid="{00000000-0005-0000-0000-00000D480000}"/>
    <cellStyle name="Normal 2 6 4 7" xfId="18498" xr:uid="{00000000-0005-0000-0000-00000E480000}"/>
    <cellStyle name="Normal 2 6 4 7 2" xfId="18499" xr:uid="{00000000-0005-0000-0000-00000F480000}"/>
    <cellStyle name="Normal 2 6 4 8" xfId="18500" xr:uid="{00000000-0005-0000-0000-000010480000}"/>
    <cellStyle name="Normal 2 6 4 8 2" xfId="18501" xr:uid="{00000000-0005-0000-0000-000011480000}"/>
    <cellStyle name="Normal 2 6 4 9" xfId="18502" xr:uid="{00000000-0005-0000-0000-000012480000}"/>
    <cellStyle name="Normal 2 6 5" xfId="18503" xr:uid="{00000000-0005-0000-0000-000013480000}"/>
    <cellStyle name="Normal 2 6 5 2" xfId="18504" xr:uid="{00000000-0005-0000-0000-000014480000}"/>
    <cellStyle name="Normal 2 6 5 2 2" xfId="18505" xr:uid="{00000000-0005-0000-0000-000015480000}"/>
    <cellStyle name="Normal 2 6 5 2 2 2" xfId="18506" xr:uid="{00000000-0005-0000-0000-000016480000}"/>
    <cellStyle name="Normal 2 6 5 2 2 2 2" xfId="18507" xr:uid="{00000000-0005-0000-0000-000017480000}"/>
    <cellStyle name="Normal 2 6 5 2 2 3" xfId="18508" xr:uid="{00000000-0005-0000-0000-000018480000}"/>
    <cellStyle name="Normal 2 6 5 2 3" xfId="18509" xr:uid="{00000000-0005-0000-0000-000019480000}"/>
    <cellStyle name="Normal 2 6 5 2 3 2" xfId="18510" xr:uid="{00000000-0005-0000-0000-00001A480000}"/>
    <cellStyle name="Normal 2 6 5 2 3 2 2" xfId="18511" xr:uid="{00000000-0005-0000-0000-00001B480000}"/>
    <cellStyle name="Normal 2 6 5 2 3 3" xfId="18512" xr:uid="{00000000-0005-0000-0000-00001C480000}"/>
    <cellStyle name="Normal 2 6 5 2 4" xfId="18513" xr:uid="{00000000-0005-0000-0000-00001D480000}"/>
    <cellStyle name="Normal 2 6 5 2 4 2" xfId="18514" xr:uid="{00000000-0005-0000-0000-00001E480000}"/>
    <cellStyle name="Normal 2 6 5 2 4 2 2" xfId="18515" xr:uid="{00000000-0005-0000-0000-00001F480000}"/>
    <cellStyle name="Normal 2 6 5 2 4 3" xfId="18516" xr:uid="{00000000-0005-0000-0000-000020480000}"/>
    <cellStyle name="Normal 2 6 5 2 5" xfId="18517" xr:uid="{00000000-0005-0000-0000-000021480000}"/>
    <cellStyle name="Normal 2 6 5 2 5 2" xfId="18518" xr:uid="{00000000-0005-0000-0000-000022480000}"/>
    <cellStyle name="Normal 2 6 5 2 6" xfId="18519" xr:uid="{00000000-0005-0000-0000-000023480000}"/>
    <cellStyle name="Normal 2 6 5 2 6 2" xfId="18520" xr:uid="{00000000-0005-0000-0000-000024480000}"/>
    <cellStyle name="Normal 2 6 5 2 7" xfId="18521" xr:uid="{00000000-0005-0000-0000-000025480000}"/>
    <cellStyle name="Normal 2 6 5 3" xfId="18522" xr:uid="{00000000-0005-0000-0000-000026480000}"/>
    <cellStyle name="Normal 2 6 5 3 2" xfId="18523" xr:uid="{00000000-0005-0000-0000-000027480000}"/>
    <cellStyle name="Normal 2 6 5 3 2 2" xfId="18524" xr:uid="{00000000-0005-0000-0000-000028480000}"/>
    <cellStyle name="Normal 2 6 5 3 3" xfId="18525" xr:uid="{00000000-0005-0000-0000-000029480000}"/>
    <cellStyle name="Normal 2 6 5 4" xfId="18526" xr:uid="{00000000-0005-0000-0000-00002A480000}"/>
    <cellStyle name="Normal 2 6 5 4 2" xfId="18527" xr:uid="{00000000-0005-0000-0000-00002B480000}"/>
    <cellStyle name="Normal 2 6 5 4 2 2" xfId="18528" xr:uid="{00000000-0005-0000-0000-00002C480000}"/>
    <cellStyle name="Normal 2 6 5 4 3" xfId="18529" xr:uid="{00000000-0005-0000-0000-00002D480000}"/>
    <cellStyle name="Normal 2 6 5 5" xfId="18530" xr:uid="{00000000-0005-0000-0000-00002E480000}"/>
    <cellStyle name="Normal 2 6 5 5 2" xfId="18531" xr:uid="{00000000-0005-0000-0000-00002F480000}"/>
    <cellStyle name="Normal 2 6 5 5 2 2" xfId="18532" xr:uid="{00000000-0005-0000-0000-000030480000}"/>
    <cellStyle name="Normal 2 6 5 5 3" xfId="18533" xr:uid="{00000000-0005-0000-0000-000031480000}"/>
    <cellStyle name="Normal 2 6 5 6" xfId="18534" xr:uid="{00000000-0005-0000-0000-000032480000}"/>
    <cellStyle name="Normal 2 6 5 6 2" xfId="18535" xr:uid="{00000000-0005-0000-0000-000033480000}"/>
    <cellStyle name="Normal 2 6 5 7" xfId="18536" xr:uid="{00000000-0005-0000-0000-000034480000}"/>
    <cellStyle name="Normal 2 6 5 7 2" xfId="18537" xr:uid="{00000000-0005-0000-0000-000035480000}"/>
    <cellStyle name="Normal 2 6 5 8" xfId="18538" xr:uid="{00000000-0005-0000-0000-000036480000}"/>
    <cellStyle name="Normal 2 6 6" xfId="18539" xr:uid="{00000000-0005-0000-0000-000037480000}"/>
    <cellStyle name="Normal 2 6 6 2" xfId="18540" xr:uid="{00000000-0005-0000-0000-000038480000}"/>
    <cellStyle name="Normal 2 6 6 2 2" xfId="18541" xr:uid="{00000000-0005-0000-0000-000039480000}"/>
    <cellStyle name="Normal 2 6 6 2 2 2" xfId="18542" xr:uid="{00000000-0005-0000-0000-00003A480000}"/>
    <cellStyle name="Normal 2 6 6 2 3" xfId="18543" xr:uid="{00000000-0005-0000-0000-00003B480000}"/>
    <cellStyle name="Normal 2 6 6 3" xfId="18544" xr:uid="{00000000-0005-0000-0000-00003C480000}"/>
    <cellStyle name="Normal 2 6 6 3 2" xfId="18545" xr:uid="{00000000-0005-0000-0000-00003D480000}"/>
    <cellStyle name="Normal 2 6 6 3 2 2" xfId="18546" xr:uid="{00000000-0005-0000-0000-00003E480000}"/>
    <cellStyle name="Normal 2 6 6 3 3" xfId="18547" xr:uid="{00000000-0005-0000-0000-00003F480000}"/>
    <cellStyle name="Normal 2 6 6 4" xfId="18548" xr:uid="{00000000-0005-0000-0000-000040480000}"/>
    <cellStyle name="Normal 2 6 6 4 2" xfId="18549" xr:uid="{00000000-0005-0000-0000-000041480000}"/>
    <cellStyle name="Normal 2 6 6 4 2 2" xfId="18550" xr:uid="{00000000-0005-0000-0000-000042480000}"/>
    <cellStyle name="Normal 2 6 6 4 3" xfId="18551" xr:uid="{00000000-0005-0000-0000-000043480000}"/>
    <cellStyle name="Normal 2 6 6 5" xfId="18552" xr:uid="{00000000-0005-0000-0000-000044480000}"/>
    <cellStyle name="Normal 2 6 6 5 2" xfId="18553" xr:uid="{00000000-0005-0000-0000-000045480000}"/>
    <cellStyle name="Normal 2 6 6 6" xfId="18554" xr:uid="{00000000-0005-0000-0000-000046480000}"/>
    <cellStyle name="Normal 2 6 6 6 2" xfId="18555" xr:uid="{00000000-0005-0000-0000-000047480000}"/>
    <cellStyle name="Normal 2 6 6 7" xfId="18556" xr:uid="{00000000-0005-0000-0000-000048480000}"/>
    <cellStyle name="Normal 2 6 7" xfId="18557" xr:uid="{00000000-0005-0000-0000-000049480000}"/>
    <cellStyle name="Normal 2 6 7 2" xfId="18558" xr:uid="{00000000-0005-0000-0000-00004A480000}"/>
    <cellStyle name="Normal 2 6 7 2 2" xfId="18559" xr:uid="{00000000-0005-0000-0000-00004B480000}"/>
    <cellStyle name="Normal 2 6 7 2 2 2" xfId="18560" xr:uid="{00000000-0005-0000-0000-00004C480000}"/>
    <cellStyle name="Normal 2 6 7 2 3" xfId="18561" xr:uid="{00000000-0005-0000-0000-00004D480000}"/>
    <cellStyle name="Normal 2 6 7 3" xfId="18562" xr:uid="{00000000-0005-0000-0000-00004E480000}"/>
    <cellStyle name="Normal 2 6 7 3 2" xfId="18563" xr:uid="{00000000-0005-0000-0000-00004F480000}"/>
    <cellStyle name="Normal 2 6 7 3 2 2" xfId="18564" xr:uid="{00000000-0005-0000-0000-000050480000}"/>
    <cellStyle name="Normal 2 6 7 3 3" xfId="18565" xr:uid="{00000000-0005-0000-0000-000051480000}"/>
    <cellStyle name="Normal 2 6 7 4" xfId="18566" xr:uid="{00000000-0005-0000-0000-000052480000}"/>
    <cellStyle name="Normal 2 6 7 4 2" xfId="18567" xr:uid="{00000000-0005-0000-0000-000053480000}"/>
    <cellStyle name="Normal 2 6 7 4 2 2" xfId="18568" xr:uid="{00000000-0005-0000-0000-000054480000}"/>
    <cellStyle name="Normal 2 6 7 4 3" xfId="18569" xr:uid="{00000000-0005-0000-0000-000055480000}"/>
    <cellStyle name="Normal 2 6 7 5" xfId="18570" xr:uid="{00000000-0005-0000-0000-000056480000}"/>
    <cellStyle name="Normal 2 6 7 5 2" xfId="18571" xr:uid="{00000000-0005-0000-0000-000057480000}"/>
    <cellStyle name="Normal 2 6 7 6" xfId="18572" xr:uid="{00000000-0005-0000-0000-000058480000}"/>
    <cellStyle name="Normal 2 6 7 6 2" xfId="18573" xr:uid="{00000000-0005-0000-0000-000059480000}"/>
    <cellStyle name="Normal 2 6 7 7" xfId="18574" xr:uid="{00000000-0005-0000-0000-00005A480000}"/>
    <cellStyle name="Normal 2 6 8" xfId="18575" xr:uid="{00000000-0005-0000-0000-00005B480000}"/>
    <cellStyle name="Normal 2 6 8 2" xfId="18576" xr:uid="{00000000-0005-0000-0000-00005C480000}"/>
    <cellStyle name="Normal 2 6 8 2 2" xfId="18577" xr:uid="{00000000-0005-0000-0000-00005D480000}"/>
    <cellStyle name="Normal 2 6 8 3" xfId="18578" xr:uid="{00000000-0005-0000-0000-00005E480000}"/>
    <cellStyle name="Normal 2 6 9" xfId="18579" xr:uid="{00000000-0005-0000-0000-00005F480000}"/>
    <cellStyle name="Normal 2 6 9 2" xfId="18580" xr:uid="{00000000-0005-0000-0000-000060480000}"/>
    <cellStyle name="Normal 2 6 9 2 2" xfId="18581" xr:uid="{00000000-0005-0000-0000-000061480000}"/>
    <cellStyle name="Normal 2 6 9 3" xfId="18582" xr:uid="{00000000-0005-0000-0000-000062480000}"/>
    <cellStyle name="Normal 2 6_Confidential Information" xfId="18583" xr:uid="{00000000-0005-0000-0000-000063480000}"/>
    <cellStyle name="Normal 2 7" xfId="496" xr:uid="{00000000-0005-0000-0000-000064480000}"/>
    <cellStyle name="Normal 2 7 10" xfId="18584" xr:uid="{00000000-0005-0000-0000-000065480000}"/>
    <cellStyle name="Normal 2 7 11" xfId="18585" xr:uid="{00000000-0005-0000-0000-000066480000}"/>
    <cellStyle name="Normal 2 7 2" xfId="18586" xr:uid="{00000000-0005-0000-0000-000067480000}"/>
    <cellStyle name="Normal 2 7 2 2" xfId="18587" xr:uid="{00000000-0005-0000-0000-000068480000}"/>
    <cellStyle name="Normal 2 7 2 2 2" xfId="18588" xr:uid="{00000000-0005-0000-0000-000069480000}"/>
    <cellStyle name="Normal 2 7 2 2 2 2" xfId="18589" xr:uid="{00000000-0005-0000-0000-00006A480000}"/>
    <cellStyle name="Normal 2 7 2 2 3" xfId="18590" xr:uid="{00000000-0005-0000-0000-00006B480000}"/>
    <cellStyle name="Normal 2 7 2 3" xfId="18591" xr:uid="{00000000-0005-0000-0000-00006C480000}"/>
    <cellStyle name="Normal 2 7 2 3 2" xfId="18592" xr:uid="{00000000-0005-0000-0000-00006D480000}"/>
    <cellStyle name="Normal 2 7 2 3 2 2" xfId="18593" xr:uid="{00000000-0005-0000-0000-00006E480000}"/>
    <cellStyle name="Normal 2 7 2 3 3" xfId="18594" xr:uid="{00000000-0005-0000-0000-00006F480000}"/>
    <cellStyle name="Normal 2 7 2 4" xfId="18595" xr:uid="{00000000-0005-0000-0000-000070480000}"/>
    <cellStyle name="Normal 2 7 2 4 2" xfId="18596" xr:uid="{00000000-0005-0000-0000-000071480000}"/>
    <cellStyle name="Normal 2 7 2 4 2 2" xfId="18597" xr:uid="{00000000-0005-0000-0000-000072480000}"/>
    <cellStyle name="Normal 2 7 2 4 3" xfId="18598" xr:uid="{00000000-0005-0000-0000-000073480000}"/>
    <cellStyle name="Normal 2 7 2 5" xfId="18599" xr:uid="{00000000-0005-0000-0000-000074480000}"/>
    <cellStyle name="Normal 2 7 2 5 2" xfId="18600" xr:uid="{00000000-0005-0000-0000-000075480000}"/>
    <cellStyle name="Normal 2 7 2 6" xfId="18601" xr:uid="{00000000-0005-0000-0000-000076480000}"/>
    <cellStyle name="Normal 2 7 2 6 2" xfId="18602" xr:uid="{00000000-0005-0000-0000-000077480000}"/>
    <cellStyle name="Normal 2 7 2 7" xfId="18603" xr:uid="{00000000-0005-0000-0000-000078480000}"/>
    <cellStyle name="Normal 2 7 3" xfId="18604" xr:uid="{00000000-0005-0000-0000-000079480000}"/>
    <cellStyle name="Normal 2 7 3 2" xfId="18605" xr:uid="{00000000-0005-0000-0000-00007A480000}"/>
    <cellStyle name="Normal 2 7 3 2 2" xfId="18606" xr:uid="{00000000-0005-0000-0000-00007B480000}"/>
    <cellStyle name="Normal 2 7 3 2 2 2" xfId="18607" xr:uid="{00000000-0005-0000-0000-00007C480000}"/>
    <cellStyle name="Normal 2 7 3 2 3" xfId="18608" xr:uid="{00000000-0005-0000-0000-00007D480000}"/>
    <cellStyle name="Normal 2 7 3 3" xfId="18609" xr:uid="{00000000-0005-0000-0000-00007E480000}"/>
    <cellStyle name="Normal 2 7 3 3 2" xfId="18610" xr:uid="{00000000-0005-0000-0000-00007F480000}"/>
    <cellStyle name="Normal 2 7 3 3 2 2" xfId="18611" xr:uid="{00000000-0005-0000-0000-000080480000}"/>
    <cellStyle name="Normal 2 7 3 3 3" xfId="18612" xr:uid="{00000000-0005-0000-0000-000081480000}"/>
    <cellStyle name="Normal 2 7 3 4" xfId="18613" xr:uid="{00000000-0005-0000-0000-000082480000}"/>
    <cellStyle name="Normal 2 7 3 4 2" xfId="18614" xr:uid="{00000000-0005-0000-0000-000083480000}"/>
    <cellStyle name="Normal 2 7 3 4 2 2" xfId="18615" xr:uid="{00000000-0005-0000-0000-000084480000}"/>
    <cellStyle name="Normal 2 7 3 4 3" xfId="18616" xr:uid="{00000000-0005-0000-0000-000085480000}"/>
    <cellStyle name="Normal 2 7 3 5" xfId="18617" xr:uid="{00000000-0005-0000-0000-000086480000}"/>
    <cellStyle name="Normal 2 7 3 5 2" xfId="18618" xr:uid="{00000000-0005-0000-0000-000087480000}"/>
    <cellStyle name="Normal 2 7 3 6" xfId="18619" xr:uid="{00000000-0005-0000-0000-000088480000}"/>
    <cellStyle name="Normal 2 7 3 6 2" xfId="18620" xr:uid="{00000000-0005-0000-0000-000089480000}"/>
    <cellStyle name="Normal 2 7 3 7" xfId="18621" xr:uid="{00000000-0005-0000-0000-00008A480000}"/>
    <cellStyle name="Normal 2 7 4" xfId="18622" xr:uid="{00000000-0005-0000-0000-00008B480000}"/>
    <cellStyle name="Normal 2 7 4 2" xfId="18623" xr:uid="{00000000-0005-0000-0000-00008C480000}"/>
    <cellStyle name="Normal 2 7 4 2 2" xfId="18624" xr:uid="{00000000-0005-0000-0000-00008D480000}"/>
    <cellStyle name="Normal 2 7 4 3" xfId="18625" xr:uid="{00000000-0005-0000-0000-00008E480000}"/>
    <cellStyle name="Normal 2 7 5" xfId="18626" xr:uid="{00000000-0005-0000-0000-00008F480000}"/>
    <cellStyle name="Normal 2 7 5 2" xfId="18627" xr:uid="{00000000-0005-0000-0000-000090480000}"/>
    <cellStyle name="Normal 2 7 5 2 2" xfId="18628" xr:uid="{00000000-0005-0000-0000-000091480000}"/>
    <cellStyle name="Normal 2 7 5 3" xfId="18629" xr:uid="{00000000-0005-0000-0000-000092480000}"/>
    <cellStyle name="Normal 2 7 6" xfId="18630" xr:uid="{00000000-0005-0000-0000-000093480000}"/>
    <cellStyle name="Normal 2 7 6 2" xfId="18631" xr:uid="{00000000-0005-0000-0000-000094480000}"/>
    <cellStyle name="Normal 2 7 6 2 2" xfId="18632" xr:uid="{00000000-0005-0000-0000-000095480000}"/>
    <cellStyle name="Normal 2 7 6 3" xfId="18633" xr:uid="{00000000-0005-0000-0000-000096480000}"/>
    <cellStyle name="Normal 2 7 7" xfId="18634" xr:uid="{00000000-0005-0000-0000-000097480000}"/>
    <cellStyle name="Normal 2 7 7 2" xfId="18635" xr:uid="{00000000-0005-0000-0000-000098480000}"/>
    <cellStyle name="Normal 2 7 8" xfId="18636" xr:uid="{00000000-0005-0000-0000-000099480000}"/>
    <cellStyle name="Normal 2 7 8 2" xfId="18637" xr:uid="{00000000-0005-0000-0000-00009A480000}"/>
    <cellStyle name="Normal 2 7 9" xfId="18638" xr:uid="{00000000-0005-0000-0000-00009B480000}"/>
    <cellStyle name="Normal 2 8" xfId="18639" xr:uid="{00000000-0005-0000-0000-00009C480000}"/>
    <cellStyle name="Normal 2 8 2" xfId="18640" xr:uid="{00000000-0005-0000-0000-00009D480000}"/>
    <cellStyle name="Normal 2 8 2 2" xfId="18641" xr:uid="{00000000-0005-0000-0000-00009E480000}"/>
    <cellStyle name="Normal 2 8 2 2 2" xfId="18642" xr:uid="{00000000-0005-0000-0000-00009F480000}"/>
    <cellStyle name="Normal 2 8 2 2 2 2" xfId="18643" xr:uid="{00000000-0005-0000-0000-0000A0480000}"/>
    <cellStyle name="Normal 2 8 2 2 3" xfId="18644" xr:uid="{00000000-0005-0000-0000-0000A1480000}"/>
    <cellStyle name="Normal 2 8 2 3" xfId="18645" xr:uid="{00000000-0005-0000-0000-0000A2480000}"/>
    <cellStyle name="Normal 2 8 2 3 2" xfId="18646" xr:uid="{00000000-0005-0000-0000-0000A3480000}"/>
    <cellStyle name="Normal 2 8 2 3 2 2" xfId="18647" xr:uid="{00000000-0005-0000-0000-0000A4480000}"/>
    <cellStyle name="Normal 2 8 2 3 3" xfId="18648" xr:uid="{00000000-0005-0000-0000-0000A5480000}"/>
    <cellStyle name="Normal 2 8 2 4" xfId="18649" xr:uid="{00000000-0005-0000-0000-0000A6480000}"/>
    <cellStyle name="Normal 2 8 2 4 2" xfId="18650" xr:uid="{00000000-0005-0000-0000-0000A7480000}"/>
    <cellStyle name="Normal 2 8 2 4 2 2" xfId="18651" xr:uid="{00000000-0005-0000-0000-0000A8480000}"/>
    <cellStyle name="Normal 2 8 2 4 3" xfId="18652" xr:uid="{00000000-0005-0000-0000-0000A9480000}"/>
    <cellStyle name="Normal 2 8 2 5" xfId="18653" xr:uid="{00000000-0005-0000-0000-0000AA480000}"/>
    <cellStyle name="Normal 2 8 2 5 2" xfId="18654" xr:uid="{00000000-0005-0000-0000-0000AB480000}"/>
    <cellStyle name="Normal 2 8 2 6" xfId="18655" xr:uid="{00000000-0005-0000-0000-0000AC480000}"/>
    <cellStyle name="Normal 2 8 2 6 2" xfId="18656" xr:uid="{00000000-0005-0000-0000-0000AD480000}"/>
    <cellStyle name="Normal 2 8 2 7" xfId="18657" xr:uid="{00000000-0005-0000-0000-0000AE480000}"/>
    <cellStyle name="Normal 2 8 3" xfId="18658" xr:uid="{00000000-0005-0000-0000-0000AF480000}"/>
    <cellStyle name="Normal 2 8 3 2" xfId="18659" xr:uid="{00000000-0005-0000-0000-0000B0480000}"/>
    <cellStyle name="Normal 2 8 3 2 2" xfId="18660" xr:uid="{00000000-0005-0000-0000-0000B1480000}"/>
    <cellStyle name="Normal 2 8 3 2 2 2" xfId="18661" xr:uid="{00000000-0005-0000-0000-0000B2480000}"/>
    <cellStyle name="Normal 2 8 3 2 3" xfId="18662" xr:uid="{00000000-0005-0000-0000-0000B3480000}"/>
    <cellStyle name="Normal 2 8 3 3" xfId="18663" xr:uid="{00000000-0005-0000-0000-0000B4480000}"/>
    <cellStyle name="Normal 2 8 3 3 2" xfId="18664" xr:uid="{00000000-0005-0000-0000-0000B5480000}"/>
    <cellStyle name="Normal 2 8 3 3 2 2" xfId="18665" xr:uid="{00000000-0005-0000-0000-0000B6480000}"/>
    <cellStyle name="Normal 2 8 3 3 3" xfId="18666" xr:uid="{00000000-0005-0000-0000-0000B7480000}"/>
    <cellStyle name="Normal 2 8 3 4" xfId="18667" xr:uid="{00000000-0005-0000-0000-0000B8480000}"/>
    <cellStyle name="Normal 2 8 3 4 2" xfId="18668" xr:uid="{00000000-0005-0000-0000-0000B9480000}"/>
    <cellStyle name="Normal 2 8 3 4 2 2" xfId="18669" xr:uid="{00000000-0005-0000-0000-0000BA480000}"/>
    <cellStyle name="Normal 2 8 3 4 3" xfId="18670" xr:uid="{00000000-0005-0000-0000-0000BB480000}"/>
    <cellStyle name="Normal 2 8 3 5" xfId="18671" xr:uid="{00000000-0005-0000-0000-0000BC480000}"/>
    <cellStyle name="Normal 2 8 3 5 2" xfId="18672" xr:uid="{00000000-0005-0000-0000-0000BD480000}"/>
    <cellStyle name="Normal 2 8 3 6" xfId="18673" xr:uid="{00000000-0005-0000-0000-0000BE480000}"/>
    <cellStyle name="Normal 2 8 3 6 2" xfId="18674" xr:uid="{00000000-0005-0000-0000-0000BF480000}"/>
    <cellStyle name="Normal 2 8 3 7" xfId="18675" xr:uid="{00000000-0005-0000-0000-0000C0480000}"/>
    <cellStyle name="Normal 2 8 4" xfId="18676" xr:uid="{00000000-0005-0000-0000-0000C1480000}"/>
    <cellStyle name="Normal 2 8 4 2" xfId="18677" xr:uid="{00000000-0005-0000-0000-0000C2480000}"/>
    <cellStyle name="Normal 2 8 4 2 2" xfId="18678" xr:uid="{00000000-0005-0000-0000-0000C3480000}"/>
    <cellStyle name="Normal 2 8 4 3" xfId="18679" xr:uid="{00000000-0005-0000-0000-0000C4480000}"/>
    <cellStyle name="Normal 2 8 5" xfId="18680" xr:uid="{00000000-0005-0000-0000-0000C5480000}"/>
    <cellStyle name="Normal 2 8 5 2" xfId="18681" xr:uid="{00000000-0005-0000-0000-0000C6480000}"/>
    <cellStyle name="Normal 2 8 5 2 2" xfId="18682" xr:uid="{00000000-0005-0000-0000-0000C7480000}"/>
    <cellStyle name="Normal 2 8 5 3" xfId="18683" xr:uid="{00000000-0005-0000-0000-0000C8480000}"/>
    <cellStyle name="Normal 2 8 6" xfId="18684" xr:uid="{00000000-0005-0000-0000-0000C9480000}"/>
    <cellStyle name="Normal 2 8 6 2" xfId="18685" xr:uid="{00000000-0005-0000-0000-0000CA480000}"/>
    <cellStyle name="Normal 2 8 6 2 2" xfId="18686" xr:uid="{00000000-0005-0000-0000-0000CB480000}"/>
    <cellStyle name="Normal 2 8 6 3" xfId="18687" xr:uid="{00000000-0005-0000-0000-0000CC480000}"/>
    <cellStyle name="Normal 2 8 7" xfId="18688" xr:uid="{00000000-0005-0000-0000-0000CD480000}"/>
    <cellStyle name="Normal 2 8 7 2" xfId="18689" xr:uid="{00000000-0005-0000-0000-0000CE480000}"/>
    <cellStyle name="Normal 2 8 8" xfId="18690" xr:uid="{00000000-0005-0000-0000-0000CF480000}"/>
    <cellStyle name="Normal 2 8 8 2" xfId="18691" xr:uid="{00000000-0005-0000-0000-0000D0480000}"/>
    <cellStyle name="Normal 2 8 9" xfId="18692" xr:uid="{00000000-0005-0000-0000-0000D1480000}"/>
    <cellStyle name="Normal 2 9" xfId="18693" xr:uid="{00000000-0005-0000-0000-0000D2480000}"/>
    <cellStyle name="Normal 2 9 2" xfId="18694" xr:uid="{00000000-0005-0000-0000-0000D3480000}"/>
    <cellStyle name="Normal 2 9 2 2" xfId="18695" xr:uid="{00000000-0005-0000-0000-0000D4480000}"/>
    <cellStyle name="Normal 2 9 2 2 2" xfId="18696" xr:uid="{00000000-0005-0000-0000-0000D5480000}"/>
    <cellStyle name="Normal 2 9 2 2 2 2" xfId="18697" xr:uid="{00000000-0005-0000-0000-0000D6480000}"/>
    <cellStyle name="Normal 2 9 2 2 3" xfId="18698" xr:uid="{00000000-0005-0000-0000-0000D7480000}"/>
    <cellStyle name="Normal 2 9 2 3" xfId="18699" xr:uid="{00000000-0005-0000-0000-0000D8480000}"/>
    <cellStyle name="Normal 2 9 2 3 2" xfId="18700" xr:uid="{00000000-0005-0000-0000-0000D9480000}"/>
    <cellStyle name="Normal 2 9 2 3 2 2" xfId="18701" xr:uid="{00000000-0005-0000-0000-0000DA480000}"/>
    <cellStyle name="Normal 2 9 2 3 3" xfId="18702" xr:uid="{00000000-0005-0000-0000-0000DB480000}"/>
    <cellStyle name="Normal 2 9 2 4" xfId="18703" xr:uid="{00000000-0005-0000-0000-0000DC480000}"/>
    <cellStyle name="Normal 2 9 2 4 2" xfId="18704" xr:uid="{00000000-0005-0000-0000-0000DD480000}"/>
    <cellStyle name="Normal 2 9 2 4 2 2" xfId="18705" xr:uid="{00000000-0005-0000-0000-0000DE480000}"/>
    <cellStyle name="Normal 2 9 2 4 3" xfId="18706" xr:uid="{00000000-0005-0000-0000-0000DF480000}"/>
    <cellStyle name="Normal 2 9 2 5" xfId="18707" xr:uid="{00000000-0005-0000-0000-0000E0480000}"/>
    <cellStyle name="Normal 2 9 2 5 2" xfId="18708" xr:uid="{00000000-0005-0000-0000-0000E1480000}"/>
    <cellStyle name="Normal 2 9 2 6" xfId="18709" xr:uid="{00000000-0005-0000-0000-0000E2480000}"/>
    <cellStyle name="Normal 2 9 2 6 2" xfId="18710" xr:uid="{00000000-0005-0000-0000-0000E3480000}"/>
    <cellStyle name="Normal 2 9 2 7" xfId="18711" xr:uid="{00000000-0005-0000-0000-0000E4480000}"/>
    <cellStyle name="Normal 2 9 3" xfId="18712" xr:uid="{00000000-0005-0000-0000-0000E5480000}"/>
    <cellStyle name="Normal 2 9 3 2" xfId="18713" xr:uid="{00000000-0005-0000-0000-0000E6480000}"/>
    <cellStyle name="Normal 2 9 3 2 2" xfId="18714" xr:uid="{00000000-0005-0000-0000-0000E7480000}"/>
    <cellStyle name="Normal 2 9 3 3" xfId="18715" xr:uid="{00000000-0005-0000-0000-0000E8480000}"/>
    <cellStyle name="Normal 2 9 4" xfId="18716" xr:uid="{00000000-0005-0000-0000-0000E9480000}"/>
    <cellStyle name="Normal 2 9 4 2" xfId="18717" xr:uid="{00000000-0005-0000-0000-0000EA480000}"/>
    <cellStyle name="Normal 2 9 4 2 2" xfId="18718" xr:uid="{00000000-0005-0000-0000-0000EB480000}"/>
    <cellStyle name="Normal 2 9 4 3" xfId="18719" xr:uid="{00000000-0005-0000-0000-0000EC480000}"/>
    <cellStyle name="Normal 2 9 5" xfId="18720" xr:uid="{00000000-0005-0000-0000-0000ED480000}"/>
    <cellStyle name="Normal 2 9 5 2" xfId="18721" xr:uid="{00000000-0005-0000-0000-0000EE480000}"/>
    <cellStyle name="Normal 2 9 5 2 2" xfId="18722" xr:uid="{00000000-0005-0000-0000-0000EF480000}"/>
    <cellStyle name="Normal 2 9 5 3" xfId="18723" xr:uid="{00000000-0005-0000-0000-0000F0480000}"/>
    <cellStyle name="Normal 2 9 6" xfId="18724" xr:uid="{00000000-0005-0000-0000-0000F1480000}"/>
    <cellStyle name="Normal 2 9 6 2" xfId="18725" xr:uid="{00000000-0005-0000-0000-0000F2480000}"/>
    <cellStyle name="Normal 2 9 7" xfId="18726" xr:uid="{00000000-0005-0000-0000-0000F3480000}"/>
    <cellStyle name="Normal 2 9 7 2" xfId="18727" xr:uid="{00000000-0005-0000-0000-0000F4480000}"/>
    <cellStyle name="Normal 2 9 8" xfId="18728" xr:uid="{00000000-0005-0000-0000-0000F5480000}"/>
    <cellStyle name="Normal 2_Confidential Information" xfId="18729" xr:uid="{00000000-0005-0000-0000-0000F6480000}"/>
    <cellStyle name="Normal 20" xfId="497" xr:uid="{00000000-0005-0000-0000-0000F7480000}"/>
    <cellStyle name="Normal 20 10" xfId="18730" xr:uid="{00000000-0005-0000-0000-0000F8480000}"/>
    <cellStyle name="Normal 20 10 2" xfId="18731" xr:uid="{00000000-0005-0000-0000-0000F9480000}"/>
    <cellStyle name="Normal 20 10 2 2" xfId="18732" xr:uid="{00000000-0005-0000-0000-0000FA480000}"/>
    <cellStyle name="Normal 20 10 3" xfId="18733" xr:uid="{00000000-0005-0000-0000-0000FB480000}"/>
    <cellStyle name="Normal 20 11" xfId="18734" xr:uid="{00000000-0005-0000-0000-0000FC480000}"/>
    <cellStyle name="Normal 20 11 2" xfId="18735" xr:uid="{00000000-0005-0000-0000-0000FD480000}"/>
    <cellStyle name="Normal 20 11 2 2" xfId="18736" xr:uid="{00000000-0005-0000-0000-0000FE480000}"/>
    <cellStyle name="Normal 20 11 3" xfId="18737" xr:uid="{00000000-0005-0000-0000-0000FF480000}"/>
    <cellStyle name="Normal 20 12" xfId="18738" xr:uid="{00000000-0005-0000-0000-000000490000}"/>
    <cellStyle name="Normal 20 12 2" xfId="18739" xr:uid="{00000000-0005-0000-0000-000001490000}"/>
    <cellStyle name="Normal 20 12 2 2" xfId="18740" xr:uid="{00000000-0005-0000-0000-000002490000}"/>
    <cellStyle name="Normal 20 12 3" xfId="18741" xr:uid="{00000000-0005-0000-0000-000003490000}"/>
    <cellStyle name="Normal 20 13" xfId="18742" xr:uid="{00000000-0005-0000-0000-000004490000}"/>
    <cellStyle name="Normal 20 13 2" xfId="18743" xr:uid="{00000000-0005-0000-0000-000005490000}"/>
    <cellStyle name="Normal 20 14" xfId="18744" xr:uid="{00000000-0005-0000-0000-000006490000}"/>
    <cellStyle name="Normal 20 14 2" xfId="18745" xr:uid="{00000000-0005-0000-0000-000007490000}"/>
    <cellStyle name="Normal 20 15" xfId="18746" xr:uid="{00000000-0005-0000-0000-000008490000}"/>
    <cellStyle name="Normal 20 2" xfId="498" xr:uid="{00000000-0005-0000-0000-000009490000}"/>
    <cellStyle name="Normal 20 2 10" xfId="18747" xr:uid="{00000000-0005-0000-0000-00000A490000}"/>
    <cellStyle name="Normal 20 2 10 2" xfId="18748" xr:uid="{00000000-0005-0000-0000-00000B490000}"/>
    <cellStyle name="Normal 20 2 10 2 2" xfId="18749" xr:uid="{00000000-0005-0000-0000-00000C490000}"/>
    <cellStyle name="Normal 20 2 10 3" xfId="18750" xr:uid="{00000000-0005-0000-0000-00000D490000}"/>
    <cellStyle name="Normal 20 2 11" xfId="18751" xr:uid="{00000000-0005-0000-0000-00000E490000}"/>
    <cellStyle name="Normal 20 2 11 2" xfId="18752" xr:uid="{00000000-0005-0000-0000-00000F490000}"/>
    <cellStyle name="Normal 20 2 12" xfId="18753" xr:uid="{00000000-0005-0000-0000-000010490000}"/>
    <cellStyle name="Normal 20 2 12 2" xfId="18754" xr:uid="{00000000-0005-0000-0000-000011490000}"/>
    <cellStyle name="Normal 20 2 13" xfId="18755" xr:uid="{00000000-0005-0000-0000-000012490000}"/>
    <cellStyle name="Normal 20 2 2" xfId="499" xr:uid="{00000000-0005-0000-0000-000013490000}"/>
    <cellStyle name="Normal 20 2 2 10" xfId="18756" xr:uid="{00000000-0005-0000-0000-000014490000}"/>
    <cellStyle name="Normal 20 2 2 10 2" xfId="18757" xr:uid="{00000000-0005-0000-0000-000015490000}"/>
    <cellStyle name="Normal 20 2 2 11" xfId="18758" xr:uid="{00000000-0005-0000-0000-000016490000}"/>
    <cellStyle name="Normal 20 2 2 2" xfId="18759" xr:uid="{00000000-0005-0000-0000-000017490000}"/>
    <cellStyle name="Normal 20 2 2 2 2" xfId="18760" xr:uid="{00000000-0005-0000-0000-000018490000}"/>
    <cellStyle name="Normal 20 2 2 2 2 2" xfId="18761" xr:uid="{00000000-0005-0000-0000-000019490000}"/>
    <cellStyle name="Normal 20 2 2 2 2 2 2" xfId="18762" xr:uid="{00000000-0005-0000-0000-00001A490000}"/>
    <cellStyle name="Normal 20 2 2 2 2 2 2 2" xfId="18763" xr:uid="{00000000-0005-0000-0000-00001B490000}"/>
    <cellStyle name="Normal 20 2 2 2 2 2 3" xfId="18764" xr:uid="{00000000-0005-0000-0000-00001C490000}"/>
    <cellStyle name="Normal 20 2 2 2 2 3" xfId="18765" xr:uid="{00000000-0005-0000-0000-00001D490000}"/>
    <cellStyle name="Normal 20 2 2 2 2 3 2" xfId="18766" xr:uid="{00000000-0005-0000-0000-00001E490000}"/>
    <cellStyle name="Normal 20 2 2 2 2 3 2 2" xfId="18767" xr:uid="{00000000-0005-0000-0000-00001F490000}"/>
    <cellStyle name="Normal 20 2 2 2 2 3 3" xfId="18768" xr:uid="{00000000-0005-0000-0000-000020490000}"/>
    <cellStyle name="Normal 20 2 2 2 2 4" xfId="18769" xr:uid="{00000000-0005-0000-0000-000021490000}"/>
    <cellStyle name="Normal 20 2 2 2 2 4 2" xfId="18770" xr:uid="{00000000-0005-0000-0000-000022490000}"/>
    <cellStyle name="Normal 20 2 2 2 2 4 2 2" xfId="18771" xr:uid="{00000000-0005-0000-0000-000023490000}"/>
    <cellStyle name="Normal 20 2 2 2 2 4 3" xfId="18772" xr:uid="{00000000-0005-0000-0000-000024490000}"/>
    <cellStyle name="Normal 20 2 2 2 2 5" xfId="18773" xr:uid="{00000000-0005-0000-0000-000025490000}"/>
    <cellStyle name="Normal 20 2 2 2 2 5 2" xfId="18774" xr:uid="{00000000-0005-0000-0000-000026490000}"/>
    <cellStyle name="Normal 20 2 2 2 2 6" xfId="18775" xr:uid="{00000000-0005-0000-0000-000027490000}"/>
    <cellStyle name="Normal 20 2 2 2 2 6 2" xfId="18776" xr:uid="{00000000-0005-0000-0000-000028490000}"/>
    <cellStyle name="Normal 20 2 2 2 2 7" xfId="18777" xr:uid="{00000000-0005-0000-0000-000029490000}"/>
    <cellStyle name="Normal 20 2 2 2 3" xfId="18778" xr:uid="{00000000-0005-0000-0000-00002A490000}"/>
    <cellStyle name="Normal 20 2 2 2 3 2" xfId="18779" xr:uid="{00000000-0005-0000-0000-00002B490000}"/>
    <cellStyle name="Normal 20 2 2 2 3 2 2" xfId="18780" xr:uid="{00000000-0005-0000-0000-00002C490000}"/>
    <cellStyle name="Normal 20 2 2 2 3 2 2 2" xfId="18781" xr:uid="{00000000-0005-0000-0000-00002D490000}"/>
    <cellStyle name="Normal 20 2 2 2 3 2 3" xfId="18782" xr:uid="{00000000-0005-0000-0000-00002E490000}"/>
    <cellStyle name="Normal 20 2 2 2 3 3" xfId="18783" xr:uid="{00000000-0005-0000-0000-00002F490000}"/>
    <cellStyle name="Normal 20 2 2 2 3 3 2" xfId="18784" xr:uid="{00000000-0005-0000-0000-000030490000}"/>
    <cellStyle name="Normal 20 2 2 2 3 3 2 2" xfId="18785" xr:uid="{00000000-0005-0000-0000-000031490000}"/>
    <cellStyle name="Normal 20 2 2 2 3 3 3" xfId="18786" xr:uid="{00000000-0005-0000-0000-000032490000}"/>
    <cellStyle name="Normal 20 2 2 2 3 4" xfId="18787" xr:uid="{00000000-0005-0000-0000-000033490000}"/>
    <cellStyle name="Normal 20 2 2 2 3 4 2" xfId="18788" xr:uid="{00000000-0005-0000-0000-000034490000}"/>
    <cellStyle name="Normal 20 2 2 2 3 4 2 2" xfId="18789" xr:uid="{00000000-0005-0000-0000-000035490000}"/>
    <cellStyle name="Normal 20 2 2 2 3 4 3" xfId="18790" xr:uid="{00000000-0005-0000-0000-000036490000}"/>
    <cellStyle name="Normal 20 2 2 2 3 5" xfId="18791" xr:uid="{00000000-0005-0000-0000-000037490000}"/>
    <cellStyle name="Normal 20 2 2 2 3 5 2" xfId="18792" xr:uid="{00000000-0005-0000-0000-000038490000}"/>
    <cellStyle name="Normal 20 2 2 2 3 6" xfId="18793" xr:uid="{00000000-0005-0000-0000-000039490000}"/>
    <cellStyle name="Normal 20 2 2 2 3 6 2" xfId="18794" xr:uid="{00000000-0005-0000-0000-00003A490000}"/>
    <cellStyle name="Normal 20 2 2 2 3 7" xfId="18795" xr:uid="{00000000-0005-0000-0000-00003B490000}"/>
    <cellStyle name="Normal 20 2 2 2 4" xfId="18796" xr:uid="{00000000-0005-0000-0000-00003C490000}"/>
    <cellStyle name="Normal 20 2 2 2 4 2" xfId="18797" xr:uid="{00000000-0005-0000-0000-00003D490000}"/>
    <cellStyle name="Normal 20 2 2 2 4 2 2" xfId="18798" xr:uid="{00000000-0005-0000-0000-00003E490000}"/>
    <cellStyle name="Normal 20 2 2 2 4 3" xfId="18799" xr:uid="{00000000-0005-0000-0000-00003F490000}"/>
    <cellStyle name="Normal 20 2 2 2 5" xfId="18800" xr:uid="{00000000-0005-0000-0000-000040490000}"/>
    <cellStyle name="Normal 20 2 2 2 5 2" xfId="18801" xr:uid="{00000000-0005-0000-0000-000041490000}"/>
    <cellStyle name="Normal 20 2 2 2 5 2 2" xfId="18802" xr:uid="{00000000-0005-0000-0000-000042490000}"/>
    <cellStyle name="Normal 20 2 2 2 5 3" xfId="18803" xr:uid="{00000000-0005-0000-0000-000043490000}"/>
    <cellStyle name="Normal 20 2 2 2 6" xfId="18804" xr:uid="{00000000-0005-0000-0000-000044490000}"/>
    <cellStyle name="Normal 20 2 2 2 6 2" xfId="18805" xr:uid="{00000000-0005-0000-0000-000045490000}"/>
    <cellStyle name="Normal 20 2 2 2 6 2 2" xfId="18806" xr:uid="{00000000-0005-0000-0000-000046490000}"/>
    <cellStyle name="Normal 20 2 2 2 6 3" xfId="18807" xr:uid="{00000000-0005-0000-0000-000047490000}"/>
    <cellStyle name="Normal 20 2 2 2 7" xfId="18808" xr:uid="{00000000-0005-0000-0000-000048490000}"/>
    <cellStyle name="Normal 20 2 2 2 7 2" xfId="18809" xr:uid="{00000000-0005-0000-0000-000049490000}"/>
    <cellStyle name="Normal 20 2 2 2 8" xfId="18810" xr:uid="{00000000-0005-0000-0000-00004A490000}"/>
    <cellStyle name="Normal 20 2 2 2 8 2" xfId="18811" xr:uid="{00000000-0005-0000-0000-00004B490000}"/>
    <cellStyle name="Normal 20 2 2 2 9" xfId="18812" xr:uid="{00000000-0005-0000-0000-00004C490000}"/>
    <cellStyle name="Normal 20 2 2 3" xfId="18813" xr:uid="{00000000-0005-0000-0000-00004D490000}"/>
    <cellStyle name="Normal 20 2 2 3 2" xfId="18814" xr:uid="{00000000-0005-0000-0000-00004E490000}"/>
    <cellStyle name="Normal 20 2 2 3 2 2" xfId="18815" xr:uid="{00000000-0005-0000-0000-00004F490000}"/>
    <cellStyle name="Normal 20 2 2 3 2 2 2" xfId="18816" xr:uid="{00000000-0005-0000-0000-000050490000}"/>
    <cellStyle name="Normal 20 2 2 3 2 2 2 2" xfId="18817" xr:uid="{00000000-0005-0000-0000-000051490000}"/>
    <cellStyle name="Normal 20 2 2 3 2 2 3" xfId="18818" xr:uid="{00000000-0005-0000-0000-000052490000}"/>
    <cellStyle name="Normal 20 2 2 3 2 3" xfId="18819" xr:uid="{00000000-0005-0000-0000-000053490000}"/>
    <cellStyle name="Normal 20 2 2 3 2 3 2" xfId="18820" xr:uid="{00000000-0005-0000-0000-000054490000}"/>
    <cellStyle name="Normal 20 2 2 3 2 3 2 2" xfId="18821" xr:uid="{00000000-0005-0000-0000-000055490000}"/>
    <cellStyle name="Normal 20 2 2 3 2 3 3" xfId="18822" xr:uid="{00000000-0005-0000-0000-000056490000}"/>
    <cellStyle name="Normal 20 2 2 3 2 4" xfId="18823" xr:uid="{00000000-0005-0000-0000-000057490000}"/>
    <cellStyle name="Normal 20 2 2 3 2 4 2" xfId="18824" xr:uid="{00000000-0005-0000-0000-000058490000}"/>
    <cellStyle name="Normal 20 2 2 3 2 4 2 2" xfId="18825" xr:uid="{00000000-0005-0000-0000-000059490000}"/>
    <cellStyle name="Normal 20 2 2 3 2 4 3" xfId="18826" xr:uid="{00000000-0005-0000-0000-00005A490000}"/>
    <cellStyle name="Normal 20 2 2 3 2 5" xfId="18827" xr:uid="{00000000-0005-0000-0000-00005B490000}"/>
    <cellStyle name="Normal 20 2 2 3 2 5 2" xfId="18828" xr:uid="{00000000-0005-0000-0000-00005C490000}"/>
    <cellStyle name="Normal 20 2 2 3 2 6" xfId="18829" xr:uid="{00000000-0005-0000-0000-00005D490000}"/>
    <cellStyle name="Normal 20 2 2 3 2 6 2" xfId="18830" xr:uid="{00000000-0005-0000-0000-00005E490000}"/>
    <cellStyle name="Normal 20 2 2 3 2 7" xfId="18831" xr:uid="{00000000-0005-0000-0000-00005F490000}"/>
    <cellStyle name="Normal 20 2 2 3 3" xfId="18832" xr:uid="{00000000-0005-0000-0000-000060490000}"/>
    <cellStyle name="Normal 20 2 2 3 3 2" xfId="18833" xr:uid="{00000000-0005-0000-0000-000061490000}"/>
    <cellStyle name="Normal 20 2 2 3 3 2 2" xfId="18834" xr:uid="{00000000-0005-0000-0000-000062490000}"/>
    <cellStyle name="Normal 20 2 2 3 3 3" xfId="18835" xr:uid="{00000000-0005-0000-0000-000063490000}"/>
    <cellStyle name="Normal 20 2 2 3 4" xfId="18836" xr:uid="{00000000-0005-0000-0000-000064490000}"/>
    <cellStyle name="Normal 20 2 2 3 4 2" xfId="18837" xr:uid="{00000000-0005-0000-0000-000065490000}"/>
    <cellStyle name="Normal 20 2 2 3 4 2 2" xfId="18838" xr:uid="{00000000-0005-0000-0000-000066490000}"/>
    <cellStyle name="Normal 20 2 2 3 4 3" xfId="18839" xr:uid="{00000000-0005-0000-0000-000067490000}"/>
    <cellStyle name="Normal 20 2 2 3 5" xfId="18840" xr:uid="{00000000-0005-0000-0000-000068490000}"/>
    <cellStyle name="Normal 20 2 2 3 5 2" xfId="18841" xr:uid="{00000000-0005-0000-0000-000069490000}"/>
    <cellStyle name="Normal 20 2 2 3 5 2 2" xfId="18842" xr:uid="{00000000-0005-0000-0000-00006A490000}"/>
    <cellStyle name="Normal 20 2 2 3 5 3" xfId="18843" xr:uid="{00000000-0005-0000-0000-00006B490000}"/>
    <cellStyle name="Normal 20 2 2 3 6" xfId="18844" xr:uid="{00000000-0005-0000-0000-00006C490000}"/>
    <cellStyle name="Normal 20 2 2 3 6 2" xfId="18845" xr:uid="{00000000-0005-0000-0000-00006D490000}"/>
    <cellStyle name="Normal 20 2 2 3 7" xfId="18846" xr:uid="{00000000-0005-0000-0000-00006E490000}"/>
    <cellStyle name="Normal 20 2 2 3 7 2" xfId="18847" xr:uid="{00000000-0005-0000-0000-00006F490000}"/>
    <cellStyle name="Normal 20 2 2 3 8" xfId="18848" xr:uid="{00000000-0005-0000-0000-000070490000}"/>
    <cellStyle name="Normal 20 2 2 4" xfId="18849" xr:uid="{00000000-0005-0000-0000-000071490000}"/>
    <cellStyle name="Normal 20 2 2 4 2" xfId="18850" xr:uid="{00000000-0005-0000-0000-000072490000}"/>
    <cellStyle name="Normal 20 2 2 4 2 2" xfId="18851" xr:uid="{00000000-0005-0000-0000-000073490000}"/>
    <cellStyle name="Normal 20 2 2 4 2 2 2" xfId="18852" xr:uid="{00000000-0005-0000-0000-000074490000}"/>
    <cellStyle name="Normal 20 2 2 4 2 3" xfId="18853" xr:uid="{00000000-0005-0000-0000-000075490000}"/>
    <cellStyle name="Normal 20 2 2 4 3" xfId="18854" xr:uid="{00000000-0005-0000-0000-000076490000}"/>
    <cellStyle name="Normal 20 2 2 4 3 2" xfId="18855" xr:uid="{00000000-0005-0000-0000-000077490000}"/>
    <cellStyle name="Normal 20 2 2 4 3 2 2" xfId="18856" xr:uid="{00000000-0005-0000-0000-000078490000}"/>
    <cellStyle name="Normal 20 2 2 4 3 3" xfId="18857" xr:uid="{00000000-0005-0000-0000-000079490000}"/>
    <cellStyle name="Normal 20 2 2 4 4" xfId="18858" xr:uid="{00000000-0005-0000-0000-00007A490000}"/>
    <cellStyle name="Normal 20 2 2 4 4 2" xfId="18859" xr:uid="{00000000-0005-0000-0000-00007B490000}"/>
    <cellStyle name="Normal 20 2 2 4 4 2 2" xfId="18860" xr:uid="{00000000-0005-0000-0000-00007C490000}"/>
    <cellStyle name="Normal 20 2 2 4 4 3" xfId="18861" xr:uid="{00000000-0005-0000-0000-00007D490000}"/>
    <cellStyle name="Normal 20 2 2 4 5" xfId="18862" xr:uid="{00000000-0005-0000-0000-00007E490000}"/>
    <cellStyle name="Normal 20 2 2 4 5 2" xfId="18863" xr:uid="{00000000-0005-0000-0000-00007F490000}"/>
    <cellStyle name="Normal 20 2 2 4 6" xfId="18864" xr:uid="{00000000-0005-0000-0000-000080490000}"/>
    <cellStyle name="Normal 20 2 2 4 6 2" xfId="18865" xr:uid="{00000000-0005-0000-0000-000081490000}"/>
    <cellStyle name="Normal 20 2 2 4 7" xfId="18866" xr:uid="{00000000-0005-0000-0000-000082490000}"/>
    <cellStyle name="Normal 20 2 2 5" xfId="18867" xr:uid="{00000000-0005-0000-0000-000083490000}"/>
    <cellStyle name="Normal 20 2 2 5 2" xfId="18868" xr:uid="{00000000-0005-0000-0000-000084490000}"/>
    <cellStyle name="Normal 20 2 2 5 2 2" xfId="18869" xr:uid="{00000000-0005-0000-0000-000085490000}"/>
    <cellStyle name="Normal 20 2 2 5 2 2 2" xfId="18870" xr:uid="{00000000-0005-0000-0000-000086490000}"/>
    <cellStyle name="Normal 20 2 2 5 2 3" xfId="18871" xr:uid="{00000000-0005-0000-0000-000087490000}"/>
    <cellStyle name="Normal 20 2 2 5 3" xfId="18872" xr:uid="{00000000-0005-0000-0000-000088490000}"/>
    <cellStyle name="Normal 20 2 2 5 3 2" xfId="18873" xr:uid="{00000000-0005-0000-0000-000089490000}"/>
    <cellStyle name="Normal 20 2 2 5 3 2 2" xfId="18874" xr:uid="{00000000-0005-0000-0000-00008A490000}"/>
    <cellStyle name="Normal 20 2 2 5 3 3" xfId="18875" xr:uid="{00000000-0005-0000-0000-00008B490000}"/>
    <cellStyle name="Normal 20 2 2 5 4" xfId="18876" xr:uid="{00000000-0005-0000-0000-00008C490000}"/>
    <cellStyle name="Normal 20 2 2 5 4 2" xfId="18877" xr:uid="{00000000-0005-0000-0000-00008D490000}"/>
    <cellStyle name="Normal 20 2 2 5 4 2 2" xfId="18878" xr:uid="{00000000-0005-0000-0000-00008E490000}"/>
    <cellStyle name="Normal 20 2 2 5 4 3" xfId="18879" xr:uid="{00000000-0005-0000-0000-00008F490000}"/>
    <cellStyle name="Normal 20 2 2 5 5" xfId="18880" xr:uid="{00000000-0005-0000-0000-000090490000}"/>
    <cellStyle name="Normal 20 2 2 5 5 2" xfId="18881" xr:uid="{00000000-0005-0000-0000-000091490000}"/>
    <cellStyle name="Normal 20 2 2 5 6" xfId="18882" xr:uid="{00000000-0005-0000-0000-000092490000}"/>
    <cellStyle name="Normal 20 2 2 5 6 2" xfId="18883" xr:uid="{00000000-0005-0000-0000-000093490000}"/>
    <cellStyle name="Normal 20 2 2 5 7" xfId="18884" xr:uid="{00000000-0005-0000-0000-000094490000}"/>
    <cellStyle name="Normal 20 2 2 6" xfId="18885" xr:uid="{00000000-0005-0000-0000-000095490000}"/>
    <cellStyle name="Normal 20 2 2 6 2" xfId="18886" xr:uid="{00000000-0005-0000-0000-000096490000}"/>
    <cellStyle name="Normal 20 2 2 6 2 2" xfId="18887" xr:uid="{00000000-0005-0000-0000-000097490000}"/>
    <cellStyle name="Normal 20 2 2 6 3" xfId="18888" xr:uid="{00000000-0005-0000-0000-000098490000}"/>
    <cellStyle name="Normal 20 2 2 7" xfId="18889" xr:uid="{00000000-0005-0000-0000-000099490000}"/>
    <cellStyle name="Normal 20 2 2 7 2" xfId="18890" xr:uid="{00000000-0005-0000-0000-00009A490000}"/>
    <cellStyle name="Normal 20 2 2 7 2 2" xfId="18891" xr:uid="{00000000-0005-0000-0000-00009B490000}"/>
    <cellStyle name="Normal 20 2 2 7 3" xfId="18892" xr:uid="{00000000-0005-0000-0000-00009C490000}"/>
    <cellStyle name="Normal 20 2 2 8" xfId="18893" xr:uid="{00000000-0005-0000-0000-00009D490000}"/>
    <cellStyle name="Normal 20 2 2 8 2" xfId="18894" xr:uid="{00000000-0005-0000-0000-00009E490000}"/>
    <cellStyle name="Normal 20 2 2 8 2 2" xfId="18895" xr:uid="{00000000-0005-0000-0000-00009F490000}"/>
    <cellStyle name="Normal 20 2 2 8 3" xfId="18896" xr:uid="{00000000-0005-0000-0000-0000A0490000}"/>
    <cellStyle name="Normal 20 2 2 9" xfId="18897" xr:uid="{00000000-0005-0000-0000-0000A1490000}"/>
    <cellStyle name="Normal 20 2 2 9 2" xfId="18898" xr:uid="{00000000-0005-0000-0000-0000A2490000}"/>
    <cellStyle name="Normal 20 2 3" xfId="500" xr:uid="{00000000-0005-0000-0000-0000A3490000}"/>
    <cellStyle name="Normal 20 2 3 10" xfId="18899" xr:uid="{00000000-0005-0000-0000-0000A4490000}"/>
    <cellStyle name="Normal 20 2 3 10 2" xfId="18900" xr:uid="{00000000-0005-0000-0000-0000A5490000}"/>
    <cellStyle name="Normal 20 2 3 11" xfId="18901" xr:uid="{00000000-0005-0000-0000-0000A6490000}"/>
    <cellStyle name="Normal 20 2 3 2" xfId="18902" xr:uid="{00000000-0005-0000-0000-0000A7490000}"/>
    <cellStyle name="Normal 20 2 3 2 2" xfId="18903" xr:uid="{00000000-0005-0000-0000-0000A8490000}"/>
    <cellStyle name="Normal 20 2 3 2 2 2" xfId="18904" xr:uid="{00000000-0005-0000-0000-0000A9490000}"/>
    <cellStyle name="Normal 20 2 3 2 2 2 2" xfId="18905" xr:uid="{00000000-0005-0000-0000-0000AA490000}"/>
    <cellStyle name="Normal 20 2 3 2 2 2 2 2" xfId="18906" xr:uid="{00000000-0005-0000-0000-0000AB490000}"/>
    <cellStyle name="Normal 20 2 3 2 2 2 3" xfId="18907" xr:uid="{00000000-0005-0000-0000-0000AC490000}"/>
    <cellStyle name="Normal 20 2 3 2 2 3" xfId="18908" xr:uid="{00000000-0005-0000-0000-0000AD490000}"/>
    <cellStyle name="Normal 20 2 3 2 2 3 2" xfId="18909" xr:uid="{00000000-0005-0000-0000-0000AE490000}"/>
    <cellStyle name="Normal 20 2 3 2 2 3 2 2" xfId="18910" xr:uid="{00000000-0005-0000-0000-0000AF490000}"/>
    <cellStyle name="Normal 20 2 3 2 2 3 3" xfId="18911" xr:uid="{00000000-0005-0000-0000-0000B0490000}"/>
    <cellStyle name="Normal 20 2 3 2 2 4" xfId="18912" xr:uid="{00000000-0005-0000-0000-0000B1490000}"/>
    <cellStyle name="Normal 20 2 3 2 2 4 2" xfId="18913" xr:uid="{00000000-0005-0000-0000-0000B2490000}"/>
    <cellStyle name="Normal 20 2 3 2 2 4 2 2" xfId="18914" xr:uid="{00000000-0005-0000-0000-0000B3490000}"/>
    <cellStyle name="Normal 20 2 3 2 2 4 3" xfId="18915" xr:uid="{00000000-0005-0000-0000-0000B4490000}"/>
    <cellStyle name="Normal 20 2 3 2 2 5" xfId="18916" xr:uid="{00000000-0005-0000-0000-0000B5490000}"/>
    <cellStyle name="Normal 20 2 3 2 2 5 2" xfId="18917" xr:uid="{00000000-0005-0000-0000-0000B6490000}"/>
    <cellStyle name="Normal 20 2 3 2 2 6" xfId="18918" xr:uid="{00000000-0005-0000-0000-0000B7490000}"/>
    <cellStyle name="Normal 20 2 3 2 2 6 2" xfId="18919" xr:uid="{00000000-0005-0000-0000-0000B8490000}"/>
    <cellStyle name="Normal 20 2 3 2 2 7" xfId="18920" xr:uid="{00000000-0005-0000-0000-0000B9490000}"/>
    <cellStyle name="Normal 20 2 3 2 3" xfId="18921" xr:uid="{00000000-0005-0000-0000-0000BA490000}"/>
    <cellStyle name="Normal 20 2 3 2 3 2" xfId="18922" xr:uid="{00000000-0005-0000-0000-0000BB490000}"/>
    <cellStyle name="Normal 20 2 3 2 3 2 2" xfId="18923" xr:uid="{00000000-0005-0000-0000-0000BC490000}"/>
    <cellStyle name="Normal 20 2 3 2 3 2 2 2" xfId="18924" xr:uid="{00000000-0005-0000-0000-0000BD490000}"/>
    <cellStyle name="Normal 20 2 3 2 3 2 3" xfId="18925" xr:uid="{00000000-0005-0000-0000-0000BE490000}"/>
    <cellStyle name="Normal 20 2 3 2 3 3" xfId="18926" xr:uid="{00000000-0005-0000-0000-0000BF490000}"/>
    <cellStyle name="Normal 20 2 3 2 3 3 2" xfId="18927" xr:uid="{00000000-0005-0000-0000-0000C0490000}"/>
    <cellStyle name="Normal 20 2 3 2 3 3 2 2" xfId="18928" xr:uid="{00000000-0005-0000-0000-0000C1490000}"/>
    <cellStyle name="Normal 20 2 3 2 3 3 3" xfId="18929" xr:uid="{00000000-0005-0000-0000-0000C2490000}"/>
    <cellStyle name="Normal 20 2 3 2 3 4" xfId="18930" xr:uid="{00000000-0005-0000-0000-0000C3490000}"/>
    <cellStyle name="Normal 20 2 3 2 3 4 2" xfId="18931" xr:uid="{00000000-0005-0000-0000-0000C4490000}"/>
    <cellStyle name="Normal 20 2 3 2 3 4 2 2" xfId="18932" xr:uid="{00000000-0005-0000-0000-0000C5490000}"/>
    <cellStyle name="Normal 20 2 3 2 3 4 3" xfId="18933" xr:uid="{00000000-0005-0000-0000-0000C6490000}"/>
    <cellStyle name="Normal 20 2 3 2 3 5" xfId="18934" xr:uid="{00000000-0005-0000-0000-0000C7490000}"/>
    <cellStyle name="Normal 20 2 3 2 3 5 2" xfId="18935" xr:uid="{00000000-0005-0000-0000-0000C8490000}"/>
    <cellStyle name="Normal 20 2 3 2 3 6" xfId="18936" xr:uid="{00000000-0005-0000-0000-0000C9490000}"/>
    <cellStyle name="Normal 20 2 3 2 3 6 2" xfId="18937" xr:uid="{00000000-0005-0000-0000-0000CA490000}"/>
    <cellStyle name="Normal 20 2 3 2 3 7" xfId="18938" xr:uid="{00000000-0005-0000-0000-0000CB490000}"/>
    <cellStyle name="Normal 20 2 3 2 4" xfId="18939" xr:uid="{00000000-0005-0000-0000-0000CC490000}"/>
    <cellStyle name="Normal 20 2 3 2 4 2" xfId="18940" xr:uid="{00000000-0005-0000-0000-0000CD490000}"/>
    <cellStyle name="Normal 20 2 3 2 4 2 2" xfId="18941" xr:uid="{00000000-0005-0000-0000-0000CE490000}"/>
    <cellStyle name="Normal 20 2 3 2 4 3" xfId="18942" xr:uid="{00000000-0005-0000-0000-0000CF490000}"/>
    <cellStyle name="Normal 20 2 3 2 5" xfId="18943" xr:uid="{00000000-0005-0000-0000-0000D0490000}"/>
    <cellStyle name="Normal 20 2 3 2 5 2" xfId="18944" xr:uid="{00000000-0005-0000-0000-0000D1490000}"/>
    <cellStyle name="Normal 20 2 3 2 5 2 2" xfId="18945" xr:uid="{00000000-0005-0000-0000-0000D2490000}"/>
    <cellStyle name="Normal 20 2 3 2 5 3" xfId="18946" xr:uid="{00000000-0005-0000-0000-0000D3490000}"/>
    <cellStyle name="Normal 20 2 3 2 6" xfId="18947" xr:uid="{00000000-0005-0000-0000-0000D4490000}"/>
    <cellStyle name="Normal 20 2 3 2 6 2" xfId="18948" xr:uid="{00000000-0005-0000-0000-0000D5490000}"/>
    <cellStyle name="Normal 20 2 3 2 6 2 2" xfId="18949" xr:uid="{00000000-0005-0000-0000-0000D6490000}"/>
    <cellStyle name="Normal 20 2 3 2 6 3" xfId="18950" xr:uid="{00000000-0005-0000-0000-0000D7490000}"/>
    <cellStyle name="Normal 20 2 3 2 7" xfId="18951" xr:uid="{00000000-0005-0000-0000-0000D8490000}"/>
    <cellStyle name="Normal 20 2 3 2 7 2" xfId="18952" xr:uid="{00000000-0005-0000-0000-0000D9490000}"/>
    <cellStyle name="Normal 20 2 3 2 8" xfId="18953" xr:uid="{00000000-0005-0000-0000-0000DA490000}"/>
    <cellStyle name="Normal 20 2 3 2 8 2" xfId="18954" xr:uid="{00000000-0005-0000-0000-0000DB490000}"/>
    <cellStyle name="Normal 20 2 3 2 9" xfId="18955" xr:uid="{00000000-0005-0000-0000-0000DC490000}"/>
    <cellStyle name="Normal 20 2 3 3" xfId="18956" xr:uid="{00000000-0005-0000-0000-0000DD490000}"/>
    <cellStyle name="Normal 20 2 3 3 2" xfId="18957" xr:uid="{00000000-0005-0000-0000-0000DE490000}"/>
    <cellStyle name="Normal 20 2 3 3 2 2" xfId="18958" xr:uid="{00000000-0005-0000-0000-0000DF490000}"/>
    <cellStyle name="Normal 20 2 3 3 2 2 2" xfId="18959" xr:uid="{00000000-0005-0000-0000-0000E0490000}"/>
    <cellStyle name="Normal 20 2 3 3 2 2 2 2" xfId="18960" xr:uid="{00000000-0005-0000-0000-0000E1490000}"/>
    <cellStyle name="Normal 20 2 3 3 2 2 3" xfId="18961" xr:uid="{00000000-0005-0000-0000-0000E2490000}"/>
    <cellStyle name="Normal 20 2 3 3 2 3" xfId="18962" xr:uid="{00000000-0005-0000-0000-0000E3490000}"/>
    <cellStyle name="Normal 20 2 3 3 2 3 2" xfId="18963" xr:uid="{00000000-0005-0000-0000-0000E4490000}"/>
    <cellStyle name="Normal 20 2 3 3 2 3 2 2" xfId="18964" xr:uid="{00000000-0005-0000-0000-0000E5490000}"/>
    <cellStyle name="Normal 20 2 3 3 2 3 3" xfId="18965" xr:uid="{00000000-0005-0000-0000-0000E6490000}"/>
    <cellStyle name="Normal 20 2 3 3 2 4" xfId="18966" xr:uid="{00000000-0005-0000-0000-0000E7490000}"/>
    <cellStyle name="Normal 20 2 3 3 2 4 2" xfId="18967" xr:uid="{00000000-0005-0000-0000-0000E8490000}"/>
    <cellStyle name="Normal 20 2 3 3 2 4 2 2" xfId="18968" xr:uid="{00000000-0005-0000-0000-0000E9490000}"/>
    <cellStyle name="Normal 20 2 3 3 2 4 3" xfId="18969" xr:uid="{00000000-0005-0000-0000-0000EA490000}"/>
    <cellStyle name="Normal 20 2 3 3 2 5" xfId="18970" xr:uid="{00000000-0005-0000-0000-0000EB490000}"/>
    <cellStyle name="Normal 20 2 3 3 2 5 2" xfId="18971" xr:uid="{00000000-0005-0000-0000-0000EC490000}"/>
    <cellStyle name="Normal 20 2 3 3 2 6" xfId="18972" xr:uid="{00000000-0005-0000-0000-0000ED490000}"/>
    <cellStyle name="Normal 20 2 3 3 2 6 2" xfId="18973" xr:uid="{00000000-0005-0000-0000-0000EE490000}"/>
    <cellStyle name="Normal 20 2 3 3 2 7" xfId="18974" xr:uid="{00000000-0005-0000-0000-0000EF490000}"/>
    <cellStyle name="Normal 20 2 3 3 3" xfId="18975" xr:uid="{00000000-0005-0000-0000-0000F0490000}"/>
    <cellStyle name="Normal 20 2 3 3 3 2" xfId="18976" xr:uid="{00000000-0005-0000-0000-0000F1490000}"/>
    <cellStyle name="Normal 20 2 3 3 3 2 2" xfId="18977" xr:uid="{00000000-0005-0000-0000-0000F2490000}"/>
    <cellStyle name="Normal 20 2 3 3 3 3" xfId="18978" xr:uid="{00000000-0005-0000-0000-0000F3490000}"/>
    <cellStyle name="Normal 20 2 3 3 4" xfId="18979" xr:uid="{00000000-0005-0000-0000-0000F4490000}"/>
    <cellStyle name="Normal 20 2 3 3 4 2" xfId="18980" xr:uid="{00000000-0005-0000-0000-0000F5490000}"/>
    <cellStyle name="Normal 20 2 3 3 4 2 2" xfId="18981" xr:uid="{00000000-0005-0000-0000-0000F6490000}"/>
    <cellStyle name="Normal 20 2 3 3 4 3" xfId="18982" xr:uid="{00000000-0005-0000-0000-0000F7490000}"/>
    <cellStyle name="Normal 20 2 3 3 5" xfId="18983" xr:uid="{00000000-0005-0000-0000-0000F8490000}"/>
    <cellStyle name="Normal 20 2 3 3 5 2" xfId="18984" xr:uid="{00000000-0005-0000-0000-0000F9490000}"/>
    <cellStyle name="Normal 20 2 3 3 5 2 2" xfId="18985" xr:uid="{00000000-0005-0000-0000-0000FA490000}"/>
    <cellStyle name="Normal 20 2 3 3 5 3" xfId="18986" xr:uid="{00000000-0005-0000-0000-0000FB490000}"/>
    <cellStyle name="Normal 20 2 3 3 6" xfId="18987" xr:uid="{00000000-0005-0000-0000-0000FC490000}"/>
    <cellStyle name="Normal 20 2 3 3 6 2" xfId="18988" xr:uid="{00000000-0005-0000-0000-0000FD490000}"/>
    <cellStyle name="Normal 20 2 3 3 7" xfId="18989" xr:uid="{00000000-0005-0000-0000-0000FE490000}"/>
    <cellStyle name="Normal 20 2 3 3 7 2" xfId="18990" xr:uid="{00000000-0005-0000-0000-0000FF490000}"/>
    <cellStyle name="Normal 20 2 3 3 8" xfId="18991" xr:uid="{00000000-0005-0000-0000-0000004A0000}"/>
    <cellStyle name="Normal 20 2 3 4" xfId="18992" xr:uid="{00000000-0005-0000-0000-0000014A0000}"/>
    <cellStyle name="Normal 20 2 3 4 2" xfId="18993" xr:uid="{00000000-0005-0000-0000-0000024A0000}"/>
    <cellStyle name="Normal 20 2 3 4 2 2" xfId="18994" xr:uid="{00000000-0005-0000-0000-0000034A0000}"/>
    <cellStyle name="Normal 20 2 3 4 2 2 2" xfId="18995" xr:uid="{00000000-0005-0000-0000-0000044A0000}"/>
    <cellStyle name="Normal 20 2 3 4 2 3" xfId="18996" xr:uid="{00000000-0005-0000-0000-0000054A0000}"/>
    <cellStyle name="Normal 20 2 3 4 3" xfId="18997" xr:uid="{00000000-0005-0000-0000-0000064A0000}"/>
    <cellStyle name="Normal 20 2 3 4 3 2" xfId="18998" xr:uid="{00000000-0005-0000-0000-0000074A0000}"/>
    <cellStyle name="Normal 20 2 3 4 3 2 2" xfId="18999" xr:uid="{00000000-0005-0000-0000-0000084A0000}"/>
    <cellStyle name="Normal 20 2 3 4 3 3" xfId="19000" xr:uid="{00000000-0005-0000-0000-0000094A0000}"/>
    <cellStyle name="Normal 20 2 3 4 4" xfId="19001" xr:uid="{00000000-0005-0000-0000-00000A4A0000}"/>
    <cellStyle name="Normal 20 2 3 4 4 2" xfId="19002" xr:uid="{00000000-0005-0000-0000-00000B4A0000}"/>
    <cellStyle name="Normal 20 2 3 4 4 2 2" xfId="19003" xr:uid="{00000000-0005-0000-0000-00000C4A0000}"/>
    <cellStyle name="Normal 20 2 3 4 4 3" xfId="19004" xr:uid="{00000000-0005-0000-0000-00000D4A0000}"/>
    <cellStyle name="Normal 20 2 3 4 5" xfId="19005" xr:uid="{00000000-0005-0000-0000-00000E4A0000}"/>
    <cellStyle name="Normal 20 2 3 4 5 2" xfId="19006" xr:uid="{00000000-0005-0000-0000-00000F4A0000}"/>
    <cellStyle name="Normal 20 2 3 4 6" xfId="19007" xr:uid="{00000000-0005-0000-0000-0000104A0000}"/>
    <cellStyle name="Normal 20 2 3 4 6 2" xfId="19008" xr:uid="{00000000-0005-0000-0000-0000114A0000}"/>
    <cellStyle name="Normal 20 2 3 4 7" xfId="19009" xr:uid="{00000000-0005-0000-0000-0000124A0000}"/>
    <cellStyle name="Normal 20 2 3 5" xfId="19010" xr:uid="{00000000-0005-0000-0000-0000134A0000}"/>
    <cellStyle name="Normal 20 2 3 5 2" xfId="19011" xr:uid="{00000000-0005-0000-0000-0000144A0000}"/>
    <cellStyle name="Normal 20 2 3 5 2 2" xfId="19012" xr:uid="{00000000-0005-0000-0000-0000154A0000}"/>
    <cellStyle name="Normal 20 2 3 5 2 2 2" xfId="19013" xr:uid="{00000000-0005-0000-0000-0000164A0000}"/>
    <cellStyle name="Normal 20 2 3 5 2 3" xfId="19014" xr:uid="{00000000-0005-0000-0000-0000174A0000}"/>
    <cellStyle name="Normal 20 2 3 5 3" xfId="19015" xr:uid="{00000000-0005-0000-0000-0000184A0000}"/>
    <cellStyle name="Normal 20 2 3 5 3 2" xfId="19016" xr:uid="{00000000-0005-0000-0000-0000194A0000}"/>
    <cellStyle name="Normal 20 2 3 5 3 2 2" xfId="19017" xr:uid="{00000000-0005-0000-0000-00001A4A0000}"/>
    <cellStyle name="Normal 20 2 3 5 3 3" xfId="19018" xr:uid="{00000000-0005-0000-0000-00001B4A0000}"/>
    <cellStyle name="Normal 20 2 3 5 4" xfId="19019" xr:uid="{00000000-0005-0000-0000-00001C4A0000}"/>
    <cellStyle name="Normal 20 2 3 5 4 2" xfId="19020" xr:uid="{00000000-0005-0000-0000-00001D4A0000}"/>
    <cellStyle name="Normal 20 2 3 5 4 2 2" xfId="19021" xr:uid="{00000000-0005-0000-0000-00001E4A0000}"/>
    <cellStyle name="Normal 20 2 3 5 4 3" xfId="19022" xr:uid="{00000000-0005-0000-0000-00001F4A0000}"/>
    <cellStyle name="Normal 20 2 3 5 5" xfId="19023" xr:uid="{00000000-0005-0000-0000-0000204A0000}"/>
    <cellStyle name="Normal 20 2 3 5 5 2" xfId="19024" xr:uid="{00000000-0005-0000-0000-0000214A0000}"/>
    <cellStyle name="Normal 20 2 3 5 6" xfId="19025" xr:uid="{00000000-0005-0000-0000-0000224A0000}"/>
    <cellStyle name="Normal 20 2 3 5 6 2" xfId="19026" xr:uid="{00000000-0005-0000-0000-0000234A0000}"/>
    <cellStyle name="Normal 20 2 3 5 7" xfId="19027" xr:uid="{00000000-0005-0000-0000-0000244A0000}"/>
    <cellStyle name="Normal 20 2 3 6" xfId="19028" xr:uid="{00000000-0005-0000-0000-0000254A0000}"/>
    <cellStyle name="Normal 20 2 3 6 2" xfId="19029" xr:uid="{00000000-0005-0000-0000-0000264A0000}"/>
    <cellStyle name="Normal 20 2 3 6 2 2" xfId="19030" xr:uid="{00000000-0005-0000-0000-0000274A0000}"/>
    <cellStyle name="Normal 20 2 3 6 3" xfId="19031" xr:uid="{00000000-0005-0000-0000-0000284A0000}"/>
    <cellStyle name="Normal 20 2 3 7" xfId="19032" xr:uid="{00000000-0005-0000-0000-0000294A0000}"/>
    <cellStyle name="Normal 20 2 3 7 2" xfId="19033" xr:uid="{00000000-0005-0000-0000-00002A4A0000}"/>
    <cellStyle name="Normal 20 2 3 7 2 2" xfId="19034" xr:uid="{00000000-0005-0000-0000-00002B4A0000}"/>
    <cellStyle name="Normal 20 2 3 7 3" xfId="19035" xr:uid="{00000000-0005-0000-0000-00002C4A0000}"/>
    <cellStyle name="Normal 20 2 3 8" xfId="19036" xr:uid="{00000000-0005-0000-0000-00002D4A0000}"/>
    <cellStyle name="Normal 20 2 3 8 2" xfId="19037" xr:uid="{00000000-0005-0000-0000-00002E4A0000}"/>
    <cellStyle name="Normal 20 2 3 8 2 2" xfId="19038" xr:uid="{00000000-0005-0000-0000-00002F4A0000}"/>
    <cellStyle name="Normal 20 2 3 8 3" xfId="19039" xr:uid="{00000000-0005-0000-0000-0000304A0000}"/>
    <cellStyle name="Normal 20 2 3 9" xfId="19040" xr:uid="{00000000-0005-0000-0000-0000314A0000}"/>
    <cellStyle name="Normal 20 2 3 9 2" xfId="19041" xr:uid="{00000000-0005-0000-0000-0000324A0000}"/>
    <cellStyle name="Normal 20 2 4" xfId="19042" xr:uid="{00000000-0005-0000-0000-0000334A0000}"/>
    <cellStyle name="Normal 20 2 4 2" xfId="19043" xr:uid="{00000000-0005-0000-0000-0000344A0000}"/>
    <cellStyle name="Normal 20 2 4 2 2" xfId="19044" xr:uid="{00000000-0005-0000-0000-0000354A0000}"/>
    <cellStyle name="Normal 20 2 4 2 2 2" xfId="19045" xr:uid="{00000000-0005-0000-0000-0000364A0000}"/>
    <cellStyle name="Normal 20 2 4 2 2 2 2" xfId="19046" xr:uid="{00000000-0005-0000-0000-0000374A0000}"/>
    <cellStyle name="Normal 20 2 4 2 2 3" xfId="19047" xr:uid="{00000000-0005-0000-0000-0000384A0000}"/>
    <cellStyle name="Normal 20 2 4 2 3" xfId="19048" xr:uid="{00000000-0005-0000-0000-0000394A0000}"/>
    <cellStyle name="Normal 20 2 4 2 3 2" xfId="19049" xr:uid="{00000000-0005-0000-0000-00003A4A0000}"/>
    <cellStyle name="Normal 20 2 4 2 3 2 2" xfId="19050" xr:uid="{00000000-0005-0000-0000-00003B4A0000}"/>
    <cellStyle name="Normal 20 2 4 2 3 3" xfId="19051" xr:uid="{00000000-0005-0000-0000-00003C4A0000}"/>
    <cellStyle name="Normal 20 2 4 2 4" xfId="19052" xr:uid="{00000000-0005-0000-0000-00003D4A0000}"/>
    <cellStyle name="Normal 20 2 4 2 4 2" xfId="19053" xr:uid="{00000000-0005-0000-0000-00003E4A0000}"/>
    <cellStyle name="Normal 20 2 4 2 4 2 2" xfId="19054" xr:uid="{00000000-0005-0000-0000-00003F4A0000}"/>
    <cellStyle name="Normal 20 2 4 2 4 3" xfId="19055" xr:uid="{00000000-0005-0000-0000-0000404A0000}"/>
    <cellStyle name="Normal 20 2 4 2 5" xfId="19056" xr:uid="{00000000-0005-0000-0000-0000414A0000}"/>
    <cellStyle name="Normal 20 2 4 2 5 2" xfId="19057" xr:uid="{00000000-0005-0000-0000-0000424A0000}"/>
    <cellStyle name="Normal 20 2 4 2 6" xfId="19058" xr:uid="{00000000-0005-0000-0000-0000434A0000}"/>
    <cellStyle name="Normal 20 2 4 2 6 2" xfId="19059" xr:uid="{00000000-0005-0000-0000-0000444A0000}"/>
    <cellStyle name="Normal 20 2 4 2 7" xfId="19060" xr:uid="{00000000-0005-0000-0000-0000454A0000}"/>
    <cellStyle name="Normal 20 2 4 3" xfId="19061" xr:uid="{00000000-0005-0000-0000-0000464A0000}"/>
    <cellStyle name="Normal 20 2 4 3 2" xfId="19062" xr:uid="{00000000-0005-0000-0000-0000474A0000}"/>
    <cellStyle name="Normal 20 2 4 3 2 2" xfId="19063" xr:uid="{00000000-0005-0000-0000-0000484A0000}"/>
    <cellStyle name="Normal 20 2 4 3 2 2 2" xfId="19064" xr:uid="{00000000-0005-0000-0000-0000494A0000}"/>
    <cellStyle name="Normal 20 2 4 3 2 3" xfId="19065" xr:uid="{00000000-0005-0000-0000-00004A4A0000}"/>
    <cellStyle name="Normal 20 2 4 3 3" xfId="19066" xr:uid="{00000000-0005-0000-0000-00004B4A0000}"/>
    <cellStyle name="Normal 20 2 4 3 3 2" xfId="19067" xr:uid="{00000000-0005-0000-0000-00004C4A0000}"/>
    <cellStyle name="Normal 20 2 4 3 3 2 2" xfId="19068" xr:uid="{00000000-0005-0000-0000-00004D4A0000}"/>
    <cellStyle name="Normal 20 2 4 3 3 3" xfId="19069" xr:uid="{00000000-0005-0000-0000-00004E4A0000}"/>
    <cellStyle name="Normal 20 2 4 3 4" xfId="19070" xr:uid="{00000000-0005-0000-0000-00004F4A0000}"/>
    <cellStyle name="Normal 20 2 4 3 4 2" xfId="19071" xr:uid="{00000000-0005-0000-0000-0000504A0000}"/>
    <cellStyle name="Normal 20 2 4 3 4 2 2" xfId="19072" xr:uid="{00000000-0005-0000-0000-0000514A0000}"/>
    <cellStyle name="Normal 20 2 4 3 4 3" xfId="19073" xr:uid="{00000000-0005-0000-0000-0000524A0000}"/>
    <cellStyle name="Normal 20 2 4 3 5" xfId="19074" xr:uid="{00000000-0005-0000-0000-0000534A0000}"/>
    <cellStyle name="Normal 20 2 4 3 5 2" xfId="19075" xr:uid="{00000000-0005-0000-0000-0000544A0000}"/>
    <cellStyle name="Normal 20 2 4 3 6" xfId="19076" xr:uid="{00000000-0005-0000-0000-0000554A0000}"/>
    <cellStyle name="Normal 20 2 4 3 6 2" xfId="19077" xr:uid="{00000000-0005-0000-0000-0000564A0000}"/>
    <cellStyle name="Normal 20 2 4 3 7" xfId="19078" xr:uid="{00000000-0005-0000-0000-0000574A0000}"/>
    <cellStyle name="Normal 20 2 4 4" xfId="19079" xr:uid="{00000000-0005-0000-0000-0000584A0000}"/>
    <cellStyle name="Normal 20 2 4 4 2" xfId="19080" xr:uid="{00000000-0005-0000-0000-0000594A0000}"/>
    <cellStyle name="Normal 20 2 4 4 2 2" xfId="19081" xr:uid="{00000000-0005-0000-0000-00005A4A0000}"/>
    <cellStyle name="Normal 20 2 4 4 3" xfId="19082" xr:uid="{00000000-0005-0000-0000-00005B4A0000}"/>
    <cellStyle name="Normal 20 2 4 5" xfId="19083" xr:uid="{00000000-0005-0000-0000-00005C4A0000}"/>
    <cellStyle name="Normal 20 2 4 5 2" xfId="19084" xr:uid="{00000000-0005-0000-0000-00005D4A0000}"/>
    <cellStyle name="Normal 20 2 4 5 2 2" xfId="19085" xr:uid="{00000000-0005-0000-0000-00005E4A0000}"/>
    <cellStyle name="Normal 20 2 4 5 3" xfId="19086" xr:uid="{00000000-0005-0000-0000-00005F4A0000}"/>
    <cellStyle name="Normal 20 2 4 6" xfId="19087" xr:uid="{00000000-0005-0000-0000-0000604A0000}"/>
    <cellStyle name="Normal 20 2 4 6 2" xfId="19088" xr:uid="{00000000-0005-0000-0000-0000614A0000}"/>
    <cellStyle name="Normal 20 2 4 6 2 2" xfId="19089" xr:uid="{00000000-0005-0000-0000-0000624A0000}"/>
    <cellStyle name="Normal 20 2 4 6 3" xfId="19090" xr:uid="{00000000-0005-0000-0000-0000634A0000}"/>
    <cellStyle name="Normal 20 2 4 7" xfId="19091" xr:uid="{00000000-0005-0000-0000-0000644A0000}"/>
    <cellStyle name="Normal 20 2 4 7 2" xfId="19092" xr:uid="{00000000-0005-0000-0000-0000654A0000}"/>
    <cellStyle name="Normal 20 2 4 8" xfId="19093" xr:uid="{00000000-0005-0000-0000-0000664A0000}"/>
    <cellStyle name="Normal 20 2 4 8 2" xfId="19094" xr:uid="{00000000-0005-0000-0000-0000674A0000}"/>
    <cellStyle name="Normal 20 2 4 9" xfId="19095" xr:uid="{00000000-0005-0000-0000-0000684A0000}"/>
    <cellStyle name="Normal 20 2 5" xfId="19096" xr:uid="{00000000-0005-0000-0000-0000694A0000}"/>
    <cellStyle name="Normal 20 2 5 2" xfId="19097" xr:uid="{00000000-0005-0000-0000-00006A4A0000}"/>
    <cellStyle name="Normal 20 2 5 2 2" xfId="19098" xr:uid="{00000000-0005-0000-0000-00006B4A0000}"/>
    <cellStyle name="Normal 20 2 5 2 2 2" xfId="19099" xr:uid="{00000000-0005-0000-0000-00006C4A0000}"/>
    <cellStyle name="Normal 20 2 5 2 2 2 2" xfId="19100" xr:uid="{00000000-0005-0000-0000-00006D4A0000}"/>
    <cellStyle name="Normal 20 2 5 2 2 3" xfId="19101" xr:uid="{00000000-0005-0000-0000-00006E4A0000}"/>
    <cellStyle name="Normal 20 2 5 2 3" xfId="19102" xr:uid="{00000000-0005-0000-0000-00006F4A0000}"/>
    <cellStyle name="Normal 20 2 5 2 3 2" xfId="19103" xr:uid="{00000000-0005-0000-0000-0000704A0000}"/>
    <cellStyle name="Normal 20 2 5 2 3 2 2" xfId="19104" xr:uid="{00000000-0005-0000-0000-0000714A0000}"/>
    <cellStyle name="Normal 20 2 5 2 3 3" xfId="19105" xr:uid="{00000000-0005-0000-0000-0000724A0000}"/>
    <cellStyle name="Normal 20 2 5 2 4" xfId="19106" xr:uid="{00000000-0005-0000-0000-0000734A0000}"/>
    <cellStyle name="Normal 20 2 5 2 4 2" xfId="19107" xr:uid="{00000000-0005-0000-0000-0000744A0000}"/>
    <cellStyle name="Normal 20 2 5 2 4 2 2" xfId="19108" xr:uid="{00000000-0005-0000-0000-0000754A0000}"/>
    <cellStyle name="Normal 20 2 5 2 4 3" xfId="19109" xr:uid="{00000000-0005-0000-0000-0000764A0000}"/>
    <cellStyle name="Normal 20 2 5 2 5" xfId="19110" xr:uid="{00000000-0005-0000-0000-0000774A0000}"/>
    <cellStyle name="Normal 20 2 5 2 5 2" xfId="19111" xr:uid="{00000000-0005-0000-0000-0000784A0000}"/>
    <cellStyle name="Normal 20 2 5 2 6" xfId="19112" xr:uid="{00000000-0005-0000-0000-0000794A0000}"/>
    <cellStyle name="Normal 20 2 5 2 6 2" xfId="19113" xr:uid="{00000000-0005-0000-0000-00007A4A0000}"/>
    <cellStyle name="Normal 20 2 5 2 7" xfId="19114" xr:uid="{00000000-0005-0000-0000-00007B4A0000}"/>
    <cellStyle name="Normal 20 2 5 3" xfId="19115" xr:uid="{00000000-0005-0000-0000-00007C4A0000}"/>
    <cellStyle name="Normal 20 2 5 3 2" xfId="19116" xr:uid="{00000000-0005-0000-0000-00007D4A0000}"/>
    <cellStyle name="Normal 20 2 5 3 2 2" xfId="19117" xr:uid="{00000000-0005-0000-0000-00007E4A0000}"/>
    <cellStyle name="Normal 20 2 5 3 3" xfId="19118" xr:uid="{00000000-0005-0000-0000-00007F4A0000}"/>
    <cellStyle name="Normal 20 2 5 4" xfId="19119" xr:uid="{00000000-0005-0000-0000-0000804A0000}"/>
    <cellStyle name="Normal 20 2 5 4 2" xfId="19120" xr:uid="{00000000-0005-0000-0000-0000814A0000}"/>
    <cellStyle name="Normal 20 2 5 4 2 2" xfId="19121" xr:uid="{00000000-0005-0000-0000-0000824A0000}"/>
    <cellStyle name="Normal 20 2 5 4 3" xfId="19122" xr:uid="{00000000-0005-0000-0000-0000834A0000}"/>
    <cellStyle name="Normal 20 2 5 5" xfId="19123" xr:uid="{00000000-0005-0000-0000-0000844A0000}"/>
    <cellStyle name="Normal 20 2 5 5 2" xfId="19124" xr:uid="{00000000-0005-0000-0000-0000854A0000}"/>
    <cellStyle name="Normal 20 2 5 5 2 2" xfId="19125" xr:uid="{00000000-0005-0000-0000-0000864A0000}"/>
    <cellStyle name="Normal 20 2 5 5 3" xfId="19126" xr:uid="{00000000-0005-0000-0000-0000874A0000}"/>
    <cellStyle name="Normal 20 2 5 6" xfId="19127" xr:uid="{00000000-0005-0000-0000-0000884A0000}"/>
    <cellStyle name="Normal 20 2 5 6 2" xfId="19128" xr:uid="{00000000-0005-0000-0000-0000894A0000}"/>
    <cellStyle name="Normal 20 2 5 7" xfId="19129" xr:uid="{00000000-0005-0000-0000-00008A4A0000}"/>
    <cellStyle name="Normal 20 2 5 7 2" xfId="19130" xr:uid="{00000000-0005-0000-0000-00008B4A0000}"/>
    <cellStyle name="Normal 20 2 5 8" xfId="19131" xr:uid="{00000000-0005-0000-0000-00008C4A0000}"/>
    <cellStyle name="Normal 20 2 6" xfId="19132" xr:uid="{00000000-0005-0000-0000-00008D4A0000}"/>
    <cellStyle name="Normal 20 2 6 2" xfId="19133" xr:uid="{00000000-0005-0000-0000-00008E4A0000}"/>
    <cellStyle name="Normal 20 2 6 2 2" xfId="19134" xr:uid="{00000000-0005-0000-0000-00008F4A0000}"/>
    <cellStyle name="Normal 20 2 6 2 2 2" xfId="19135" xr:uid="{00000000-0005-0000-0000-0000904A0000}"/>
    <cellStyle name="Normal 20 2 6 2 3" xfId="19136" xr:uid="{00000000-0005-0000-0000-0000914A0000}"/>
    <cellStyle name="Normal 20 2 6 3" xfId="19137" xr:uid="{00000000-0005-0000-0000-0000924A0000}"/>
    <cellStyle name="Normal 20 2 6 3 2" xfId="19138" xr:uid="{00000000-0005-0000-0000-0000934A0000}"/>
    <cellStyle name="Normal 20 2 6 3 2 2" xfId="19139" xr:uid="{00000000-0005-0000-0000-0000944A0000}"/>
    <cellStyle name="Normal 20 2 6 3 3" xfId="19140" xr:uid="{00000000-0005-0000-0000-0000954A0000}"/>
    <cellStyle name="Normal 20 2 6 4" xfId="19141" xr:uid="{00000000-0005-0000-0000-0000964A0000}"/>
    <cellStyle name="Normal 20 2 6 4 2" xfId="19142" xr:uid="{00000000-0005-0000-0000-0000974A0000}"/>
    <cellStyle name="Normal 20 2 6 4 2 2" xfId="19143" xr:uid="{00000000-0005-0000-0000-0000984A0000}"/>
    <cellStyle name="Normal 20 2 6 4 3" xfId="19144" xr:uid="{00000000-0005-0000-0000-0000994A0000}"/>
    <cellStyle name="Normal 20 2 6 5" xfId="19145" xr:uid="{00000000-0005-0000-0000-00009A4A0000}"/>
    <cellStyle name="Normal 20 2 6 5 2" xfId="19146" xr:uid="{00000000-0005-0000-0000-00009B4A0000}"/>
    <cellStyle name="Normal 20 2 6 6" xfId="19147" xr:uid="{00000000-0005-0000-0000-00009C4A0000}"/>
    <cellStyle name="Normal 20 2 6 6 2" xfId="19148" xr:uid="{00000000-0005-0000-0000-00009D4A0000}"/>
    <cellStyle name="Normal 20 2 6 7" xfId="19149" xr:uid="{00000000-0005-0000-0000-00009E4A0000}"/>
    <cellStyle name="Normal 20 2 7" xfId="19150" xr:uid="{00000000-0005-0000-0000-00009F4A0000}"/>
    <cellStyle name="Normal 20 2 7 2" xfId="19151" xr:uid="{00000000-0005-0000-0000-0000A04A0000}"/>
    <cellStyle name="Normal 20 2 7 2 2" xfId="19152" xr:uid="{00000000-0005-0000-0000-0000A14A0000}"/>
    <cellStyle name="Normal 20 2 7 2 2 2" xfId="19153" xr:uid="{00000000-0005-0000-0000-0000A24A0000}"/>
    <cellStyle name="Normal 20 2 7 2 3" xfId="19154" xr:uid="{00000000-0005-0000-0000-0000A34A0000}"/>
    <cellStyle name="Normal 20 2 7 3" xfId="19155" xr:uid="{00000000-0005-0000-0000-0000A44A0000}"/>
    <cellStyle name="Normal 20 2 7 3 2" xfId="19156" xr:uid="{00000000-0005-0000-0000-0000A54A0000}"/>
    <cellStyle name="Normal 20 2 7 3 2 2" xfId="19157" xr:uid="{00000000-0005-0000-0000-0000A64A0000}"/>
    <cellStyle name="Normal 20 2 7 3 3" xfId="19158" xr:uid="{00000000-0005-0000-0000-0000A74A0000}"/>
    <cellStyle name="Normal 20 2 7 4" xfId="19159" xr:uid="{00000000-0005-0000-0000-0000A84A0000}"/>
    <cellStyle name="Normal 20 2 7 4 2" xfId="19160" xr:uid="{00000000-0005-0000-0000-0000A94A0000}"/>
    <cellStyle name="Normal 20 2 7 4 2 2" xfId="19161" xr:uid="{00000000-0005-0000-0000-0000AA4A0000}"/>
    <cellStyle name="Normal 20 2 7 4 3" xfId="19162" xr:uid="{00000000-0005-0000-0000-0000AB4A0000}"/>
    <cellStyle name="Normal 20 2 7 5" xfId="19163" xr:uid="{00000000-0005-0000-0000-0000AC4A0000}"/>
    <cellStyle name="Normal 20 2 7 5 2" xfId="19164" xr:uid="{00000000-0005-0000-0000-0000AD4A0000}"/>
    <cellStyle name="Normal 20 2 7 6" xfId="19165" xr:uid="{00000000-0005-0000-0000-0000AE4A0000}"/>
    <cellStyle name="Normal 20 2 7 6 2" xfId="19166" xr:uid="{00000000-0005-0000-0000-0000AF4A0000}"/>
    <cellStyle name="Normal 20 2 7 7" xfId="19167" xr:uid="{00000000-0005-0000-0000-0000B04A0000}"/>
    <cellStyle name="Normal 20 2 8" xfId="19168" xr:uid="{00000000-0005-0000-0000-0000B14A0000}"/>
    <cellStyle name="Normal 20 2 8 2" xfId="19169" xr:uid="{00000000-0005-0000-0000-0000B24A0000}"/>
    <cellStyle name="Normal 20 2 8 2 2" xfId="19170" xr:uid="{00000000-0005-0000-0000-0000B34A0000}"/>
    <cellStyle name="Normal 20 2 8 3" xfId="19171" xr:uid="{00000000-0005-0000-0000-0000B44A0000}"/>
    <cellStyle name="Normal 20 2 9" xfId="19172" xr:uid="{00000000-0005-0000-0000-0000B54A0000}"/>
    <cellStyle name="Normal 20 2 9 2" xfId="19173" xr:uid="{00000000-0005-0000-0000-0000B64A0000}"/>
    <cellStyle name="Normal 20 2 9 2 2" xfId="19174" xr:uid="{00000000-0005-0000-0000-0000B74A0000}"/>
    <cellStyle name="Normal 20 2 9 3" xfId="19175" xr:uid="{00000000-0005-0000-0000-0000B84A0000}"/>
    <cellStyle name="Normal 20 2_Confidential Information" xfId="19176" xr:uid="{00000000-0005-0000-0000-0000B94A0000}"/>
    <cellStyle name="Normal 20 3" xfId="501" xr:uid="{00000000-0005-0000-0000-0000BA4A0000}"/>
    <cellStyle name="Normal 20 3 10" xfId="19177" xr:uid="{00000000-0005-0000-0000-0000BB4A0000}"/>
    <cellStyle name="Normal 20 3 10 2" xfId="19178" xr:uid="{00000000-0005-0000-0000-0000BC4A0000}"/>
    <cellStyle name="Normal 20 3 10 2 2" xfId="19179" xr:uid="{00000000-0005-0000-0000-0000BD4A0000}"/>
    <cellStyle name="Normal 20 3 10 3" xfId="19180" xr:uid="{00000000-0005-0000-0000-0000BE4A0000}"/>
    <cellStyle name="Normal 20 3 11" xfId="19181" xr:uid="{00000000-0005-0000-0000-0000BF4A0000}"/>
    <cellStyle name="Normal 20 3 11 2" xfId="19182" xr:uid="{00000000-0005-0000-0000-0000C04A0000}"/>
    <cellStyle name="Normal 20 3 12" xfId="19183" xr:uid="{00000000-0005-0000-0000-0000C14A0000}"/>
    <cellStyle name="Normal 20 3 12 2" xfId="19184" xr:uid="{00000000-0005-0000-0000-0000C24A0000}"/>
    <cellStyle name="Normal 20 3 13" xfId="19185" xr:uid="{00000000-0005-0000-0000-0000C34A0000}"/>
    <cellStyle name="Normal 20 3 2" xfId="502" xr:uid="{00000000-0005-0000-0000-0000C44A0000}"/>
    <cellStyle name="Normal 20 3 2 10" xfId="19186" xr:uid="{00000000-0005-0000-0000-0000C54A0000}"/>
    <cellStyle name="Normal 20 3 2 10 2" xfId="19187" xr:uid="{00000000-0005-0000-0000-0000C64A0000}"/>
    <cellStyle name="Normal 20 3 2 11" xfId="19188" xr:uid="{00000000-0005-0000-0000-0000C74A0000}"/>
    <cellStyle name="Normal 20 3 2 2" xfId="19189" xr:uid="{00000000-0005-0000-0000-0000C84A0000}"/>
    <cellStyle name="Normal 20 3 2 2 2" xfId="19190" xr:uid="{00000000-0005-0000-0000-0000C94A0000}"/>
    <cellStyle name="Normal 20 3 2 2 2 2" xfId="19191" xr:uid="{00000000-0005-0000-0000-0000CA4A0000}"/>
    <cellStyle name="Normal 20 3 2 2 2 2 2" xfId="19192" xr:uid="{00000000-0005-0000-0000-0000CB4A0000}"/>
    <cellStyle name="Normal 20 3 2 2 2 2 2 2" xfId="19193" xr:uid="{00000000-0005-0000-0000-0000CC4A0000}"/>
    <cellStyle name="Normal 20 3 2 2 2 2 3" xfId="19194" xr:uid="{00000000-0005-0000-0000-0000CD4A0000}"/>
    <cellStyle name="Normal 20 3 2 2 2 3" xfId="19195" xr:uid="{00000000-0005-0000-0000-0000CE4A0000}"/>
    <cellStyle name="Normal 20 3 2 2 2 3 2" xfId="19196" xr:uid="{00000000-0005-0000-0000-0000CF4A0000}"/>
    <cellStyle name="Normal 20 3 2 2 2 3 2 2" xfId="19197" xr:uid="{00000000-0005-0000-0000-0000D04A0000}"/>
    <cellStyle name="Normal 20 3 2 2 2 3 3" xfId="19198" xr:uid="{00000000-0005-0000-0000-0000D14A0000}"/>
    <cellStyle name="Normal 20 3 2 2 2 4" xfId="19199" xr:uid="{00000000-0005-0000-0000-0000D24A0000}"/>
    <cellStyle name="Normal 20 3 2 2 2 4 2" xfId="19200" xr:uid="{00000000-0005-0000-0000-0000D34A0000}"/>
    <cellStyle name="Normal 20 3 2 2 2 4 2 2" xfId="19201" xr:uid="{00000000-0005-0000-0000-0000D44A0000}"/>
    <cellStyle name="Normal 20 3 2 2 2 4 3" xfId="19202" xr:uid="{00000000-0005-0000-0000-0000D54A0000}"/>
    <cellStyle name="Normal 20 3 2 2 2 5" xfId="19203" xr:uid="{00000000-0005-0000-0000-0000D64A0000}"/>
    <cellStyle name="Normal 20 3 2 2 2 5 2" xfId="19204" xr:uid="{00000000-0005-0000-0000-0000D74A0000}"/>
    <cellStyle name="Normal 20 3 2 2 2 6" xfId="19205" xr:uid="{00000000-0005-0000-0000-0000D84A0000}"/>
    <cellStyle name="Normal 20 3 2 2 2 6 2" xfId="19206" xr:uid="{00000000-0005-0000-0000-0000D94A0000}"/>
    <cellStyle name="Normal 20 3 2 2 2 7" xfId="19207" xr:uid="{00000000-0005-0000-0000-0000DA4A0000}"/>
    <cellStyle name="Normal 20 3 2 2 3" xfId="19208" xr:uid="{00000000-0005-0000-0000-0000DB4A0000}"/>
    <cellStyle name="Normal 20 3 2 2 3 2" xfId="19209" xr:uid="{00000000-0005-0000-0000-0000DC4A0000}"/>
    <cellStyle name="Normal 20 3 2 2 3 2 2" xfId="19210" xr:uid="{00000000-0005-0000-0000-0000DD4A0000}"/>
    <cellStyle name="Normal 20 3 2 2 3 2 2 2" xfId="19211" xr:uid="{00000000-0005-0000-0000-0000DE4A0000}"/>
    <cellStyle name="Normal 20 3 2 2 3 2 3" xfId="19212" xr:uid="{00000000-0005-0000-0000-0000DF4A0000}"/>
    <cellStyle name="Normal 20 3 2 2 3 3" xfId="19213" xr:uid="{00000000-0005-0000-0000-0000E04A0000}"/>
    <cellStyle name="Normal 20 3 2 2 3 3 2" xfId="19214" xr:uid="{00000000-0005-0000-0000-0000E14A0000}"/>
    <cellStyle name="Normal 20 3 2 2 3 3 2 2" xfId="19215" xr:uid="{00000000-0005-0000-0000-0000E24A0000}"/>
    <cellStyle name="Normal 20 3 2 2 3 3 3" xfId="19216" xr:uid="{00000000-0005-0000-0000-0000E34A0000}"/>
    <cellStyle name="Normal 20 3 2 2 3 4" xfId="19217" xr:uid="{00000000-0005-0000-0000-0000E44A0000}"/>
    <cellStyle name="Normal 20 3 2 2 3 4 2" xfId="19218" xr:uid="{00000000-0005-0000-0000-0000E54A0000}"/>
    <cellStyle name="Normal 20 3 2 2 3 4 2 2" xfId="19219" xr:uid="{00000000-0005-0000-0000-0000E64A0000}"/>
    <cellStyle name="Normal 20 3 2 2 3 4 3" xfId="19220" xr:uid="{00000000-0005-0000-0000-0000E74A0000}"/>
    <cellStyle name="Normal 20 3 2 2 3 5" xfId="19221" xr:uid="{00000000-0005-0000-0000-0000E84A0000}"/>
    <cellStyle name="Normal 20 3 2 2 3 5 2" xfId="19222" xr:uid="{00000000-0005-0000-0000-0000E94A0000}"/>
    <cellStyle name="Normal 20 3 2 2 3 6" xfId="19223" xr:uid="{00000000-0005-0000-0000-0000EA4A0000}"/>
    <cellStyle name="Normal 20 3 2 2 3 6 2" xfId="19224" xr:uid="{00000000-0005-0000-0000-0000EB4A0000}"/>
    <cellStyle name="Normal 20 3 2 2 3 7" xfId="19225" xr:uid="{00000000-0005-0000-0000-0000EC4A0000}"/>
    <cellStyle name="Normal 20 3 2 2 4" xfId="19226" xr:uid="{00000000-0005-0000-0000-0000ED4A0000}"/>
    <cellStyle name="Normal 20 3 2 2 4 2" xfId="19227" xr:uid="{00000000-0005-0000-0000-0000EE4A0000}"/>
    <cellStyle name="Normal 20 3 2 2 4 2 2" xfId="19228" xr:uid="{00000000-0005-0000-0000-0000EF4A0000}"/>
    <cellStyle name="Normal 20 3 2 2 4 3" xfId="19229" xr:uid="{00000000-0005-0000-0000-0000F04A0000}"/>
    <cellStyle name="Normal 20 3 2 2 5" xfId="19230" xr:uid="{00000000-0005-0000-0000-0000F14A0000}"/>
    <cellStyle name="Normal 20 3 2 2 5 2" xfId="19231" xr:uid="{00000000-0005-0000-0000-0000F24A0000}"/>
    <cellStyle name="Normal 20 3 2 2 5 2 2" xfId="19232" xr:uid="{00000000-0005-0000-0000-0000F34A0000}"/>
    <cellStyle name="Normal 20 3 2 2 5 3" xfId="19233" xr:uid="{00000000-0005-0000-0000-0000F44A0000}"/>
    <cellStyle name="Normal 20 3 2 2 6" xfId="19234" xr:uid="{00000000-0005-0000-0000-0000F54A0000}"/>
    <cellStyle name="Normal 20 3 2 2 6 2" xfId="19235" xr:uid="{00000000-0005-0000-0000-0000F64A0000}"/>
    <cellStyle name="Normal 20 3 2 2 6 2 2" xfId="19236" xr:uid="{00000000-0005-0000-0000-0000F74A0000}"/>
    <cellStyle name="Normal 20 3 2 2 6 3" xfId="19237" xr:uid="{00000000-0005-0000-0000-0000F84A0000}"/>
    <cellStyle name="Normal 20 3 2 2 7" xfId="19238" xr:uid="{00000000-0005-0000-0000-0000F94A0000}"/>
    <cellStyle name="Normal 20 3 2 2 7 2" xfId="19239" xr:uid="{00000000-0005-0000-0000-0000FA4A0000}"/>
    <cellStyle name="Normal 20 3 2 2 8" xfId="19240" xr:uid="{00000000-0005-0000-0000-0000FB4A0000}"/>
    <cellStyle name="Normal 20 3 2 2 8 2" xfId="19241" xr:uid="{00000000-0005-0000-0000-0000FC4A0000}"/>
    <cellStyle name="Normal 20 3 2 2 9" xfId="19242" xr:uid="{00000000-0005-0000-0000-0000FD4A0000}"/>
    <cellStyle name="Normal 20 3 2 3" xfId="19243" xr:uid="{00000000-0005-0000-0000-0000FE4A0000}"/>
    <cellStyle name="Normal 20 3 2 3 2" xfId="19244" xr:uid="{00000000-0005-0000-0000-0000FF4A0000}"/>
    <cellStyle name="Normal 20 3 2 3 2 2" xfId="19245" xr:uid="{00000000-0005-0000-0000-0000004B0000}"/>
    <cellStyle name="Normal 20 3 2 3 2 2 2" xfId="19246" xr:uid="{00000000-0005-0000-0000-0000014B0000}"/>
    <cellStyle name="Normal 20 3 2 3 2 2 2 2" xfId="19247" xr:uid="{00000000-0005-0000-0000-0000024B0000}"/>
    <cellStyle name="Normal 20 3 2 3 2 2 3" xfId="19248" xr:uid="{00000000-0005-0000-0000-0000034B0000}"/>
    <cellStyle name="Normal 20 3 2 3 2 3" xfId="19249" xr:uid="{00000000-0005-0000-0000-0000044B0000}"/>
    <cellStyle name="Normal 20 3 2 3 2 3 2" xfId="19250" xr:uid="{00000000-0005-0000-0000-0000054B0000}"/>
    <cellStyle name="Normal 20 3 2 3 2 3 2 2" xfId="19251" xr:uid="{00000000-0005-0000-0000-0000064B0000}"/>
    <cellStyle name="Normal 20 3 2 3 2 3 3" xfId="19252" xr:uid="{00000000-0005-0000-0000-0000074B0000}"/>
    <cellStyle name="Normal 20 3 2 3 2 4" xfId="19253" xr:uid="{00000000-0005-0000-0000-0000084B0000}"/>
    <cellStyle name="Normal 20 3 2 3 2 4 2" xfId="19254" xr:uid="{00000000-0005-0000-0000-0000094B0000}"/>
    <cellStyle name="Normal 20 3 2 3 2 4 2 2" xfId="19255" xr:uid="{00000000-0005-0000-0000-00000A4B0000}"/>
    <cellStyle name="Normal 20 3 2 3 2 4 3" xfId="19256" xr:uid="{00000000-0005-0000-0000-00000B4B0000}"/>
    <cellStyle name="Normal 20 3 2 3 2 5" xfId="19257" xr:uid="{00000000-0005-0000-0000-00000C4B0000}"/>
    <cellStyle name="Normal 20 3 2 3 2 5 2" xfId="19258" xr:uid="{00000000-0005-0000-0000-00000D4B0000}"/>
    <cellStyle name="Normal 20 3 2 3 2 6" xfId="19259" xr:uid="{00000000-0005-0000-0000-00000E4B0000}"/>
    <cellStyle name="Normal 20 3 2 3 2 6 2" xfId="19260" xr:uid="{00000000-0005-0000-0000-00000F4B0000}"/>
    <cellStyle name="Normal 20 3 2 3 2 7" xfId="19261" xr:uid="{00000000-0005-0000-0000-0000104B0000}"/>
    <cellStyle name="Normal 20 3 2 3 3" xfId="19262" xr:uid="{00000000-0005-0000-0000-0000114B0000}"/>
    <cellStyle name="Normal 20 3 2 3 3 2" xfId="19263" xr:uid="{00000000-0005-0000-0000-0000124B0000}"/>
    <cellStyle name="Normal 20 3 2 3 3 2 2" xfId="19264" xr:uid="{00000000-0005-0000-0000-0000134B0000}"/>
    <cellStyle name="Normal 20 3 2 3 3 3" xfId="19265" xr:uid="{00000000-0005-0000-0000-0000144B0000}"/>
    <cellStyle name="Normal 20 3 2 3 4" xfId="19266" xr:uid="{00000000-0005-0000-0000-0000154B0000}"/>
    <cellStyle name="Normal 20 3 2 3 4 2" xfId="19267" xr:uid="{00000000-0005-0000-0000-0000164B0000}"/>
    <cellStyle name="Normal 20 3 2 3 4 2 2" xfId="19268" xr:uid="{00000000-0005-0000-0000-0000174B0000}"/>
    <cellStyle name="Normal 20 3 2 3 4 3" xfId="19269" xr:uid="{00000000-0005-0000-0000-0000184B0000}"/>
    <cellStyle name="Normal 20 3 2 3 5" xfId="19270" xr:uid="{00000000-0005-0000-0000-0000194B0000}"/>
    <cellStyle name="Normal 20 3 2 3 5 2" xfId="19271" xr:uid="{00000000-0005-0000-0000-00001A4B0000}"/>
    <cellStyle name="Normal 20 3 2 3 5 2 2" xfId="19272" xr:uid="{00000000-0005-0000-0000-00001B4B0000}"/>
    <cellStyle name="Normal 20 3 2 3 5 3" xfId="19273" xr:uid="{00000000-0005-0000-0000-00001C4B0000}"/>
    <cellStyle name="Normal 20 3 2 3 6" xfId="19274" xr:uid="{00000000-0005-0000-0000-00001D4B0000}"/>
    <cellStyle name="Normal 20 3 2 3 6 2" xfId="19275" xr:uid="{00000000-0005-0000-0000-00001E4B0000}"/>
    <cellStyle name="Normal 20 3 2 3 7" xfId="19276" xr:uid="{00000000-0005-0000-0000-00001F4B0000}"/>
    <cellStyle name="Normal 20 3 2 3 7 2" xfId="19277" xr:uid="{00000000-0005-0000-0000-0000204B0000}"/>
    <cellStyle name="Normal 20 3 2 3 8" xfId="19278" xr:uid="{00000000-0005-0000-0000-0000214B0000}"/>
    <cellStyle name="Normal 20 3 2 4" xfId="19279" xr:uid="{00000000-0005-0000-0000-0000224B0000}"/>
    <cellStyle name="Normal 20 3 2 4 2" xfId="19280" xr:uid="{00000000-0005-0000-0000-0000234B0000}"/>
    <cellStyle name="Normal 20 3 2 4 2 2" xfId="19281" xr:uid="{00000000-0005-0000-0000-0000244B0000}"/>
    <cellStyle name="Normal 20 3 2 4 2 2 2" xfId="19282" xr:uid="{00000000-0005-0000-0000-0000254B0000}"/>
    <cellStyle name="Normal 20 3 2 4 2 3" xfId="19283" xr:uid="{00000000-0005-0000-0000-0000264B0000}"/>
    <cellStyle name="Normal 20 3 2 4 3" xfId="19284" xr:uid="{00000000-0005-0000-0000-0000274B0000}"/>
    <cellStyle name="Normal 20 3 2 4 3 2" xfId="19285" xr:uid="{00000000-0005-0000-0000-0000284B0000}"/>
    <cellStyle name="Normal 20 3 2 4 3 2 2" xfId="19286" xr:uid="{00000000-0005-0000-0000-0000294B0000}"/>
    <cellStyle name="Normal 20 3 2 4 3 3" xfId="19287" xr:uid="{00000000-0005-0000-0000-00002A4B0000}"/>
    <cellStyle name="Normal 20 3 2 4 4" xfId="19288" xr:uid="{00000000-0005-0000-0000-00002B4B0000}"/>
    <cellStyle name="Normal 20 3 2 4 4 2" xfId="19289" xr:uid="{00000000-0005-0000-0000-00002C4B0000}"/>
    <cellStyle name="Normal 20 3 2 4 4 2 2" xfId="19290" xr:uid="{00000000-0005-0000-0000-00002D4B0000}"/>
    <cellStyle name="Normal 20 3 2 4 4 3" xfId="19291" xr:uid="{00000000-0005-0000-0000-00002E4B0000}"/>
    <cellStyle name="Normal 20 3 2 4 5" xfId="19292" xr:uid="{00000000-0005-0000-0000-00002F4B0000}"/>
    <cellStyle name="Normal 20 3 2 4 5 2" xfId="19293" xr:uid="{00000000-0005-0000-0000-0000304B0000}"/>
    <cellStyle name="Normal 20 3 2 4 6" xfId="19294" xr:uid="{00000000-0005-0000-0000-0000314B0000}"/>
    <cellStyle name="Normal 20 3 2 4 6 2" xfId="19295" xr:uid="{00000000-0005-0000-0000-0000324B0000}"/>
    <cellStyle name="Normal 20 3 2 4 7" xfId="19296" xr:uid="{00000000-0005-0000-0000-0000334B0000}"/>
    <cellStyle name="Normal 20 3 2 5" xfId="19297" xr:uid="{00000000-0005-0000-0000-0000344B0000}"/>
    <cellStyle name="Normal 20 3 2 5 2" xfId="19298" xr:uid="{00000000-0005-0000-0000-0000354B0000}"/>
    <cellStyle name="Normal 20 3 2 5 2 2" xfId="19299" xr:uid="{00000000-0005-0000-0000-0000364B0000}"/>
    <cellStyle name="Normal 20 3 2 5 2 2 2" xfId="19300" xr:uid="{00000000-0005-0000-0000-0000374B0000}"/>
    <cellStyle name="Normal 20 3 2 5 2 3" xfId="19301" xr:uid="{00000000-0005-0000-0000-0000384B0000}"/>
    <cellStyle name="Normal 20 3 2 5 3" xfId="19302" xr:uid="{00000000-0005-0000-0000-0000394B0000}"/>
    <cellStyle name="Normal 20 3 2 5 3 2" xfId="19303" xr:uid="{00000000-0005-0000-0000-00003A4B0000}"/>
    <cellStyle name="Normal 20 3 2 5 3 2 2" xfId="19304" xr:uid="{00000000-0005-0000-0000-00003B4B0000}"/>
    <cellStyle name="Normal 20 3 2 5 3 3" xfId="19305" xr:uid="{00000000-0005-0000-0000-00003C4B0000}"/>
    <cellStyle name="Normal 20 3 2 5 4" xfId="19306" xr:uid="{00000000-0005-0000-0000-00003D4B0000}"/>
    <cellStyle name="Normal 20 3 2 5 4 2" xfId="19307" xr:uid="{00000000-0005-0000-0000-00003E4B0000}"/>
    <cellStyle name="Normal 20 3 2 5 4 2 2" xfId="19308" xr:uid="{00000000-0005-0000-0000-00003F4B0000}"/>
    <cellStyle name="Normal 20 3 2 5 4 3" xfId="19309" xr:uid="{00000000-0005-0000-0000-0000404B0000}"/>
    <cellStyle name="Normal 20 3 2 5 5" xfId="19310" xr:uid="{00000000-0005-0000-0000-0000414B0000}"/>
    <cellStyle name="Normal 20 3 2 5 5 2" xfId="19311" xr:uid="{00000000-0005-0000-0000-0000424B0000}"/>
    <cellStyle name="Normal 20 3 2 5 6" xfId="19312" xr:uid="{00000000-0005-0000-0000-0000434B0000}"/>
    <cellStyle name="Normal 20 3 2 5 6 2" xfId="19313" xr:uid="{00000000-0005-0000-0000-0000444B0000}"/>
    <cellStyle name="Normal 20 3 2 5 7" xfId="19314" xr:uid="{00000000-0005-0000-0000-0000454B0000}"/>
    <cellStyle name="Normal 20 3 2 6" xfId="19315" xr:uid="{00000000-0005-0000-0000-0000464B0000}"/>
    <cellStyle name="Normal 20 3 2 6 2" xfId="19316" xr:uid="{00000000-0005-0000-0000-0000474B0000}"/>
    <cellStyle name="Normal 20 3 2 6 2 2" xfId="19317" xr:uid="{00000000-0005-0000-0000-0000484B0000}"/>
    <cellStyle name="Normal 20 3 2 6 3" xfId="19318" xr:uid="{00000000-0005-0000-0000-0000494B0000}"/>
    <cellStyle name="Normal 20 3 2 7" xfId="19319" xr:uid="{00000000-0005-0000-0000-00004A4B0000}"/>
    <cellStyle name="Normal 20 3 2 7 2" xfId="19320" xr:uid="{00000000-0005-0000-0000-00004B4B0000}"/>
    <cellStyle name="Normal 20 3 2 7 2 2" xfId="19321" xr:uid="{00000000-0005-0000-0000-00004C4B0000}"/>
    <cellStyle name="Normal 20 3 2 7 3" xfId="19322" xr:uid="{00000000-0005-0000-0000-00004D4B0000}"/>
    <cellStyle name="Normal 20 3 2 8" xfId="19323" xr:uid="{00000000-0005-0000-0000-00004E4B0000}"/>
    <cellStyle name="Normal 20 3 2 8 2" xfId="19324" xr:uid="{00000000-0005-0000-0000-00004F4B0000}"/>
    <cellStyle name="Normal 20 3 2 8 2 2" xfId="19325" xr:uid="{00000000-0005-0000-0000-0000504B0000}"/>
    <cellStyle name="Normal 20 3 2 8 3" xfId="19326" xr:uid="{00000000-0005-0000-0000-0000514B0000}"/>
    <cellStyle name="Normal 20 3 2 9" xfId="19327" xr:uid="{00000000-0005-0000-0000-0000524B0000}"/>
    <cellStyle name="Normal 20 3 2 9 2" xfId="19328" xr:uid="{00000000-0005-0000-0000-0000534B0000}"/>
    <cellStyle name="Normal 20 3 3" xfId="503" xr:uid="{00000000-0005-0000-0000-0000544B0000}"/>
    <cellStyle name="Normal 20 3 3 10" xfId="19329" xr:uid="{00000000-0005-0000-0000-0000554B0000}"/>
    <cellStyle name="Normal 20 3 3 10 2" xfId="19330" xr:uid="{00000000-0005-0000-0000-0000564B0000}"/>
    <cellStyle name="Normal 20 3 3 11" xfId="19331" xr:uid="{00000000-0005-0000-0000-0000574B0000}"/>
    <cellStyle name="Normal 20 3 3 2" xfId="19332" xr:uid="{00000000-0005-0000-0000-0000584B0000}"/>
    <cellStyle name="Normal 20 3 3 2 2" xfId="19333" xr:uid="{00000000-0005-0000-0000-0000594B0000}"/>
    <cellStyle name="Normal 20 3 3 2 2 2" xfId="19334" xr:uid="{00000000-0005-0000-0000-00005A4B0000}"/>
    <cellStyle name="Normal 20 3 3 2 2 2 2" xfId="19335" xr:uid="{00000000-0005-0000-0000-00005B4B0000}"/>
    <cellStyle name="Normal 20 3 3 2 2 2 2 2" xfId="19336" xr:uid="{00000000-0005-0000-0000-00005C4B0000}"/>
    <cellStyle name="Normal 20 3 3 2 2 2 3" xfId="19337" xr:uid="{00000000-0005-0000-0000-00005D4B0000}"/>
    <cellStyle name="Normal 20 3 3 2 2 3" xfId="19338" xr:uid="{00000000-0005-0000-0000-00005E4B0000}"/>
    <cellStyle name="Normal 20 3 3 2 2 3 2" xfId="19339" xr:uid="{00000000-0005-0000-0000-00005F4B0000}"/>
    <cellStyle name="Normal 20 3 3 2 2 3 2 2" xfId="19340" xr:uid="{00000000-0005-0000-0000-0000604B0000}"/>
    <cellStyle name="Normal 20 3 3 2 2 3 3" xfId="19341" xr:uid="{00000000-0005-0000-0000-0000614B0000}"/>
    <cellStyle name="Normal 20 3 3 2 2 4" xfId="19342" xr:uid="{00000000-0005-0000-0000-0000624B0000}"/>
    <cellStyle name="Normal 20 3 3 2 2 4 2" xfId="19343" xr:uid="{00000000-0005-0000-0000-0000634B0000}"/>
    <cellStyle name="Normal 20 3 3 2 2 4 2 2" xfId="19344" xr:uid="{00000000-0005-0000-0000-0000644B0000}"/>
    <cellStyle name="Normal 20 3 3 2 2 4 3" xfId="19345" xr:uid="{00000000-0005-0000-0000-0000654B0000}"/>
    <cellStyle name="Normal 20 3 3 2 2 5" xfId="19346" xr:uid="{00000000-0005-0000-0000-0000664B0000}"/>
    <cellStyle name="Normal 20 3 3 2 2 5 2" xfId="19347" xr:uid="{00000000-0005-0000-0000-0000674B0000}"/>
    <cellStyle name="Normal 20 3 3 2 2 6" xfId="19348" xr:uid="{00000000-0005-0000-0000-0000684B0000}"/>
    <cellStyle name="Normal 20 3 3 2 2 6 2" xfId="19349" xr:uid="{00000000-0005-0000-0000-0000694B0000}"/>
    <cellStyle name="Normal 20 3 3 2 2 7" xfId="19350" xr:uid="{00000000-0005-0000-0000-00006A4B0000}"/>
    <cellStyle name="Normal 20 3 3 2 3" xfId="19351" xr:uid="{00000000-0005-0000-0000-00006B4B0000}"/>
    <cellStyle name="Normal 20 3 3 2 3 2" xfId="19352" xr:uid="{00000000-0005-0000-0000-00006C4B0000}"/>
    <cellStyle name="Normal 20 3 3 2 3 2 2" xfId="19353" xr:uid="{00000000-0005-0000-0000-00006D4B0000}"/>
    <cellStyle name="Normal 20 3 3 2 3 2 2 2" xfId="19354" xr:uid="{00000000-0005-0000-0000-00006E4B0000}"/>
    <cellStyle name="Normal 20 3 3 2 3 2 3" xfId="19355" xr:uid="{00000000-0005-0000-0000-00006F4B0000}"/>
    <cellStyle name="Normal 20 3 3 2 3 3" xfId="19356" xr:uid="{00000000-0005-0000-0000-0000704B0000}"/>
    <cellStyle name="Normal 20 3 3 2 3 3 2" xfId="19357" xr:uid="{00000000-0005-0000-0000-0000714B0000}"/>
    <cellStyle name="Normal 20 3 3 2 3 3 2 2" xfId="19358" xr:uid="{00000000-0005-0000-0000-0000724B0000}"/>
    <cellStyle name="Normal 20 3 3 2 3 3 3" xfId="19359" xr:uid="{00000000-0005-0000-0000-0000734B0000}"/>
    <cellStyle name="Normal 20 3 3 2 3 4" xfId="19360" xr:uid="{00000000-0005-0000-0000-0000744B0000}"/>
    <cellStyle name="Normal 20 3 3 2 3 4 2" xfId="19361" xr:uid="{00000000-0005-0000-0000-0000754B0000}"/>
    <cellStyle name="Normal 20 3 3 2 3 4 2 2" xfId="19362" xr:uid="{00000000-0005-0000-0000-0000764B0000}"/>
    <cellStyle name="Normal 20 3 3 2 3 4 3" xfId="19363" xr:uid="{00000000-0005-0000-0000-0000774B0000}"/>
    <cellStyle name="Normal 20 3 3 2 3 5" xfId="19364" xr:uid="{00000000-0005-0000-0000-0000784B0000}"/>
    <cellStyle name="Normal 20 3 3 2 3 5 2" xfId="19365" xr:uid="{00000000-0005-0000-0000-0000794B0000}"/>
    <cellStyle name="Normal 20 3 3 2 3 6" xfId="19366" xr:uid="{00000000-0005-0000-0000-00007A4B0000}"/>
    <cellStyle name="Normal 20 3 3 2 3 6 2" xfId="19367" xr:uid="{00000000-0005-0000-0000-00007B4B0000}"/>
    <cellStyle name="Normal 20 3 3 2 3 7" xfId="19368" xr:uid="{00000000-0005-0000-0000-00007C4B0000}"/>
    <cellStyle name="Normal 20 3 3 2 4" xfId="19369" xr:uid="{00000000-0005-0000-0000-00007D4B0000}"/>
    <cellStyle name="Normal 20 3 3 2 4 2" xfId="19370" xr:uid="{00000000-0005-0000-0000-00007E4B0000}"/>
    <cellStyle name="Normal 20 3 3 2 4 2 2" xfId="19371" xr:uid="{00000000-0005-0000-0000-00007F4B0000}"/>
    <cellStyle name="Normal 20 3 3 2 4 3" xfId="19372" xr:uid="{00000000-0005-0000-0000-0000804B0000}"/>
    <cellStyle name="Normal 20 3 3 2 5" xfId="19373" xr:uid="{00000000-0005-0000-0000-0000814B0000}"/>
    <cellStyle name="Normal 20 3 3 2 5 2" xfId="19374" xr:uid="{00000000-0005-0000-0000-0000824B0000}"/>
    <cellStyle name="Normal 20 3 3 2 5 2 2" xfId="19375" xr:uid="{00000000-0005-0000-0000-0000834B0000}"/>
    <cellStyle name="Normal 20 3 3 2 5 3" xfId="19376" xr:uid="{00000000-0005-0000-0000-0000844B0000}"/>
    <cellStyle name="Normal 20 3 3 2 6" xfId="19377" xr:uid="{00000000-0005-0000-0000-0000854B0000}"/>
    <cellStyle name="Normal 20 3 3 2 6 2" xfId="19378" xr:uid="{00000000-0005-0000-0000-0000864B0000}"/>
    <cellStyle name="Normal 20 3 3 2 6 2 2" xfId="19379" xr:uid="{00000000-0005-0000-0000-0000874B0000}"/>
    <cellStyle name="Normal 20 3 3 2 6 3" xfId="19380" xr:uid="{00000000-0005-0000-0000-0000884B0000}"/>
    <cellStyle name="Normal 20 3 3 2 7" xfId="19381" xr:uid="{00000000-0005-0000-0000-0000894B0000}"/>
    <cellStyle name="Normal 20 3 3 2 7 2" xfId="19382" xr:uid="{00000000-0005-0000-0000-00008A4B0000}"/>
    <cellStyle name="Normal 20 3 3 2 8" xfId="19383" xr:uid="{00000000-0005-0000-0000-00008B4B0000}"/>
    <cellStyle name="Normal 20 3 3 2 8 2" xfId="19384" xr:uid="{00000000-0005-0000-0000-00008C4B0000}"/>
    <cellStyle name="Normal 20 3 3 2 9" xfId="19385" xr:uid="{00000000-0005-0000-0000-00008D4B0000}"/>
    <cellStyle name="Normal 20 3 3 3" xfId="19386" xr:uid="{00000000-0005-0000-0000-00008E4B0000}"/>
    <cellStyle name="Normal 20 3 3 3 2" xfId="19387" xr:uid="{00000000-0005-0000-0000-00008F4B0000}"/>
    <cellStyle name="Normal 20 3 3 3 2 2" xfId="19388" xr:uid="{00000000-0005-0000-0000-0000904B0000}"/>
    <cellStyle name="Normal 20 3 3 3 2 2 2" xfId="19389" xr:uid="{00000000-0005-0000-0000-0000914B0000}"/>
    <cellStyle name="Normal 20 3 3 3 2 2 2 2" xfId="19390" xr:uid="{00000000-0005-0000-0000-0000924B0000}"/>
    <cellStyle name="Normal 20 3 3 3 2 2 3" xfId="19391" xr:uid="{00000000-0005-0000-0000-0000934B0000}"/>
    <cellStyle name="Normal 20 3 3 3 2 3" xfId="19392" xr:uid="{00000000-0005-0000-0000-0000944B0000}"/>
    <cellStyle name="Normal 20 3 3 3 2 3 2" xfId="19393" xr:uid="{00000000-0005-0000-0000-0000954B0000}"/>
    <cellStyle name="Normal 20 3 3 3 2 3 2 2" xfId="19394" xr:uid="{00000000-0005-0000-0000-0000964B0000}"/>
    <cellStyle name="Normal 20 3 3 3 2 3 3" xfId="19395" xr:uid="{00000000-0005-0000-0000-0000974B0000}"/>
    <cellStyle name="Normal 20 3 3 3 2 4" xfId="19396" xr:uid="{00000000-0005-0000-0000-0000984B0000}"/>
    <cellStyle name="Normal 20 3 3 3 2 4 2" xfId="19397" xr:uid="{00000000-0005-0000-0000-0000994B0000}"/>
    <cellStyle name="Normal 20 3 3 3 2 4 2 2" xfId="19398" xr:uid="{00000000-0005-0000-0000-00009A4B0000}"/>
    <cellStyle name="Normal 20 3 3 3 2 4 3" xfId="19399" xr:uid="{00000000-0005-0000-0000-00009B4B0000}"/>
    <cellStyle name="Normal 20 3 3 3 2 5" xfId="19400" xr:uid="{00000000-0005-0000-0000-00009C4B0000}"/>
    <cellStyle name="Normal 20 3 3 3 2 5 2" xfId="19401" xr:uid="{00000000-0005-0000-0000-00009D4B0000}"/>
    <cellStyle name="Normal 20 3 3 3 2 6" xfId="19402" xr:uid="{00000000-0005-0000-0000-00009E4B0000}"/>
    <cellStyle name="Normal 20 3 3 3 2 6 2" xfId="19403" xr:uid="{00000000-0005-0000-0000-00009F4B0000}"/>
    <cellStyle name="Normal 20 3 3 3 2 7" xfId="19404" xr:uid="{00000000-0005-0000-0000-0000A04B0000}"/>
    <cellStyle name="Normal 20 3 3 3 3" xfId="19405" xr:uid="{00000000-0005-0000-0000-0000A14B0000}"/>
    <cellStyle name="Normal 20 3 3 3 3 2" xfId="19406" xr:uid="{00000000-0005-0000-0000-0000A24B0000}"/>
    <cellStyle name="Normal 20 3 3 3 3 2 2" xfId="19407" xr:uid="{00000000-0005-0000-0000-0000A34B0000}"/>
    <cellStyle name="Normal 20 3 3 3 3 3" xfId="19408" xr:uid="{00000000-0005-0000-0000-0000A44B0000}"/>
    <cellStyle name="Normal 20 3 3 3 4" xfId="19409" xr:uid="{00000000-0005-0000-0000-0000A54B0000}"/>
    <cellStyle name="Normal 20 3 3 3 4 2" xfId="19410" xr:uid="{00000000-0005-0000-0000-0000A64B0000}"/>
    <cellStyle name="Normal 20 3 3 3 4 2 2" xfId="19411" xr:uid="{00000000-0005-0000-0000-0000A74B0000}"/>
    <cellStyle name="Normal 20 3 3 3 4 3" xfId="19412" xr:uid="{00000000-0005-0000-0000-0000A84B0000}"/>
    <cellStyle name="Normal 20 3 3 3 5" xfId="19413" xr:uid="{00000000-0005-0000-0000-0000A94B0000}"/>
    <cellStyle name="Normal 20 3 3 3 5 2" xfId="19414" xr:uid="{00000000-0005-0000-0000-0000AA4B0000}"/>
    <cellStyle name="Normal 20 3 3 3 5 2 2" xfId="19415" xr:uid="{00000000-0005-0000-0000-0000AB4B0000}"/>
    <cellStyle name="Normal 20 3 3 3 5 3" xfId="19416" xr:uid="{00000000-0005-0000-0000-0000AC4B0000}"/>
    <cellStyle name="Normal 20 3 3 3 6" xfId="19417" xr:uid="{00000000-0005-0000-0000-0000AD4B0000}"/>
    <cellStyle name="Normal 20 3 3 3 6 2" xfId="19418" xr:uid="{00000000-0005-0000-0000-0000AE4B0000}"/>
    <cellStyle name="Normal 20 3 3 3 7" xfId="19419" xr:uid="{00000000-0005-0000-0000-0000AF4B0000}"/>
    <cellStyle name="Normal 20 3 3 3 7 2" xfId="19420" xr:uid="{00000000-0005-0000-0000-0000B04B0000}"/>
    <cellStyle name="Normal 20 3 3 3 8" xfId="19421" xr:uid="{00000000-0005-0000-0000-0000B14B0000}"/>
    <cellStyle name="Normal 20 3 3 4" xfId="19422" xr:uid="{00000000-0005-0000-0000-0000B24B0000}"/>
    <cellStyle name="Normal 20 3 3 4 2" xfId="19423" xr:uid="{00000000-0005-0000-0000-0000B34B0000}"/>
    <cellStyle name="Normal 20 3 3 4 2 2" xfId="19424" xr:uid="{00000000-0005-0000-0000-0000B44B0000}"/>
    <cellStyle name="Normal 20 3 3 4 2 2 2" xfId="19425" xr:uid="{00000000-0005-0000-0000-0000B54B0000}"/>
    <cellStyle name="Normal 20 3 3 4 2 3" xfId="19426" xr:uid="{00000000-0005-0000-0000-0000B64B0000}"/>
    <cellStyle name="Normal 20 3 3 4 3" xfId="19427" xr:uid="{00000000-0005-0000-0000-0000B74B0000}"/>
    <cellStyle name="Normal 20 3 3 4 3 2" xfId="19428" xr:uid="{00000000-0005-0000-0000-0000B84B0000}"/>
    <cellStyle name="Normal 20 3 3 4 3 2 2" xfId="19429" xr:uid="{00000000-0005-0000-0000-0000B94B0000}"/>
    <cellStyle name="Normal 20 3 3 4 3 3" xfId="19430" xr:uid="{00000000-0005-0000-0000-0000BA4B0000}"/>
    <cellStyle name="Normal 20 3 3 4 4" xfId="19431" xr:uid="{00000000-0005-0000-0000-0000BB4B0000}"/>
    <cellStyle name="Normal 20 3 3 4 4 2" xfId="19432" xr:uid="{00000000-0005-0000-0000-0000BC4B0000}"/>
    <cellStyle name="Normal 20 3 3 4 4 2 2" xfId="19433" xr:uid="{00000000-0005-0000-0000-0000BD4B0000}"/>
    <cellStyle name="Normal 20 3 3 4 4 3" xfId="19434" xr:uid="{00000000-0005-0000-0000-0000BE4B0000}"/>
    <cellStyle name="Normal 20 3 3 4 5" xfId="19435" xr:uid="{00000000-0005-0000-0000-0000BF4B0000}"/>
    <cellStyle name="Normal 20 3 3 4 5 2" xfId="19436" xr:uid="{00000000-0005-0000-0000-0000C04B0000}"/>
    <cellStyle name="Normal 20 3 3 4 6" xfId="19437" xr:uid="{00000000-0005-0000-0000-0000C14B0000}"/>
    <cellStyle name="Normal 20 3 3 4 6 2" xfId="19438" xr:uid="{00000000-0005-0000-0000-0000C24B0000}"/>
    <cellStyle name="Normal 20 3 3 4 7" xfId="19439" xr:uid="{00000000-0005-0000-0000-0000C34B0000}"/>
    <cellStyle name="Normal 20 3 3 5" xfId="19440" xr:uid="{00000000-0005-0000-0000-0000C44B0000}"/>
    <cellStyle name="Normal 20 3 3 5 2" xfId="19441" xr:uid="{00000000-0005-0000-0000-0000C54B0000}"/>
    <cellStyle name="Normal 20 3 3 5 2 2" xfId="19442" xr:uid="{00000000-0005-0000-0000-0000C64B0000}"/>
    <cellStyle name="Normal 20 3 3 5 2 2 2" xfId="19443" xr:uid="{00000000-0005-0000-0000-0000C74B0000}"/>
    <cellStyle name="Normal 20 3 3 5 2 3" xfId="19444" xr:uid="{00000000-0005-0000-0000-0000C84B0000}"/>
    <cellStyle name="Normal 20 3 3 5 3" xfId="19445" xr:uid="{00000000-0005-0000-0000-0000C94B0000}"/>
    <cellStyle name="Normal 20 3 3 5 3 2" xfId="19446" xr:uid="{00000000-0005-0000-0000-0000CA4B0000}"/>
    <cellStyle name="Normal 20 3 3 5 3 2 2" xfId="19447" xr:uid="{00000000-0005-0000-0000-0000CB4B0000}"/>
    <cellStyle name="Normal 20 3 3 5 3 3" xfId="19448" xr:uid="{00000000-0005-0000-0000-0000CC4B0000}"/>
    <cellStyle name="Normal 20 3 3 5 4" xfId="19449" xr:uid="{00000000-0005-0000-0000-0000CD4B0000}"/>
    <cellStyle name="Normal 20 3 3 5 4 2" xfId="19450" xr:uid="{00000000-0005-0000-0000-0000CE4B0000}"/>
    <cellStyle name="Normal 20 3 3 5 4 2 2" xfId="19451" xr:uid="{00000000-0005-0000-0000-0000CF4B0000}"/>
    <cellStyle name="Normal 20 3 3 5 4 3" xfId="19452" xr:uid="{00000000-0005-0000-0000-0000D04B0000}"/>
    <cellStyle name="Normal 20 3 3 5 5" xfId="19453" xr:uid="{00000000-0005-0000-0000-0000D14B0000}"/>
    <cellStyle name="Normal 20 3 3 5 5 2" xfId="19454" xr:uid="{00000000-0005-0000-0000-0000D24B0000}"/>
    <cellStyle name="Normal 20 3 3 5 6" xfId="19455" xr:uid="{00000000-0005-0000-0000-0000D34B0000}"/>
    <cellStyle name="Normal 20 3 3 5 6 2" xfId="19456" xr:uid="{00000000-0005-0000-0000-0000D44B0000}"/>
    <cellStyle name="Normal 20 3 3 5 7" xfId="19457" xr:uid="{00000000-0005-0000-0000-0000D54B0000}"/>
    <cellStyle name="Normal 20 3 3 6" xfId="19458" xr:uid="{00000000-0005-0000-0000-0000D64B0000}"/>
    <cellStyle name="Normal 20 3 3 6 2" xfId="19459" xr:uid="{00000000-0005-0000-0000-0000D74B0000}"/>
    <cellStyle name="Normal 20 3 3 6 2 2" xfId="19460" xr:uid="{00000000-0005-0000-0000-0000D84B0000}"/>
    <cellStyle name="Normal 20 3 3 6 3" xfId="19461" xr:uid="{00000000-0005-0000-0000-0000D94B0000}"/>
    <cellStyle name="Normal 20 3 3 7" xfId="19462" xr:uid="{00000000-0005-0000-0000-0000DA4B0000}"/>
    <cellStyle name="Normal 20 3 3 7 2" xfId="19463" xr:uid="{00000000-0005-0000-0000-0000DB4B0000}"/>
    <cellStyle name="Normal 20 3 3 7 2 2" xfId="19464" xr:uid="{00000000-0005-0000-0000-0000DC4B0000}"/>
    <cellStyle name="Normal 20 3 3 7 3" xfId="19465" xr:uid="{00000000-0005-0000-0000-0000DD4B0000}"/>
    <cellStyle name="Normal 20 3 3 8" xfId="19466" xr:uid="{00000000-0005-0000-0000-0000DE4B0000}"/>
    <cellStyle name="Normal 20 3 3 8 2" xfId="19467" xr:uid="{00000000-0005-0000-0000-0000DF4B0000}"/>
    <cellStyle name="Normal 20 3 3 8 2 2" xfId="19468" xr:uid="{00000000-0005-0000-0000-0000E04B0000}"/>
    <cellStyle name="Normal 20 3 3 8 3" xfId="19469" xr:uid="{00000000-0005-0000-0000-0000E14B0000}"/>
    <cellStyle name="Normal 20 3 3 9" xfId="19470" xr:uid="{00000000-0005-0000-0000-0000E24B0000}"/>
    <cellStyle name="Normal 20 3 3 9 2" xfId="19471" xr:uid="{00000000-0005-0000-0000-0000E34B0000}"/>
    <cellStyle name="Normal 20 3 4" xfId="19472" xr:uid="{00000000-0005-0000-0000-0000E44B0000}"/>
    <cellStyle name="Normal 20 3 4 2" xfId="19473" xr:uid="{00000000-0005-0000-0000-0000E54B0000}"/>
    <cellStyle name="Normal 20 3 4 2 2" xfId="19474" xr:uid="{00000000-0005-0000-0000-0000E64B0000}"/>
    <cellStyle name="Normal 20 3 4 2 2 2" xfId="19475" xr:uid="{00000000-0005-0000-0000-0000E74B0000}"/>
    <cellStyle name="Normal 20 3 4 2 2 2 2" xfId="19476" xr:uid="{00000000-0005-0000-0000-0000E84B0000}"/>
    <cellStyle name="Normal 20 3 4 2 2 3" xfId="19477" xr:uid="{00000000-0005-0000-0000-0000E94B0000}"/>
    <cellStyle name="Normal 20 3 4 2 3" xfId="19478" xr:uid="{00000000-0005-0000-0000-0000EA4B0000}"/>
    <cellStyle name="Normal 20 3 4 2 3 2" xfId="19479" xr:uid="{00000000-0005-0000-0000-0000EB4B0000}"/>
    <cellStyle name="Normal 20 3 4 2 3 2 2" xfId="19480" xr:uid="{00000000-0005-0000-0000-0000EC4B0000}"/>
    <cellStyle name="Normal 20 3 4 2 3 3" xfId="19481" xr:uid="{00000000-0005-0000-0000-0000ED4B0000}"/>
    <cellStyle name="Normal 20 3 4 2 4" xfId="19482" xr:uid="{00000000-0005-0000-0000-0000EE4B0000}"/>
    <cellStyle name="Normal 20 3 4 2 4 2" xfId="19483" xr:uid="{00000000-0005-0000-0000-0000EF4B0000}"/>
    <cellStyle name="Normal 20 3 4 2 4 2 2" xfId="19484" xr:uid="{00000000-0005-0000-0000-0000F04B0000}"/>
    <cellStyle name="Normal 20 3 4 2 4 3" xfId="19485" xr:uid="{00000000-0005-0000-0000-0000F14B0000}"/>
    <cellStyle name="Normal 20 3 4 2 5" xfId="19486" xr:uid="{00000000-0005-0000-0000-0000F24B0000}"/>
    <cellStyle name="Normal 20 3 4 2 5 2" xfId="19487" xr:uid="{00000000-0005-0000-0000-0000F34B0000}"/>
    <cellStyle name="Normal 20 3 4 2 6" xfId="19488" xr:uid="{00000000-0005-0000-0000-0000F44B0000}"/>
    <cellStyle name="Normal 20 3 4 2 6 2" xfId="19489" xr:uid="{00000000-0005-0000-0000-0000F54B0000}"/>
    <cellStyle name="Normal 20 3 4 2 7" xfId="19490" xr:uid="{00000000-0005-0000-0000-0000F64B0000}"/>
    <cellStyle name="Normal 20 3 4 3" xfId="19491" xr:uid="{00000000-0005-0000-0000-0000F74B0000}"/>
    <cellStyle name="Normal 20 3 4 3 2" xfId="19492" xr:uid="{00000000-0005-0000-0000-0000F84B0000}"/>
    <cellStyle name="Normal 20 3 4 3 2 2" xfId="19493" xr:uid="{00000000-0005-0000-0000-0000F94B0000}"/>
    <cellStyle name="Normal 20 3 4 3 2 2 2" xfId="19494" xr:uid="{00000000-0005-0000-0000-0000FA4B0000}"/>
    <cellStyle name="Normal 20 3 4 3 2 3" xfId="19495" xr:uid="{00000000-0005-0000-0000-0000FB4B0000}"/>
    <cellStyle name="Normal 20 3 4 3 3" xfId="19496" xr:uid="{00000000-0005-0000-0000-0000FC4B0000}"/>
    <cellStyle name="Normal 20 3 4 3 3 2" xfId="19497" xr:uid="{00000000-0005-0000-0000-0000FD4B0000}"/>
    <cellStyle name="Normal 20 3 4 3 3 2 2" xfId="19498" xr:uid="{00000000-0005-0000-0000-0000FE4B0000}"/>
    <cellStyle name="Normal 20 3 4 3 3 3" xfId="19499" xr:uid="{00000000-0005-0000-0000-0000FF4B0000}"/>
    <cellStyle name="Normal 20 3 4 3 4" xfId="19500" xr:uid="{00000000-0005-0000-0000-0000004C0000}"/>
    <cellStyle name="Normal 20 3 4 3 4 2" xfId="19501" xr:uid="{00000000-0005-0000-0000-0000014C0000}"/>
    <cellStyle name="Normal 20 3 4 3 4 2 2" xfId="19502" xr:uid="{00000000-0005-0000-0000-0000024C0000}"/>
    <cellStyle name="Normal 20 3 4 3 4 3" xfId="19503" xr:uid="{00000000-0005-0000-0000-0000034C0000}"/>
    <cellStyle name="Normal 20 3 4 3 5" xfId="19504" xr:uid="{00000000-0005-0000-0000-0000044C0000}"/>
    <cellStyle name="Normal 20 3 4 3 5 2" xfId="19505" xr:uid="{00000000-0005-0000-0000-0000054C0000}"/>
    <cellStyle name="Normal 20 3 4 3 6" xfId="19506" xr:uid="{00000000-0005-0000-0000-0000064C0000}"/>
    <cellStyle name="Normal 20 3 4 3 6 2" xfId="19507" xr:uid="{00000000-0005-0000-0000-0000074C0000}"/>
    <cellStyle name="Normal 20 3 4 3 7" xfId="19508" xr:uid="{00000000-0005-0000-0000-0000084C0000}"/>
    <cellStyle name="Normal 20 3 4 4" xfId="19509" xr:uid="{00000000-0005-0000-0000-0000094C0000}"/>
    <cellStyle name="Normal 20 3 4 4 2" xfId="19510" xr:uid="{00000000-0005-0000-0000-00000A4C0000}"/>
    <cellStyle name="Normal 20 3 4 4 2 2" xfId="19511" xr:uid="{00000000-0005-0000-0000-00000B4C0000}"/>
    <cellStyle name="Normal 20 3 4 4 3" xfId="19512" xr:uid="{00000000-0005-0000-0000-00000C4C0000}"/>
    <cellStyle name="Normal 20 3 4 5" xfId="19513" xr:uid="{00000000-0005-0000-0000-00000D4C0000}"/>
    <cellStyle name="Normal 20 3 4 5 2" xfId="19514" xr:uid="{00000000-0005-0000-0000-00000E4C0000}"/>
    <cellStyle name="Normal 20 3 4 5 2 2" xfId="19515" xr:uid="{00000000-0005-0000-0000-00000F4C0000}"/>
    <cellStyle name="Normal 20 3 4 5 3" xfId="19516" xr:uid="{00000000-0005-0000-0000-0000104C0000}"/>
    <cellStyle name="Normal 20 3 4 6" xfId="19517" xr:uid="{00000000-0005-0000-0000-0000114C0000}"/>
    <cellStyle name="Normal 20 3 4 6 2" xfId="19518" xr:uid="{00000000-0005-0000-0000-0000124C0000}"/>
    <cellStyle name="Normal 20 3 4 6 2 2" xfId="19519" xr:uid="{00000000-0005-0000-0000-0000134C0000}"/>
    <cellStyle name="Normal 20 3 4 6 3" xfId="19520" xr:uid="{00000000-0005-0000-0000-0000144C0000}"/>
    <cellStyle name="Normal 20 3 4 7" xfId="19521" xr:uid="{00000000-0005-0000-0000-0000154C0000}"/>
    <cellStyle name="Normal 20 3 4 7 2" xfId="19522" xr:uid="{00000000-0005-0000-0000-0000164C0000}"/>
    <cellStyle name="Normal 20 3 4 8" xfId="19523" xr:uid="{00000000-0005-0000-0000-0000174C0000}"/>
    <cellStyle name="Normal 20 3 4 8 2" xfId="19524" xr:uid="{00000000-0005-0000-0000-0000184C0000}"/>
    <cellStyle name="Normal 20 3 4 9" xfId="19525" xr:uid="{00000000-0005-0000-0000-0000194C0000}"/>
    <cellStyle name="Normal 20 3 5" xfId="19526" xr:uid="{00000000-0005-0000-0000-00001A4C0000}"/>
    <cellStyle name="Normal 20 3 5 2" xfId="19527" xr:uid="{00000000-0005-0000-0000-00001B4C0000}"/>
    <cellStyle name="Normal 20 3 5 2 2" xfId="19528" xr:uid="{00000000-0005-0000-0000-00001C4C0000}"/>
    <cellStyle name="Normal 20 3 5 2 2 2" xfId="19529" xr:uid="{00000000-0005-0000-0000-00001D4C0000}"/>
    <cellStyle name="Normal 20 3 5 2 2 2 2" xfId="19530" xr:uid="{00000000-0005-0000-0000-00001E4C0000}"/>
    <cellStyle name="Normal 20 3 5 2 2 3" xfId="19531" xr:uid="{00000000-0005-0000-0000-00001F4C0000}"/>
    <cellStyle name="Normal 20 3 5 2 3" xfId="19532" xr:uid="{00000000-0005-0000-0000-0000204C0000}"/>
    <cellStyle name="Normal 20 3 5 2 3 2" xfId="19533" xr:uid="{00000000-0005-0000-0000-0000214C0000}"/>
    <cellStyle name="Normal 20 3 5 2 3 2 2" xfId="19534" xr:uid="{00000000-0005-0000-0000-0000224C0000}"/>
    <cellStyle name="Normal 20 3 5 2 3 3" xfId="19535" xr:uid="{00000000-0005-0000-0000-0000234C0000}"/>
    <cellStyle name="Normal 20 3 5 2 4" xfId="19536" xr:uid="{00000000-0005-0000-0000-0000244C0000}"/>
    <cellStyle name="Normal 20 3 5 2 4 2" xfId="19537" xr:uid="{00000000-0005-0000-0000-0000254C0000}"/>
    <cellStyle name="Normal 20 3 5 2 4 2 2" xfId="19538" xr:uid="{00000000-0005-0000-0000-0000264C0000}"/>
    <cellStyle name="Normal 20 3 5 2 4 3" xfId="19539" xr:uid="{00000000-0005-0000-0000-0000274C0000}"/>
    <cellStyle name="Normal 20 3 5 2 5" xfId="19540" xr:uid="{00000000-0005-0000-0000-0000284C0000}"/>
    <cellStyle name="Normal 20 3 5 2 5 2" xfId="19541" xr:uid="{00000000-0005-0000-0000-0000294C0000}"/>
    <cellStyle name="Normal 20 3 5 2 6" xfId="19542" xr:uid="{00000000-0005-0000-0000-00002A4C0000}"/>
    <cellStyle name="Normal 20 3 5 2 6 2" xfId="19543" xr:uid="{00000000-0005-0000-0000-00002B4C0000}"/>
    <cellStyle name="Normal 20 3 5 2 7" xfId="19544" xr:uid="{00000000-0005-0000-0000-00002C4C0000}"/>
    <cellStyle name="Normal 20 3 5 3" xfId="19545" xr:uid="{00000000-0005-0000-0000-00002D4C0000}"/>
    <cellStyle name="Normal 20 3 5 3 2" xfId="19546" xr:uid="{00000000-0005-0000-0000-00002E4C0000}"/>
    <cellStyle name="Normal 20 3 5 3 2 2" xfId="19547" xr:uid="{00000000-0005-0000-0000-00002F4C0000}"/>
    <cellStyle name="Normal 20 3 5 3 3" xfId="19548" xr:uid="{00000000-0005-0000-0000-0000304C0000}"/>
    <cellStyle name="Normal 20 3 5 4" xfId="19549" xr:uid="{00000000-0005-0000-0000-0000314C0000}"/>
    <cellStyle name="Normal 20 3 5 4 2" xfId="19550" xr:uid="{00000000-0005-0000-0000-0000324C0000}"/>
    <cellStyle name="Normal 20 3 5 4 2 2" xfId="19551" xr:uid="{00000000-0005-0000-0000-0000334C0000}"/>
    <cellStyle name="Normal 20 3 5 4 3" xfId="19552" xr:uid="{00000000-0005-0000-0000-0000344C0000}"/>
    <cellStyle name="Normal 20 3 5 5" xfId="19553" xr:uid="{00000000-0005-0000-0000-0000354C0000}"/>
    <cellStyle name="Normal 20 3 5 5 2" xfId="19554" xr:uid="{00000000-0005-0000-0000-0000364C0000}"/>
    <cellStyle name="Normal 20 3 5 5 2 2" xfId="19555" xr:uid="{00000000-0005-0000-0000-0000374C0000}"/>
    <cellStyle name="Normal 20 3 5 5 3" xfId="19556" xr:uid="{00000000-0005-0000-0000-0000384C0000}"/>
    <cellStyle name="Normal 20 3 5 6" xfId="19557" xr:uid="{00000000-0005-0000-0000-0000394C0000}"/>
    <cellStyle name="Normal 20 3 5 6 2" xfId="19558" xr:uid="{00000000-0005-0000-0000-00003A4C0000}"/>
    <cellStyle name="Normal 20 3 5 7" xfId="19559" xr:uid="{00000000-0005-0000-0000-00003B4C0000}"/>
    <cellStyle name="Normal 20 3 5 7 2" xfId="19560" xr:uid="{00000000-0005-0000-0000-00003C4C0000}"/>
    <cellStyle name="Normal 20 3 5 8" xfId="19561" xr:uid="{00000000-0005-0000-0000-00003D4C0000}"/>
    <cellStyle name="Normal 20 3 6" xfId="19562" xr:uid="{00000000-0005-0000-0000-00003E4C0000}"/>
    <cellStyle name="Normal 20 3 6 2" xfId="19563" xr:uid="{00000000-0005-0000-0000-00003F4C0000}"/>
    <cellStyle name="Normal 20 3 6 2 2" xfId="19564" xr:uid="{00000000-0005-0000-0000-0000404C0000}"/>
    <cellStyle name="Normal 20 3 6 2 2 2" xfId="19565" xr:uid="{00000000-0005-0000-0000-0000414C0000}"/>
    <cellStyle name="Normal 20 3 6 2 3" xfId="19566" xr:uid="{00000000-0005-0000-0000-0000424C0000}"/>
    <cellStyle name="Normal 20 3 6 3" xfId="19567" xr:uid="{00000000-0005-0000-0000-0000434C0000}"/>
    <cellStyle name="Normal 20 3 6 3 2" xfId="19568" xr:uid="{00000000-0005-0000-0000-0000444C0000}"/>
    <cellStyle name="Normal 20 3 6 3 2 2" xfId="19569" xr:uid="{00000000-0005-0000-0000-0000454C0000}"/>
    <cellStyle name="Normal 20 3 6 3 3" xfId="19570" xr:uid="{00000000-0005-0000-0000-0000464C0000}"/>
    <cellStyle name="Normal 20 3 6 4" xfId="19571" xr:uid="{00000000-0005-0000-0000-0000474C0000}"/>
    <cellStyle name="Normal 20 3 6 4 2" xfId="19572" xr:uid="{00000000-0005-0000-0000-0000484C0000}"/>
    <cellStyle name="Normal 20 3 6 4 2 2" xfId="19573" xr:uid="{00000000-0005-0000-0000-0000494C0000}"/>
    <cellStyle name="Normal 20 3 6 4 3" xfId="19574" xr:uid="{00000000-0005-0000-0000-00004A4C0000}"/>
    <cellStyle name="Normal 20 3 6 5" xfId="19575" xr:uid="{00000000-0005-0000-0000-00004B4C0000}"/>
    <cellStyle name="Normal 20 3 6 5 2" xfId="19576" xr:uid="{00000000-0005-0000-0000-00004C4C0000}"/>
    <cellStyle name="Normal 20 3 6 6" xfId="19577" xr:uid="{00000000-0005-0000-0000-00004D4C0000}"/>
    <cellStyle name="Normal 20 3 6 6 2" xfId="19578" xr:uid="{00000000-0005-0000-0000-00004E4C0000}"/>
    <cellStyle name="Normal 20 3 6 7" xfId="19579" xr:uid="{00000000-0005-0000-0000-00004F4C0000}"/>
    <cellStyle name="Normal 20 3 7" xfId="19580" xr:uid="{00000000-0005-0000-0000-0000504C0000}"/>
    <cellStyle name="Normal 20 3 7 2" xfId="19581" xr:uid="{00000000-0005-0000-0000-0000514C0000}"/>
    <cellStyle name="Normal 20 3 7 2 2" xfId="19582" xr:uid="{00000000-0005-0000-0000-0000524C0000}"/>
    <cellStyle name="Normal 20 3 7 2 2 2" xfId="19583" xr:uid="{00000000-0005-0000-0000-0000534C0000}"/>
    <cellStyle name="Normal 20 3 7 2 3" xfId="19584" xr:uid="{00000000-0005-0000-0000-0000544C0000}"/>
    <cellStyle name="Normal 20 3 7 3" xfId="19585" xr:uid="{00000000-0005-0000-0000-0000554C0000}"/>
    <cellStyle name="Normal 20 3 7 3 2" xfId="19586" xr:uid="{00000000-0005-0000-0000-0000564C0000}"/>
    <cellStyle name="Normal 20 3 7 3 2 2" xfId="19587" xr:uid="{00000000-0005-0000-0000-0000574C0000}"/>
    <cellStyle name="Normal 20 3 7 3 3" xfId="19588" xr:uid="{00000000-0005-0000-0000-0000584C0000}"/>
    <cellStyle name="Normal 20 3 7 4" xfId="19589" xr:uid="{00000000-0005-0000-0000-0000594C0000}"/>
    <cellStyle name="Normal 20 3 7 4 2" xfId="19590" xr:uid="{00000000-0005-0000-0000-00005A4C0000}"/>
    <cellStyle name="Normal 20 3 7 4 2 2" xfId="19591" xr:uid="{00000000-0005-0000-0000-00005B4C0000}"/>
    <cellStyle name="Normal 20 3 7 4 3" xfId="19592" xr:uid="{00000000-0005-0000-0000-00005C4C0000}"/>
    <cellStyle name="Normal 20 3 7 5" xfId="19593" xr:uid="{00000000-0005-0000-0000-00005D4C0000}"/>
    <cellStyle name="Normal 20 3 7 5 2" xfId="19594" xr:uid="{00000000-0005-0000-0000-00005E4C0000}"/>
    <cellStyle name="Normal 20 3 7 6" xfId="19595" xr:uid="{00000000-0005-0000-0000-00005F4C0000}"/>
    <cellStyle name="Normal 20 3 7 6 2" xfId="19596" xr:uid="{00000000-0005-0000-0000-0000604C0000}"/>
    <cellStyle name="Normal 20 3 7 7" xfId="19597" xr:uid="{00000000-0005-0000-0000-0000614C0000}"/>
    <cellStyle name="Normal 20 3 8" xfId="19598" xr:uid="{00000000-0005-0000-0000-0000624C0000}"/>
    <cellStyle name="Normal 20 3 8 2" xfId="19599" xr:uid="{00000000-0005-0000-0000-0000634C0000}"/>
    <cellStyle name="Normal 20 3 8 2 2" xfId="19600" xr:uid="{00000000-0005-0000-0000-0000644C0000}"/>
    <cellStyle name="Normal 20 3 8 3" xfId="19601" xr:uid="{00000000-0005-0000-0000-0000654C0000}"/>
    <cellStyle name="Normal 20 3 9" xfId="19602" xr:uid="{00000000-0005-0000-0000-0000664C0000}"/>
    <cellStyle name="Normal 20 3 9 2" xfId="19603" xr:uid="{00000000-0005-0000-0000-0000674C0000}"/>
    <cellStyle name="Normal 20 3 9 2 2" xfId="19604" xr:uid="{00000000-0005-0000-0000-0000684C0000}"/>
    <cellStyle name="Normal 20 3 9 3" xfId="19605" xr:uid="{00000000-0005-0000-0000-0000694C0000}"/>
    <cellStyle name="Normal 20 3_Confidential Information" xfId="19606" xr:uid="{00000000-0005-0000-0000-00006A4C0000}"/>
    <cellStyle name="Normal 20 4" xfId="504" xr:uid="{00000000-0005-0000-0000-00006B4C0000}"/>
    <cellStyle name="Normal 20 4 10" xfId="19607" xr:uid="{00000000-0005-0000-0000-00006C4C0000}"/>
    <cellStyle name="Normal 20 4 10 2" xfId="19608" xr:uid="{00000000-0005-0000-0000-00006D4C0000}"/>
    <cellStyle name="Normal 20 4 11" xfId="19609" xr:uid="{00000000-0005-0000-0000-00006E4C0000}"/>
    <cellStyle name="Normal 20 4 2" xfId="19610" xr:uid="{00000000-0005-0000-0000-00006F4C0000}"/>
    <cellStyle name="Normal 20 4 2 2" xfId="19611" xr:uid="{00000000-0005-0000-0000-0000704C0000}"/>
    <cellStyle name="Normal 20 4 2 2 2" xfId="19612" xr:uid="{00000000-0005-0000-0000-0000714C0000}"/>
    <cellStyle name="Normal 20 4 2 2 2 2" xfId="19613" xr:uid="{00000000-0005-0000-0000-0000724C0000}"/>
    <cellStyle name="Normal 20 4 2 2 2 2 2" xfId="19614" xr:uid="{00000000-0005-0000-0000-0000734C0000}"/>
    <cellStyle name="Normal 20 4 2 2 2 3" xfId="19615" xr:uid="{00000000-0005-0000-0000-0000744C0000}"/>
    <cellStyle name="Normal 20 4 2 2 3" xfId="19616" xr:uid="{00000000-0005-0000-0000-0000754C0000}"/>
    <cellStyle name="Normal 20 4 2 2 3 2" xfId="19617" xr:uid="{00000000-0005-0000-0000-0000764C0000}"/>
    <cellStyle name="Normal 20 4 2 2 3 2 2" xfId="19618" xr:uid="{00000000-0005-0000-0000-0000774C0000}"/>
    <cellStyle name="Normal 20 4 2 2 3 3" xfId="19619" xr:uid="{00000000-0005-0000-0000-0000784C0000}"/>
    <cellStyle name="Normal 20 4 2 2 4" xfId="19620" xr:uid="{00000000-0005-0000-0000-0000794C0000}"/>
    <cellStyle name="Normal 20 4 2 2 4 2" xfId="19621" xr:uid="{00000000-0005-0000-0000-00007A4C0000}"/>
    <cellStyle name="Normal 20 4 2 2 4 2 2" xfId="19622" xr:uid="{00000000-0005-0000-0000-00007B4C0000}"/>
    <cellStyle name="Normal 20 4 2 2 4 3" xfId="19623" xr:uid="{00000000-0005-0000-0000-00007C4C0000}"/>
    <cellStyle name="Normal 20 4 2 2 5" xfId="19624" xr:uid="{00000000-0005-0000-0000-00007D4C0000}"/>
    <cellStyle name="Normal 20 4 2 2 5 2" xfId="19625" xr:uid="{00000000-0005-0000-0000-00007E4C0000}"/>
    <cellStyle name="Normal 20 4 2 2 6" xfId="19626" xr:uid="{00000000-0005-0000-0000-00007F4C0000}"/>
    <cellStyle name="Normal 20 4 2 2 6 2" xfId="19627" xr:uid="{00000000-0005-0000-0000-0000804C0000}"/>
    <cellStyle name="Normal 20 4 2 2 7" xfId="19628" xr:uid="{00000000-0005-0000-0000-0000814C0000}"/>
    <cellStyle name="Normal 20 4 2 3" xfId="19629" xr:uid="{00000000-0005-0000-0000-0000824C0000}"/>
    <cellStyle name="Normal 20 4 2 3 2" xfId="19630" xr:uid="{00000000-0005-0000-0000-0000834C0000}"/>
    <cellStyle name="Normal 20 4 2 3 2 2" xfId="19631" xr:uid="{00000000-0005-0000-0000-0000844C0000}"/>
    <cellStyle name="Normal 20 4 2 3 2 2 2" xfId="19632" xr:uid="{00000000-0005-0000-0000-0000854C0000}"/>
    <cellStyle name="Normal 20 4 2 3 2 3" xfId="19633" xr:uid="{00000000-0005-0000-0000-0000864C0000}"/>
    <cellStyle name="Normal 20 4 2 3 3" xfId="19634" xr:uid="{00000000-0005-0000-0000-0000874C0000}"/>
    <cellStyle name="Normal 20 4 2 3 3 2" xfId="19635" xr:uid="{00000000-0005-0000-0000-0000884C0000}"/>
    <cellStyle name="Normal 20 4 2 3 3 2 2" xfId="19636" xr:uid="{00000000-0005-0000-0000-0000894C0000}"/>
    <cellStyle name="Normal 20 4 2 3 3 3" xfId="19637" xr:uid="{00000000-0005-0000-0000-00008A4C0000}"/>
    <cellStyle name="Normal 20 4 2 3 4" xfId="19638" xr:uid="{00000000-0005-0000-0000-00008B4C0000}"/>
    <cellStyle name="Normal 20 4 2 3 4 2" xfId="19639" xr:uid="{00000000-0005-0000-0000-00008C4C0000}"/>
    <cellStyle name="Normal 20 4 2 3 4 2 2" xfId="19640" xr:uid="{00000000-0005-0000-0000-00008D4C0000}"/>
    <cellStyle name="Normal 20 4 2 3 4 3" xfId="19641" xr:uid="{00000000-0005-0000-0000-00008E4C0000}"/>
    <cellStyle name="Normal 20 4 2 3 5" xfId="19642" xr:uid="{00000000-0005-0000-0000-00008F4C0000}"/>
    <cellStyle name="Normal 20 4 2 3 5 2" xfId="19643" xr:uid="{00000000-0005-0000-0000-0000904C0000}"/>
    <cellStyle name="Normal 20 4 2 3 6" xfId="19644" xr:uid="{00000000-0005-0000-0000-0000914C0000}"/>
    <cellStyle name="Normal 20 4 2 3 6 2" xfId="19645" xr:uid="{00000000-0005-0000-0000-0000924C0000}"/>
    <cellStyle name="Normal 20 4 2 3 7" xfId="19646" xr:uid="{00000000-0005-0000-0000-0000934C0000}"/>
    <cellStyle name="Normal 20 4 2 4" xfId="19647" xr:uid="{00000000-0005-0000-0000-0000944C0000}"/>
    <cellStyle name="Normal 20 4 2 4 2" xfId="19648" xr:uid="{00000000-0005-0000-0000-0000954C0000}"/>
    <cellStyle name="Normal 20 4 2 4 2 2" xfId="19649" xr:uid="{00000000-0005-0000-0000-0000964C0000}"/>
    <cellStyle name="Normal 20 4 2 4 3" xfId="19650" xr:uid="{00000000-0005-0000-0000-0000974C0000}"/>
    <cellStyle name="Normal 20 4 2 5" xfId="19651" xr:uid="{00000000-0005-0000-0000-0000984C0000}"/>
    <cellStyle name="Normal 20 4 2 5 2" xfId="19652" xr:uid="{00000000-0005-0000-0000-0000994C0000}"/>
    <cellStyle name="Normal 20 4 2 5 2 2" xfId="19653" xr:uid="{00000000-0005-0000-0000-00009A4C0000}"/>
    <cellStyle name="Normal 20 4 2 5 3" xfId="19654" xr:uid="{00000000-0005-0000-0000-00009B4C0000}"/>
    <cellStyle name="Normal 20 4 2 6" xfId="19655" xr:uid="{00000000-0005-0000-0000-00009C4C0000}"/>
    <cellStyle name="Normal 20 4 2 6 2" xfId="19656" xr:uid="{00000000-0005-0000-0000-00009D4C0000}"/>
    <cellStyle name="Normal 20 4 2 6 2 2" xfId="19657" xr:uid="{00000000-0005-0000-0000-00009E4C0000}"/>
    <cellStyle name="Normal 20 4 2 6 3" xfId="19658" xr:uid="{00000000-0005-0000-0000-00009F4C0000}"/>
    <cellStyle name="Normal 20 4 2 7" xfId="19659" xr:uid="{00000000-0005-0000-0000-0000A04C0000}"/>
    <cellStyle name="Normal 20 4 2 7 2" xfId="19660" xr:uid="{00000000-0005-0000-0000-0000A14C0000}"/>
    <cellStyle name="Normal 20 4 2 8" xfId="19661" xr:uid="{00000000-0005-0000-0000-0000A24C0000}"/>
    <cellStyle name="Normal 20 4 2 8 2" xfId="19662" xr:uid="{00000000-0005-0000-0000-0000A34C0000}"/>
    <cellStyle name="Normal 20 4 2 9" xfId="19663" xr:uid="{00000000-0005-0000-0000-0000A44C0000}"/>
    <cellStyle name="Normal 20 4 3" xfId="19664" xr:uid="{00000000-0005-0000-0000-0000A54C0000}"/>
    <cellStyle name="Normal 20 4 3 2" xfId="19665" xr:uid="{00000000-0005-0000-0000-0000A64C0000}"/>
    <cellStyle name="Normal 20 4 3 2 2" xfId="19666" xr:uid="{00000000-0005-0000-0000-0000A74C0000}"/>
    <cellStyle name="Normal 20 4 3 2 2 2" xfId="19667" xr:uid="{00000000-0005-0000-0000-0000A84C0000}"/>
    <cellStyle name="Normal 20 4 3 2 2 2 2" xfId="19668" xr:uid="{00000000-0005-0000-0000-0000A94C0000}"/>
    <cellStyle name="Normal 20 4 3 2 2 3" xfId="19669" xr:uid="{00000000-0005-0000-0000-0000AA4C0000}"/>
    <cellStyle name="Normal 20 4 3 2 3" xfId="19670" xr:uid="{00000000-0005-0000-0000-0000AB4C0000}"/>
    <cellStyle name="Normal 20 4 3 2 3 2" xfId="19671" xr:uid="{00000000-0005-0000-0000-0000AC4C0000}"/>
    <cellStyle name="Normal 20 4 3 2 3 2 2" xfId="19672" xr:uid="{00000000-0005-0000-0000-0000AD4C0000}"/>
    <cellStyle name="Normal 20 4 3 2 3 3" xfId="19673" xr:uid="{00000000-0005-0000-0000-0000AE4C0000}"/>
    <cellStyle name="Normal 20 4 3 2 4" xfId="19674" xr:uid="{00000000-0005-0000-0000-0000AF4C0000}"/>
    <cellStyle name="Normal 20 4 3 2 4 2" xfId="19675" xr:uid="{00000000-0005-0000-0000-0000B04C0000}"/>
    <cellStyle name="Normal 20 4 3 2 4 2 2" xfId="19676" xr:uid="{00000000-0005-0000-0000-0000B14C0000}"/>
    <cellStyle name="Normal 20 4 3 2 4 3" xfId="19677" xr:uid="{00000000-0005-0000-0000-0000B24C0000}"/>
    <cellStyle name="Normal 20 4 3 2 5" xfId="19678" xr:uid="{00000000-0005-0000-0000-0000B34C0000}"/>
    <cellStyle name="Normal 20 4 3 2 5 2" xfId="19679" xr:uid="{00000000-0005-0000-0000-0000B44C0000}"/>
    <cellStyle name="Normal 20 4 3 2 6" xfId="19680" xr:uid="{00000000-0005-0000-0000-0000B54C0000}"/>
    <cellStyle name="Normal 20 4 3 2 6 2" xfId="19681" xr:uid="{00000000-0005-0000-0000-0000B64C0000}"/>
    <cellStyle name="Normal 20 4 3 2 7" xfId="19682" xr:uid="{00000000-0005-0000-0000-0000B74C0000}"/>
    <cellStyle name="Normal 20 4 3 3" xfId="19683" xr:uid="{00000000-0005-0000-0000-0000B84C0000}"/>
    <cellStyle name="Normal 20 4 3 3 2" xfId="19684" xr:uid="{00000000-0005-0000-0000-0000B94C0000}"/>
    <cellStyle name="Normal 20 4 3 3 2 2" xfId="19685" xr:uid="{00000000-0005-0000-0000-0000BA4C0000}"/>
    <cellStyle name="Normal 20 4 3 3 3" xfId="19686" xr:uid="{00000000-0005-0000-0000-0000BB4C0000}"/>
    <cellStyle name="Normal 20 4 3 4" xfId="19687" xr:uid="{00000000-0005-0000-0000-0000BC4C0000}"/>
    <cellStyle name="Normal 20 4 3 4 2" xfId="19688" xr:uid="{00000000-0005-0000-0000-0000BD4C0000}"/>
    <cellStyle name="Normal 20 4 3 4 2 2" xfId="19689" xr:uid="{00000000-0005-0000-0000-0000BE4C0000}"/>
    <cellStyle name="Normal 20 4 3 4 3" xfId="19690" xr:uid="{00000000-0005-0000-0000-0000BF4C0000}"/>
    <cellStyle name="Normal 20 4 3 5" xfId="19691" xr:uid="{00000000-0005-0000-0000-0000C04C0000}"/>
    <cellStyle name="Normal 20 4 3 5 2" xfId="19692" xr:uid="{00000000-0005-0000-0000-0000C14C0000}"/>
    <cellStyle name="Normal 20 4 3 5 2 2" xfId="19693" xr:uid="{00000000-0005-0000-0000-0000C24C0000}"/>
    <cellStyle name="Normal 20 4 3 5 3" xfId="19694" xr:uid="{00000000-0005-0000-0000-0000C34C0000}"/>
    <cellStyle name="Normal 20 4 3 6" xfId="19695" xr:uid="{00000000-0005-0000-0000-0000C44C0000}"/>
    <cellStyle name="Normal 20 4 3 6 2" xfId="19696" xr:uid="{00000000-0005-0000-0000-0000C54C0000}"/>
    <cellStyle name="Normal 20 4 3 7" xfId="19697" xr:uid="{00000000-0005-0000-0000-0000C64C0000}"/>
    <cellStyle name="Normal 20 4 3 7 2" xfId="19698" xr:uid="{00000000-0005-0000-0000-0000C74C0000}"/>
    <cellStyle name="Normal 20 4 3 8" xfId="19699" xr:uid="{00000000-0005-0000-0000-0000C84C0000}"/>
    <cellStyle name="Normal 20 4 4" xfId="19700" xr:uid="{00000000-0005-0000-0000-0000C94C0000}"/>
    <cellStyle name="Normal 20 4 4 2" xfId="19701" xr:uid="{00000000-0005-0000-0000-0000CA4C0000}"/>
    <cellStyle name="Normal 20 4 4 2 2" xfId="19702" xr:uid="{00000000-0005-0000-0000-0000CB4C0000}"/>
    <cellStyle name="Normal 20 4 4 2 2 2" xfId="19703" xr:uid="{00000000-0005-0000-0000-0000CC4C0000}"/>
    <cellStyle name="Normal 20 4 4 2 3" xfId="19704" xr:uid="{00000000-0005-0000-0000-0000CD4C0000}"/>
    <cellStyle name="Normal 20 4 4 3" xfId="19705" xr:uid="{00000000-0005-0000-0000-0000CE4C0000}"/>
    <cellStyle name="Normal 20 4 4 3 2" xfId="19706" xr:uid="{00000000-0005-0000-0000-0000CF4C0000}"/>
    <cellStyle name="Normal 20 4 4 3 2 2" xfId="19707" xr:uid="{00000000-0005-0000-0000-0000D04C0000}"/>
    <cellStyle name="Normal 20 4 4 3 3" xfId="19708" xr:uid="{00000000-0005-0000-0000-0000D14C0000}"/>
    <cellStyle name="Normal 20 4 4 4" xfId="19709" xr:uid="{00000000-0005-0000-0000-0000D24C0000}"/>
    <cellStyle name="Normal 20 4 4 4 2" xfId="19710" xr:uid="{00000000-0005-0000-0000-0000D34C0000}"/>
    <cellStyle name="Normal 20 4 4 4 2 2" xfId="19711" xr:uid="{00000000-0005-0000-0000-0000D44C0000}"/>
    <cellStyle name="Normal 20 4 4 4 3" xfId="19712" xr:uid="{00000000-0005-0000-0000-0000D54C0000}"/>
    <cellStyle name="Normal 20 4 4 5" xfId="19713" xr:uid="{00000000-0005-0000-0000-0000D64C0000}"/>
    <cellStyle name="Normal 20 4 4 5 2" xfId="19714" xr:uid="{00000000-0005-0000-0000-0000D74C0000}"/>
    <cellStyle name="Normal 20 4 4 6" xfId="19715" xr:uid="{00000000-0005-0000-0000-0000D84C0000}"/>
    <cellStyle name="Normal 20 4 4 6 2" xfId="19716" xr:uid="{00000000-0005-0000-0000-0000D94C0000}"/>
    <cellStyle name="Normal 20 4 4 7" xfId="19717" xr:uid="{00000000-0005-0000-0000-0000DA4C0000}"/>
    <cellStyle name="Normal 20 4 5" xfId="19718" xr:uid="{00000000-0005-0000-0000-0000DB4C0000}"/>
    <cellStyle name="Normal 20 4 5 2" xfId="19719" xr:uid="{00000000-0005-0000-0000-0000DC4C0000}"/>
    <cellStyle name="Normal 20 4 5 2 2" xfId="19720" xr:uid="{00000000-0005-0000-0000-0000DD4C0000}"/>
    <cellStyle name="Normal 20 4 5 2 2 2" xfId="19721" xr:uid="{00000000-0005-0000-0000-0000DE4C0000}"/>
    <cellStyle name="Normal 20 4 5 2 3" xfId="19722" xr:uid="{00000000-0005-0000-0000-0000DF4C0000}"/>
    <cellStyle name="Normal 20 4 5 3" xfId="19723" xr:uid="{00000000-0005-0000-0000-0000E04C0000}"/>
    <cellStyle name="Normal 20 4 5 3 2" xfId="19724" xr:uid="{00000000-0005-0000-0000-0000E14C0000}"/>
    <cellStyle name="Normal 20 4 5 3 2 2" xfId="19725" xr:uid="{00000000-0005-0000-0000-0000E24C0000}"/>
    <cellStyle name="Normal 20 4 5 3 3" xfId="19726" xr:uid="{00000000-0005-0000-0000-0000E34C0000}"/>
    <cellStyle name="Normal 20 4 5 4" xfId="19727" xr:uid="{00000000-0005-0000-0000-0000E44C0000}"/>
    <cellStyle name="Normal 20 4 5 4 2" xfId="19728" xr:uid="{00000000-0005-0000-0000-0000E54C0000}"/>
    <cellStyle name="Normal 20 4 5 4 2 2" xfId="19729" xr:uid="{00000000-0005-0000-0000-0000E64C0000}"/>
    <cellStyle name="Normal 20 4 5 4 3" xfId="19730" xr:uid="{00000000-0005-0000-0000-0000E74C0000}"/>
    <cellStyle name="Normal 20 4 5 5" xfId="19731" xr:uid="{00000000-0005-0000-0000-0000E84C0000}"/>
    <cellStyle name="Normal 20 4 5 5 2" xfId="19732" xr:uid="{00000000-0005-0000-0000-0000E94C0000}"/>
    <cellStyle name="Normal 20 4 5 6" xfId="19733" xr:uid="{00000000-0005-0000-0000-0000EA4C0000}"/>
    <cellStyle name="Normal 20 4 5 6 2" xfId="19734" xr:uid="{00000000-0005-0000-0000-0000EB4C0000}"/>
    <cellStyle name="Normal 20 4 5 7" xfId="19735" xr:uid="{00000000-0005-0000-0000-0000EC4C0000}"/>
    <cellStyle name="Normal 20 4 6" xfId="19736" xr:uid="{00000000-0005-0000-0000-0000ED4C0000}"/>
    <cellStyle name="Normal 20 4 6 2" xfId="19737" xr:uid="{00000000-0005-0000-0000-0000EE4C0000}"/>
    <cellStyle name="Normal 20 4 6 2 2" xfId="19738" xr:uid="{00000000-0005-0000-0000-0000EF4C0000}"/>
    <cellStyle name="Normal 20 4 6 3" xfId="19739" xr:uid="{00000000-0005-0000-0000-0000F04C0000}"/>
    <cellStyle name="Normal 20 4 7" xfId="19740" xr:uid="{00000000-0005-0000-0000-0000F14C0000}"/>
    <cellStyle name="Normal 20 4 7 2" xfId="19741" xr:uid="{00000000-0005-0000-0000-0000F24C0000}"/>
    <cellStyle name="Normal 20 4 7 2 2" xfId="19742" xr:uid="{00000000-0005-0000-0000-0000F34C0000}"/>
    <cellStyle name="Normal 20 4 7 3" xfId="19743" xr:uid="{00000000-0005-0000-0000-0000F44C0000}"/>
    <cellStyle name="Normal 20 4 8" xfId="19744" xr:uid="{00000000-0005-0000-0000-0000F54C0000}"/>
    <cellStyle name="Normal 20 4 8 2" xfId="19745" xr:uid="{00000000-0005-0000-0000-0000F64C0000}"/>
    <cellStyle name="Normal 20 4 8 2 2" xfId="19746" xr:uid="{00000000-0005-0000-0000-0000F74C0000}"/>
    <cellStyle name="Normal 20 4 8 3" xfId="19747" xr:uid="{00000000-0005-0000-0000-0000F84C0000}"/>
    <cellStyle name="Normal 20 4 9" xfId="19748" xr:uid="{00000000-0005-0000-0000-0000F94C0000}"/>
    <cellStyle name="Normal 20 4 9 2" xfId="19749" xr:uid="{00000000-0005-0000-0000-0000FA4C0000}"/>
    <cellStyle name="Normal 20 5" xfId="505" xr:uid="{00000000-0005-0000-0000-0000FB4C0000}"/>
    <cellStyle name="Normal 20 5 10" xfId="19750" xr:uid="{00000000-0005-0000-0000-0000FC4C0000}"/>
    <cellStyle name="Normal 20 5 10 2" xfId="19751" xr:uid="{00000000-0005-0000-0000-0000FD4C0000}"/>
    <cellStyle name="Normal 20 5 11" xfId="19752" xr:uid="{00000000-0005-0000-0000-0000FE4C0000}"/>
    <cellStyle name="Normal 20 5 2" xfId="19753" xr:uid="{00000000-0005-0000-0000-0000FF4C0000}"/>
    <cellStyle name="Normal 20 5 2 2" xfId="19754" xr:uid="{00000000-0005-0000-0000-0000004D0000}"/>
    <cellStyle name="Normal 20 5 2 2 2" xfId="19755" xr:uid="{00000000-0005-0000-0000-0000014D0000}"/>
    <cellStyle name="Normal 20 5 2 2 2 2" xfId="19756" xr:uid="{00000000-0005-0000-0000-0000024D0000}"/>
    <cellStyle name="Normal 20 5 2 2 2 2 2" xfId="19757" xr:uid="{00000000-0005-0000-0000-0000034D0000}"/>
    <cellStyle name="Normal 20 5 2 2 2 3" xfId="19758" xr:uid="{00000000-0005-0000-0000-0000044D0000}"/>
    <cellStyle name="Normal 20 5 2 2 3" xfId="19759" xr:uid="{00000000-0005-0000-0000-0000054D0000}"/>
    <cellStyle name="Normal 20 5 2 2 3 2" xfId="19760" xr:uid="{00000000-0005-0000-0000-0000064D0000}"/>
    <cellStyle name="Normal 20 5 2 2 3 2 2" xfId="19761" xr:uid="{00000000-0005-0000-0000-0000074D0000}"/>
    <cellStyle name="Normal 20 5 2 2 3 3" xfId="19762" xr:uid="{00000000-0005-0000-0000-0000084D0000}"/>
    <cellStyle name="Normal 20 5 2 2 4" xfId="19763" xr:uid="{00000000-0005-0000-0000-0000094D0000}"/>
    <cellStyle name="Normal 20 5 2 2 4 2" xfId="19764" xr:uid="{00000000-0005-0000-0000-00000A4D0000}"/>
    <cellStyle name="Normal 20 5 2 2 4 2 2" xfId="19765" xr:uid="{00000000-0005-0000-0000-00000B4D0000}"/>
    <cellStyle name="Normal 20 5 2 2 4 3" xfId="19766" xr:uid="{00000000-0005-0000-0000-00000C4D0000}"/>
    <cellStyle name="Normal 20 5 2 2 5" xfId="19767" xr:uid="{00000000-0005-0000-0000-00000D4D0000}"/>
    <cellStyle name="Normal 20 5 2 2 5 2" xfId="19768" xr:uid="{00000000-0005-0000-0000-00000E4D0000}"/>
    <cellStyle name="Normal 20 5 2 2 6" xfId="19769" xr:uid="{00000000-0005-0000-0000-00000F4D0000}"/>
    <cellStyle name="Normal 20 5 2 2 6 2" xfId="19770" xr:uid="{00000000-0005-0000-0000-0000104D0000}"/>
    <cellStyle name="Normal 20 5 2 2 7" xfId="19771" xr:uid="{00000000-0005-0000-0000-0000114D0000}"/>
    <cellStyle name="Normal 20 5 2 3" xfId="19772" xr:uid="{00000000-0005-0000-0000-0000124D0000}"/>
    <cellStyle name="Normal 20 5 2 3 2" xfId="19773" xr:uid="{00000000-0005-0000-0000-0000134D0000}"/>
    <cellStyle name="Normal 20 5 2 3 2 2" xfId="19774" xr:uid="{00000000-0005-0000-0000-0000144D0000}"/>
    <cellStyle name="Normal 20 5 2 3 2 2 2" xfId="19775" xr:uid="{00000000-0005-0000-0000-0000154D0000}"/>
    <cellStyle name="Normal 20 5 2 3 2 3" xfId="19776" xr:uid="{00000000-0005-0000-0000-0000164D0000}"/>
    <cellStyle name="Normal 20 5 2 3 3" xfId="19777" xr:uid="{00000000-0005-0000-0000-0000174D0000}"/>
    <cellStyle name="Normal 20 5 2 3 3 2" xfId="19778" xr:uid="{00000000-0005-0000-0000-0000184D0000}"/>
    <cellStyle name="Normal 20 5 2 3 3 2 2" xfId="19779" xr:uid="{00000000-0005-0000-0000-0000194D0000}"/>
    <cellStyle name="Normal 20 5 2 3 3 3" xfId="19780" xr:uid="{00000000-0005-0000-0000-00001A4D0000}"/>
    <cellStyle name="Normal 20 5 2 3 4" xfId="19781" xr:uid="{00000000-0005-0000-0000-00001B4D0000}"/>
    <cellStyle name="Normal 20 5 2 3 4 2" xfId="19782" xr:uid="{00000000-0005-0000-0000-00001C4D0000}"/>
    <cellStyle name="Normal 20 5 2 3 4 2 2" xfId="19783" xr:uid="{00000000-0005-0000-0000-00001D4D0000}"/>
    <cellStyle name="Normal 20 5 2 3 4 3" xfId="19784" xr:uid="{00000000-0005-0000-0000-00001E4D0000}"/>
    <cellStyle name="Normal 20 5 2 3 5" xfId="19785" xr:uid="{00000000-0005-0000-0000-00001F4D0000}"/>
    <cellStyle name="Normal 20 5 2 3 5 2" xfId="19786" xr:uid="{00000000-0005-0000-0000-0000204D0000}"/>
    <cellStyle name="Normal 20 5 2 3 6" xfId="19787" xr:uid="{00000000-0005-0000-0000-0000214D0000}"/>
    <cellStyle name="Normal 20 5 2 3 6 2" xfId="19788" xr:uid="{00000000-0005-0000-0000-0000224D0000}"/>
    <cellStyle name="Normal 20 5 2 3 7" xfId="19789" xr:uid="{00000000-0005-0000-0000-0000234D0000}"/>
    <cellStyle name="Normal 20 5 2 4" xfId="19790" xr:uid="{00000000-0005-0000-0000-0000244D0000}"/>
    <cellStyle name="Normal 20 5 2 4 2" xfId="19791" xr:uid="{00000000-0005-0000-0000-0000254D0000}"/>
    <cellStyle name="Normal 20 5 2 4 2 2" xfId="19792" xr:uid="{00000000-0005-0000-0000-0000264D0000}"/>
    <cellStyle name="Normal 20 5 2 4 3" xfId="19793" xr:uid="{00000000-0005-0000-0000-0000274D0000}"/>
    <cellStyle name="Normal 20 5 2 5" xfId="19794" xr:uid="{00000000-0005-0000-0000-0000284D0000}"/>
    <cellStyle name="Normal 20 5 2 5 2" xfId="19795" xr:uid="{00000000-0005-0000-0000-0000294D0000}"/>
    <cellStyle name="Normal 20 5 2 5 2 2" xfId="19796" xr:uid="{00000000-0005-0000-0000-00002A4D0000}"/>
    <cellStyle name="Normal 20 5 2 5 3" xfId="19797" xr:uid="{00000000-0005-0000-0000-00002B4D0000}"/>
    <cellStyle name="Normal 20 5 2 6" xfId="19798" xr:uid="{00000000-0005-0000-0000-00002C4D0000}"/>
    <cellStyle name="Normal 20 5 2 6 2" xfId="19799" xr:uid="{00000000-0005-0000-0000-00002D4D0000}"/>
    <cellStyle name="Normal 20 5 2 6 2 2" xfId="19800" xr:uid="{00000000-0005-0000-0000-00002E4D0000}"/>
    <cellStyle name="Normal 20 5 2 6 3" xfId="19801" xr:uid="{00000000-0005-0000-0000-00002F4D0000}"/>
    <cellStyle name="Normal 20 5 2 7" xfId="19802" xr:uid="{00000000-0005-0000-0000-0000304D0000}"/>
    <cellStyle name="Normal 20 5 2 7 2" xfId="19803" xr:uid="{00000000-0005-0000-0000-0000314D0000}"/>
    <cellStyle name="Normal 20 5 2 8" xfId="19804" xr:uid="{00000000-0005-0000-0000-0000324D0000}"/>
    <cellStyle name="Normal 20 5 2 8 2" xfId="19805" xr:uid="{00000000-0005-0000-0000-0000334D0000}"/>
    <cellStyle name="Normal 20 5 2 9" xfId="19806" xr:uid="{00000000-0005-0000-0000-0000344D0000}"/>
    <cellStyle name="Normal 20 5 3" xfId="19807" xr:uid="{00000000-0005-0000-0000-0000354D0000}"/>
    <cellStyle name="Normal 20 5 3 2" xfId="19808" xr:uid="{00000000-0005-0000-0000-0000364D0000}"/>
    <cellStyle name="Normal 20 5 3 2 2" xfId="19809" xr:uid="{00000000-0005-0000-0000-0000374D0000}"/>
    <cellStyle name="Normal 20 5 3 2 2 2" xfId="19810" xr:uid="{00000000-0005-0000-0000-0000384D0000}"/>
    <cellStyle name="Normal 20 5 3 2 2 2 2" xfId="19811" xr:uid="{00000000-0005-0000-0000-0000394D0000}"/>
    <cellStyle name="Normal 20 5 3 2 2 3" xfId="19812" xr:uid="{00000000-0005-0000-0000-00003A4D0000}"/>
    <cellStyle name="Normal 20 5 3 2 3" xfId="19813" xr:uid="{00000000-0005-0000-0000-00003B4D0000}"/>
    <cellStyle name="Normal 20 5 3 2 3 2" xfId="19814" xr:uid="{00000000-0005-0000-0000-00003C4D0000}"/>
    <cellStyle name="Normal 20 5 3 2 3 2 2" xfId="19815" xr:uid="{00000000-0005-0000-0000-00003D4D0000}"/>
    <cellStyle name="Normal 20 5 3 2 3 3" xfId="19816" xr:uid="{00000000-0005-0000-0000-00003E4D0000}"/>
    <cellStyle name="Normal 20 5 3 2 4" xfId="19817" xr:uid="{00000000-0005-0000-0000-00003F4D0000}"/>
    <cellStyle name="Normal 20 5 3 2 4 2" xfId="19818" xr:uid="{00000000-0005-0000-0000-0000404D0000}"/>
    <cellStyle name="Normal 20 5 3 2 4 2 2" xfId="19819" xr:uid="{00000000-0005-0000-0000-0000414D0000}"/>
    <cellStyle name="Normal 20 5 3 2 4 3" xfId="19820" xr:uid="{00000000-0005-0000-0000-0000424D0000}"/>
    <cellStyle name="Normal 20 5 3 2 5" xfId="19821" xr:uid="{00000000-0005-0000-0000-0000434D0000}"/>
    <cellStyle name="Normal 20 5 3 2 5 2" xfId="19822" xr:uid="{00000000-0005-0000-0000-0000444D0000}"/>
    <cellStyle name="Normal 20 5 3 2 6" xfId="19823" xr:uid="{00000000-0005-0000-0000-0000454D0000}"/>
    <cellStyle name="Normal 20 5 3 2 6 2" xfId="19824" xr:uid="{00000000-0005-0000-0000-0000464D0000}"/>
    <cellStyle name="Normal 20 5 3 2 7" xfId="19825" xr:uid="{00000000-0005-0000-0000-0000474D0000}"/>
    <cellStyle name="Normal 20 5 3 3" xfId="19826" xr:uid="{00000000-0005-0000-0000-0000484D0000}"/>
    <cellStyle name="Normal 20 5 3 3 2" xfId="19827" xr:uid="{00000000-0005-0000-0000-0000494D0000}"/>
    <cellStyle name="Normal 20 5 3 3 2 2" xfId="19828" xr:uid="{00000000-0005-0000-0000-00004A4D0000}"/>
    <cellStyle name="Normal 20 5 3 3 3" xfId="19829" xr:uid="{00000000-0005-0000-0000-00004B4D0000}"/>
    <cellStyle name="Normal 20 5 3 4" xfId="19830" xr:uid="{00000000-0005-0000-0000-00004C4D0000}"/>
    <cellStyle name="Normal 20 5 3 4 2" xfId="19831" xr:uid="{00000000-0005-0000-0000-00004D4D0000}"/>
    <cellStyle name="Normal 20 5 3 4 2 2" xfId="19832" xr:uid="{00000000-0005-0000-0000-00004E4D0000}"/>
    <cellStyle name="Normal 20 5 3 4 3" xfId="19833" xr:uid="{00000000-0005-0000-0000-00004F4D0000}"/>
    <cellStyle name="Normal 20 5 3 5" xfId="19834" xr:uid="{00000000-0005-0000-0000-0000504D0000}"/>
    <cellStyle name="Normal 20 5 3 5 2" xfId="19835" xr:uid="{00000000-0005-0000-0000-0000514D0000}"/>
    <cellStyle name="Normal 20 5 3 5 2 2" xfId="19836" xr:uid="{00000000-0005-0000-0000-0000524D0000}"/>
    <cellStyle name="Normal 20 5 3 5 3" xfId="19837" xr:uid="{00000000-0005-0000-0000-0000534D0000}"/>
    <cellStyle name="Normal 20 5 3 6" xfId="19838" xr:uid="{00000000-0005-0000-0000-0000544D0000}"/>
    <cellStyle name="Normal 20 5 3 6 2" xfId="19839" xr:uid="{00000000-0005-0000-0000-0000554D0000}"/>
    <cellStyle name="Normal 20 5 3 7" xfId="19840" xr:uid="{00000000-0005-0000-0000-0000564D0000}"/>
    <cellStyle name="Normal 20 5 3 7 2" xfId="19841" xr:uid="{00000000-0005-0000-0000-0000574D0000}"/>
    <cellStyle name="Normal 20 5 3 8" xfId="19842" xr:uid="{00000000-0005-0000-0000-0000584D0000}"/>
    <cellStyle name="Normal 20 5 4" xfId="19843" xr:uid="{00000000-0005-0000-0000-0000594D0000}"/>
    <cellStyle name="Normal 20 5 4 2" xfId="19844" xr:uid="{00000000-0005-0000-0000-00005A4D0000}"/>
    <cellStyle name="Normal 20 5 4 2 2" xfId="19845" xr:uid="{00000000-0005-0000-0000-00005B4D0000}"/>
    <cellStyle name="Normal 20 5 4 2 2 2" xfId="19846" xr:uid="{00000000-0005-0000-0000-00005C4D0000}"/>
    <cellStyle name="Normal 20 5 4 2 3" xfId="19847" xr:uid="{00000000-0005-0000-0000-00005D4D0000}"/>
    <cellStyle name="Normal 20 5 4 3" xfId="19848" xr:uid="{00000000-0005-0000-0000-00005E4D0000}"/>
    <cellStyle name="Normal 20 5 4 3 2" xfId="19849" xr:uid="{00000000-0005-0000-0000-00005F4D0000}"/>
    <cellStyle name="Normal 20 5 4 3 2 2" xfId="19850" xr:uid="{00000000-0005-0000-0000-0000604D0000}"/>
    <cellStyle name="Normal 20 5 4 3 3" xfId="19851" xr:uid="{00000000-0005-0000-0000-0000614D0000}"/>
    <cellStyle name="Normal 20 5 4 4" xfId="19852" xr:uid="{00000000-0005-0000-0000-0000624D0000}"/>
    <cellStyle name="Normal 20 5 4 4 2" xfId="19853" xr:uid="{00000000-0005-0000-0000-0000634D0000}"/>
    <cellStyle name="Normal 20 5 4 4 2 2" xfId="19854" xr:uid="{00000000-0005-0000-0000-0000644D0000}"/>
    <cellStyle name="Normal 20 5 4 4 3" xfId="19855" xr:uid="{00000000-0005-0000-0000-0000654D0000}"/>
    <cellStyle name="Normal 20 5 4 5" xfId="19856" xr:uid="{00000000-0005-0000-0000-0000664D0000}"/>
    <cellStyle name="Normal 20 5 4 5 2" xfId="19857" xr:uid="{00000000-0005-0000-0000-0000674D0000}"/>
    <cellStyle name="Normal 20 5 4 6" xfId="19858" xr:uid="{00000000-0005-0000-0000-0000684D0000}"/>
    <cellStyle name="Normal 20 5 4 6 2" xfId="19859" xr:uid="{00000000-0005-0000-0000-0000694D0000}"/>
    <cellStyle name="Normal 20 5 4 7" xfId="19860" xr:uid="{00000000-0005-0000-0000-00006A4D0000}"/>
    <cellStyle name="Normal 20 5 5" xfId="19861" xr:uid="{00000000-0005-0000-0000-00006B4D0000}"/>
    <cellStyle name="Normal 20 5 5 2" xfId="19862" xr:uid="{00000000-0005-0000-0000-00006C4D0000}"/>
    <cellStyle name="Normal 20 5 5 2 2" xfId="19863" xr:uid="{00000000-0005-0000-0000-00006D4D0000}"/>
    <cellStyle name="Normal 20 5 5 2 2 2" xfId="19864" xr:uid="{00000000-0005-0000-0000-00006E4D0000}"/>
    <cellStyle name="Normal 20 5 5 2 3" xfId="19865" xr:uid="{00000000-0005-0000-0000-00006F4D0000}"/>
    <cellStyle name="Normal 20 5 5 3" xfId="19866" xr:uid="{00000000-0005-0000-0000-0000704D0000}"/>
    <cellStyle name="Normal 20 5 5 3 2" xfId="19867" xr:uid="{00000000-0005-0000-0000-0000714D0000}"/>
    <cellStyle name="Normal 20 5 5 3 2 2" xfId="19868" xr:uid="{00000000-0005-0000-0000-0000724D0000}"/>
    <cellStyle name="Normal 20 5 5 3 3" xfId="19869" xr:uid="{00000000-0005-0000-0000-0000734D0000}"/>
    <cellStyle name="Normal 20 5 5 4" xfId="19870" xr:uid="{00000000-0005-0000-0000-0000744D0000}"/>
    <cellStyle name="Normal 20 5 5 4 2" xfId="19871" xr:uid="{00000000-0005-0000-0000-0000754D0000}"/>
    <cellStyle name="Normal 20 5 5 4 2 2" xfId="19872" xr:uid="{00000000-0005-0000-0000-0000764D0000}"/>
    <cellStyle name="Normal 20 5 5 4 3" xfId="19873" xr:uid="{00000000-0005-0000-0000-0000774D0000}"/>
    <cellStyle name="Normal 20 5 5 5" xfId="19874" xr:uid="{00000000-0005-0000-0000-0000784D0000}"/>
    <cellStyle name="Normal 20 5 5 5 2" xfId="19875" xr:uid="{00000000-0005-0000-0000-0000794D0000}"/>
    <cellStyle name="Normal 20 5 5 6" xfId="19876" xr:uid="{00000000-0005-0000-0000-00007A4D0000}"/>
    <cellStyle name="Normal 20 5 5 6 2" xfId="19877" xr:uid="{00000000-0005-0000-0000-00007B4D0000}"/>
    <cellStyle name="Normal 20 5 5 7" xfId="19878" xr:uid="{00000000-0005-0000-0000-00007C4D0000}"/>
    <cellStyle name="Normal 20 5 6" xfId="19879" xr:uid="{00000000-0005-0000-0000-00007D4D0000}"/>
    <cellStyle name="Normal 20 5 6 2" xfId="19880" xr:uid="{00000000-0005-0000-0000-00007E4D0000}"/>
    <cellStyle name="Normal 20 5 6 2 2" xfId="19881" xr:uid="{00000000-0005-0000-0000-00007F4D0000}"/>
    <cellStyle name="Normal 20 5 6 3" xfId="19882" xr:uid="{00000000-0005-0000-0000-0000804D0000}"/>
    <cellStyle name="Normal 20 5 7" xfId="19883" xr:uid="{00000000-0005-0000-0000-0000814D0000}"/>
    <cellStyle name="Normal 20 5 7 2" xfId="19884" xr:uid="{00000000-0005-0000-0000-0000824D0000}"/>
    <cellStyle name="Normal 20 5 7 2 2" xfId="19885" xr:uid="{00000000-0005-0000-0000-0000834D0000}"/>
    <cellStyle name="Normal 20 5 7 3" xfId="19886" xr:uid="{00000000-0005-0000-0000-0000844D0000}"/>
    <cellStyle name="Normal 20 5 8" xfId="19887" xr:uid="{00000000-0005-0000-0000-0000854D0000}"/>
    <cellStyle name="Normal 20 5 8 2" xfId="19888" xr:uid="{00000000-0005-0000-0000-0000864D0000}"/>
    <cellStyle name="Normal 20 5 8 2 2" xfId="19889" xr:uid="{00000000-0005-0000-0000-0000874D0000}"/>
    <cellStyle name="Normal 20 5 8 3" xfId="19890" xr:uid="{00000000-0005-0000-0000-0000884D0000}"/>
    <cellStyle name="Normal 20 5 9" xfId="19891" xr:uid="{00000000-0005-0000-0000-0000894D0000}"/>
    <cellStyle name="Normal 20 5 9 2" xfId="19892" xr:uid="{00000000-0005-0000-0000-00008A4D0000}"/>
    <cellStyle name="Normal 20 6" xfId="19893" xr:uid="{00000000-0005-0000-0000-00008B4D0000}"/>
    <cellStyle name="Normal 20 6 2" xfId="19894" xr:uid="{00000000-0005-0000-0000-00008C4D0000}"/>
    <cellStyle name="Normal 20 6 2 2" xfId="19895" xr:uid="{00000000-0005-0000-0000-00008D4D0000}"/>
    <cellStyle name="Normal 20 6 2 2 2" xfId="19896" xr:uid="{00000000-0005-0000-0000-00008E4D0000}"/>
    <cellStyle name="Normal 20 6 2 2 2 2" xfId="19897" xr:uid="{00000000-0005-0000-0000-00008F4D0000}"/>
    <cellStyle name="Normal 20 6 2 2 3" xfId="19898" xr:uid="{00000000-0005-0000-0000-0000904D0000}"/>
    <cellStyle name="Normal 20 6 2 3" xfId="19899" xr:uid="{00000000-0005-0000-0000-0000914D0000}"/>
    <cellStyle name="Normal 20 6 2 3 2" xfId="19900" xr:uid="{00000000-0005-0000-0000-0000924D0000}"/>
    <cellStyle name="Normal 20 6 2 3 2 2" xfId="19901" xr:uid="{00000000-0005-0000-0000-0000934D0000}"/>
    <cellStyle name="Normal 20 6 2 3 3" xfId="19902" xr:uid="{00000000-0005-0000-0000-0000944D0000}"/>
    <cellStyle name="Normal 20 6 2 4" xfId="19903" xr:uid="{00000000-0005-0000-0000-0000954D0000}"/>
    <cellStyle name="Normal 20 6 2 4 2" xfId="19904" xr:uid="{00000000-0005-0000-0000-0000964D0000}"/>
    <cellStyle name="Normal 20 6 2 4 2 2" xfId="19905" xr:uid="{00000000-0005-0000-0000-0000974D0000}"/>
    <cellStyle name="Normal 20 6 2 4 3" xfId="19906" xr:uid="{00000000-0005-0000-0000-0000984D0000}"/>
    <cellStyle name="Normal 20 6 2 5" xfId="19907" xr:uid="{00000000-0005-0000-0000-0000994D0000}"/>
    <cellStyle name="Normal 20 6 2 5 2" xfId="19908" xr:uid="{00000000-0005-0000-0000-00009A4D0000}"/>
    <cellStyle name="Normal 20 6 2 6" xfId="19909" xr:uid="{00000000-0005-0000-0000-00009B4D0000}"/>
    <cellStyle name="Normal 20 6 2 6 2" xfId="19910" xr:uid="{00000000-0005-0000-0000-00009C4D0000}"/>
    <cellStyle name="Normal 20 6 2 7" xfId="19911" xr:uid="{00000000-0005-0000-0000-00009D4D0000}"/>
    <cellStyle name="Normal 20 6 3" xfId="19912" xr:uid="{00000000-0005-0000-0000-00009E4D0000}"/>
    <cellStyle name="Normal 20 6 3 2" xfId="19913" xr:uid="{00000000-0005-0000-0000-00009F4D0000}"/>
    <cellStyle name="Normal 20 6 3 2 2" xfId="19914" xr:uid="{00000000-0005-0000-0000-0000A04D0000}"/>
    <cellStyle name="Normal 20 6 3 2 2 2" xfId="19915" xr:uid="{00000000-0005-0000-0000-0000A14D0000}"/>
    <cellStyle name="Normal 20 6 3 2 3" xfId="19916" xr:uid="{00000000-0005-0000-0000-0000A24D0000}"/>
    <cellStyle name="Normal 20 6 3 3" xfId="19917" xr:uid="{00000000-0005-0000-0000-0000A34D0000}"/>
    <cellStyle name="Normal 20 6 3 3 2" xfId="19918" xr:uid="{00000000-0005-0000-0000-0000A44D0000}"/>
    <cellStyle name="Normal 20 6 3 3 2 2" xfId="19919" xr:uid="{00000000-0005-0000-0000-0000A54D0000}"/>
    <cellStyle name="Normal 20 6 3 3 3" xfId="19920" xr:uid="{00000000-0005-0000-0000-0000A64D0000}"/>
    <cellStyle name="Normal 20 6 3 4" xfId="19921" xr:uid="{00000000-0005-0000-0000-0000A74D0000}"/>
    <cellStyle name="Normal 20 6 3 4 2" xfId="19922" xr:uid="{00000000-0005-0000-0000-0000A84D0000}"/>
    <cellStyle name="Normal 20 6 3 4 2 2" xfId="19923" xr:uid="{00000000-0005-0000-0000-0000A94D0000}"/>
    <cellStyle name="Normal 20 6 3 4 3" xfId="19924" xr:uid="{00000000-0005-0000-0000-0000AA4D0000}"/>
    <cellStyle name="Normal 20 6 3 5" xfId="19925" xr:uid="{00000000-0005-0000-0000-0000AB4D0000}"/>
    <cellStyle name="Normal 20 6 3 5 2" xfId="19926" xr:uid="{00000000-0005-0000-0000-0000AC4D0000}"/>
    <cellStyle name="Normal 20 6 3 6" xfId="19927" xr:uid="{00000000-0005-0000-0000-0000AD4D0000}"/>
    <cellStyle name="Normal 20 6 3 6 2" xfId="19928" xr:uid="{00000000-0005-0000-0000-0000AE4D0000}"/>
    <cellStyle name="Normal 20 6 3 7" xfId="19929" xr:uid="{00000000-0005-0000-0000-0000AF4D0000}"/>
    <cellStyle name="Normal 20 6 4" xfId="19930" xr:uid="{00000000-0005-0000-0000-0000B04D0000}"/>
    <cellStyle name="Normal 20 6 4 2" xfId="19931" xr:uid="{00000000-0005-0000-0000-0000B14D0000}"/>
    <cellStyle name="Normal 20 6 4 2 2" xfId="19932" xr:uid="{00000000-0005-0000-0000-0000B24D0000}"/>
    <cellStyle name="Normal 20 6 4 3" xfId="19933" xr:uid="{00000000-0005-0000-0000-0000B34D0000}"/>
    <cellStyle name="Normal 20 6 5" xfId="19934" xr:uid="{00000000-0005-0000-0000-0000B44D0000}"/>
    <cellStyle name="Normal 20 6 5 2" xfId="19935" xr:uid="{00000000-0005-0000-0000-0000B54D0000}"/>
    <cellStyle name="Normal 20 6 5 2 2" xfId="19936" xr:uid="{00000000-0005-0000-0000-0000B64D0000}"/>
    <cellStyle name="Normal 20 6 5 3" xfId="19937" xr:uid="{00000000-0005-0000-0000-0000B74D0000}"/>
    <cellStyle name="Normal 20 6 6" xfId="19938" xr:uid="{00000000-0005-0000-0000-0000B84D0000}"/>
    <cellStyle name="Normal 20 6 6 2" xfId="19939" xr:uid="{00000000-0005-0000-0000-0000B94D0000}"/>
    <cellStyle name="Normal 20 6 6 2 2" xfId="19940" xr:uid="{00000000-0005-0000-0000-0000BA4D0000}"/>
    <cellStyle name="Normal 20 6 6 3" xfId="19941" xr:uid="{00000000-0005-0000-0000-0000BB4D0000}"/>
    <cellStyle name="Normal 20 6 7" xfId="19942" xr:uid="{00000000-0005-0000-0000-0000BC4D0000}"/>
    <cellStyle name="Normal 20 6 7 2" xfId="19943" xr:uid="{00000000-0005-0000-0000-0000BD4D0000}"/>
    <cellStyle name="Normal 20 6 8" xfId="19944" xr:uid="{00000000-0005-0000-0000-0000BE4D0000}"/>
    <cellStyle name="Normal 20 6 8 2" xfId="19945" xr:uid="{00000000-0005-0000-0000-0000BF4D0000}"/>
    <cellStyle name="Normal 20 6 9" xfId="19946" xr:uid="{00000000-0005-0000-0000-0000C04D0000}"/>
    <cellStyle name="Normal 20 7" xfId="19947" xr:uid="{00000000-0005-0000-0000-0000C14D0000}"/>
    <cellStyle name="Normal 20 7 2" xfId="19948" xr:uid="{00000000-0005-0000-0000-0000C24D0000}"/>
    <cellStyle name="Normal 20 7 2 2" xfId="19949" xr:uid="{00000000-0005-0000-0000-0000C34D0000}"/>
    <cellStyle name="Normal 20 7 2 2 2" xfId="19950" xr:uid="{00000000-0005-0000-0000-0000C44D0000}"/>
    <cellStyle name="Normal 20 7 2 2 2 2" xfId="19951" xr:uid="{00000000-0005-0000-0000-0000C54D0000}"/>
    <cellStyle name="Normal 20 7 2 2 3" xfId="19952" xr:uid="{00000000-0005-0000-0000-0000C64D0000}"/>
    <cellStyle name="Normal 20 7 2 3" xfId="19953" xr:uid="{00000000-0005-0000-0000-0000C74D0000}"/>
    <cellStyle name="Normal 20 7 2 3 2" xfId="19954" xr:uid="{00000000-0005-0000-0000-0000C84D0000}"/>
    <cellStyle name="Normal 20 7 2 3 2 2" xfId="19955" xr:uid="{00000000-0005-0000-0000-0000C94D0000}"/>
    <cellStyle name="Normal 20 7 2 3 3" xfId="19956" xr:uid="{00000000-0005-0000-0000-0000CA4D0000}"/>
    <cellStyle name="Normal 20 7 2 4" xfId="19957" xr:uid="{00000000-0005-0000-0000-0000CB4D0000}"/>
    <cellStyle name="Normal 20 7 2 4 2" xfId="19958" xr:uid="{00000000-0005-0000-0000-0000CC4D0000}"/>
    <cellStyle name="Normal 20 7 2 4 2 2" xfId="19959" xr:uid="{00000000-0005-0000-0000-0000CD4D0000}"/>
    <cellStyle name="Normal 20 7 2 4 3" xfId="19960" xr:uid="{00000000-0005-0000-0000-0000CE4D0000}"/>
    <cellStyle name="Normal 20 7 2 5" xfId="19961" xr:uid="{00000000-0005-0000-0000-0000CF4D0000}"/>
    <cellStyle name="Normal 20 7 2 5 2" xfId="19962" xr:uid="{00000000-0005-0000-0000-0000D04D0000}"/>
    <cellStyle name="Normal 20 7 2 6" xfId="19963" xr:uid="{00000000-0005-0000-0000-0000D14D0000}"/>
    <cellStyle name="Normal 20 7 2 6 2" xfId="19964" xr:uid="{00000000-0005-0000-0000-0000D24D0000}"/>
    <cellStyle name="Normal 20 7 2 7" xfId="19965" xr:uid="{00000000-0005-0000-0000-0000D34D0000}"/>
    <cellStyle name="Normal 20 7 3" xfId="19966" xr:uid="{00000000-0005-0000-0000-0000D44D0000}"/>
    <cellStyle name="Normal 20 7 3 2" xfId="19967" xr:uid="{00000000-0005-0000-0000-0000D54D0000}"/>
    <cellStyle name="Normal 20 7 3 2 2" xfId="19968" xr:uid="{00000000-0005-0000-0000-0000D64D0000}"/>
    <cellStyle name="Normal 20 7 3 3" xfId="19969" xr:uid="{00000000-0005-0000-0000-0000D74D0000}"/>
    <cellStyle name="Normal 20 7 4" xfId="19970" xr:uid="{00000000-0005-0000-0000-0000D84D0000}"/>
    <cellStyle name="Normal 20 7 4 2" xfId="19971" xr:uid="{00000000-0005-0000-0000-0000D94D0000}"/>
    <cellStyle name="Normal 20 7 4 2 2" xfId="19972" xr:uid="{00000000-0005-0000-0000-0000DA4D0000}"/>
    <cellStyle name="Normal 20 7 4 3" xfId="19973" xr:uid="{00000000-0005-0000-0000-0000DB4D0000}"/>
    <cellStyle name="Normal 20 7 5" xfId="19974" xr:uid="{00000000-0005-0000-0000-0000DC4D0000}"/>
    <cellStyle name="Normal 20 7 5 2" xfId="19975" xr:uid="{00000000-0005-0000-0000-0000DD4D0000}"/>
    <cellStyle name="Normal 20 7 5 2 2" xfId="19976" xr:uid="{00000000-0005-0000-0000-0000DE4D0000}"/>
    <cellStyle name="Normal 20 7 5 3" xfId="19977" xr:uid="{00000000-0005-0000-0000-0000DF4D0000}"/>
    <cellStyle name="Normal 20 7 6" xfId="19978" xr:uid="{00000000-0005-0000-0000-0000E04D0000}"/>
    <cellStyle name="Normal 20 7 6 2" xfId="19979" xr:uid="{00000000-0005-0000-0000-0000E14D0000}"/>
    <cellStyle name="Normal 20 7 7" xfId="19980" xr:uid="{00000000-0005-0000-0000-0000E24D0000}"/>
    <cellStyle name="Normal 20 7 7 2" xfId="19981" xr:uid="{00000000-0005-0000-0000-0000E34D0000}"/>
    <cellStyle name="Normal 20 7 8" xfId="19982" xr:uid="{00000000-0005-0000-0000-0000E44D0000}"/>
    <cellStyle name="Normal 20 8" xfId="19983" xr:uid="{00000000-0005-0000-0000-0000E54D0000}"/>
    <cellStyle name="Normal 20 8 2" xfId="19984" xr:uid="{00000000-0005-0000-0000-0000E64D0000}"/>
    <cellStyle name="Normal 20 8 2 2" xfId="19985" xr:uid="{00000000-0005-0000-0000-0000E74D0000}"/>
    <cellStyle name="Normal 20 8 2 2 2" xfId="19986" xr:uid="{00000000-0005-0000-0000-0000E84D0000}"/>
    <cellStyle name="Normal 20 8 2 3" xfId="19987" xr:uid="{00000000-0005-0000-0000-0000E94D0000}"/>
    <cellStyle name="Normal 20 8 3" xfId="19988" xr:uid="{00000000-0005-0000-0000-0000EA4D0000}"/>
    <cellStyle name="Normal 20 8 3 2" xfId="19989" xr:uid="{00000000-0005-0000-0000-0000EB4D0000}"/>
    <cellStyle name="Normal 20 8 3 2 2" xfId="19990" xr:uid="{00000000-0005-0000-0000-0000EC4D0000}"/>
    <cellStyle name="Normal 20 8 3 3" xfId="19991" xr:uid="{00000000-0005-0000-0000-0000ED4D0000}"/>
    <cellStyle name="Normal 20 8 4" xfId="19992" xr:uid="{00000000-0005-0000-0000-0000EE4D0000}"/>
    <cellStyle name="Normal 20 8 4 2" xfId="19993" xr:uid="{00000000-0005-0000-0000-0000EF4D0000}"/>
    <cellStyle name="Normal 20 8 4 2 2" xfId="19994" xr:uid="{00000000-0005-0000-0000-0000F04D0000}"/>
    <cellStyle name="Normal 20 8 4 3" xfId="19995" xr:uid="{00000000-0005-0000-0000-0000F14D0000}"/>
    <cellStyle name="Normal 20 8 5" xfId="19996" xr:uid="{00000000-0005-0000-0000-0000F24D0000}"/>
    <cellStyle name="Normal 20 8 5 2" xfId="19997" xr:uid="{00000000-0005-0000-0000-0000F34D0000}"/>
    <cellStyle name="Normal 20 8 6" xfId="19998" xr:uid="{00000000-0005-0000-0000-0000F44D0000}"/>
    <cellStyle name="Normal 20 8 6 2" xfId="19999" xr:uid="{00000000-0005-0000-0000-0000F54D0000}"/>
    <cellStyle name="Normal 20 8 7" xfId="20000" xr:uid="{00000000-0005-0000-0000-0000F64D0000}"/>
    <cellStyle name="Normal 20 9" xfId="20001" xr:uid="{00000000-0005-0000-0000-0000F74D0000}"/>
    <cellStyle name="Normal 20 9 2" xfId="20002" xr:uid="{00000000-0005-0000-0000-0000F84D0000}"/>
    <cellStyle name="Normal 20 9 2 2" xfId="20003" xr:uid="{00000000-0005-0000-0000-0000F94D0000}"/>
    <cellStyle name="Normal 20 9 2 2 2" xfId="20004" xr:uid="{00000000-0005-0000-0000-0000FA4D0000}"/>
    <cellStyle name="Normal 20 9 2 3" xfId="20005" xr:uid="{00000000-0005-0000-0000-0000FB4D0000}"/>
    <cellStyle name="Normal 20 9 3" xfId="20006" xr:uid="{00000000-0005-0000-0000-0000FC4D0000}"/>
    <cellStyle name="Normal 20 9 3 2" xfId="20007" xr:uid="{00000000-0005-0000-0000-0000FD4D0000}"/>
    <cellStyle name="Normal 20 9 3 2 2" xfId="20008" xr:uid="{00000000-0005-0000-0000-0000FE4D0000}"/>
    <cellStyle name="Normal 20 9 3 3" xfId="20009" xr:uid="{00000000-0005-0000-0000-0000FF4D0000}"/>
    <cellStyle name="Normal 20 9 4" xfId="20010" xr:uid="{00000000-0005-0000-0000-0000004E0000}"/>
    <cellStyle name="Normal 20 9 4 2" xfId="20011" xr:uid="{00000000-0005-0000-0000-0000014E0000}"/>
    <cellStyle name="Normal 20 9 4 2 2" xfId="20012" xr:uid="{00000000-0005-0000-0000-0000024E0000}"/>
    <cellStyle name="Normal 20 9 4 3" xfId="20013" xr:uid="{00000000-0005-0000-0000-0000034E0000}"/>
    <cellStyle name="Normal 20 9 5" xfId="20014" xr:uid="{00000000-0005-0000-0000-0000044E0000}"/>
    <cellStyle name="Normal 20 9 5 2" xfId="20015" xr:uid="{00000000-0005-0000-0000-0000054E0000}"/>
    <cellStyle name="Normal 20 9 6" xfId="20016" xr:uid="{00000000-0005-0000-0000-0000064E0000}"/>
    <cellStyle name="Normal 20 9 6 2" xfId="20017" xr:uid="{00000000-0005-0000-0000-0000074E0000}"/>
    <cellStyle name="Normal 20 9 7" xfId="20018" xr:uid="{00000000-0005-0000-0000-0000084E0000}"/>
    <cellStyle name="Normal 20_Confidential Information" xfId="20019" xr:uid="{00000000-0005-0000-0000-0000094E0000}"/>
    <cellStyle name="Normal 21" xfId="506" xr:uid="{00000000-0005-0000-0000-00000A4E0000}"/>
    <cellStyle name="Normal 21 2" xfId="507" xr:uid="{00000000-0005-0000-0000-00000B4E0000}"/>
    <cellStyle name="Normal 22" xfId="508" xr:uid="{00000000-0005-0000-0000-00000C4E0000}"/>
    <cellStyle name="Normal 22 10" xfId="20020" xr:uid="{00000000-0005-0000-0000-00000D4E0000}"/>
    <cellStyle name="Normal 22 10 2" xfId="20021" xr:uid="{00000000-0005-0000-0000-00000E4E0000}"/>
    <cellStyle name="Normal 22 10 2 2" xfId="20022" xr:uid="{00000000-0005-0000-0000-00000F4E0000}"/>
    <cellStyle name="Normal 22 10 3" xfId="20023" xr:uid="{00000000-0005-0000-0000-0000104E0000}"/>
    <cellStyle name="Normal 22 11" xfId="20024" xr:uid="{00000000-0005-0000-0000-0000114E0000}"/>
    <cellStyle name="Normal 22 11 2" xfId="20025" xr:uid="{00000000-0005-0000-0000-0000124E0000}"/>
    <cellStyle name="Normal 22 11 2 2" xfId="20026" xr:uid="{00000000-0005-0000-0000-0000134E0000}"/>
    <cellStyle name="Normal 22 11 3" xfId="20027" xr:uid="{00000000-0005-0000-0000-0000144E0000}"/>
    <cellStyle name="Normal 22 12" xfId="20028" xr:uid="{00000000-0005-0000-0000-0000154E0000}"/>
    <cellStyle name="Normal 22 12 2" xfId="20029" xr:uid="{00000000-0005-0000-0000-0000164E0000}"/>
    <cellStyle name="Normal 22 13" xfId="20030" xr:uid="{00000000-0005-0000-0000-0000174E0000}"/>
    <cellStyle name="Normal 22 13 2" xfId="20031" xr:uid="{00000000-0005-0000-0000-0000184E0000}"/>
    <cellStyle name="Normal 22 14" xfId="20032" xr:uid="{00000000-0005-0000-0000-0000194E0000}"/>
    <cellStyle name="Normal 22 2" xfId="509" xr:uid="{00000000-0005-0000-0000-00001A4E0000}"/>
    <cellStyle name="Normal 22 2 10" xfId="20033" xr:uid="{00000000-0005-0000-0000-00001B4E0000}"/>
    <cellStyle name="Normal 22 2 10 2" xfId="20034" xr:uid="{00000000-0005-0000-0000-00001C4E0000}"/>
    <cellStyle name="Normal 22 2 10 2 2" xfId="20035" xr:uid="{00000000-0005-0000-0000-00001D4E0000}"/>
    <cellStyle name="Normal 22 2 10 3" xfId="20036" xr:uid="{00000000-0005-0000-0000-00001E4E0000}"/>
    <cellStyle name="Normal 22 2 11" xfId="20037" xr:uid="{00000000-0005-0000-0000-00001F4E0000}"/>
    <cellStyle name="Normal 22 2 11 2" xfId="20038" xr:uid="{00000000-0005-0000-0000-0000204E0000}"/>
    <cellStyle name="Normal 22 2 12" xfId="20039" xr:uid="{00000000-0005-0000-0000-0000214E0000}"/>
    <cellStyle name="Normal 22 2 12 2" xfId="20040" xr:uid="{00000000-0005-0000-0000-0000224E0000}"/>
    <cellStyle name="Normal 22 2 13" xfId="20041" xr:uid="{00000000-0005-0000-0000-0000234E0000}"/>
    <cellStyle name="Normal 22 2 2" xfId="510" xr:uid="{00000000-0005-0000-0000-0000244E0000}"/>
    <cellStyle name="Normal 22 2 2 10" xfId="20042" xr:uid="{00000000-0005-0000-0000-0000254E0000}"/>
    <cellStyle name="Normal 22 2 2 10 2" xfId="20043" xr:uid="{00000000-0005-0000-0000-0000264E0000}"/>
    <cellStyle name="Normal 22 2 2 11" xfId="20044" xr:uid="{00000000-0005-0000-0000-0000274E0000}"/>
    <cellStyle name="Normal 22 2 2 2" xfId="20045" xr:uid="{00000000-0005-0000-0000-0000284E0000}"/>
    <cellStyle name="Normal 22 2 2 2 2" xfId="20046" xr:uid="{00000000-0005-0000-0000-0000294E0000}"/>
    <cellStyle name="Normal 22 2 2 2 2 2" xfId="20047" xr:uid="{00000000-0005-0000-0000-00002A4E0000}"/>
    <cellStyle name="Normal 22 2 2 2 2 2 2" xfId="20048" xr:uid="{00000000-0005-0000-0000-00002B4E0000}"/>
    <cellStyle name="Normal 22 2 2 2 2 2 2 2" xfId="20049" xr:uid="{00000000-0005-0000-0000-00002C4E0000}"/>
    <cellStyle name="Normal 22 2 2 2 2 2 3" xfId="20050" xr:uid="{00000000-0005-0000-0000-00002D4E0000}"/>
    <cellStyle name="Normal 22 2 2 2 2 3" xfId="20051" xr:uid="{00000000-0005-0000-0000-00002E4E0000}"/>
    <cellStyle name="Normal 22 2 2 2 2 3 2" xfId="20052" xr:uid="{00000000-0005-0000-0000-00002F4E0000}"/>
    <cellStyle name="Normal 22 2 2 2 2 3 2 2" xfId="20053" xr:uid="{00000000-0005-0000-0000-0000304E0000}"/>
    <cellStyle name="Normal 22 2 2 2 2 3 3" xfId="20054" xr:uid="{00000000-0005-0000-0000-0000314E0000}"/>
    <cellStyle name="Normal 22 2 2 2 2 4" xfId="20055" xr:uid="{00000000-0005-0000-0000-0000324E0000}"/>
    <cellStyle name="Normal 22 2 2 2 2 4 2" xfId="20056" xr:uid="{00000000-0005-0000-0000-0000334E0000}"/>
    <cellStyle name="Normal 22 2 2 2 2 4 2 2" xfId="20057" xr:uid="{00000000-0005-0000-0000-0000344E0000}"/>
    <cellStyle name="Normal 22 2 2 2 2 4 3" xfId="20058" xr:uid="{00000000-0005-0000-0000-0000354E0000}"/>
    <cellStyle name="Normal 22 2 2 2 2 5" xfId="20059" xr:uid="{00000000-0005-0000-0000-0000364E0000}"/>
    <cellStyle name="Normal 22 2 2 2 2 5 2" xfId="20060" xr:uid="{00000000-0005-0000-0000-0000374E0000}"/>
    <cellStyle name="Normal 22 2 2 2 2 6" xfId="20061" xr:uid="{00000000-0005-0000-0000-0000384E0000}"/>
    <cellStyle name="Normal 22 2 2 2 2 6 2" xfId="20062" xr:uid="{00000000-0005-0000-0000-0000394E0000}"/>
    <cellStyle name="Normal 22 2 2 2 2 7" xfId="20063" xr:uid="{00000000-0005-0000-0000-00003A4E0000}"/>
    <cellStyle name="Normal 22 2 2 2 3" xfId="20064" xr:uid="{00000000-0005-0000-0000-00003B4E0000}"/>
    <cellStyle name="Normal 22 2 2 2 3 2" xfId="20065" xr:uid="{00000000-0005-0000-0000-00003C4E0000}"/>
    <cellStyle name="Normal 22 2 2 2 3 2 2" xfId="20066" xr:uid="{00000000-0005-0000-0000-00003D4E0000}"/>
    <cellStyle name="Normal 22 2 2 2 3 2 2 2" xfId="20067" xr:uid="{00000000-0005-0000-0000-00003E4E0000}"/>
    <cellStyle name="Normal 22 2 2 2 3 2 3" xfId="20068" xr:uid="{00000000-0005-0000-0000-00003F4E0000}"/>
    <cellStyle name="Normal 22 2 2 2 3 3" xfId="20069" xr:uid="{00000000-0005-0000-0000-0000404E0000}"/>
    <cellStyle name="Normal 22 2 2 2 3 3 2" xfId="20070" xr:uid="{00000000-0005-0000-0000-0000414E0000}"/>
    <cellStyle name="Normal 22 2 2 2 3 3 2 2" xfId="20071" xr:uid="{00000000-0005-0000-0000-0000424E0000}"/>
    <cellStyle name="Normal 22 2 2 2 3 3 3" xfId="20072" xr:uid="{00000000-0005-0000-0000-0000434E0000}"/>
    <cellStyle name="Normal 22 2 2 2 3 4" xfId="20073" xr:uid="{00000000-0005-0000-0000-0000444E0000}"/>
    <cellStyle name="Normal 22 2 2 2 3 4 2" xfId="20074" xr:uid="{00000000-0005-0000-0000-0000454E0000}"/>
    <cellStyle name="Normal 22 2 2 2 3 4 2 2" xfId="20075" xr:uid="{00000000-0005-0000-0000-0000464E0000}"/>
    <cellStyle name="Normal 22 2 2 2 3 4 3" xfId="20076" xr:uid="{00000000-0005-0000-0000-0000474E0000}"/>
    <cellStyle name="Normal 22 2 2 2 3 5" xfId="20077" xr:uid="{00000000-0005-0000-0000-0000484E0000}"/>
    <cellStyle name="Normal 22 2 2 2 3 5 2" xfId="20078" xr:uid="{00000000-0005-0000-0000-0000494E0000}"/>
    <cellStyle name="Normal 22 2 2 2 3 6" xfId="20079" xr:uid="{00000000-0005-0000-0000-00004A4E0000}"/>
    <cellStyle name="Normal 22 2 2 2 3 6 2" xfId="20080" xr:uid="{00000000-0005-0000-0000-00004B4E0000}"/>
    <cellStyle name="Normal 22 2 2 2 3 7" xfId="20081" xr:uid="{00000000-0005-0000-0000-00004C4E0000}"/>
    <cellStyle name="Normal 22 2 2 2 4" xfId="20082" xr:uid="{00000000-0005-0000-0000-00004D4E0000}"/>
    <cellStyle name="Normal 22 2 2 2 4 2" xfId="20083" xr:uid="{00000000-0005-0000-0000-00004E4E0000}"/>
    <cellStyle name="Normal 22 2 2 2 4 2 2" xfId="20084" xr:uid="{00000000-0005-0000-0000-00004F4E0000}"/>
    <cellStyle name="Normal 22 2 2 2 4 3" xfId="20085" xr:uid="{00000000-0005-0000-0000-0000504E0000}"/>
    <cellStyle name="Normal 22 2 2 2 5" xfId="20086" xr:uid="{00000000-0005-0000-0000-0000514E0000}"/>
    <cellStyle name="Normal 22 2 2 2 5 2" xfId="20087" xr:uid="{00000000-0005-0000-0000-0000524E0000}"/>
    <cellStyle name="Normal 22 2 2 2 5 2 2" xfId="20088" xr:uid="{00000000-0005-0000-0000-0000534E0000}"/>
    <cellStyle name="Normal 22 2 2 2 5 3" xfId="20089" xr:uid="{00000000-0005-0000-0000-0000544E0000}"/>
    <cellStyle name="Normal 22 2 2 2 6" xfId="20090" xr:uid="{00000000-0005-0000-0000-0000554E0000}"/>
    <cellStyle name="Normal 22 2 2 2 6 2" xfId="20091" xr:uid="{00000000-0005-0000-0000-0000564E0000}"/>
    <cellStyle name="Normal 22 2 2 2 6 2 2" xfId="20092" xr:uid="{00000000-0005-0000-0000-0000574E0000}"/>
    <cellStyle name="Normal 22 2 2 2 6 3" xfId="20093" xr:uid="{00000000-0005-0000-0000-0000584E0000}"/>
    <cellStyle name="Normal 22 2 2 2 7" xfId="20094" xr:uid="{00000000-0005-0000-0000-0000594E0000}"/>
    <cellStyle name="Normal 22 2 2 2 7 2" xfId="20095" xr:uid="{00000000-0005-0000-0000-00005A4E0000}"/>
    <cellStyle name="Normal 22 2 2 2 8" xfId="20096" xr:uid="{00000000-0005-0000-0000-00005B4E0000}"/>
    <cellStyle name="Normal 22 2 2 2 8 2" xfId="20097" xr:uid="{00000000-0005-0000-0000-00005C4E0000}"/>
    <cellStyle name="Normal 22 2 2 2 9" xfId="20098" xr:uid="{00000000-0005-0000-0000-00005D4E0000}"/>
    <cellStyle name="Normal 22 2 2 3" xfId="20099" xr:uid="{00000000-0005-0000-0000-00005E4E0000}"/>
    <cellStyle name="Normal 22 2 2 3 2" xfId="20100" xr:uid="{00000000-0005-0000-0000-00005F4E0000}"/>
    <cellStyle name="Normal 22 2 2 3 2 2" xfId="20101" xr:uid="{00000000-0005-0000-0000-0000604E0000}"/>
    <cellStyle name="Normal 22 2 2 3 2 2 2" xfId="20102" xr:uid="{00000000-0005-0000-0000-0000614E0000}"/>
    <cellStyle name="Normal 22 2 2 3 2 2 2 2" xfId="20103" xr:uid="{00000000-0005-0000-0000-0000624E0000}"/>
    <cellStyle name="Normal 22 2 2 3 2 2 3" xfId="20104" xr:uid="{00000000-0005-0000-0000-0000634E0000}"/>
    <cellStyle name="Normal 22 2 2 3 2 3" xfId="20105" xr:uid="{00000000-0005-0000-0000-0000644E0000}"/>
    <cellStyle name="Normal 22 2 2 3 2 3 2" xfId="20106" xr:uid="{00000000-0005-0000-0000-0000654E0000}"/>
    <cellStyle name="Normal 22 2 2 3 2 3 2 2" xfId="20107" xr:uid="{00000000-0005-0000-0000-0000664E0000}"/>
    <cellStyle name="Normal 22 2 2 3 2 3 3" xfId="20108" xr:uid="{00000000-0005-0000-0000-0000674E0000}"/>
    <cellStyle name="Normal 22 2 2 3 2 4" xfId="20109" xr:uid="{00000000-0005-0000-0000-0000684E0000}"/>
    <cellStyle name="Normal 22 2 2 3 2 4 2" xfId="20110" xr:uid="{00000000-0005-0000-0000-0000694E0000}"/>
    <cellStyle name="Normal 22 2 2 3 2 4 2 2" xfId="20111" xr:uid="{00000000-0005-0000-0000-00006A4E0000}"/>
    <cellStyle name="Normal 22 2 2 3 2 4 3" xfId="20112" xr:uid="{00000000-0005-0000-0000-00006B4E0000}"/>
    <cellStyle name="Normal 22 2 2 3 2 5" xfId="20113" xr:uid="{00000000-0005-0000-0000-00006C4E0000}"/>
    <cellStyle name="Normal 22 2 2 3 2 5 2" xfId="20114" xr:uid="{00000000-0005-0000-0000-00006D4E0000}"/>
    <cellStyle name="Normal 22 2 2 3 2 6" xfId="20115" xr:uid="{00000000-0005-0000-0000-00006E4E0000}"/>
    <cellStyle name="Normal 22 2 2 3 2 6 2" xfId="20116" xr:uid="{00000000-0005-0000-0000-00006F4E0000}"/>
    <cellStyle name="Normal 22 2 2 3 2 7" xfId="20117" xr:uid="{00000000-0005-0000-0000-0000704E0000}"/>
    <cellStyle name="Normal 22 2 2 3 3" xfId="20118" xr:uid="{00000000-0005-0000-0000-0000714E0000}"/>
    <cellStyle name="Normal 22 2 2 3 3 2" xfId="20119" xr:uid="{00000000-0005-0000-0000-0000724E0000}"/>
    <cellStyle name="Normal 22 2 2 3 3 2 2" xfId="20120" xr:uid="{00000000-0005-0000-0000-0000734E0000}"/>
    <cellStyle name="Normal 22 2 2 3 3 3" xfId="20121" xr:uid="{00000000-0005-0000-0000-0000744E0000}"/>
    <cellStyle name="Normal 22 2 2 3 4" xfId="20122" xr:uid="{00000000-0005-0000-0000-0000754E0000}"/>
    <cellStyle name="Normal 22 2 2 3 4 2" xfId="20123" xr:uid="{00000000-0005-0000-0000-0000764E0000}"/>
    <cellStyle name="Normal 22 2 2 3 4 2 2" xfId="20124" xr:uid="{00000000-0005-0000-0000-0000774E0000}"/>
    <cellStyle name="Normal 22 2 2 3 4 3" xfId="20125" xr:uid="{00000000-0005-0000-0000-0000784E0000}"/>
    <cellStyle name="Normal 22 2 2 3 5" xfId="20126" xr:uid="{00000000-0005-0000-0000-0000794E0000}"/>
    <cellStyle name="Normal 22 2 2 3 5 2" xfId="20127" xr:uid="{00000000-0005-0000-0000-00007A4E0000}"/>
    <cellStyle name="Normal 22 2 2 3 5 2 2" xfId="20128" xr:uid="{00000000-0005-0000-0000-00007B4E0000}"/>
    <cellStyle name="Normal 22 2 2 3 5 3" xfId="20129" xr:uid="{00000000-0005-0000-0000-00007C4E0000}"/>
    <cellStyle name="Normal 22 2 2 3 6" xfId="20130" xr:uid="{00000000-0005-0000-0000-00007D4E0000}"/>
    <cellStyle name="Normal 22 2 2 3 6 2" xfId="20131" xr:uid="{00000000-0005-0000-0000-00007E4E0000}"/>
    <cellStyle name="Normal 22 2 2 3 7" xfId="20132" xr:uid="{00000000-0005-0000-0000-00007F4E0000}"/>
    <cellStyle name="Normal 22 2 2 3 7 2" xfId="20133" xr:uid="{00000000-0005-0000-0000-0000804E0000}"/>
    <cellStyle name="Normal 22 2 2 3 8" xfId="20134" xr:uid="{00000000-0005-0000-0000-0000814E0000}"/>
    <cellStyle name="Normal 22 2 2 4" xfId="20135" xr:uid="{00000000-0005-0000-0000-0000824E0000}"/>
    <cellStyle name="Normal 22 2 2 4 2" xfId="20136" xr:uid="{00000000-0005-0000-0000-0000834E0000}"/>
    <cellStyle name="Normal 22 2 2 4 2 2" xfId="20137" xr:uid="{00000000-0005-0000-0000-0000844E0000}"/>
    <cellStyle name="Normal 22 2 2 4 2 2 2" xfId="20138" xr:uid="{00000000-0005-0000-0000-0000854E0000}"/>
    <cellStyle name="Normal 22 2 2 4 2 3" xfId="20139" xr:uid="{00000000-0005-0000-0000-0000864E0000}"/>
    <cellStyle name="Normal 22 2 2 4 3" xfId="20140" xr:uid="{00000000-0005-0000-0000-0000874E0000}"/>
    <cellStyle name="Normal 22 2 2 4 3 2" xfId="20141" xr:uid="{00000000-0005-0000-0000-0000884E0000}"/>
    <cellStyle name="Normal 22 2 2 4 3 2 2" xfId="20142" xr:uid="{00000000-0005-0000-0000-0000894E0000}"/>
    <cellStyle name="Normal 22 2 2 4 3 3" xfId="20143" xr:uid="{00000000-0005-0000-0000-00008A4E0000}"/>
    <cellStyle name="Normal 22 2 2 4 4" xfId="20144" xr:uid="{00000000-0005-0000-0000-00008B4E0000}"/>
    <cellStyle name="Normal 22 2 2 4 4 2" xfId="20145" xr:uid="{00000000-0005-0000-0000-00008C4E0000}"/>
    <cellStyle name="Normal 22 2 2 4 4 2 2" xfId="20146" xr:uid="{00000000-0005-0000-0000-00008D4E0000}"/>
    <cellStyle name="Normal 22 2 2 4 4 3" xfId="20147" xr:uid="{00000000-0005-0000-0000-00008E4E0000}"/>
    <cellStyle name="Normal 22 2 2 4 5" xfId="20148" xr:uid="{00000000-0005-0000-0000-00008F4E0000}"/>
    <cellStyle name="Normal 22 2 2 4 5 2" xfId="20149" xr:uid="{00000000-0005-0000-0000-0000904E0000}"/>
    <cellStyle name="Normal 22 2 2 4 6" xfId="20150" xr:uid="{00000000-0005-0000-0000-0000914E0000}"/>
    <cellStyle name="Normal 22 2 2 4 6 2" xfId="20151" xr:uid="{00000000-0005-0000-0000-0000924E0000}"/>
    <cellStyle name="Normal 22 2 2 4 7" xfId="20152" xr:uid="{00000000-0005-0000-0000-0000934E0000}"/>
    <cellStyle name="Normal 22 2 2 5" xfId="20153" xr:uid="{00000000-0005-0000-0000-0000944E0000}"/>
    <cellStyle name="Normal 22 2 2 5 2" xfId="20154" xr:uid="{00000000-0005-0000-0000-0000954E0000}"/>
    <cellStyle name="Normal 22 2 2 5 2 2" xfId="20155" xr:uid="{00000000-0005-0000-0000-0000964E0000}"/>
    <cellStyle name="Normal 22 2 2 5 2 2 2" xfId="20156" xr:uid="{00000000-0005-0000-0000-0000974E0000}"/>
    <cellStyle name="Normal 22 2 2 5 2 3" xfId="20157" xr:uid="{00000000-0005-0000-0000-0000984E0000}"/>
    <cellStyle name="Normal 22 2 2 5 3" xfId="20158" xr:uid="{00000000-0005-0000-0000-0000994E0000}"/>
    <cellStyle name="Normal 22 2 2 5 3 2" xfId="20159" xr:uid="{00000000-0005-0000-0000-00009A4E0000}"/>
    <cellStyle name="Normal 22 2 2 5 3 2 2" xfId="20160" xr:uid="{00000000-0005-0000-0000-00009B4E0000}"/>
    <cellStyle name="Normal 22 2 2 5 3 3" xfId="20161" xr:uid="{00000000-0005-0000-0000-00009C4E0000}"/>
    <cellStyle name="Normal 22 2 2 5 4" xfId="20162" xr:uid="{00000000-0005-0000-0000-00009D4E0000}"/>
    <cellStyle name="Normal 22 2 2 5 4 2" xfId="20163" xr:uid="{00000000-0005-0000-0000-00009E4E0000}"/>
    <cellStyle name="Normal 22 2 2 5 4 2 2" xfId="20164" xr:uid="{00000000-0005-0000-0000-00009F4E0000}"/>
    <cellStyle name="Normal 22 2 2 5 4 3" xfId="20165" xr:uid="{00000000-0005-0000-0000-0000A04E0000}"/>
    <cellStyle name="Normal 22 2 2 5 5" xfId="20166" xr:uid="{00000000-0005-0000-0000-0000A14E0000}"/>
    <cellStyle name="Normal 22 2 2 5 5 2" xfId="20167" xr:uid="{00000000-0005-0000-0000-0000A24E0000}"/>
    <cellStyle name="Normal 22 2 2 5 6" xfId="20168" xr:uid="{00000000-0005-0000-0000-0000A34E0000}"/>
    <cellStyle name="Normal 22 2 2 5 6 2" xfId="20169" xr:uid="{00000000-0005-0000-0000-0000A44E0000}"/>
    <cellStyle name="Normal 22 2 2 5 7" xfId="20170" xr:uid="{00000000-0005-0000-0000-0000A54E0000}"/>
    <cellStyle name="Normal 22 2 2 6" xfId="20171" xr:uid="{00000000-0005-0000-0000-0000A64E0000}"/>
    <cellStyle name="Normal 22 2 2 6 2" xfId="20172" xr:uid="{00000000-0005-0000-0000-0000A74E0000}"/>
    <cellStyle name="Normal 22 2 2 6 2 2" xfId="20173" xr:uid="{00000000-0005-0000-0000-0000A84E0000}"/>
    <cellStyle name="Normal 22 2 2 6 3" xfId="20174" xr:uid="{00000000-0005-0000-0000-0000A94E0000}"/>
    <cellStyle name="Normal 22 2 2 7" xfId="20175" xr:uid="{00000000-0005-0000-0000-0000AA4E0000}"/>
    <cellStyle name="Normal 22 2 2 7 2" xfId="20176" xr:uid="{00000000-0005-0000-0000-0000AB4E0000}"/>
    <cellStyle name="Normal 22 2 2 7 2 2" xfId="20177" xr:uid="{00000000-0005-0000-0000-0000AC4E0000}"/>
    <cellStyle name="Normal 22 2 2 7 3" xfId="20178" xr:uid="{00000000-0005-0000-0000-0000AD4E0000}"/>
    <cellStyle name="Normal 22 2 2 8" xfId="20179" xr:uid="{00000000-0005-0000-0000-0000AE4E0000}"/>
    <cellStyle name="Normal 22 2 2 8 2" xfId="20180" xr:uid="{00000000-0005-0000-0000-0000AF4E0000}"/>
    <cellStyle name="Normal 22 2 2 8 2 2" xfId="20181" xr:uid="{00000000-0005-0000-0000-0000B04E0000}"/>
    <cellStyle name="Normal 22 2 2 8 3" xfId="20182" xr:uid="{00000000-0005-0000-0000-0000B14E0000}"/>
    <cellStyle name="Normal 22 2 2 9" xfId="20183" xr:uid="{00000000-0005-0000-0000-0000B24E0000}"/>
    <cellStyle name="Normal 22 2 2 9 2" xfId="20184" xr:uid="{00000000-0005-0000-0000-0000B34E0000}"/>
    <cellStyle name="Normal 22 2 3" xfId="511" xr:uid="{00000000-0005-0000-0000-0000B44E0000}"/>
    <cellStyle name="Normal 22 2 3 10" xfId="20185" xr:uid="{00000000-0005-0000-0000-0000B54E0000}"/>
    <cellStyle name="Normal 22 2 3 10 2" xfId="20186" xr:uid="{00000000-0005-0000-0000-0000B64E0000}"/>
    <cellStyle name="Normal 22 2 3 11" xfId="20187" xr:uid="{00000000-0005-0000-0000-0000B74E0000}"/>
    <cellStyle name="Normal 22 2 3 2" xfId="20188" xr:uid="{00000000-0005-0000-0000-0000B84E0000}"/>
    <cellStyle name="Normal 22 2 3 2 2" xfId="20189" xr:uid="{00000000-0005-0000-0000-0000B94E0000}"/>
    <cellStyle name="Normal 22 2 3 2 2 2" xfId="20190" xr:uid="{00000000-0005-0000-0000-0000BA4E0000}"/>
    <cellStyle name="Normal 22 2 3 2 2 2 2" xfId="20191" xr:uid="{00000000-0005-0000-0000-0000BB4E0000}"/>
    <cellStyle name="Normal 22 2 3 2 2 2 2 2" xfId="20192" xr:uid="{00000000-0005-0000-0000-0000BC4E0000}"/>
    <cellStyle name="Normal 22 2 3 2 2 2 3" xfId="20193" xr:uid="{00000000-0005-0000-0000-0000BD4E0000}"/>
    <cellStyle name="Normal 22 2 3 2 2 3" xfId="20194" xr:uid="{00000000-0005-0000-0000-0000BE4E0000}"/>
    <cellStyle name="Normal 22 2 3 2 2 3 2" xfId="20195" xr:uid="{00000000-0005-0000-0000-0000BF4E0000}"/>
    <cellStyle name="Normal 22 2 3 2 2 3 2 2" xfId="20196" xr:uid="{00000000-0005-0000-0000-0000C04E0000}"/>
    <cellStyle name="Normal 22 2 3 2 2 3 3" xfId="20197" xr:uid="{00000000-0005-0000-0000-0000C14E0000}"/>
    <cellStyle name="Normal 22 2 3 2 2 4" xfId="20198" xr:uid="{00000000-0005-0000-0000-0000C24E0000}"/>
    <cellStyle name="Normal 22 2 3 2 2 4 2" xfId="20199" xr:uid="{00000000-0005-0000-0000-0000C34E0000}"/>
    <cellStyle name="Normal 22 2 3 2 2 4 2 2" xfId="20200" xr:uid="{00000000-0005-0000-0000-0000C44E0000}"/>
    <cellStyle name="Normal 22 2 3 2 2 4 3" xfId="20201" xr:uid="{00000000-0005-0000-0000-0000C54E0000}"/>
    <cellStyle name="Normal 22 2 3 2 2 5" xfId="20202" xr:uid="{00000000-0005-0000-0000-0000C64E0000}"/>
    <cellStyle name="Normal 22 2 3 2 2 5 2" xfId="20203" xr:uid="{00000000-0005-0000-0000-0000C74E0000}"/>
    <cellStyle name="Normal 22 2 3 2 2 6" xfId="20204" xr:uid="{00000000-0005-0000-0000-0000C84E0000}"/>
    <cellStyle name="Normal 22 2 3 2 2 6 2" xfId="20205" xr:uid="{00000000-0005-0000-0000-0000C94E0000}"/>
    <cellStyle name="Normal 22 2 3 2 2 7" xfId="20206" xr:uid="{00000000-0005-0000-0000-0000CA4E0000}"/>
    <cellStyle name="Normal 22 2 3 2 3" xfId="20207" xr:uid="{00000000-0005-0000-0000-0000CB4E0000}"/>
    <cellStyle name="Normal 22 2 3 2 3 2" xfId="20208" xr:uid="{00000000-0005-0000-0000-0000CC4E0000}"/>
    <cellStyle name="Normal 22 2 3 2 3 2 2" xfId="20209" xr:uid="{00000000-0005-0000-0000-0000CD4E0000}"/>
    <cellStyle name="Normal 22 2 3 2 3 2 2 2" xfId="20210" xr:uid="{00000000-0005-0000-0000-0000CE4E0000}"/>
    <cellStyle name="Normal 22 2 3 2 3 2 3" xfId="20211" xr:uid="{00000000-0005-0000-0000-0000CF4E0000}"/>
    <cellStyle name="Normal 22 2 3 2 3 3" xfId="20212" xr:uid="{00000000-0005-0000-0000-0000D04E0000}"/>
    <cellStyle name="Normal 22 2 3 2 3 3 2" xfId="20213" xr:uid="{00000000-0005-0000-0000-0000D14E0000}"/>
    <cellStyle name="Normal 22 2 3 2 3 3 2 2" xfId="20214" xr:uid="{00000000-0005-0000-0000-0000D24E0000}"/>
    <cellStyle name="Normal 22 2 3 2 3 3 3" xfId="20215" xr:uid="{00000000-0005-0000-0000-0000D34E0000}"/>
    <cellStyle name="Normal 22 2 3 2 3 4" xfId="20216" xr:uid="{00000000-0005-0000-0000-0000D44E0000}"/>
    <cellStyle name="Normal 22 2 3 2 3 4 2" xfId="20217" xr:uid="{00000000-0005-0000-0000-0000D54E0000}"/>
    <cellStyle name="Normal 22 2 3 2 3 4 2 2" xfId="20218" xr:uid="{00000000-0005-0000-0000-0000D64E0000}"/>
    <cellStyle name="Normal 22 2 3 2 3 4 3" xfId="20219" xr:uid="{00000000-0005-0000-0000-0000D74E0000}"/>
    <cellStyle name="Normal 22 2 3 2 3 5" xfId="20220" xr:uid="{00000000-0005-0000-0000-0000D84E0000}"/>
    <cellStyle name="Normal 22 2 3 2 3 5 2" xfId="20221" xr:uid="{00000000-0005-0000-0000-0000D94E0000}"/>
    <cellStyle name="Normal 22 2 3 2 3 6" xfId="20222" xr:uid="{00000000-0005-0000-0000-0000DA4E0000}"/>
    <cellStyle name="Normal 22 2 3 2 3 6 2" xfId="20223" xr:uid="{00000000-0005-0000-0000-0000DB4E0000}"/>
    <cellStyle name="Normal 22 2 3 2 3 7" xfId="20224" xr:uid="{00000000-0005-0000-0000-0000DC4E0000}"/>
    <cellStyle name="Normal 22 2 3 2 4" xfId="20225" xr:uid="{00000000-0005-0000-0000-0000DD4E0000}"/>
    <cellStyle name="Normal 22 2 3 2 4 2" xfId="20226" xr:uid="{00000000-0005-0000-0000-0000DE4E0000}"/>
    <cellStyle name="Normal 22 2 3 2 4 2 2" xfId="20227" xr:uid="{00000000-0005-0000-0000-0000DF4E0000}"/>
    <cellStyle name="Normal 22 2 3 2 4 3" xfId="20228" xr:uid="{00000000-0005-0000-0000-0000E04E0000}"/>
    <cellStyle name="Normal 22 2 3 2 5" xfId="20229" xr:uid="{00000000-0005-0000-0000-0000E14E0000}"/>
    <cellStyle name="Normal 22 2 3 2 5 2" xfId="20230" xr:uid="{00000000-0005-0000-0000-0000E24E0000}"/>
    <cellStyle name="Normal 22 2 3 2 5 2 2" xfId="20231" xr:uid="{00000000-0005-0000-0000-0000E34E0000}"/>
    <cellStyle name="Normal 22 2 3 2 5 3" xfId="20232" xr:uid="{00000000-0005-0000-0000-0000E44E0000}"/>
    <cellStyle name="Normal 22 2 3 2 6" xfId="20233" xr:uid="{00000000-0005-0000-0000-0000E54E0000}"/>
    <cellStyle name="Normal 22 2 3 2 6 2" xfId="20234" xr:uid="{00000000-0005-0000-0000-0000E64E0000}"/>
    <cellStyle name="Normal 22 2 3 2 6 2 2" xfId="20235" xr:uid="{00000000-0005-0000-0000-0000E74E0000}"/>
    <cellStyle name="Normal 22 2 3 2 6 3" xfId="20236" xr:uid="{00000000-0005-0000-0000-0000E84E0000}"/>
    <cellStyle name="Normal 22 2 3 2 7" xfId="20237" xr:uid="{00000000-0005-0000-0000-0000E94E0000}"/>
    <cellStyle name="Normal 22 2 3 2 7 2" xfId="20238" xr:uid="{00000000-0005-0000-0000-0000EA4E0000}"/>
    <cellStyle name="Normal 22 2 3 2 8" xfId="20239" xr:uid="{00000000-0005-0000-0000-0000EB4E0000}"/>
    <cellStyle name="Normal 22 2 3 2 8 2" xfId="20240" xr:uid="{00000000-0005-0000-0000-0000EC4E0000}"/>
    <cellStyle name="Normal 22 2 3 2 9" xfId="20241" xr:uid="{00000000-0005-0000-0000-0000ED4E0000}"/>
    <cellStyle name="Normal 22 2 3 3" xfId="20242" xr:uid="{00000000-0005-0000-0000-0000EE4E0000}"/>
    <cellStyle name="Normal 22 2 3 3 2" xfId="20243" xr:uid="{00000000-0005-0000-0000-0000EF4E0000}"/>
    <cellStyle name="Normal 22 2 3 3 2 2" xfId="20244" xr:uid="{00000000-0005-0000-0000-0000F04E0000}"/>
    <cellStyle name="Normal 22 2 3 3 2 2 2" xfId="20245" xr:uid="{00000000-0005-0000-0000-0000F14E0000}"/>
    <cellStyle name="Normal 22 2 3 3 2 2 2 2" xfId="20246" xr:uid="{00000000-0005-0000-0000-0000F24E0000}"/>
    <cellStyle name="Normal 22 2 3 3 2 2 3" xfId="20247" xr:uid="{00000000-0005-0000-0000-0000F34E0000}"/>
    <cellStyle name="Normal 22 2 3 3 2 3" xfId="20248" xr:uid="{00000000-0005-0000-0000-0000F44E0000}"/>
    <cellStyle name="Normal 22 2 3 3 2 3 2" xfId="20249" xr:uid="{00000000-0005-0000-0000-0000F54E0000}"/>
    <cellStyle name="Normal 22 2 3 3 2 3 2 2" xfId="20250" xr:uid="{00000000-0005-0000-0000-0000F64E0000}"/>
    <cellStyle name="Normal 22 2 3 3 2 3 3" xfId="20251" xr:uid="{00000000-0005-0000-0000-0000F74E0000}"/>
    <cellStyle name="Normal 22 2 3 3 2 4" xfId="20252" xr:uid="{00000000-0005-0000-0000-0000F84E0000}"/>
    <cellStyle name="Normal 22 2 3 3 2 4 2" xfId="20253" xr:uid="{00000000-0005-0000-0000-0000F94E0000}"/>
    <cellStyle name="Normal 22 2 3 3 2 4 2 2" xfId="20254" xr:uid="{00000000-0005-0000-0000-0000FA4E0000}"/>
    <cellStyle name="Normal 22 2 3 3 2 4 3" xfId="20255" xr:uid="{00000000-0005-0000-0000-0000FB4E0000}"/>
    <cellStyle name="Normal 22 2 3 3 2 5" xfId="20256" xr:uid="{00000000-0005-0000-0000-0000FC4E0000}"/>
    <cellStyle name="Normal 22 2 3 3 2 5 2" xfId="20257" xr:uid="{00000000-0005-0000-0000-0000FD4E0000}"/>
    <cellStyle name="Normal 22 2 3 3 2 6" xfId="20258" xr:uid="{00000000-0005-0000-0000-0000FE4E0000}"/>
    <cellStyle name="Normal 22 2 3 3 2 6 2" xfId="20259" xr:uid="{00000000-0005-0000-0000-0000FF4E0000}"/>
    <cellStyle name="Normal 22 2 3 3 2 7" xfId="20260" xr:uid="{00000000-0005-0000-0000-0000004F0000}"/>
    <cellStyle name="Normal 22 2 3 3 3" xfId="20261" xr:uid="{00000000-0005-0000-0000-0000014F0000}"/>
    <cellStyle name="Normal 22 2 3 3 3 2" xfId="20262" xr:uid="{00000000-0005-0000-0000-0000024F0000}"/>
    <cellStyle name="Normal 22 2 3 3 3 2 2" xfId="20263" xr:uid="{00000000-0005-0000-0000-0000034F0000}"/>
    <cellStyle name="Normal 22 2 3 3 3 3" xfId="20264" xr:uid="{00000000-0005-0000-0000-0000044F0000}"/>
    <cellStyle name="Normal 22 2 3 3 4" xfId="20265" xr:uid="{00000000-0005-0000-0000-0000054F0000}"/>
    <cellStyle name="Normal 22 2 3 3 4 2" xfId="20266" xr:uid="{00000000-0005-0000-0000-0000064F0000}"/>
    <cellStyle name="Normal 22 2 3 3 4 2 2" xfId="20267" xr:uid="{00000000-0005-0000-0000-0000074F0000}"/>
    <cellStyle name="Normal 22 2 3 3 4 3" xfId="20268" xr:uid="{00000000-0005-0000-0000-0000084F0000}"/>
    <cellStyle name="Normal 22 2 3 3 5" xfId="20269" xr:uid="{00000000-0005-0000-0000-0000094F0000}"/>
    <cellStyle name="Normal 22 2 3 3 5 2" xfId="20270" xr:uid="{00000000-0005-0000-0000-00000A4F0000}"/>
    <cellStyle name="Normal 22 2 3 3 5 2 2" xfId="20271" xr:uid="{00000000-0005-0000-0000-00000B4F0000}"/>
    <cellStyle name="Normal 22 2 3 3 5 3" xfId="20272" xr:uid="{00000000-0005-0000-0000-00000C4F0000}"/>
    <cellStyle name="Normal 22 2 3 3 6" xfId="20273" xr:uid="{00000000-0005-0000-0000-00000D4F0000}"/>
    <cellStyle name="Normal 22 2 3 3 6 2" xfId="20274" xr:uid="{00000000-0005-0000-0000-00000E4F0000}"/>
    <cellStyle name="Normal 22 2 3 3 7" xfId="20275" xr:uid="{00000000-0005-0000-0000-00000F4F0000}"/>
    <cellStyle name="Normal 22 2 3 3 7 2" xfId="20276" xr:uid="{00000000-0005-0000-0000-0000104F0000}"/>
    <cellStyle name="Normal 22 2 3 3 8" xfId="20277" xr:uid="{00000000-0005-0000-0000-0000114F0000}"/>
    <cellStyle name="Normal 22 2 3 4" xfId="20278" xr:uid="{00000000-0005-0000-0000-0000124F0000}"/>
    <cellStyle name="Normal 22 2 3 4 2" xfId="20279" xr:uid="{00000000-0005-0000-0000-0000134F0000}"/>
    <cellStyle name="Normal 22 2 3 4 2 2" xfId="20280" xr:uid="{00000000-0005-0000-0000-0000144F0000}"/>
    <cellStyle name="Normal 22 2 3 4 2 2 2" xfId="20281" xr:uid="{00000000-0005-0000-0000-0000154F0000}"/>
    <cellStyle name="Normal 22 2 3 4 2 3" xfId="20282" xr:uid="{00000000-0005-0000-0000-0000164F0000}"/>
    <cellStyle name="Normal 22 2 3 4 3" xfId="20283" xr:uid="{00000000-0005-0000-0000-0000174F0000}"/>
    <cellStyle name="Normal 22 2 3 4 3 2" xfId="20284" xr:uid="{00000000-0005-0000-0000-0000184F0000}"/>
    <cellStyle name="Normal 22 2 3 4 3 2 2" xfId="20285" xr:uid="{00000000-0005-0000-0000-0000194F0000}"/>
    <cellStyle name="Normal 22 2 3 4 3 3" xfId="20286" xr:uid="{00000000-0005-0000-0000-00001A4F0000}"/>
    <cellStyle name="Normal 22 2 3 4 4" xfId="20287" xr:uid="{00000000-0005-0000-0000-00001B4F0000}"/>
    <cellStyle name="Normal 22 2 3 4 4 2" xfId="20288" xr:uid="{00000000-0005-0000-0000-00001C4F0000}"/>
    <cellStyle name="Normal 22 2 3 4 4 2 2" xfId="20289" xr:uid="{00000000-0005-0000-0000-00001D4F0000}"/>
    <cellStyle name="Normal 22 2 3 4 4 3" xfId="20290" xr:uid="{00000000-0005-0000-0000-00001E4F0000}"/>
    <cellStyle name="Normal 22 2 3 4 5" xfId="20291" xr:uid="{00000000-0005-0000-0000-00001F4F0000}"/>
    <cellStyle name="Normal 22 2 3 4 5 2" xfId="20292" xr:uid="{00000000-0005-0000-0000-0000204F0000}"/>
    <cellStyle name="Normal 22 2 3 4 6" xfId="20293" xr:uid="{00000000-0005-0000-0000-0000214F0000}"/>
    <cellStyle name="Normal 22 2 3 4 6 2" xfId="20294" xr:uid="{00000000-0005-0000-0000-0000224F0000}"/>
    <cellStyle name="Normal 22 2 3 4 7" xfId="20295" xr:uid="{00000000-0005-0000-0000-0000234F0000}"/>
    <cellStyle name="Normal 22 2 3 5" xfId="20296" xr:uid="{00000000-0005-0000-0000-0000244F0000}"/>
    <cellStyle name="Normal 22 2 3 5 2" xfId="20297" xr:uid="{00000000-0005-0000-0000-0000254F0000}"/>
    <cellStyle name="Normal 22 2 3 5 2 2" xfId="20298" xr:uid="{00000000-0005-0000-0000-0000264F0000}"/>
    <cellStyle name="Normal 22 2 3 5 2 2 2" xfId="20299" xr:uid="{00000000-0005-0000-0000-0000274F0000}"/>
    <cellStyle name="Normal 22 2 3 5 2 3" xfId="20300" xr:uid="{00000000-0005-0000-0000-0000284F0000}"/>
    <cellStyle name="Normal 22 2 3 5 3" xfId="20301" xr:uid="{00000000-0005-0000-0000-0000294F0000}"/>
    <cellStyle name="Normal 22 2 3 5 3 2" xfId="20302" xr:uid="{00000000-0005-0000-0000-00002A4F0000}"/>
    <cellStyle name="Normal 22 2 3 5 3 2 2" xfId="20303" xr:uid="{00000000-0005-0000-0000-00002B4F0000}"/>
    <cellStyle name="Normal 22 2 3 5 3 3" xfId="20304" xr:uid="{00000000-0005-0000-0000-00002C4F0000}"/>
    <cellStyle name="Normal 22 2 3 5 4" xfId="20305" xr:uid="{00000000-0005-0000-0000-00002D4F0000}"/>
    <cellStyle name="Normal 22 2 3 5 4 2" xfId="20306" xr:uid="{00000000-0005-0000-0000-00002E4F0000}"/>
    <cellStyle name="Normal 22 2 3 5 4 2 2" xfId="20307" xr:uid="{00000000-0005-0000-0000-00002F4F0000}"/>
    <cellStyle name="Normal 22 2 3 5 4 3" xfId="20308" xr:uid="{00000000-0005-0000-0000-0000304F0000}"/>
    <cellStyle name="Normal 22 2 3 5 5" xfId="20309" xr:uid="{00000000-0005-0000-0000-0000314F0000}"/>
    <cellStyle name="Normal 22 2 3 5 5 2" xfId="20310" xr:uid="{00000000-0005-0000-0000-0000324F0000}"/>
    <cellStyle name="Normal 22 2 3 5 6" xfId="20311" xr:uid="{00000000-0005-0000-0000-0000334F0000}"/>
    <cellStyle name="Normal 22 2 3 5 6 2" xfId="20312" xr:uid="{00000000-0005-0000-0000-0000344F0000}"/>
    <cellStyle name="Normal 22 2 3 5 7" xfId="20313" xr:uid="{00000000-0005-0000-0000-0000354F0000}"/>
    <cellStyle name="Normal 22 2 3 6" xfId="20314" xr:uid="{00000000-0005-0000-0000-0000364F0000}"/>
    <cellStyle name="Normal 22 2 3 6 2" xfId="20315" xr:uid="{00000000-0005-0000-0000-0000374F0000}"/>
    <cellStyle name="Normal 22 2 3 6 2 2" xfId="20316" xr:uid="{00000000-0005-0000-0000-0000384F0000}"/>
    <cellStyle name="Normal 22 2 3 6 3" xfId="20317" xr:uid="{00000000-0005-0000-0000-0000394F0000}"/>
    <cellStyle name="Normal 22 2 3 7" xfId="20318" xr:uid="{00000000-0005-0000-0000-00003A4F0000}"/>
    <cellStyle name="Normal 22 2 3 7 2" xfId="20319" xr:uid="{00000000-0005-0000-0000-00003B4F0000}"/>
    <cellStyle name="Normal 22 2 3 7 2 2" xfId="20320" xr:uid="{00000000-0005-0000-0000-00003C4F0000}"/>
    <cellStyle name="Normal 22 2 3 7 3" xfId="20321" xr:uid="{00000000-0005-0000-0000-00003D4F0000}"/>
    <cellStyle name="Normal 22 2 3 8" xfId="20322" xr:uid="{00000000-0005-0000-0000-00003E4F0000}"/>
    <cellStyle name="Normal 22 2 3 8 2" xfId="20323" xr:uid="{00000000-0005-0000-0000-00003F4F0000}"/>
    <cellStyle name="Normal 22 2 3 8 2 2" xfId="20324" xr:uid="{00000000-0005-0000-0000-0000404F0000}"/>
    <cellStyle name="Normal 22 2 3 8 3" xfId="20325" xr:uid="{00000000-0005-0000-0000-0000414F0000}"/>
    <cellStyle name="Normal 22 2 3 9" xfId="20326" xr:uid="{00000000-0005-0000-0000-0000424F0000}"/>
    <cellStyle name="Normal 22 2 3 9 2" xfId="20327" xr:uid="{00000000-0005-0000-0000-0000434F0000}"/>
    <cellStyle name="Normal 22 2 4" xfId="20328" xr:uid="{00000000-0005-0000-0000-0000444F0000}"/>
    <cellStyle name="Normal 22 2 4 2" xfId="20329" xr:uid="{00000000-0005-0000-0000-0000454F0000}"/>
    <cellStyle name="Normal 22 2 4 2 2" xfId="20330" xr:uid="{00000000-0005-0000-0000-0000464F0000}"/>
    <cellStyle name="Normal 22 2 4 2 2 2" xfId="20331" xr:uid="{00000000-0005-0000-0000-0000474F0000}"/>
    <cellStyle name="Normal 22 2 4 2 2 2 2" xfId="20332" xr:uid="{00000000-0005-0000-0000-0000484F0000}"/>
    <cellStyle name="Normal 22 2 4 2 2 3" xfId="20333" xr:uid="{00000000-0005-0000-0000-0000494F0000}"/>
    <cellStyle name="Normal 22 2 4 2 3" xfId="20334" xr:uid="{00000000-0005-0000-0000-00004A4F0000}"/>
    <cellStyle name="Normal 22 2 4 2 3 2" xfId="20335" xr:uid="{00000000-0005-0000-0000-00004B4F0000}"/>
    <cellStyle name="Normal 22 2 4 2 3 2 2" xfId="20336" xr:uid="{00000000-0005-0000-0000-00004C4F0000}"/>
    <cellStyle name="Normal 22 2 4 2 3 3" xfId="20337" xr:uid="{00000000-0005-0000-0000-00004D4F0000}"/>
    <cellStyle name="Normal 22 2 4 2 4" xfId="20338" xr:uid="{00000000-0005-0000-0000-00004E4F0000}"/>
    <cellStyle name="Normal 22 2 4 2 4 2" xfId="20339" xr:uid="{00000000-0005-0000-0000-00004F4F0000}"/>
    <cellStyle name="Normal 22 2 4 2 4 2 2" xfId="20340" xr:uid="{00000000-0005-0000-0000-0000504F0000}"/>
    <cellStyle name="Normal 22 2 4 2 4 3" xfId="20341" xr:uid="{00000000-0005-0000-0000-0000514F0000}"/>
    <cellStyle name="Normal 22 2 4 2 5" xfId="20342" xr:uid="{00000000-0005-0000-0000-0000524F0000}"/>
    <cellStyle name="Normal 22 2 4 2 5 2" xfId="20343" xr:uid="{00000000-0005-0000-0000-0000534F0000}"/>
    <cellStyle name="Normal 22 2 4 2 6" xfId="20344" xr:uid="{00000000-0005-0000-0000-0000544F0000}"/>
    <cellStyle name="Normal 22 2 4 2 6 2" xfId="20345" xr:uid="{00000000-0005-0000-0000-0000554F0000}"/>
    <cellStyle name="Normal 22 2 4 2 7" xfId="20346" xr:uid="{00000000-0005-0000-0000-0000564F0000}"/>
    <cellStyle name="Normal 22 2 4 3" xfId="20347" xr:uid="{00000000-0005-0000-0000-0000574F0000}"/>
    <cellStyle name="Normal 22 2 4 3 2" xfId="20348" xr:uid="{00000000-0005-0000-0000-0000584F0000}"/>
    <cellStyle name="Normal 22 2 4 3 2 2" xfId="20349" xr:uid="{00000000-0005-0000-0000-0000594F0000}"/>
    <cellStyle name="Normal 22 2 4 3 2 2 2" xfId="20350" xr:uid="{00000000-0005-0000-0000-00005A4F0000}"/>
    <cellStyle name="Normal 22 2 4 3 2 3" xfId="20351" xr:uid="{00000000-0005-0000-0000-00005B4F0000}"/>
    <cellStyle name="Normal 22 2 4 3 3" xfId="20352" xr:uid="{00000000-0005-0000-0000-00005C4F0000}"/>
    <cellStyle name="Normal 22 2 4 3 3 2" xfId="20353" xr:uid="{00000000-0005-0000-0000-00005D4F0000}"/>
    <cellStyle name="Normal 22 2 4 3 3 2 2" xfId="20354" xr:uid="{00000000-0005-0000-0000-00005E4F0000}"/>
    <cellStyle name="Normal 22 2 4 3 3 3" xfId="20355" xr:uid="{00000000-0005-0000-0000-00005F4F0000}"/>
    <cellStyle name="Normal 22 2 4 3 4" xfId="20356" xr:uid="{00000000-0005-0000-0000-0000604F0000}"/>
    <cellStyle name="Normal 22 2 4 3 4 2" xfId="20357" xr:uid="{00000000-0005-0000-0000-0000614F0000}"/>
    <cellStyle name="Normal 22 2 4 3 4 2 2" xfId="20358" xr:uid="{00000000-0005-0000-0000-0000624F0000}"/>
    <cellStyle name="Normal 22 2 4 3 4 3" xfId="20359" xr:uid="{00000000-0005-0000-0000-0000634F0000}"/>
    <cellStyle name="Normal 22 2 4 3 5" xfId="20360" xr:uid="{00000000-0005-0000-0000-0000644F0000}"/>
    <cellStyle name="Normal 22 2 4 3 5 2" xfId="20361" xr:uid="{00000000-0005-0000-0000-0000654F0000}"/>
    <cellStyle name="Normal 22 2 4 3 6" xfId="20362" xr:uid="{00000000-0005-0000-0000-0000664F0000}"/>
    <cellStyle name="Normal 22 2 4 3 6 2" xfId="20363" xr:uid="{00000000-0005-0000-0000-0000674F0000}"/>
    <cellStyle name="Normal 22 2 4 3 7" xfId="20364" xr:uid="{00000000-0005-0000-0000-0000684F0000}"/>
    <cellStyle name="Normal 22 2 4 4" xfId="20365" xr:uid="{00000000-0005-0000-0000-0000694F0000}"/>
    <cellStyle name="Normal 22 2 4 4 2" xfId="20366" xr:uid="{00000000-0005-0000-0000-00006A4F0000}"/>
    <cellStyle name="Normal 22 2 4 4 2 2" xfId="20367" xr:uid="{00000000-0005-0000-0000-00006B4F0000}"/>
    <cellStyle name="Normal 22 2 4 4 3" xfId="20368" xr:uid="{00000000-0005-0000-0000-00006C4F0000}"/>
    <cellStyle name="Normal 22 2 4 5" xfId="20369" xr:uid="{00000000-0005-0000-0000-00006D4F0000}"/>
    <cellStyle name="Normal 22 2 4 5 2" xfId="20370" xr:uid="{00000000-0005-0000-0000-00006E4F0000}"/>
    <cellStyle name="Normal 22 2 4 5 2 2" xfId="20371" xr:uid="{00000000-0005-0000-0000-00006F4F0000}"/>
    <cellStyle name="Normal 22 2 4 5 3" xfId="20372" xr:uid="{00000000-0005-0000-0000-0000704F0000}"/>
    <cellStyle name="Normal 22 2 4 6" xfId="20373" xr:uid="{00000000-0005-0000-0000-0000714F0000}"/>
    <cellStyle name="Normal 22 2 4 6 2" xfId="20374" xr:uid="{00000000-0005-0000-0000-0000724F0000}"/>
    <cellStyle name="Normal 22 2 4 6 2 2" xfId="20375" xr:uid="{00000000-0005-0000-0000-0000734F0000}"/>
    <cellStyle name="Normal 22 2 4 6 3" xfId="20376" xr:uid="{00000000-0005-0000-0000-0000744F0000}"/>
    <cellStyle name="Normal 22 2 4 7" xfId="20377" xr:uid="{00000000-0005-0000-0000-0000754F0000}"/>
    <cellStyle name="Normal 22 2 4 7 2" xfId="20378" xr:uid="{00000000-0005-0000-0000-0000764F0000}"/>
    <cellStyle name="Normal 22 2 4 8" xfId="20379" xr:uid="{00000000-0005-0000-0000-0000774F0000}"/>
    <cellStyle name="Normal 22 2 4 8 2" xfId="20380" xr:uid="{00000000-0005-0000-0000-0000784F0000}"/>
    <cellStyle name="Normal 22 2 4 9" xfId="20381" xr:uid="{00000000-0005-0000-0000-0000794F0000}"/>
    <cellStyle name="Normal 22 2 5" xfId="20382" xr:uid="{00000000-0005-0000-0000-00007A4F0000}"/>
    <cellStyle name="Normal 22 2 5 2" xfId="20383" xr:uid="{00000000-0005-0000-0000-00007B4F0000}"/>
    <cellStyle name="Normal 22 2 5 2 2" xfId="20384" xr:uid="{00000000-0005-0000-0000-00007C4F0000}"/>
    <cellStyle name="Normal 22 2 5 2 2 2" xfId="20385" xr:uid="{00000000-0005-0000-0000-00007D4F0000}"/>
    <cellStyle name="Normal 22 2 5 2 2 2 2" xfId="20386" xr:uid="{00000000-0005-0000-0000-00007E4F0000}"/>
    <cellStyle name="Normal 22 2 5 2 2 3" xfId="20387" xr:uid="{00000000-0005-0000-0000-00007F4F0000}"/>
    <cellStyle name="Normal 22 2 5 2 3" xfId="20388" xr:uid="{00000000-0005-0000-0000-0000804F0000}"/>
    <cellStyle name="Normal 22 2 5 2 3 2" xfId="20389" xr:uid="{00000000-0005-0000-0000-0000814F0000}"/>
    <cellStyle name="Normal 22 2 5 2 3 2 2" xfId="20390" xr:uid="{00000000-0005-0000-0000-0000824F0000}"/>
    <cellStyle name="Normal 22 2 5 2 3 3" xfId="20391" xr:uid="{00000000-0005-0000-0000-0000834F0000}"/>
    <cellStyle name="Normal 22 2 5 2 4" xfId="20392" xr:uid="{00000000-0005-0000-0000-0000844F0000}"/>
    <cellStyle name="Normal 22 2 5 2 4 2" xfId="20393" xr:uid="{00000000-0005-0000-0000-0000854F0000}"/>
    <cellStyle name="Normal 22 2 5 2 4 2 2" xfId="20394" xr:uid="{00000000-0005-0000-0000-0000864F0000}"/>
    <cellStyle name="Normal 22 2 5 2 4 3" xfId="20395" xr:uid="{00000000-0005-0000-0000-0000874F0000}"/>
    <cellStyle name="Normal 22 2 5 2 5" xfId="20396" xr:uid="{00000000-0005-0000-0000-0000884F0000}"/>
    <cellStyle name="Normal 22 2 5 2 5 2" xfId="20397" xr:uid="{00000000-0005-0000-0000-0000894F0000}"/>
    <cellStyle name="Normal 22 2 5 2 6" xfId="20398" xr:uid="{00000000-0005-0000-0000-00008A4F0000}"/>
    <cellStyle name="Normal 22 2 5 2 6 2" xfId="20399" xr:uid="{00000000-0005-0000-0000-00008B4F0000}"/>
    <cellStyle name="Normal 22 2 5 2 7" xfId="20400" xr:uid="{00000000-0005-0000-0000-00008C4F0000}"/>
    <cellStyle name="Normal 22 2 5 3" xfId="20401" xr:uid="{00000000-0005-0000-0000-00008D4F0000}"/>
    <cellStyle name="Normal 22 2 5 3 2" xfId="20402" xr:uid="{00000000-0005-0000-0000-00008E4F0000}"/>
    <cellStyle name="Normal 22 2 5 3 2 2" xfId="20403" xr:uid="{00000000-0005-0000-0000-00008F4F0000}"/>
    <cellStyle name="Normal 22 2 5 3 3" xfId="20404" xr:uid="{00000000-0005-0000-0000-0000904F0000}"/>
    <cellStyle name="Normal 22 2 5 4" xfId="20405" xr:uid="{00000000-0005-0000-0000-0000914F0000}"/>
    <cellStyle name="Normal 22 2 5 4 2" xfId="20406" xr:uid="{00000000-0005-0000-0000-0000924F0000}"/>
    <cellStyle name="Normal 22 2 5 4 2 2" xfId="20407" xr:uid="{00000000-0005-0000-0000-0000934F0000}"/>
    <cellStyle name="Normal 22 2 5 4 3" xfId="20408" xr:uid="{00000000-0005-0000-0000-0000944F0000}"/>
    <cellStyle name="Normal 22 2 5 5" xfId="20409" xr:uid="{00000000-0005-0000-0000-0000954F0000}"/>
    <cellStyle name="Normal 22 2 5 5 2" xfId="20410" xr:uid="{00000000-0005-0000-0000-0000964F0000}"/>
    <cellStyle name="Normal 22 2 5 5 2 2" xfId="20411" xr:uid="{00000000-0005-0000-0000-0000974F0000}"/>
    <cellStyle name="Normal 22 2 5 5 3" xfId="20412" xr:uid="{00000000-0005-0000-0000-0000984F0000}"/>
    <cellStyle name="Normal 22 2 5 6" xfId="20413" xr:uid="{00000000-0005-0000-0000-0000994F0000}"/>
    <cellStyle name="Normal 22 2 5 6 2" xfId="20414" xr:uid="{00000000-0005-0000-0000-00009A4F0000}"/>
    <cellStyle name="Normal 22 2 5 7" xfId="20415" xr:uid="{00000000-0005-0000-0000-00009B4F0000}"/>
    <cellStyle name="Normal 22 2 5 7 2" xfId="20416" xr:uid="{00000000-0005-0000-0000-00009C4F0000}"/>
    <cellStyle name="Normal 22 2 5 8" xfId="20417" xr:uid="{00000000-0005-0000-0000-00009D4F0000}"/>
    <cellStyle name="Normal 22 2 6" xfId="20418" xr:uid="{00000000-0005-0000-0000-00009E4F0000}"/>
    <cellStyle name="Normal 22 2 6 2" xfId="20419" xr:uid="{00000000-0005-0000-0000-00009F4F0000}"/>
    <cellStyle name="Normal 22 2 6 2 2" xfId="20420" xr:uid="{00000000-0005-0000-0000-0000A04F0000}"/>
    <cellStyle name="Normal 22 2 6 2 2 2" xfId="20421" xr:uid="{00000000-0005-0000-0000-0000A14F0000}"/>
    <cellStyle name="Normal 22 2 6 2 3" xfId="20422" xr:uid="{00000000-0005-0000-0000-0000A24F0000}"/>
    <cellStyle name="Normal 22 2 6 3" xfId="20423" xr:uid="{00000000-0005-0000-0000-0000A34F0000}"/>
    <cellStyle name="Normal 22 2 6 3 2" xfId="20424" xr:uid="{00000000-0005-0000-0000-0000A44F0000}"/>
    <cellStyle name="Normal 22 2 6 3 2 2" xfId="20425" xr:uid="{00000000-0005-0000-0000-0000A54F0000}"/>
    <cellStyle name="Normal 22 2 6 3 3" xfId="20426" xr:uid="{00000000-0005-0000-0000-0000A64F0000}"/>
    <cellStyle name="Normal 22 2 6 4" xfId="20427" xr:uid="{00000000-0005-0000-0000-0000A74F0000}"/>
    <cellStyle name="Normal 22 2 6 4 2" xfId="20428" xr:uid="{00000000-0005-0000-0000-0000A84F0000}"/>
    <cellStyle name="Normal 22 2 6 4 2 2" xfId="20429" xr:uid="{00000000-0005-0000-0000-0000A94F0000}"/>
    <cellStyle name="Normal 22 2 6 4 3" xfId="20430" xr:uid="{00000000-0005-0000-0000-0000AA4F0000}"/>
    <cellStyle name="Normal 22 2 6 5" xfId="20431" xr:uid="{00000000-0005-0000-0000-0000AB4F0000}"/>
    <cellStyle name="Normal 22 2 6 5 2" xfId="20432" xr:uid="{00000000-0005-0000-0000-0000AC4F0000}"/>
    <cellStyle name="Normal 22 2 6 6" xfId="20433" xr:uid="{00000000-0005-0000-0000-0000AD4F0000}"/>
    <cellStyle name="Normal 22 2 6 6 2" xfId="20434" xr:uid="{00000000-0005-0000-0000-0000AE4F0000}"/>
    <cellStyle name="Normal 22 2 6 7" xfId="20435" xr:uid="{00000000-0005-0000-0000-0000AF4F0000}"/>
    <cellStyle name="Normal 22 2 7" xfId="20436" xr:uid="{00000000-0005-0000-0000-0000B04F0000}"/>
    <cellStyle name="Normal 22 2 7 2" xfId="20437" xr:uid="{00000000-0005-0000-0000-0000B14F0000}"/>
    <cellStyle name="Normal 22 2 7 2 2" xfId="20438" xr:uid="{00000000-0005-0000-0000-0000B24F0000}"/>
    <cellStyle name="Normal 22 2 7 2 2 2" xfId="20439" xr:uid="{00000000-0005-0000-0000-0000B34F0000}"/>
    <cellStyle name="Normal 22 2 7 2 3" xfId="20440" xr:uid="{00000000-0005-0000-0000-0000B44F0000}"/>
    <cellStyle name="Normal 22 2 7 3" xfId="20441" xr:uid="{00000000-0005-0000-0000-0000B54F0000}"/>
    <cellStyle name="Normal 22 2 7 3 2" xfId="20442" xr:uid="{00000000-0005-0000-0000-0000B64F0000}"/>
    <cellStyle name="Normal 22 2 7 3 2 2" xfId="20443" xr:uid="{00000000-0005-0000-0000-0000B74F0000}"/>
    <cellStyle name="Normal 22 2 7 3 3" xfId="20444" xr:uid="{00000000-0005-0000-0000-0000B84F0000}"/>
    <cellStyle name="Normal 22 2 7 4" xfId="20445" xr:uid="{00000000-0005-0000-0000-0000B94F0000}"/>
    <cellStyle name="Normal 22 2 7 4 2" xfId="20446" xr:uid="{00000000-0005-0000-0000-0000BA4F0000}"/>
    <cellStyle name="Normal 22 2 7 4 2 2" xfId="20447" xr:uid="{00000000-0005-0000-0000-0000BB4F0000}"/>
    <cellStyle name="Normal 22 2 7 4 3" xfId="20448" xr:uid="{00000000-0005-0000-0000-0000BC4F0000}"/>
    <cellStyle name="Normal 22 2 7 5" xfId="20449" xr:uid="{00000000-0005-0000-0000-0000BD4F0000}"/>
    <cellStyle name="Normal 22 2 7 5 2" xfId="20450" xr:uid="{00000000-0005-0000-0000-0000BE4F0000}"/>
    <cellStyle name="Normal 22 2 7 6" xfId="20451" xr:uid="{00000000-0005-0000-0000-0000BF4F0000}"/>
    <cellStyle name="Normal 22 2 7 6 2" xfId="20452" xr:uid="{00000000-0005-0000-0000-0000C04F0000}"/>
    <cellStyle name="Normal 22 2 7 7" xfId="20453" xr:uid="{00000000-0005-0000-0000-0000C14F0000}"/>
    <cellStyle name="Normal 22 2 8" xfId="20454" xr:uid="{00000000-0005-0000-0000-0000C24F0000}"/>
    <cellStyle name="Normal 22 2 8 2" xfId="20455" xr:uid="{00000000-0005-0000-0000-0000C34F0000}"/>
    <cellStyle name="Normal 22 2 8 2 2" xfId="20456" xr:uid="{00000000-0005-0000-0000-0000C44F0000}"/>
    <cellStyle name="Normal 22 2 8 3" xfId="20457" xr:uid="{00000000-0005-0000-0000-0000C54F0000}"/>
    <cellStyle name="Normal 22 2 9" xfId="20458" xr:uid="{00000000-0005-0000-0000-0000C64F0000}"/>
    <cellStyle name="Normal 22 2 9 2" xfId="20459" xr:uid="{00000000-0005-0000-0000-0000C74F0000}"/>
    <cellStyle name="Normal 22 2 9 2 2" xfId="20460" xr:uid="{00000000-0005-0000-0000-0000C84F0000}"/>
    <cellStyle name="Normal 22 2 9 3" xfId="20461" xr:uid="{00000000-0005-0000-0000-0000C94F0000}"/>
    <cellStyle name="Normal 22 2_Confidential Information" xfId="20462" xr:uid="{00000000-0005-0000-0000-0000CA4F0000}"/>
    <cellStyle name="Normal 22 3" xfId="512" xr:uid="{00000000-0005-0000-0000-0000CB4F0000}"/>
    <cellStyle name="Normal 22 3 10" xfId="20463" xr:uid="{00000000-0005-0000-0000-0000CC4F0000}"/>
    <cellStyle name="Normal 22 3 10 2" xfId="20464" xr:uid="{00000000-0005-0000-0000-0000CD4F0000}"/>
    <cellStyle name="Normal 22 3 11" xfId="20465" xr:uid="{00000000-0005-0000-0000-0000CE4F0000}"/>
    <cellStyle name="Normal 22 3 2" xfId="20466" xr:uid="{00000000-0005-0000-0000-0000CF4F0000}"/>
    <cellStyle name="Normal 22 3 2 2" xfId="20467" xr:uid="{00000000-0005-0000-0000-0000D04F0000}"/>
    <cellStyle name="Normal 22 3 2 2 2" xfId="20468" xr:uid="{00000000-0005-0000-0000-0000D14F0000}"/>
    <cellStyle name="Normal 22 3 2 2 2 2" xfId="20469" xr:uid="{00000000-0005-0000-0000-0000D24F0000}"/>
    <cellStyle name="Normal 22 3 2 2 2 2 2" xfId="20470" xr:uid="{00000000-0005-0000-0000-0000D34F0000}"/>
    <cellStyle name="Normal 22 3 2 2 2 3" xfId="20471" xr:uid="{00000000-0005-0000-0000-0000D44F0000}"/>
    <cellStyle name="Normal 22 3 2 2 3" xfId="20472" xr:uid="{00000000-0005-0000-0000-0000D54F0000}"/>
    <cellStyle name="Normal 22 3 2 2 3 2" xfId="20473" xr:uid="{00000000-0005-0000-0000-0000D64F0000}"/>
    <cellStyle name="Normal 22 3 2 2 3 2 2" xfId="20474" xr:uid="{00000000-0005-0000-0000-0000D74F0000}"/>
    <cellStyle name="Normal 22 3 2 2 3 3" xfId="20475" xr:uid="{00000000-0005-0000-0000-0000D84F0000}"/>
    <cellStyle name="Normal 22 3 2 2 4" xfId="20476" xr:uid="{00000000-0005-0000-0000-0000D94F0000}"/>
    <cellStyle name="Normal 22 3 2 2 4 2" xfId="20477" xr:uid="{00000000-0005-0000-0000-0000DA4F0000}"/>
    <cellStyle name="Normal 22 3 2 2 4 2 2" xfId="20478" xr:uid="{00000000-0005-0000-0000-0000DB4F0000}"/>
    <cellStyle name="Normal 22 3 2 2 4 3" xfId="20479" xr:uid="{00000000-0005-0000-0000-0000DC4F0000}"/>
    <cellStyle name="Normal 22 3 2 2 5" xfId="20480" xr:uid="{00000000-0005-0000-0000-0000DD4F0000}"/>
    <cellStyle name="Normal 22 3 2 2 5 2" xfId="20481" xr:uid="{00000000-0005-0000-0000-0000DE4F0000}"/>
    <cellStyle name="Normal 22 3 2 2 6" xfId="20482" xr:uid="{00000000-0005-0000-0000-0000DF4F0000}"/>
    <cellStyle name="Normal 22 3 2 2 6 2" xfId="20483" xr:uid="{00000000-0005-0000-0000-0000E04F0000}"/>
    <cellStyle name="Normal 22 3 2 2 7" xfId="20484" xr:uid="{00000000-0005-0000-0000-0000E14F0000}"/>
    <cellStyle name="Normal 22 3 2 3" xfId="20485" xr:uid="{00000000-0005-0000-0000-0000E24F0000}"/>
    <cellStyle name="Normal 22 3 2 3 2" xfId="20486" xr:uid="{00000000-0005-0000-0000-0000E34F0000}"/>
    <cellStyle name="Normal 22 3 2 3 2 2" xfId="20487" xr:uid="{00000000-0005-0000-0000-0000E44F0000}"/>
    <cellStyle name="Normal 22 3 2 3 2 2 2" xfId="20488" xr:uid="{00000000-0005-0000-0000-0000E54F0000}"/>
    <cellStyle name="Normal 22 3 2 3 2 3" xfId="20489" xr:uid="{00000000-0005-0000-0000-0000E64F0000}"/>
    <cellStyle name="Normal 22 3 2 3 3" xfId="20490" xr:uid="{00000000-0005-0000-0000-0000E74F0000}"/>
    <cellStyle name="Normal 22 3 2 3 3 2" xfId="20491" xr:uid="{00000000-0005-0000-0000-0000E84F0000}"/>
    <cellStyle name="Normal 22 3 2 3 3 2 2" xfId="20492" xr:uid="{00000000-0005-0000-0000-0000E94F0000}"/>
    <cellStyle name="Normal 22 3 2 3 3 3" xfId="20493" xr:uid="{00000000-0005-0000-0000-0000EA4F0000}"/>
    <cellStyle name="Normal 22 3 2 3 4" xfId="20494" xr:uid="{00000000-0005-0000-0000-0000EB4F0000}"/>
    <cellStyle name="Normal 22 3 2 3 4 2" xfId="20495" xr:uid="{00000000-0005-0000-0000-0000EC4F0000}"/>
    <cellStyle name="Normal 22 3 2 3 4 2 2" xfId="20496" xr:uid="{00000000-0005-0000-0000-0000ED4F0000}"/>
    <cellStyle name="Normal 22 3 2 3 4 3" xfId="20497" xr:uid="{00000000-0005-0000-0000-0000EE4F0000}"/>
    <cellStyle name="Normal 22 3 2 3 5" xfId="20498" xr:uid="{00000000-0005-0000-0000-0000EF4F0000}"/>
    <cellStyle name="Normal 22 3 2 3 5 2" xfId="20499" xr:uid="{00000000-0005-0000-0000-0000F04F0000}"/>
    <cellStyle name="Normal 22 3 2 3 6" xfId="20500" xr:uid="{00000000-0005-0000-0000-0000F14F0000}"/>
    <cellStyle name="Normal 22 3 2 3 6 2" xfId="20501" xr:uid="{00000000-0005-0000-0000-0000F24F0000}"/>
    <cellStyle name="Normal 22 3 2 3 7" xfId="20502" xr:uid="{00000000-0005-0000-0000-0000F34F0000}"/>
    <cellStyle name="Normal 22 3 2 4" xfId="20503" xr:uid="{00000000-0005-0000-0000-0000F44F0000}"/>
    <cellStyle name="Normal 22 3 2 4 2" xfId="20504" xr:uid="{00000000-0005-0000-0000-0000F54F0000}"/>
    <cellStyle name="Normal 22 3 2 4 2 2" xfId="20505" xr:uid="{00000000-0005-0000-0000-0000F64F0000}"/>
    <cellStyle name="Normal 22 3 2 4 3" xfId="20506" xr:uid="{00000000-0005-0000-0000-0000F74F0000}"/>
    <cellStyle name="Normal 22 3 2 5" xfId="20507" xr:uid="{00000000-0005-0000-0000-0000F84F0000}"/>
    <cellStyle name="Normal 22 3 2 5 2" xfId="20508" xr:uid="{00000000-0005-0000-0000-0000F94F0000}"/>
    <cellStyle name="Normal 22 3 2 5 2 2" xfId="20509" xr:uid="{00000000-0005-0000-0000-0000FA4F0000}"/>
    <cellStyle name="Normal 22 3 2 5 3" xfId="20510" xr:uid="{00000000-0005-0000-0000-0000FB4F0000}"/>
    <cellStyle name="Normal 22 3 2 6" xfId="20511" xr:uid="{00000000-0005-0000-0000-0000FC4F0000}"/>
    <cellStyle name="Normal 22 3 2 6 2" xfId="20512" xr:uid="{00000000-0005-0000-0000-0000FD4F0000}"/>
    <cellStyle name="Normal 22 3 2 6 2 2" xfId="20513" xr:uid="{00000000-0005-0000-0000-0000FE4F0000}"/>
    <cellStyle name="Normal 22 3 2 6 3" xfId="20514" xr:uid="{00000000-0005-0000-0000-0000FF4F0000}"/>
    <cellStyle name="Normal 22 3 2 7" xfId="20515" xr:uid="{00000000-0005-0000-0000-000000500000}"/>
    <cellStyle name="Normal 22 3 2 7 2" xfId="20516" xr:uid="{00000000-0005-0000-0000-000001500000}"/>
    <cellStyle name="Normal 22 3 2 8" xfId="20517" xr:uid="{00000000-0005-0000-0000-000002500000}"/>
    <cellStyle name="Normal 22 3 2 8 2" xfId="20518" xr:uid="{00000000-0005-0000-0000-000003500000}"/>
    <cellStyle name="Normal 22 3 2 9" xfId="20519" xr:uid="{00000000-0005-0000-0000-000004500000}"/>
    <cellStyle name="Normal 22 3 3" xfId="20520" xr:uid="{00000000-0005-0000-0000-000005500000}"/>
    <cellStyle name="Normal 22 3 3 2" xfId="20521" xr:uid="{00000000-0005-0000-0000-000006500000}"/>
    <cellStyle name="Normal 22 3 3 2 2" xfId="20522" xr:uid="{00000000-0005-0000-0000-000007500000}"/>
    <cellStyle name="Normal 22 3 3 2 2 2" xfId="20523" xr:uid="{00000000-0005-0000-0000-000008500000}"/>
    <cellStyle name="Normal 22 3 3 2 2 2 2" xfId="20524" xr:uid="{00000000-0005-0000-0000-000009500000}"/>
    <cellStyle name="Normal 22 3 3 2 2 3" xfId="20525" xr:uid="{00000000-0005-0000-0000-00000A500000}"/>
    <cellStyle name="Normal 22 3 3 2 3" xfId="20526" xr:uid="{00000000-0005-0000-0000-00000B500000}"/>
    <cellStyle name="Normal 22 3 3 2 3 2" xfId="20527" xr:uid="{00000000-0005-0000-0000-00000C500000}"/>
    <cellStyle name="Normal 22 3 3 2 3 2 2" xfId="20528" xr:uid="{00000000-0005-0000-0000-00000D500000}"/>
    <cellStyle name="Normal 22 3 3 2 3 3" xfId="20529" xr:uid="{00000000-0005-0000-0000-00000E500000}"/>
    <cellStyle name="Normal 22 3 3 2 4" xfId="20530" xr:uid="{00000000-0005-0000-0000-00000F500000}"/>
    <cellStyle name="Normal 22 3 3 2 4 2" xfId="20531" xr:uid="{00000000-0005-0000-0000-000010500000}"/>
    <cellStyle name="Normal 22 3 3 2 4 2 2" xfId="20532" xr:uid="{00000000-0005-0000-0000-000011500000}"/>
    <cellStyle name="Normal 22 3 3 2 4 3" xfId="20533" xr:uid="{00000000-0005-0000-0000-000012500000}"/>
    <cellStyle name="Normal 22 3 3 2 5" xfId="20534" xr:uid="{00000000-0005-0000-0000-000013500000}"/>
    <cellStyle name="Normal 22 3 3 2 5 2" xfId="20535" xr:uid="{00000000-0005-0000-0000-000014500000}"/>
    <cellStyle name="Normal 22 3 3 2 6" xfId="20536" xr:uid="{00000000-0005-0000-0000-000015500000}"/>
    <cellStyle name="Normal 22 3 3 2 6 2" xfId="20537" xr:uid="{00000000-0005-0000-0000-000016500000}"/>
    <cellStyle name="Normal 22 3 3 2 7" xfId="20538" xr:uid="{00000000-0005-0000-0000-000017500000}"/>
    <cellStyle name="Normal 22 3 3 3" xfId="20539" xr:uid="{00000000-0005-0000-0000-000018500000}"/>
    <cellStyle name="Normal 22 3 3 3 2" xfId="20540" xr:uid="{00000000-0005-0000-0000-000019500000}"/>
    <cellStyle name="Normal 22 3 3 3 2 2" xfId="20541" xr:uid="{00000000-0005-0000-0000-00001A500000}"/>
    <cellStyle name="Normal 22 3 3 3 3" xfId="20542" xr:uid="{00000000-0005-0000-0000-00001B500000}"/>
    <cellStyle name="Normal 22 3 3 4" xfId="20543" xr:uid="{00000000-0005-0000-0000-00001C500000}"/>
    <cellStyle name="Normal 22 3 3 4 2" xfId="20544" xr:uid="{00000000-0005-0000-0000-00001D500000}"/>
    <cellStyle name="Normal 22 3 3 4 2 2" xfId="20545" xr:uid="{00000000-0005-0000-0000-00001E500000}"/>
    <cellStyle name="Normal 22 3 3 4 3" xfId="20546" xr:uid="{00000000-0005-0000-0000-00001F500000}"/>
    <cellStyle name="Normal 22 3 3 5" xfId="20547" xr:uid="{00000000-0005-0000-0000-000020500000}"/>
    <cellStyle name="Normal 22 3 3 5 2" xfId="20548" xr:uid="{00000000-0005-0000-0000-000021500000}"/>
    <cellStyle name="Normal 22 3 3 5 2 2" xfId="20549" xr:uid="{00000000-0005-0000-0000-000022500000}"/>
    <cellStyle name="Normal 22 3 3 5 3" xfId="20550" xr:uid="{00000000-0005-0000-0000-000023500000}"/>
    <cellStyle name="Normal 22 3 3 6" xfId="20551" xr:uid="{00000000-0005-0000-0000-000024500000}"/>
    <cellStyle name="Normal 22 3 3 6 2" xfId="20552" xr:uid="{00000000-0005-0000-0000-000025500000}"/>
    <cellStyle name="Normal 22 3 3 7" xfId="20553" xr:uid="{00000000-0005-0000-0000-000026500000}"/>
    <cellStyle name="Normal 22 3 3 7 2" xfId="20554" xr:uid="{00000000-0005-0000-0000-000027500000}"/>
    <cellStyle name="Normal 22 3 3 8" xfId="20555" xr:uid="{00000000-0005-0000-0000-000028500000}"/>
    <cellStyle name="Normal 22 3 4" xfId="20556" xr:uid="{00000000-0005-0000-0000-000029500000}"/>
    <cellStyle name="Normal 22 3 4 2" xfId="20557" xr:uid="{00000000-0005-0000-0000-00002A500000}"/>
    <cellStyle name="Normal 22 3 4 2 2" xfId="20558" xr:uid="{00000000-0005-0000-0000-00002B500000}"/>
    <cellStyle name="Normal 22 3 4 2 2 2" xfId="20559" xr:uid="{00000000-0005-0000-0000-00002C500000}"/>
    <cellStyle name="Normal 22 3 4 2 3" xfId="20560" xr:uid="{00000000-0005-0000-0000-00002D500000}"/>
    <cellStyle name="Normal 22 3 4 3" xfId="20561" xr:uid="{00000000-0005-0000-0000-00002E500000}"/>
    <cellStyle name="Normal 22 3 4 3 2" xfId="20562" xr:uid="{00000000-0005-0000-0000-00002F500000}"/>
    <cellStyle name="Normal 22 3 4 3 2 2" xfId="20563" xr:uid="{00000000-0005-0000-0000-000030500000}"/>
    <cellStyle name="Normal 22 3 4 3 3" xfId="20564" xr:uid="{00000000-0005-0000-0000-000031500000}"/>
    <cellStyle name="Normal 22 3 4 4" xfId="20565" xr:uid="{00000000-0005-0000-0000-000032500000}"/>
    <cellStyle name="Normal 22 3 4 4 2" xfId="20566" xr:uid="{00000000-0005-0000-0000-000033500000}"/>
    <cellStyle name="Normal 22 3 4 4 2 2" xfId="20567" xr:uid="{00000000-0005-0000-0000-000034500000}"/>
    <cellStyle name="Normal 22 3 4 4 3" xfId="20568" xr:uid="{00000000-0005-0000-0000-000035500000}"/>
    <cellStyle name="Normal 22 3 4 5" xfId="20569" xr:uid="{00000000-0005-0000-0000-000036500000}"/>
    <cellStyle name="Normal 22 3 4 5 2" xfId="20570" xr:uid="{00000000-0005-0000-0000-000037500000}"/>
    <cellStyle name="Normal 22 3 4 6" xfId="20571" xr:uid="{00000000-0005-0000-0000-000038500000}"/>
    <cellStyle name="Normal 22 3 4 6 2" xfId="20572" xr:uid="{00000000-0005-0000-0000-000039500000}"/>
    <cellStyle name="Normal 22 3 4 7" xfId="20573" xr:uid="{00000000-0005-0000-0000-00003A500000}"/>
    <cellStyle name="Normal 22 3 5" xfId="20574" xr:uid="{00000000-0005-0000-0000-00003B500000}"/>
    <cellStyle name="Normal 22 3 5 2" xfId="20575" xr:uid="{00000000-0005-0000-0000-00003C500000}"/>
    <cellStyle name="Normal 22 3 5 2 2" xfId="20576" xr:uid="{00000000-0005-0000-0000-00003D500000}"/>
    <cellStyle name="Normal 22 3 5 2 2 2" xfId="20577" xr:uid="{00000000-0005-0000-0000-00003E500000}"/>
    <cellStyle name="Normal 22 3 5 2 3" xfId="20578" xr:uid="{00000000-0005-0000-0000-00003F500000}"/>
    <cellStyle name="Normal 22 3 5 3" xfId="20579" xr:uid="{00000000-0005-0000-0000-000040500000}"/>
    <cellStyle name="Normal 22 3 5 3 2" xfId="20580" xr:uid="{00000000-0005-0000-0000-000041500000}"/>
    <cellStyle name="Normal 22 3 5 3 2 2" xfId="20581" xr:uid="{00000000-0005-0000-0000-000042500000}"/>
    <cellStyle name="Normal 22 3 5 3 3" xfId="20582" xr:uid="{00000000-0005-0000-0000-000043500000}"/>
    <cellStyle name="Normal 22 3 5 4" xfId="20583" xr:uid="{00000000-0005-0000-0000-000044500000}"/>
    <cellStyle name="Normal 22 3 5 4 2" xfId="20584" xr:uid="{00000000-0005-0000-0000-000045500000}"/>
    <cellStyle name="Normal 22 3 5 4 2 2" xfId="20585" xr:uid="{00000000-0005-0000-0000-000046500000}"/>
    <cellStyle name="Normal 22 3 5 4 3" xfId="20586" xr:uid="{00000000-0005-0000-0000-000047500000}"/>
    <cellStyle name="Normal 22 3 5 5" xfId="20587" xr:uid="{00000000-0005-0000-0000-000048500000}"/>
    <cellStyle name="Normal 22 3 5 5 2" xfId="20588" xr:uid="{00000000-0005-0000-0000-000049500000}"/>
    <cellStyle name="Normal 22 3 5 6" xfId="20589" xr:uid="{00000000-0005-0000-0000-00004A500000}"/>
    <cellStyle name="Normal 22 3 5 6 2" xfId="20590" xr:uid="{00000000-0005-0000-0000-00004B500000}"/>
    <cellStyle name="Normal 22 3 5 7" xfId="20591" xr:uid="{00000000-0005-0000-0000-00004C500000}"/>
    <cellStyle name="Normal 22 3 6" xfId="20592" xr:uid="{00000000-0005-0000-0000-00004D500000}"/>
    <cellStyle name="Normal 22 3 6 2" xfId="20593" xr:uid="{00000000-0005-0000-0000-00004E500000}"/>
    <cellStyle name="Normal 22 3 6 2 2" xfId="20594" xr:uid="{00000000-0005-0000-0000-00004F500000}"/>
    <cellStyle name="Normal 22 3 6 3" xfId="20595" xr:uid="{00000000-0005-0000-0000-000050500000}"/>
    <cellStyle name="Normal 22 3 7" xfId="20596" xr:uid="{00000000-0005-0000-0000-000051500000}"/>
    <cellStyle name="Normal 22 3 7 2" xfId="20597" xr:uid="{00000000-0005-0000-0000-000052500000}"/>
    <cellStyle name="Normal 22 3 7 2 2" xfId="20598" xr:uid="{00000000-0005-0000-0000-000053500000}"/>
    <cellStyle name="Normal 22 3 7 3" xfId="20599" xr:uid="{00000000-0005-0000-0000-000054500000}"/>
    <cellStyle name="Normal 22 3 8" xfId="20600" xr:uid="{00000000-0005-0000-0000-000055500000}"/>
    <cellStyle name="Normal 22 3 8 2" xfId="20601" xr:uid="{00000000-0005-0000-0000-000056500000}"/>
    <cellStyle name="Normal 22 3 8 2 2" xfId="20602" xr:uid="{00000000-0005-0000-0000-000057500000}"/>
    <cellStyle name="Normal 22 3 8 3" xfId="20603" xr:uid="{00000000-0005-0000-0000-000058500000}"/>
    <cellStyle name="Normal 22 3 9" xfId="20604" xr:uid="{00000000-0005-0000-0000-000059500000}"/>
    <cellStyle name="Normal 22 3 9 2" xfId="20605" xr:uid="{00000000-0005-0000-0000-00005A500000}"/>
    <cellStyle name="Normal 22 4" xfId="513" xr:uid="{00000000-0005-0000-0000-00005B500000}"/>
    <cellStyle name="Normal 22 4 10" xfId="20606" xr:uid="{00000000-0005-0000-0000-00005C500000}"/>
    <cellStyle name="Normal 22 4 10 2" xfId="20607" xr:uid="{00000000-0005-0000-0000-00005D500000}"/>
    <cellStyle name="Normal 22 4 11" xfId="20608" xr:uid="{00000000-0005-0000-0000-00005E500000}"/>
    <cellStyle name="Normal 22 4 2" xfId="20609" xr:uid="{00000000-0005-0000-0000-00005F500000}"/>
    <cellStyle name="Normal 22 4 2 2" xfId="20610" xr:uid="{00000000-0005-0000-0000-000060500000}"/>
    <cellStyle name="Normal 22 4 2 2 2" xfId="20611" xr:uid="{00000000-0005-0000-0000-000061500000}"/>
    <cellStyle name="Normal 22 4 2 2 2 2" xfId="20612" xr:uid="{00000000-0005-0000-0000-000062500000}"/>
    <cellStyle name="Normal 22 4 2 2 2 2 2" xfId="20613" xr:uid="{00000000-0005-0000-0000-000063500000}"/>
    <cellStyle name="Normal 22 4 2 2 2 3" xfId="20614" xr:uid="{00000000-0005-0000-0000-000064500000}"/>
    <cellStyle name="Normal 22 4 2 2 3" xfId="20615" xr:uid="{00000000-0005-0000-0000-000065500000}"/>
    <cellStyle name="Normal 22 4 2 2 3 2" xfId="20616" xr:uid="{00000000-0005-0000-0000-000066500000}"/>
    <cellStyle name="Normal 22 4 2 2 3 2 2" xfId="20617" xr:uid="{00000000-0005-0000-0000-000067500000}"/>
    <cellStyle name="Normal 22 4 2 2 3 3" xfId="20618" xr:uid="{00000000-0005-0000-0000-000068500000}"/>
    <cellStyle name="Normal 22 4 2 2 4" xfId="20619" xr:uid="{00000000-0005-0000-0000-000069500000}"/>
    <cellStyle name="Normal 22 4 2 2 4 2" xfId="20620" xr:uid="{00000000-0005-0000-0000-00006A500000}"/>
    <cellStyle name="Normal 22 4 2 2 4 2 2" xfId="20621" xr:uid="{00000000-0005-0000-0000-00006B500000}"/>
    <cellStyle name="Normal 22 4 2 2 4 3" xfId="20622" xr:uid="{00000000-0005-0000-0000-00006C500000}"/>
    <cellStyle name="Normal 22 4 2 2 5" xfId="20623" xr:uid="{00000000-0005-0000-0000-00006D500000}"/>
    <cellStyle name="Normal 22 4 2 2 5 2" xfId="20624" xr:uid="{00000000-0005-0000-0000-00006E500000}"/>
    <cellStyle name="Normal 22 4 2 2 6" xfId="20625" xr:uid="{00000000-0005-0000-0000-00006F500000}"/>
    <cellStyle name="Normal 22 4 2 2 6 2" xfId="20626" xr:uid="{00000000-0005-0000-0000-000070500000}"/>
    <cellStyle name="Normal 22 4 2 2 7" xfId="20627" xr:uid="{00000000-0005-0000-0000-000071500000}"/>
    <cellStyle name="Normal 22 4 2 3" xfId="20628" xr:uid="{00000000-0005-0000-0000-000072500000}"/>
    <cellStyle name="Normal 22 4 2 3 2" xfId="20629" xr:uid="{00000000-0005-0000-0000-000073500000}"/>
    <cellStyle name="Normal 22 4 2 3 2 2" xfId="20630" xr:uid="{00000000-0005-0000-0000-000074500000}"/>
    <cellStyle name="Normal 22 4 2 3 2 2 2" xfId="20631" xr:uid="{00000000-0005-0000-0000-000075500000}"/>
    <cellStyle name="Normal 22 4 2 3 2 3" xfId="20632" xr:uid="{00000000-0005-0000-0000-000076500000}"/>
    <cellStyle name="Normal 22 4 2 3 3" xfId="20633" xr:uid="{00000000-0005-0000-0000-000077500000}"/>
    <cellStyle name="Normal 22 4 2 3 3 2" xfId="20634" xr:uid="{00000000-0005-0000-0000-000078500000}"/>
    <cellStyle name="Normal 22 4 2 3 3 2 2" xfId="20635" xr:uid="{00000000-0005-0000-0000-000079500000}"/>
    <cellStyle name="Normal 22 4 2 3 3 3" xfId="20636" xr:uid="{00000000-0005-0000-0000-00007A500000}"/>
    <cellStyle name="Normal 22 4 2 3 4" xfId="20637" xr:uid="{00000000-0005-0000-0000-00007B500000}"/>
    <cellStyle name="Normal 22 4 2 3 4 2" xfId="20638" xr:uid="{00000000-0005-0000-0000-00007C500000}"/>
    <cellStyle name="Normal 22 4 2 3 4 2 2" xfId="20639" xr:uid="{00000000-0005-0000-0000-00007D500000}"/>
    <cellStyle name="Normal 22 4 2 3 4 3" xfId="20640" xr:uid="{00000000-0005-0000-0000-00007E500000}"/>
    <cellStyle name="Normal 22 4 2 3 5" xfId="20641" xr:uid="{00000000-0005-0000-0000-00007F500000}"/>
    <cellStyle name="Normal 22 4 2 3 5 2" xfId="20642" xr:uid="{00000000-0005-0000-0000-000080500000}"/>
    <cellStyle name="Normal 22 4 2 3 6" xfId="20643" xr:uid="{00000000-0005-0000-0000-000081500000}"/>
    <cellStyle name="Normal 22 4 2 3 6 2" xfId="20644" xr:uid="{00000000-0005-0000-0000-000082500000}"/>
    <cellStyle name="Normal 22 4 2 3 7" xfId="20645" xr:uid="{00000000-0005-0000-0000-000083500000}"/>
    <cellStyle name="Normal 22 4 2 4" xfId="20646" xr:uid="{00000000-0005-0000-0000-000084500000}"/>
    <cellStyle name="Normal 22 4 2 4 2" xfId="20647" xr:uid="{00000000-0005-0000-0000-000085500000}"/>
    <cellStyle name="Normal 22 4 2 4 2 2" xfId="20648" xr:uid="{00000000-0005-0000-0000-000086500000}"/>
    <cellStyle name="Normal 22 4 2 4 3" xfId="20649" xr:uid="{00000000-0005-0000-0000-000087500000}"/>
    <cellStyle name="Normal 22 4 2 5" xfId="20650" xr:uid="{00000000-0005-0000-0000-000088500000}"/>
    <cellStyle name="Normal 22 4 2 5 2" xfId="20651" xr:uid="{00000000-0005-0000-0000-000089500000}"/>
    <cellStyle name="Normal 22 4 2 5 2 2" xfId="20652" xr:uid="{00000000-0005-0000-0000-00008A500000}"/>
    <cellStyle name="Normal 22 4 2 5 3" xfId="20653" xr:uid="{00000000-0005-0000-0000-00008B500000}"/>
    <cellStyle name="Normal 22 4 2 6" xfId="20654" xr:uid="{00000000-0005-0000-0000-00008C500000}"/>
    <cellStyle name="Normal 22 4 2 6 2" xfId="20655" xr:uid="{00000000-0005-0000-0000-00008D500000}"/>
    <cellStyle name="Normal 22 4 2 6 2 2" xfId="20656" xr:uid="{00000000-0005-0000-0000-00008E500000}"/>
    <cellStyle name="Normal 22 4 2 6 3" xfId="20657" xr:uid="{00000000-0005-0000-0000-00008F500000}"/>
    <cellStyle name="Normal 22 4 2 7" xfId="20658" xr:uid="{00000000-0005-0000-0000-000090500000}"/>
    <cellStyle name="Normal 22 4 2 7 2" xfId="20659" xr:uid="{00000000-0005-0000-0000-000091500000}"/>
    <cellStyle name="Normal 22 4 2 8" xfId="20660" xr:uid="{00000000-0005-0000-0000-000092500000}"/>
    <cellStyle name="Normal 22 4 2 8 2" xfId="20661" xr:uid="{00000000-0005-0000-0000-000093500000}"/>
    <cellStyle name="Normal 22 4 2 9" xfId="20662" xr:uid="{00000000-0005-0000-0000-000094500000}"/>
    <cellStyle name="Normal 22 4 3" xfId="20663" xr:uid="{00000000-0005-0000-0000-000095500000}"/>
    <cellStyle name="Normal 22 4 3 2" xfId="20664" xr:uid="{00000000-0005-0000-0000-000096500000}"/>
    <cellStyle name="Normal 22 4 3 2 2" xfId="20665" xr:uid="{00000000-0005-0000-0000-000097500000}"/>
    <cellStyle name="Normal 22 4 3 2 2 2" xfId="20666" xr:uid="{00000000-0005-0000-0000-000098500000}"/>
    <cellStyle name="Normal 22 4 3 2 2 2 2" xfId="20667" xr:uid="{00000000-0005-0000-0000-000099500000}"/>
    <cellStyle name="Normal 22 4 3 2 2 3" xfId="20668" xr:uid="{00000000-0005-0000-0000-00009A500000}"/>
    <cellStyle name="Normal 22 4 3 2 3" xfId="20669" xr:uid="{00000000-0005-0000-0000-00009B500000}"/>
    <cellStyle name="Normal 22 4 3 2 3 2" xfId="20670" xr:uid="{00000000-0005-0000-0000-00009C500000}"/>
    <cellStyle name="Normal 22 4 3 2 3 2 2" xfId="20671" xr:uid="{00000000-0005-0000-0000-00009D500000}"/>
    <cellStyle name="Normal 22 4 3 2 3 3" xfId="20672" xr:uid="{00000000-0005-0000-0000-00009E500000}"/>
    <cellStyle name="Normal 22 4 3 2 4" xfId="20673" xr:uid="{00000000-0005-0000-0000-00009F500000}"/>
    <cellStyle name="Normal 22 4 3 2 4 2" xfId="20674" xr:uid="{00000000-0005-0000-0000-0000A0500000}"/>
    <cellStyle name="Normal 22 4 3 2 4 2 2" xfId="20675" xr:uid="{00000000-0005-0000-0000-0000A1500000}"/>
    <cellStyle name="Normal 22 4 3 2 4 3" xfId="20676" xr:uid="{00000000-0005-0000-0000-0000A2500000}"/>
    <cellStyle name="Normal 22 4 3 2 5" xfId="20677" xr:uid="{00000000-0005-0000-0000-0000A3500000}"/>
    <cellStyle name="Normal 22 4 3 2 5 2" xfId="20678" xr:uid="{00000000-0005-0000-0000-0000A4500000}"/>
    <cellStyle name="Normal 22 4 3 2 6" xfId="20679" xr:uid="{00000000-0005-0000-0000-0000A5500000}"/>
    <cellStyle name="Normal 22 4 3 2 6 2" xfId="20680" xr:uid="{00000000-0005-0000-0000-0000A6500000}"/>
    <cellStyle name="Normal 22 4 3 2 7" xfId="20681" xr:uid="{00000000-0005-0000-0000-0000A7500000}"/>
    <cellStyle name="Normal 22 4 3 3" xfId="20682" xr:uid="{00000000-0005-0000-0000-0000A8500000}"/>
    <cellStyle name="Normal 22 4 3 3 2" xfId="20683" xr:uid="{00000000-0005-0000-0000-0000A9500000}"/>
    <cellStyle name="Normal 22 4 3 3 2 2" xfId="20684" xr:uid="{00000000-0005-0000-0000-0000AA500000}"/>
    <cellStyle name="Normal 22 4 3 3 3" xfId="20685" xr:uid="{00000000-0005-0000-0000-0000AB500000}"/>
    <cellStyle name="Normal 22 4 3 4" xfId="20686" xr:uid="{00000000-0005-0000-0000-0000AC500000}"/>
    <cellStyle name="Normal 22 4 3 4 2" xfId="20687" xr:uid="{00000000-0005-0000-0000-0000AD500000}"/>
    <cellStyle name="Normal 22 4 3 4 2 2" xfId="20688" xr:uid="{00000000-0005-0000-0000-0000AE500000}"/>
    <cellStyle name="Normal 22 4 3 4 3" xfId="20689" xr:uid="{00000000-0005-0000-0000-0000AF500000}"/>
    <cellStyle name="Normal 22 4 3 5" xfId="20690" xr:uid="{00000000-0005-0000-0000-0000B0500000}"/>
    <cellStyle name="Normal 22 4 3 5 2" xfId="20691" xr:uid="{00000000-0005-0000-0000-0000B1500000}"/>
    <cellStyle name="Normal 22 4 3 5 2 2" xfId="20692" xr:uid="{00000000-0005-0000-0000-0000B2500000}"/>
    <cellStyle name="Normal 22 4 3 5 3" xfId="20693" xr:uid="{00000000-0005-0000-0000-0000B3500000}"/>
    <cellStyle name="Normal 22 4 3 6" xfId="20694" xr:uid="{00000000-0005-0000-0000-0000B4500000}"/>
    <cellStyle name="Normal 22 4 3 6 2" xfId="20695" xr:uid="{00000000-0005-0000-0000-0000B5500000}"/>
    <cellStyle name="Normal 22 4 3 7" xfId="20696" xr:uid="{00000000-0005-0000-0000-0000B6500000}"/>
    <cellStyle name="Normal 22 4 3 7 2" xfId="20697" xr:uid="{00000000-0005-0000-0000-0000B7500000}"/>
    <cellStyle name="Normal 22 4 3 8" xfId="20698" xr:uid="{00000000-0005-0000-0000-0000B8500000}"/>
    <cellStyle name="Normal 22 4 4" xfId="20699" xr:uid="{00000000-0005-0000-0000-0000B9500000}"/>
    <cellStyle name="Normal 22 4 4 2" xfId="20700" xr:uid="{00000000-0005-0000-0000-0000BA500000}"/>
    <cellStyle name="Normal 22 4 4 2 2" xfId="20701" xr:uid="{00000000-0005-0000-0000-0000BB500000}"/>
    <cellStyle name="Normal 22 4 4 2 2 2" xfId="20702" xr:uid="{00000000-0005-0000-0000-0000BC500000}"/>
    <cellStyle name="Normal 22 4 4 2 3" xfId="20703" xr:uid="{00000000-0005-0000-0000-0000BD500000}"/>
    <cellStyle name="Normal 22 4 4 3" xfId="20704" xr:uid="{00000000-0005-0000-0000-0000BE500000}"/>
    <cellStyle name="Normal 22 4 4 3 2" xfId="20705" xr:uid="{00000000-0005-0000-0000-0000BF500000}"/>
    <cellStyle name="Normal 22 4 4 3 2 2" xfId="20706" xr:uid="{00000000-0005-0000-0000-0000C0500000}"/>
    <cellStyle name="Normal 22 4 4 3 3" xfId="20707" xr:uid="{00000000-0005-0000-0000-0000C1500000}"/>
    <cellStyle name="Normal 22 4 4 4" xfId="20708" xr:uid="{00000000-0005-0000-0000-0000C2500000}"/>
    <cellStyle name="Normal 22 4 4 4 2" xfId="20709" xr:uid="{00000000-0005-0000-0000-0000C3500000}"/>
    <cellStyle name="Normal 22 4 4 4 2 2" xfId="20710" xr:uid="{00000000-0005-0000-0000-0000C4500000}"/>
    <cellStyle name="Normal 22 4 4 4 3" xfId="20711" xr:uid="{00000000-0005-0000-0000-0000C5500000}"/>
    <cellStyle name="Normal 22 4 4 5" xfId="20712" xr:uid="{00000000-0005-0000-0000-0000C6500000}"/>
    <cellStyle name="Normal 22 4 4 5 2" xfId="20713" xr:uid="{00000000-0005-0000-0000-0000C7500000}"/>
    <cellStyle name="Normal 22 4 4 6" xfId="20714" xr:uid="{00000000-0005-0000-0000-0000C8500000}"/>
    <cellStyle name="Normal 22 4 4 6 2" xfId="20715" xr:uid="{00000000-0005-0000-0000-0000C9500000}"/>
    <cellStyle name="Normal 22 4 4 7" xfId="20716" xr:uid="{00000000-0005-0000-0000-0000CA500000}"/>
    <cellStyle name="Normal 22 4 5" xfId="20717" xr:uid="{00000000-0005-0000-0000-0000CB500000}"/>
    <cellStyle name="Normal 22 4 5 2" xfId="20718" xr:uid="{00000000-0005-0000-0000-0000CC500000}"/>
    <cellStyle name="Normal 22 4 5 2 2" xfId="20719" xr:uid="{00000000-0005-0000-0000-0000CD500000}"/>
    <cellStyle name="Normal 22 4 5 2 2 2" xfId="20720" xr:uid="{00000000-0005-0000-0000-0000CE500000}"/>
    <cellStyle name="Normal 22 4 5 2 3" xfId="20721" xr:uid="{00000000-0005-0000-0000-0000CF500000}"/>
    <cellStyle name="Normal 22 4 5 3" xfId="20722" xr:uid="{00000000-0005-0000-0000-0000D0500000}"/>
    <cellStyle name="Normal 22 4 5 3 2" xfId="20723" xr:uid="{00000000-0005-0000-0000-0000D1500000}"/>
    <cellStyle name="Normal 22 4 5 3 2 2" xfId="20724" xr:uid="{00000000-0005-0000-0000-0000D2500000}"/>
    <cellStyle name="Normal 22 4 5 3 3" xfId="20725" xr:uid="{00000000-0005-0000-0000-0000D3500000}"/>
    <cellStyle name="Normal 22 4 5 4" xfId="20726" xr:uid="{00000000-0005-0000-0000-0000D4500000}"/>
    <cellStyle name="Normal 22 4 5 4 2" xfId="20727" xr:uid="{00000000-0005-0000-0000-0000D5500000}"/>
    <cellStyle name="Normal 22 4 5 4 2 2" xfId="20728" xr:uid="{00000000-0005-0000-0000-0000D6500000}"/>
    <cellStyle name="Normal 22 4 5 4 3" xfId="20729" xr:uid="{00000000-0005-0000-0000-0000D7500000}"/>
    <cellStyle name="Normal 22 4 5 5" xfId="20730" xr:uid="{00000000-0005-0000-0000-0000D8500000}"/>
    <cellStyle name="Normal 22 4 5 5 2" xfId="20731" xr:uid="{00000000-0005-0000-0000-0000D9500000}"/>
    <cellStyle name="Normal 22 4 5 6" xfId="20732" xr:uid="{00000000-0005-0000-0000-0000DA500000}"/>
    <cellStyle name="Normal 22 4 5 6 2" xfId="20733" xr:uid="{00000000-0005-0000-0000-0000DB500000}"/>
    <cellStyle name="Normal 22 4 5 7" xfId="20734" xr:uid="{00000000-0005-0000-0000-0000DC500000}"/>
    <cellStyle name="Normal 22 4 6" xfId="20735" xr:uid="{00000000-0005-0000-0000-0000DD500000}"/>
    <cellStyle name="Normal 22 4 6 2" xfId="20736" xr:uid="{00000000-0005-0000-0000-0000DE500000}"/>
    <cellStyle name="Normal 22 4 6 2 2" xfId="20737" xr:uid="{00000000-0005-0000-0000-0000DF500000}"/>
    <cellStyle name="Normal 22 4 6 3" xfId="20738" xr:uid="{00000000-0005-0000-0000-0000E0500000}"/>
    <cellStyle name="Normal 22 4 7" xfId="20739" xr:uid="{00000000-0005-0000-0000-0000E1500000}"/>
    <cellStyle name="Normal 22 4 7 2" xfId="20740" xr:uid="{00000000-0005-0000-0000-0000E2500000}"/>
    <cellStyle name="Normal 22 4 7 2 2" xfId="20741" xr:uid="{00000000-0005-0000-0000-0000E3500000}"/>
    <cellStyle name="Normal 22 4 7 3" xfId="20742" xr:uid="{00000000-0005-0000-0000-0000E4500000}"/>
    <cellStyle name="Normal 22 4 8" xfId="20743" xr:uid="{00000000-0005-0000-0000-0000E5500000}"/>
    <cellStyle name="Normal 22 4 8 2" xfId="20744" xr:uid="{00000000-0005-0000-0000-0000E6500000}"/>
    <cellStyle name="Normal 22 4 8 2 2" xfId="20745" xr:uid="{00000000-0005-0000-0000-0000E7500000}"/>
    <cellStyle name="Normal 22 4 8 3" xfId="20746" xr:uid="{00000000-0005-0000-0000-0000E8500000}"/>
    <cellStyle name="Normal 22 4 9" xfId="20747" xr:uid="{00000000-0005-0000-0000-0000E9500000}"/>
    <cellStyle name="Normal 22 4 9 2" xfId="20748" xr:uid="{00000000-0005-0000-0000-0000EA500000}"/>
    <cellStyle name="Normal 22 5" xfId="20749" xr:uid="{00000000-0005-0000-0000-0000EB500000}"/>
    <cellStyle name="Normal 22 5 2" xfId="20750" xr:uid="{00000000-0005-0000-0000-0000EC500000}"/>
    <cellStyle name="Normal 22 5 2 2" xfId="20751" xr:uid="{00000000-0005-0000-0000-0000ED500000}"/>
    <cellStyle name="Normal 22 5 2 2 2" xfId="20752" xr:uid="{00000000-0005-0000-0000-0000EE500000}"/>
    <cellStyle name="Normal 22 5 2 2 2 2" xfId="20753" xr:uid="{00000000-0005-0000-0000-0000EF500000}"/>
    <cellStyle name="Normal 22 5 2 2 3" xfId="20754" xr:uid="{00000000-0005-0000-0000-0000F0500000}"/>
    <cellStyle name="Normal 22 5 2 3" xfId="20755" xr:uid="{00000000-0005-0000-0000-0000F1500000}"/>
    <cellStyle name="Normal 22 5 2 3 2" xfId="20756" xr:uid="{00000000-0005-0000-0000-0000F2500000}"/>
    <cellStyle name="Normal 22 5 2 3 2 2" xfId="20757" xr:uid="{00000000-0005-0000-0000-0000F3500000}"/>
    <cellStyle name="Normal 22 5 2 3 3" xfId="20758" xr:uid="{00000000-0005-0000-0000-0000F4500000}"/>
    <cellStyle name="Normal 22 5 2 4" xfId="20759" xr:uid="{00000000-0005-0000-0000-0000F5500000}"/>
    <cellStyle name="Normal 22 5 2 4 2" xfId="20760" xr:uid="{00000000-0005-0000-0000-0000F6500000}"/>
    <cellStyle name="Normal 22 5 2 4 2 2" xfId="20761" xr:uid="{00000000-0005-0000-0000-0000F7500000}"/>
    <cellStyle name="Normal 22 5 2 4 3" xfId="20762" xr:uid="{00000000-0005-0000-0000-0000F8500000}"/>
    <cellStyle name="Normal 22 5 2 5" xfId="20763" xr:uid="{00000000-0005-0000-0000-0000F9500000}"/>
    <cellStyle name="Normal 22 5 2 5 2" xfId="20764" xr:uid="{00000000-0005-0000-0000-0000FA500000}"/>
    <cellStyle name="Normal 22 5 2 6" xfId="20765" xr:uid="{00000000-0005-0000-0000-0000FB500000}"/>
    <cellStyle name="Normal 22 5 2 6 2" xfId="20766" xr:uid="{00000000-0005-0000-0000-0000FC500000}"/>
    <cellStyle name="Normal 22 5 2 7" xfId="20767" xr:uid="{00000000-0005-0000-0000-0000FD500000}"/>
    <cellStyle name="Normal 22 5 3" xfId="20768" xr:uid="{00000000-0005-0000-0000-0000FE500000}"/>
    <cellStyle name="Normal 22 5 3 2" xfId="20769" xr:uid="{00000000-0005-0000-0000-0000FF500000}"/>
    <cellStyle name="Normal 22 5 3 2 2" xfId="20770" xr:uid="{00000000-0005-0000-0000-000000510000}"/>
    <cellStyle name="Normal 22 5 3 2 2 2" xfId="20771" xr:uid="{00000000-0005-0000-0000-000001510000}"/>
    <cellStyle name="Normal 22 5 3 2 3" xfId="20772" xr:uid="{00000000-0005-0000-0000-000002510000}"/>
    <cellStyle name="Normal 22 5 3 3" xfId="20773" xr:uid="{00000000-0005-0000-0000-000003510000}"/>
    <cellStyle name="Normal 22 5 3 3 2" xfId="20774" xr:uid="{00000000-0005-0000-0000-000004510000}"/>
    <cellStyle name="Normal 22 5 3 3 2 2" xfId="20775" xr:uid="{00000000-0005-0000-0000-000005510000}"/>
    <cellStyle name="Normal 22 5 3 3 3" xfId="20776" xr:uid="{00000000-0005-0000-0000-000006510000}"/>
    <cellStyle name="Normal 22 5 3 4" xfId="20777" xr:uid="{00000000-0005-0000-0000-000007510000}"/>
    <cellStyle name="Normal 22 5 3 4 2" xfId="20778" xr:uid="{00000000-0005-0000-0000-000008510000}"/>
    <cellStyle name="Normal 22 5 3 4 2 2" xfId="20779" xr:uid="{00000000-0005-0000-0000-000009510000}"/>
    <cellStyle name="Normal 22 5 3 4 3" xfId="20780" xr:uid="{00000000-0005-0000-0000-00000A510000}"/>
    <cellStyle name="Normal 22 5 3 5" xfId="20781" xr:uid="{00000000-0005-0000-0000-00000B510000}"/>
    <cellStyle name="Normal 22 5 3 5 2" xfId="20782" xr:uid="{00000000-0005-0000-0000-00000C510000}"/>
    <cellStyle name="Normal 22 5 3 6" xfId="20783" xr:uid="{00000000-0005-0000-0000-00000D510000}"/>
    <cellStyle name="Normal 22 5 3 6 2" xfId="20784" xr:uid="{00000000-0005-0000-0000-00000E510000}"/>
    <cellStyle name="Normal 22 5 3 7" xfId="20785" xr:uid="{00000000-0005-0000-0000-00000F510000}"/>
    <cellStyle name="Normal 22 5 4" xfId="20786" xr:uid="{00000000-0005-0000-0000-000010510000}"/>
    <cellStyle name="Normal 22 5 4 2" xfId="20787" xr:uid="{00000000-0005-0000-0000-000011510000}"/>
    <cellStyle name="Normal 22 5 4 2 2" xfId="20788" xr:uid="{00000000-0005-0000-0000-000012510000}"/>
    <cellStyle name="Normal 22 5 4 3" xfId="20789" xr:uid="{00000000-0005-0000-0000-000013510000}"/>
    <cellStyle name="Normal 22 5 5" xfId="20790" xr:uid="{00000000-0005-0000-0000-000014510000}"/>
    <cellStyle name="Normal 22 5 5 2" xfId="20791" xr:uid="{00000000-0005-0000-0000-000015510000}"/>
    <cellStyle name="Normal 22 5 5 2 2" xfId="20792" xr:uid="{00000000-0005-0000-0000-000016510000}"/>
    <cellStyle name="Normal 22 5 5 3" xfId="20793" xr:uid="{00000000-0005-0000-0000-000017510000}"/>
    <cellStyle name="Normal 22 5 6" xfId="20794" xr:uid="{00000000-0005-0000-0000-000018510000}"/>
    <cellStyle name="Normal 22 5 6 2" xfId="20795" xr:uid="{00000000-0005-0000-0000-000019510000}"/>
    <cellStyle name="Normal 22 5 6 2 2" xfId="20796" xr:uid="{00000000-0005-0000-0000-00001A510000}"/>
    <cellStyle name="Normal 22 5 6 3" xfId="20797" xr:uid="{00000000-0005-0000-0000-00001B510000}"/>
    <cellStyle name="Normal 22 5 7" xfId="20798" xr:uid="{00000000-0005-0000-0000-00001C510000}"/>
    <cellStyle name="Normal 22 5 7 2" xfId="20799" xr:uid="{00000000-0005-0000-0000-00001D510000}"/>
    <cellStyle name="Normal 22 5 8" xfId="20800" xr:uid="{00000000-0005-0000-0000-00001E510000}"/>
    <cellStyle name="Normal 22 5 8 2" xfId="20801" xr:uid="{00000000-0005-0000-0000-00001F510000}"/>
    <cellStyle name="Normal 22 5 9" xfId="20802" xr:uid="{00000000-0005-0000-0000-000020510000}"/>
    <cellStyle name="Normal 22 6" xfId="20803" xr:uid="{00000000-0005-0000-0000-000021510000}"/>
    <cellStyle name="Normal 22 6 2" xfId="20804" xr:uid="{00000000-0005-0000-0000-000022510000}"/>
    <cellStyle name="Normal 22 6 2 2" xfId="20805" xr:uid="{00000000-0005-0000-0000-000023510000}"/>
    <cellStyle name="Normal 22 6 2 2 2" xfId="20806" xr:uid="{00000000-0005-0000-0000-000024510000}"/>
    <cellStyle name="Normal 22 6 2 2 2 2" xfId="20807" xr:uid="{00000000-0005-0000-0000-000025510000}"/>
    <cellStyle name="Normal 22 6 2 2 3" xfId="20808" xr:uid="{00000000-0005-0000-0000-000026510000}"/>
    <cellStyle name="Normal 22 6 2 3" xfId="20809" xr:uid="{00000000-0005-0000-0000-000027510000}"/>
    <cellStyle name="Normal 22 6 2 3 2" xfId="20810" xr:uid="{00000000-0005-0000-0000-000028510000}"/>
    <cellStyle name="Normal 22 6 2 3 2 2" xfId="20811" xr:uid="{00000000-0005-0000-0000-000029510000}"/>
    <cellStyle name="Normal 22 6 2 3 3" xfId="20812" xr:uid="{00000000-0005-0000-0000-00002A510000}"/>
    <cellStyle name="Normal 22 6 2 4" xfId="20813" xr:uid="{00000000-0005-0000-0000-00002B510000}"/>
    <cellStyle name="Normal 22 6 2 4 2" xfId="20814" xr:uid="{00000000-0005-0000-0000-00002C510000}"/>
    <cellStyle name="Normal 22 6 2 4 2 2" xfId="20815" xr:uid="{00000000-0005-0000-0000-00002D510000}"/>
    <cellStyle name="Normal 22 6 2 4 3" xfId="20816" xr:uid="{00000000-0005-0000-0000-00002E510000}"/>
    <cellStyle name="Normal 22 6 2 5" xfId="20817" xr:uid="{00000000-0005-0000-0000-00002F510000}"/>
    <cellStyle name="Normal 22 6 2 5 2" xfId="20818" xr:uid="{00000000-0005-0000-0000-000030510000}"/>
    <cellStyle name="Normal 22 6 2 6" xfId="20819" xr:uid="{00000000-0005-0000-0000-000031510000}"/>
    <cellStyle name="Normal 22 6 2 6 2" xfId="20820" xr:uid="{00000000-0005-0000-0000-000032510000}"/>
    <cellStyle name="Normal 22 6 2 7" xfId="20821" xr:uid="{00000000-0005-0000-0000-000033510000}"/>
    <cellStyle name="Normal 22 6 3" xfId="20822" xr:uid="{00000000-0005-0000-0000-000034510000}"/>
    <cellStyle name="Normal 22 6 3 2" xfId="20823" xr:uid="{00000000-0005-0000-0000-000035510000}"/>
    <cellStyle name="Normal 22 6 3 2 2" xfId="20824" xr:uid="{00000000-0005-0000-0000-000036510000}"/>
    <cellStyle name="Normal 22 6 3 3" xfId="20825" xr:uid="{00000000-0005-0000-0000-000037510000}"/>
    <cellStyle name="Normal 22 6 4" xfId="20826" xr:uid="{00000000-0005-0000-0000-000038510000}"/>
    <cellStyle name="Normal 22 6 4 2" xfId="20827" xr:uid="{00000000-0005-0000-0000-000039510000}"/>
    <cellStyle name="Normal 22 6 4 2 2" xfId="20828" xr:uid="{00000000-0005-0000-0000-00003A510000}"/>
    <cellStyle name="Normal 22 6 4 3" xfId="20829" xr:uid="{00000000-0005-0000-0000-00003B510000}"/>
    <cellStyle name="Normal 22 6 5" xfId="20830" xr:uid="{00000000-0005-0000-0000-00003C510000}"/>
    <cellStyle name="Normal 22 6 5 2" xfId="20831" xr:uid="{00000000-0005-0000-0000-00003D510000}"/>
    <cellStyle name="Normal 22 6 5 2 2" xfId="20832" xr:uid="{00000000-0005-0000-0000-00003E510000}"/>
    <cellStyle name="Normal 22 6 5 3" xfId="20833" xr:uid="{00000000-0005-0000-0000-00003F510000}"/>
    <cellStyle name="Normal 22 6 6" xfId="20834" xr:uid="{00000000-0005-0000-0000-000040510000}"/>
    <cellStyle name="Normal 22 6 6 2" xfId="20835" xr:uid="{00000000-0005-0000-0000-000041510000}"/>
    <cellStyle name="Normal 22 6 7" xfId="20836" xr:uid="{00000000-0005-0000-0000-000042510000}"/>
    <cellStyle name="Normal 22 6 7 2" xfId="20837" xr:uid="{00000000-0005-0000-0000-000043510000}"/>
    <cellStyle name="Normal 22 6 8" xfId="20838" xr:uid="{00000000-0005-0000-0000-000044510000}"/>
    <cellStyle name="Normal 22 7" xfId="20839" xr:uid="{00000000-0005-0000-0000-000045510000}"/>
    <cellStyle name="Normal 22 7 2" xfId="20840" xr:uid="{00000000-0005-0000-0000-000046510000}"/>
    <cellStyle name="Normal 22 7 2 2" xfId="20841" xr:uid="{00000000-0005-0000-0000-000047510000}"/>
    <cellStyle name="Normal 22 7 2 2 2" xfId="20842" xr:uid="{00000000-0005-0000-0000-000048510000}"/>
    <cellStyle name="Normal 22 7 2 3" xfId="20843" xr:uid="{00000000-0005-0000-0000-000049510000}"/>
    <cellStyle name="Normal 22 7 3" xfId="20844" xr:uid="{00000000-0005-0000-0000-00004A510000}"/>
    <cellStyle name="Normal 22 7 3 2" xfId="20845" xr:uid="{00000000-0005-0000-0000-00004B510000}"/>
    <cellStyle name="Normal 22 7 3 2 2" xfId="20846" xr:uid="{00000000-0005-0000-0000-00004C510000}"/>
    <cellStyle name="Normal 22 7 3 3" xfId="20847" xr:uid="{00000000-0005-0000-0000-00004D510000}"/>
    <cellStyle name="Normal 22 7 4" xfId="20848" xr:uid="{00000000-0005-0000-0000-00004E510000}"/>
    <cellStyle name="Normal 22 7 4 2" xfId="20849" xr:uid="{00000000-0005-0000-0000-00004F510000}"/>
    <cellStyle name="Normal 22 7 4 2 2" xfId="20850" xr:uid="{00000000-0005-0000-0000-000050510000}"/>
    <cellStyle name="Normal 22 7 4 3" xfId="20851" xr:uid="{00000000-0005-0000-0000-000051510000}"/>
    <cellStyle name="Normal 22 7 5" xfId="20852" xr:uid="{00000000-0005-0000-0000-000052510000}"/>
    <cellStyle name="Normal 22 7 5 2" xfId="20853" xr:uid="{00000000-0005-0000-0000-000053510000}"/>
    <cellStyle name="Normal 22 7 6" xfId="20854" xr:uid="{00000000-0005-0000-0000-000054510000}"/>
    <cellStyle name="Normal 22 7 6 2" xfId="20855" xr:uid="{00000000-0005-0000-0000-000055510000}"/>
    <cellStyle name="Normal 22 7 7" xfId="20856" xr:uid="{00000000-0005-0000-0000-000056510000}"/>
    <cellStyle name="Normal 22 8" xfId="20857" xr:uid="{00000000-0005-0000-0000-000057510000}"/>
    <cellStyle name="Normal 22 8 2" xfId="20858" xr:uid="{00000000-0005-0000-0000-000058510000}"/>
    <cellStyle name="Normal 22 8 2 2" xfId="20859" xr:uid="{00000000-0005-0000-0000-000059510000}"/>
    <cellStyle name="Normal 22 8 2 2 2" xfId="20860" xr:uid="{00000000-0005-0000-0000-00005A510000}"/>
    <cellStyle name="Normal 22 8 2 3" xfId="20861" xr:uid="{00000000-0005-0000-0000-00005B510000}"/>
    <cellStyle name="Normal 22 8 3" xfId="20862" xr:uid="{00000000-0005-0000-0000-00005C510000}"/>
    <cellStyle name="Normal 22 8 3 2" xfId="20863" xr:uid="{00000000-0005-0000-0000-00005D510000}"/>
    <cellStyle name="Normal 22 8 3 2 2" xfId="20864" xr:uid="{00000000-0005-0000-0000-00005E510000}"/>
    <cellStyle name="Normal 22 8 3 3" xfId="20865" xr:uid="{00000000-0005-0000-0000-00005F510000}"/>
    <cellStyle name="Normal 22 8 4" xfId="20866" xr:uid="{00000000-0005-0000-0000-000060510000}"/>
    <cellStyle name="Normal 22 8 4 2" xfId="20867" xr:uid="{00000000-0005-0000-0000-000061510000}"/>
    <cellStyle name="Normal 22 8 4 2 2" xfId="20868" xr:uid="{00000000-0005-0000-0000-000062510000}"/>
    <cellStyle name="Normal 22 8 4 3" xfId="20869" xr:uid="{00000000-0005-0000-0000-000063510000}"/>
    <cellStyle name="Normal 22 8 5" xfId="20870" xr:uid="{00000000-0005-0000-0000-000064510000}"/>
    <cellStyle name="Normal 22 8 5 2" xfId="20871" xr:uid="{00000000-0005-0000-0000-000065510000}"/>
    <cellStyle name="Normal 22 8 6" xfId="20872" xr:uid="{00000000-0005-0000-0000-000066510000}"/>
    <cellStyle name="Normal 22 8 6 2" xfId="20873" xr:uid="{00000000-0005-0000-0000-000067510000}"/>
    <cellStyle name="Normal 22 8 7" xfId="20874" xr:uid="{00000000-0005-0000-0000-000068510000}"/>
    <cellStyle name="Normal 22 9" xfId="20875" xr:uid="{00000000-0005-0000-0000-000069510000}"/>
    <cellStyle name="Normal 22 9 2" xfId="20876" xr:uid="{00000000-0005-0000-0000-00006A510000}"/>
    <cellStyle name="Normal 22 9 2 2" xfId="20877" xr:uid="{00000000-0005-0000-0000-00006B510000}"/>
    <cellStyle name="Normal 22 9 3" xfId="20878" xr:uid="{00000000-0005-0000-0000-00006C510000}"/>
    <cellStyle name="Normal 22_Confidential Information" xfId="20879" xr:uid="{00000000-0005-0000-0000-00006D510000}"/>
    <cellStyle name="Normal 23" xfId="514" xr:uid="{00000000-0005-0000-0000-00006E510000}"/>
    <cellStyle name="Normal 23 10" xfId="20880" xr:uid="{00000000-0005-0000-0000-00006F510000}"/>
    <cellStyle name="Normal 23 10 2" xfId="20881" xr:uid="{00000000-0005-0000-0000-000070510000}"/>
    <cellStyle name="Normal 23 10 2 2" xfId="20882" xr:uid="{00000000-0005-0000-0000-000071510000}"/>
    <cellStyle name="Normal 23 10 3" xfId="20883" xr:uid="{00000000-0005-0000-0000-000072510000}"/>
    <cellStyle name="Normal 23 11" xfId="20884" xr:uid="{00000000-0005-0000-0000-000073510000}"/>
    <cellStyle name="Normal 23 11 2" xfId="20885" xr:uid="{00000000-0005-0000-0000-000074510000}"/>
    <cellStyle name="Normal 23 12" xfId="20886" xr:uid="{00000000-0005-0000-0000-000075510000}"/>
    <cellStyle name="Normal 23 12 2" xfId="20887" xr:uid="{00000000-0005-0000-0000-000076510000}"/>
    <cellStyle name="Normal 23 13" xfId="20888" xr:uid="{00000000-0005-0000-0000-000077510000}"/>
    <cellStyle name="Normal 23 2" xfId="515" xr:uid="{00000000-0005-0000-0000-000078510000}"/>
    <cellStyle name="Normal 23 2 10" xfId="20889" xr:uid="{00000000-0005-0000-0000-000079510000}"/>
    <cellStyle name="Normal 23 2 10 2" xfId="20890" xr:uid="{00000000-0005-0000-0000-00007A510000}"/>
    <cellStyle name="Normal 23 2 11" xfId="20891" xr:uid="{00000000-0005-0000-0000-00007B510000}"/>
    <cellStyle name="Normal 23 2 2" xfId="20892" xr:uid="{00000000-0005-0000-0000-00007C510000}"/>
    <cellStyle name="Normal 23 2 2 2" xfId="20893" xr:uid="{00000000-0005-0000-0000-00007D510000}"/>
    <cellStyle name="Normal 23 2 2 2 2" xfId="20894" xr:uid="{00000000-0005-0000-0000-00007E510000}"/>
    <cellStyle name="Normal 23 2 2 2 2 2" xfId="20895" xr:uid="{00000000-0005-0000-0000-00007F510000}"/>
    <cellStyle name="Normal 23 2 2 2 2 2 2" xfId="20896" xr:uid="{00000000-0005-0000-0000-000080510000}"/>
    <cellStyle name="Normal 23 2 2 2 2 3" xfId="20897" xr:uid="{00000000-0005-0000-0000-000081510000}"/>
    <cellStyle name="Normal 23 2 2 2 3" xfId="20898" xr:uid="{00000000-0005-0000-0000-000082510000}"/>
    <cellStyle name="Normal 23 2 2 2 3 2" xfId="20899" xr:uid="{00000000-0005-0000-0000-000083510000}"/>
    <cellStyle name="Normal 23 2 2 2 3 2 2" xfId="20900" xr:uid="{00000000-0005-0000-0000-000084510000}"/>
    <cellStyle name="Normal 23 2 2 2 3 3" xfId="20901" xr:uid="{00000000-0005-0000-0000-000085510000}"/>
    <cellStyle name="Normal 23 2 2 2 4" xfId="20902" xr:uid="{00000000-0005-0000-0000-000086510000}"/>
    <cellStyle name="Normal 23 2 2 2 4 2" xfId="20903" xr:uid="{00000000-0005-0000-0000-000087510000}"/>
    <cellStyle name="Normal 23 2 2 2 4 2 2" xfId="20904" xr:uid="{00000000-0005-0000-0000-000088510000}"/>
    <cellStyle name="Normal 23 2 2 2 4 3" xfId="20905" xr:uid="{00000000-0005-0000-0000-000089510000}"/>
    <cellStyle name="Normal 23 2 2 2 5" xfId="20906" xr:uid="{00000000-0005-0000-0000-00008A510000}"/>
    <cellStyle name="Normal 23 2 2 2 5 2" xfId="20907" xr:uid="{00000000-0005-0000-0000-00008B510000}"/>
    <cellStyle name="Normal 23 2 2 2 6" xfId="20908" xr:uid="{00000000-0005-0000-0000-00008C510000}"/>
    <cellStyle name="Normal 23 2 2 2 6 2" xfId="20909" xr:uid="{00000000-0005-0000-0000-00008D510000}"/>
    <cellStyle name="Normal 23 2 2 2 7" xfId="20910" xr:uid="{00000000-0005-0000-0000-00008E510000}"/>
    <cellStyle name="Normal 23 2 2 3" xfId="20911" xr:uid="{00000000-0005-0000-0000-00008F510000}"/>
    <cellStyle name="Normal 23 2 2 3 2" xfId="20912" xr:uid="{00000000-0005-0000-0000-000090510000}"/>
    <cellStyle name="Normal 23 2 2 3 2 2" xfId="20913" xr:uid="{00000000-0005-0000-0000-000091510000}"/>
    <cellStyle name="Normal 23 2 2 3 2 2 2" xfId="20914" xr:uid="{00000000-0005-0000-0000-000092510000}"/>
    <cellStyle name="Normal 23 2 2 3 2 3" xfId="20915" xr:uid="{00000000-0005-0000-0000-000093510000}"/>
    <cellStyle name="Normal 23 2 2 3 3" xfId="20916" xr:uid="{00000000-0005-0000-0000-000094510000}"/>
    <cellStyle name="Normal 23 2 2 3 3 2" xfId="20917" xr:uid="{00000000-0005-0000-0000-000095510000}"/>
    <cellStyle name="Normal 23 2 2 3 3 2 2" xfId="20918" xr:uid="{00000000-0005-0000-0000-000096510000}"/>
    <cellStyle name="Normal 23 2 2 3 3 3" xfId="20919" xr:uid="{00000000-0005-0000-0000-000097510000}"/>
    <cellStyle name="Normal 23 2 2 3 4" xfId="20920" xr:uid="{00000000-0005-0000-0000-000098510000}"/>
    <cellStyle name="Normal 23 2 2 3 4 2" xfId="20921" xr:uid="{00000000-0005-0000-0000-000099510000}"/>
    <cellStyle name="Normal 23 2 2 3 4 2 2" xfId="20922" xr:uid="{00000000-0005-0000-0000-00009A510000}"/>
    <cellStyle name="Normal 23 2 2 3 4 3" xfId="20923" xr:uid="{00000000-0005-0000-0000-00009B510000}"/>
    <cellStyle name="Normal 23 2 2 3 5" xfId="20924" xr:uid="{00000000-0005-0000-0000-00009C510000}"/>
    <cellStyle name="Normal 23 2 2 3 5 2" xfId="20925" xr:uid="{00000000-0005-0000-0000-00009D510000}"/>
    <cellStyle name="Normal 23 2 2 3 6" xfId="20926" xr:uid="{00000000-0005-0000-0000-00009E510000}"/>
    <cellStyle name="Normal 23 2 2 3 6 2" xfId="20927" xr:uid="{00000000-0005-0000-0000-00009F510000}"/>
    <cellStyle name="Normal 23 2 2 3 7" xfId="20928" xr:uid="{00000000-0005-0000-0000-0000A0510000}"/>
    <cellStyle name="Normal 23 2 2 4" xfId="20929" xr:uid="{00000000-0005-0000-0000-0000A1510000}"/>
    <cellStyle name="Normal 23 2 2 4 2" xfId="20930" xr:uid="{00000000-0005-0000-0000-0000A2510000}"/>
    <cellStyle name="Normal 23 2 2 4 2 2" xfId="20931" xr:uid="{00000000-0005-0000-0000-0000A3510000}"/>
    <cellStyle name="Normal 23 2 2 4 3" xfId="20932" xr:uid="{00000000-0005-0000-0000-0000A4510000}"/>
    <cellStyle name="Normal 23 2 2 5" xfId="20933" xr:uid="{00000000-0005-0000-0000-0000A5510000}"/>
    <cellStyle name="Normal 23 2 2 5 2" xfId="20934" xr:uid="{00000000-0005-0000-0000-0000A6510000}"/>
    <cellStyle name="Normal 23 2 2 5 2 2" xfId="20935" xr:uid="{00000000-0005-0000-0000-0000A7510000}"/>
    <cellStyle name="Normal 23 2 2 5 3" xfId="20936" xr:uid="{00000000-0005-0000-0000-0000A8510000}"/>
    <cellStyle name="Normal 23 2 2 6" xfId="20937" xr:uid="{00000000-0005-0000-0000-0000A9510000}"/>
    <cellStyle name="Normal 23 2 2 6 2" xfId="20938" xr:uid="{00000000-0005-0000-0000-0000AA510000}"/>
    <cellStyle name="Normal 23 2 2 6 2 2" xfId="20939" xr:uid="{00000000-0005-0000-0000-0000AB510000}"/>
    <cellStyle name="Normal 23 2 2 6 3" xfId="20940" xr:uid="{00000000-0005-0000-0000-0000AC510000}"/>
    <cellStyle name="Normal 23 2 2 7" xfId="20941" xr:uid="{00000000-0005-0000-0000-0000AD510000}"/>
    <cellStyle name="Normal 23 2 2 7 2" xfId="20942" xr:uid="{00000000-0005-0000-0000-0000AE510000}"/>
    <cellStyle name="Normal 23 2 2 8" xfId="20943" xr:uid="{00000000-0005-0000-0000-0000AF510000}"/>
    <cellStyle name="Normal 23 2 2 8 2" xfId="20944" xr:uid="{00000000-0005-0000-0000-0000B0510000}"/>
    <cellStyle name="Normal 23 2 2 9" xfId="20945" xr:uid="{00000000-0005-0000-0000-0000B1510000}"/>
    <cellStyle name="Normal 23 2 3" xfId="20946" xr:uid="{00000000-0005-0000-0000-0000B2510000}"/>
    <cellStyle name="Normal 23 2 3 2" xfId="20947" xr:uid="{00000000-0005-0000-0000-0000B3510000}"/>
    <cellStyle name="Normal 23 2 3 2 2" xfId="20948" xr:uid="{00000000-0005-0000-0000-0000B4510000}"/>
    <cellStyle name="Normal 23 2 3 2 2 2" xfId="20949" xr:uid="{00000000-0005-0000-0000-0000B5510000}"/>
    <cellStyle name="Normal 23 2 3 2 2 2 2" xfId="20950" xr:uid="{00000000-0005-0000-0000-0000B6510000}"/>
    <cellStyle name="Normal 23 2 3 2 2 3" xfId="20951" xr:uid="{00000000-0005-0000-0000-0000B7510000}"/>
    <cellStyle name="Normal 23 2 3 2 3" xfId="20952" xr:uid="{00000000-0005-0000-0000-0000B8510000}"/>
    <cellStyle name="Normal 23 2 3 2 3 2" xfId="20953" xr:uid="{00000000-0005-0000-0000-0000B9510000}"/>
    <cellStyle name="Normal 23 2 3 2 3 2 2" xfId="20954" xr:uid="{00000000-0005-0000-0000-0000BA510000}"/>
    <cellStyle name="Normal 23 2 3 2 3 3" xfId="20955" xr:uid="{00000000-0005-0000-0000-0000BB510000}"/>
    <cellStyle name="Normal 23 2 3 2 4" xfId="20956" xr:uid="{00000000-0005-0000-0000-0000BC510000}"/>
    <cellStyle name="Normal 23 2 3 2 4 2" xfId="20957" xr:uid="{00000000-0005-0000-0000-0000BD510000}"/>
    <cellStyle name="Normal 23 2 3 2 4 2 2" xfId="20958" xr:uid="{00000000-0005-0000-0000-0000BE510000}"/>
    <cellStyle name="Normal 23 2 3 2 4 3" xfId="20959" xr:uid="{00000000-0005-0000-0000-0000BF510000}"/>
    <cellStyle name="Normal 23 2 3 2 5" xfId="20960" xr:uid="{00000000-0005-0000-0000-0000C0510000}"/>
    <cellStyle name="Normal 23 2 3 2 5 2" xfId="20961" xr:uid="{00000000-0005-0000-0000-0000C1510000}"/>
    <cellStyle name="Normal 23 2 3 2 6" xfId="20962" xr:uid="{00000000-0005-0000-0000-0000C2510000}"/>
    <cellStyle name="Normal 23 2 3 2 6 2" xfId="20963" xr:uid="{00000000-0005-0000-0000-0000C3510000}"/>
    <cellStyle name="Normal 23 2 3 2 7" xfId="20964" xr:uid="{00000000-0005-0000-0000-0000C4510000}"/>
    <cellStyle name="Normal 23 2 3 3" xfId="20965" xr:uid="{00000000-0005-0000-0000-0000C5510000}"/>
    <cellStyle name="Normal 23 2 3 3 2" xfId="20966" xr:uid="{00000000-0005-0000-0000-0000C6510000}"/>
    <cellStyle name="Normal 23 2 3 3 2 2" xfId="20967" xr:uid="{00000000-0005-0000-0000-0000C7510000}"/>
    <cellStyle name="Normal 23 2 3 3 3" xfId="20968" xr:uid="{00000000-0005-0000-0000-0000C8510000}"/>
    <cellStyle name="Normal 23 2 3 4" xfId="20969" xr:uid="{00000000-0005-0000-0000-0000C9510000}"/>
    <cellStyle name="Normal 23 2 3 4 2" xfId="20970" xr:uid="{00000000-0005-0000-0000-0000CA510000}"/>
    <cellStyle name="Normal 23 2 3 4 2 2" xfId="20971" xr:uid="{00000000-0005-0000-0000-0000CB510000}"/>
    <cellStyle name="Normal 23 2 3 4 3" xfId="20972" xr:uid="{00000000-0005-0000-0000-0000CC510000}"/>
    <cellStyle name="Normal 23 2 3 5" xfId="20973" xr:uid="{00000000-0005-0000-0000-0000CD510000}"/>
    <cellStyle name="Normal 23 2 3 5 2" xfId="20974" xr:uid="{00000000-0005-0000-0000-0000CE510000}"/>
    <cellStyle name="Normal 23 2 3 5 2 2" xfId="20975" xr:uid="{00000000-0005-0000-0000-0000CF510000}"/>
    <cellStyle name="Normal 23 2 3 5 3" xfId="20976" xr:uid="{00000000-0005-0000-0000-0000D0510000}"/>
    <cellStyle name="Normal 23 2 3 6" xfId="20977" xr:uid="{00000000-0005-0000-0000-0000D1510000}"/>
    <cellStyle name="Normal 23 2 3 6 2" xfId="20978" xr:uid="{00000000-0005-0000-0000-0000D2510000}"/>
    <cellStyle name="Normal 23 2 3 7" xfId="20979" xr:uid="{00000000-0005-0000-0000-0000D3510000}"/>
    <cellStyle name="Normal 23 2 3 7 2" xfId="20980" xr:uid="{00000000-0005-0000-0000-0000D4510000}"/>
    <cellStyle name="Normal 23 2 3 8" xfId="20981" xr:uid="{00000000-0005-0000-0000-0000D5510000}"/>
    <cellStyle name="Normal 23 2 4" xfId="20982" xr:uid="{00000000-0005-0000-0000-0000D6510000}"/>
    <cellStyle name="Normal 23 2 4 2" xfId="20983" xr:uid="{00000000-0005-0000-0000-0000D7510000}"/>
    <cellStyle name="Normal 23 2 4 2 2" xfId="20984" xr:uid="{00000000-0005-0000-0000-0000D8510000}"/>
    <cellStyle name="Normal 23 2 4 2 2 2" xfId="20985" xr:uid="{00000000-0005-0000-0000-0000D9510000}"/>
    <cellStyle name="Normal 23 2 4 2 3" xfId="20986" xr:uid="{00000000-0005-0000-0000-0000DA510000}"/>
    <cellStyle name="Normal 23 2 4 3" xfId="20987" xr:uid="{00000000-0005-0000-0000-0000DB510000}"/>
    <cellStyle name="Normal 23 2 4 3 2" xfId="20988" xr:uid="{00000000-0005-0000-0000-0000DC510000}"/>
    <cellStyle name="Normal 23 2 4 3 2 2" xfId="20989" xr:uid="{00000000-0005-0000-0000-0000DD510000}"/>
    <cellStyle name="Normal 23 2 4 3 3" xfId="20990" xr:uid="{00000000-0005-0000-0000-0000DE510000}"/>
    <cellStyle name="Normal 23 2 4 4" xfId="20991" xr:uid="{00000000-0005-0000-0000-0000DF510000}"/>
    <cellStyle name="Normal 23 2 4 4 2" xfId="20992" xr:uid="{00000000-0005-0000-0000-0000E0510000}"/>
    <cellStyle name="Normal 23 2 4 4 2 2" xfId="20993" xr:uid="{00000000-0005-0000-0000-0000E1510000}"/>
    <cellStyle name="Normal 23 2 4 4 3" xfId="20994" xr:uid="{00000000-0005-0000-0000-0000E2510000}"/>
    <cellStyle name="Normal 23 2 4 5" xfId="20995" xr:uid="{00000000-0005-0000-0000-0000E3510000}"/>
    <cellStyle name="Normal 23 2 4 5 2" xfId="20996" xr:uid="{00000000-0005-0000-0000-0000E4510000}"/>
    <cellStyle name="Normal 23 2 4 6" xfId="20997" xr:uid="{00000000-0005-0000-0000-0000E5510000}"/>
    <cellStyle name="Normal 23 2 4 6 2" xfId="20998" xr:uid="{00000000-0005-0000-0000-0000E6510000}"/>
    <cellStyle name="Normal 23 2 4 7" xfId="20999" xr:uid="{00000000-0005-0000-0000-0000E7510000}"/>
    <cellStyle name="Normal 23 2 5" xfId="21000" xr:uid="{00000000-0005-0000-0000-0000E8510000}"/>
    <cellStyle name="Normal 23 2 5 2" xfId="21001" xr:uid="{00000000-0005-0000-0000-0000E9510000}"/>
    <cellStyle name="Normal 23 2 5 2 2" xfId="21002" xr:uid="{00000000-0005-0000-0000-0000EA510000}"/>
    <cellStyle name="Normal 23 2 5 2 2 2" xfId="21003" xr:uid="{00000000-0005-0000-0000-0000EB510000}"/>
    <cellStyle name="Normal 23 2 5 2 3" xfId="21004" xr:uid="{00000000-0005-0000-0000-0000EC510000}"/>
    <cellStyle name="Normal 23 2 5 3" xfId="21005" xr:uid="{00000000-0005-0000-0000-0000ED510000}"/>
    <cellStyle name="Normal 23 2 5 3 2" xfId="21006" xr:uid="{00000000-0005-0000-0000-0000EE510000}"/>
    <cellStyle name="Normal 23 2 5 3 2 2" xfId="21007" xr:uid="{00000000-0005-0000-0000-0000EF510000}"/>
    <cellStyle name="Normal 23 2 5 3 3" xfId="21008" xr:uid="{00000000-0005-0000-0000-0000F0510000}"/>
    <cellStyle name="Normal 23 2 5 4" xfId="21009" xr:uid="{00000000-0005-0000-0000-0000F1510000}"/>
    <cellStyle name="Normal 23 2 5 4 2" xfId="21010" xr:uid="{00000000-0005-0000-0000-0000F2510000}"/>
    <cellStyle name="Normal 23 2 5 4 2 2" xfId="21011" xr:uid="{00000000-0005-0000-0000-0000F3510000}"/>
    <cellStyle name="Normal 23 2 5 4 3" xfId="21012" xr:uid="{00000000-0005-0000-0000-0000F4510000}"/>
    <cellStyle name="Normal 23 2 5 5" xfId="21013" xr:uid="{00000000-0005-0000-0000-0000F5510000}"/>
    <cellStyle name="Normal 23 2 5 5 2" xfId="21014" xr:uid="{00000000-0005-0000-0000-0000F6510000}"/>
    <cellStyle name="Normal 23 2 5 6" xfId="21015" xr:uid="{00000000-0005-0000-0000-0000F7510000}"/>
    <cellStyle name="Normal 23 2 5 6 2" xfId="21016" xr:uid="{00000000-0005-0000-0000-0000F8510000}"/>
    <cellStyle name="Normal 23 2 5 7" xfId="21017" xr:uid="{00000000-0005-0000-0000-0000F9510000}"/>
    <cellStyle name="Normal 23 2 6" xfId="21018" xr:uid="{00000000-0005-0000-0000-0000FA510000}"/>
    <cellStyle name="Normal 23 2 6 2" xfId="21019" xr:uid="{00000000-0005-0000-0000-0000FB510000}"/>
    <cellStyle name="Normal 23 2 6 2 2" xfId="21020" xr:uid="{00000000-0005-0000-0000-0000FC510000}"/>
    <cellStyle name="Normal 23 2 6 3" xfId="21021" xr:uid="{00000000-0005-0000-0000-0000FD510000}"/>
    <cellStyle name="Normal 23 2 7" xfId="21022" xr:uid="{00000000-0005-0000-0000-0000FE510000}"/>
    <cellStyle name="Normal 23 2 7 2" xfId="21023" xr:uid="{00000000-0005-0000-0000-0000FF510000}"/>
    <cellStyle name="Normal 23 2 7 2 2" xfId="21024" xr:uid="{00000000-0005-0000-0000-000000520000}"/>
    <cellStyle name="Normal 23 2 7 3" xfId="21025" xr:uid="{00000000-0005-0000-0000-000001520000}"/>
    <cellStyle name="Normal 23 2 8" xfId="21026" xr:uid="{00000000-0005-0000-0000-000002520000}"/>
    <cellStyle name="Normal 23 2 8 2" xfId="21027" xr:uid="{00000000-0005-0000-0000-000003520000}"/>
    <cellStyle name="Normal 23 2 8 2 2" xfId="21028" xr:uid="{00000000-0005-0000-0000-000004520000}"/>
    <cellStyle name="Normal 23 2 8 3" xfId="21029" xr:uid="{00000000-0005-0000-0000-000005520000}"/>
    <cellStyle name="Normal 23 2 9" xfId="21030" xr:uid="{00000000-0005-0000-0000-000006520000}"/>
    <cellStyle name="Normal 23 2 9 2" xfId="21031" xr:uid="{00000000-0005-0000-0000-000007520000}"/>
    <cellStyle name="Normal 23 3" xfId="516" xr:uid="{00000000-0005-0000-0000-000008520000}"/>
    <cellStyle name="Normal 23 3 10" xfId="21032" xr:uid="{00000000-0005-0000-0000-000009520000}"/>
    <cellStyle name="Normal 23 3 10 2" xfId="21033" xr:uid="{00000000-0005-0000-0000-00000A520000}"/>
    <cellStyle name="Normal 23 3 11" xfId="21034" xr:uid="{00000000-0005-0000-0000-00000B520000}"/>
    <cellStyle name="Normal 23 3 2" xfId="21035" xr:uid="{00000000-0005-0000-0000-00000C520000}"/>
    <cellStyle name="Normal 23 3 2 2" xfId="21036" xr:uid="{00000000-0005-0000-0000-00000D520000}"/>
    <cellStyle name="Normal 23 3 2 2 2" xfId="21037" xr:uid="{00000000-0005-0000-0000-00000E520000}"/>
    <cellStyle name="Normal 23 3 2 2 2 2" xfId="21038" xr:uid="{00000000-0005-0000-0000-00000F520000}"/>
    <cellStyle name="Normal 23 3 2 2 2 2 2" xfId="21039" xr:uid="{00000000-0005-0000-0000-000010520000}"/>
    <cellStyle name="Normal 23 3 2 2 2 3" xfId="21040" xr:uid="{00000000-0005-0000-0000-000011520000}"/>
    <cellStyle name="Normal 23 3 2 2 3" xfId="21041" xr:uid="{00000000-0005-0000-0000-000012520000}"/>
    <cellStyle name="Normal 23 3 2 2 3 2" xfId="21042" xr:uid="{00000000-0005-0000-0000-000013520000}"/>
    <cellStyle name="Normal 23 3 2 2 3 2 2" xfId="21043" xr:uid="{00000000-0005-0000-0000-000014520000}"/>
    <cellStyle name="Normal 23 3 2 2 3 3" xfId="21044" xr:uid="{00000000-0005-0000-0000-000015520000}"/>
    <cellStyle name="Normal 23 3 2 2 4" xfId="21045" xr:uid="{00000000-0005-0000-0000-000016520000}"/>
    <cellStyle name="Normal 23 3 2 2 4 2" xfId="21046" xr:uid="{00000000-0005-0000-0000-000017520000}"/>
    <cellStyle name="Normal 23 3 2 2 4 2 2" xfId="21047" xr:uid="{00000000-0005-0000-0000-000018520000}"/>
    <cellStyle name="Normal 23 3 2 2 4 3" xfId="21048" xr:uid="{00000000-0005-0000-0000-000019520000}"/>
    <cellStyle name="Normal 23 3 2 2 5" xfId="21049" xr:uid="{00000000-0005-0000-0000-00001A520000}"/>
    <cellStyle name="Normal 23 3 2 2 5 2" xfId="21050" xr:uid="{00000000-0005-0000-0000-00001B520000}"/>
    <cellStyle name="Normal 23 3 2 2 6" xfId="21051" xr:uid="{00000000-0005-0000-0000-00001C520000}"/>
    <cellStyle name="Normal 23 3 2 2 6 2" xfId="21052" xr:uid="{00000000-0005-0000-0000-00001D520000}"/>
    <cellStyle name="Normal 23 3 2 2 7" xfId="21053" xr:uid="{00000000-0005-0000-0000-00001E520000}"/>
    <cellStyle name="Normal 23 3 2 3" xfId="21054" xr:uid="{00000000-0005-0000-0000-00001F520000}"/>
    <cellStyle name="Normal 23 3 2 3 2" xfId="21055" xr:uid="{00000000-0005-0000-0000-000020520000}"/>
    <cellStyle name="Normal 23 3 2 3 2 2" xfId="21056" xr:uid="{00000000-0005-0000-0000-000021520000}"/>
    <cellStyle name="Normal 23 3 2 3 2 2 2" xfId="21057" xr:uid="{00000000-0005-0000-0000-000022520000}"/>
    <cellStyle name="Normal 23 3 2 3 2 3" xfId="21058" xr:uid="{00000000-0005-0000-0000-000023520000}"/>
    <cellStyle name="Normal 23 3 2 3 3" xfId="21059" xr:uid="{00000000-0005-0000-0000-000024520000}"/>
    <cellStyle name="Normal 23 3 2 3 3 2" xfId="21060" xr:uid="{00000000-0005-0000-0000-000025520000}"/>
    <cellStyle name="Normal 23 3 2 3 3 2 2" xfId="21061" xr:uid="{00000000-0005-0000-0000-000026520000}"/>
    <cellStyle name="Normal 23 3 2 3 3 3" xfId="21062" xr:uid="{00000000-0005-0000-0000-000027520000}"/>
    <cellStyle name="Normal 23 3 2 3 4" xfId="21063" xr:uid="{00000000-0005-0000-0000-000028520000}"/>
    <cellStyle name="Normal 23 3 2 3 4 2" xfId="21064" xr:uid="{00000000-0005-0000-0000-000029520000}"/>
    <cellStyle name="Normal 23 3 2 3 4 2 2" xfId="21065" xr:uid="{00000000-0005-0000-0000-00002A520000}"/>
    <cellStyle name="Normal 23 3 2 3 4 3" xfId="21066" xr:uid="{00000000-0005-0000-0000-00002B520000}"/>
    <cellStyle name="Normal 23 3 2 3 5" xfId="21067" xr:uid="{00000000-0005-0000-0000-00002C520000}"/>
    <cellStyle name="Normal 23 3 2 3 5 2" xfId="21068" xr:uid="{00000000-0005-0000-0000-00002D520000}"/>
    <cellStyle name="Normal 23 3 2 3 6" xfId="21069" xr:uid="{00000000-0005-0000-0000-00002E520000}"/>
    <cellStyle name="Normal 23 3 2 3 6 2" xfId="21070" xr:uid="{00000000-0005-0000-0000-00002F520000}"/>
    <cellStyle name="Normal 23 3 2 3 7" xfId="21071" xr:uid="{00000000-0005-0000-0000-000030520000}"/>
    <cellStyle name="Normal 23 3 2 4" xfId="21072" xr:uid="{00000000-0005-0000-0000-000031520000}"/>
    <cellStyle name="Normal 23 3 2 4 2" xfId="21073" xr:uid="{00000000-0005-0000-0000-000032520000}"/>
    <cellStyle name="Normal 23 3 2 4 2 2" xfId="21074" xr:uid="{00000000-0005-0000-0000-000033520000}"/>
    <cellStyle name="Normal 23 3 2 4 3" xfId="21075" xr:uid="{00000000-0005-0000-0000-000034520000}"/>
    <cellStyle name="Normal 23 3 2 5" xfId="21076" xr:uid="{00000000-0005-0000-0000-000035520000}"/>
    <cellStyle name="Normal 23 3 2 5 2" xfId="21077" xr:uid="{00000000-0005-0000-0000-000036520000}"/>
    <cellStyle name="Normal 23 3 2 5 2 2" xfId="21078" xr:uid="{00000000-0005-0000-0000-000037520000}"/>
    <cellStyle name="Normal 23 3 2 5 3" xfId="21079" xr:uid="{00000000-0005-0000-0000-000038520000}"/>
    <cellStyle name="Normal 23 3 2 6" xfId="21080" xr:uid="{00000000-0005-0000-0000-000039520000}"/>
    <cellStyle name="Normal 23 3 2 6 2" xfId="21081" xr:uid="{00000000-0005-0000-0000-00003A520000}"/>
    <cellStyle name="Normal 23 3 2 6 2 2" xfId="21082" xr:uid="{00000000-0005-0000-0000-00003B520000}"/>
    <cellStyle name="Normal 23 3 2 6 3" xfId="21083" xr:uid="{00000000-0005-0000-0000-00003C520000}"/>
    <cellStyle name="Normal 23 3 2 7" xfId="21084" xr:uid="{00000000-0005-0000-0000-00003D520000}"/>
    <cellStyle name="Normal 23 3 2 7 2" xfId="21085" xr:uid="{00000000-0005-0000-0000-00003E520000}"/>
    <cellStyle name="Normal 23 3 2 8" xfId="21086" xr:uid="{00000000-0005-0000-0000-00003F520000}"/>
    <cellStyle name="Normal 23 3 2 8 2" xfId="21087" xr:uid="{00000000-0005-0000-0000-000040520000}"/>
    <cellStyle name="Normal 23 3 2 9" xfId="21088" xr:uid="{00000000-0005-0000-0000-000041520000}"/>
    <cellStyle name="Normal 23 3 3" xfId="21089" xr:uid="{00000000-0005-0000-0000-000042520000}"/>
    <cellStyle name="Normal 23 3 3 2" xfId="21090" xr:uid="{00000000-0005-0000-0000-000043520000}"/>
    <cellStyle name="Normal 23 3 3 2 2" xfId="21091" xr:uid="{00000000-0005-0000-0000-000044520000}"/>
    <cellStyle name="Normal 23 3 3 2 2 2" xfId="21092" xr:uid="{00000000-0005-0000-0000-000045520000}"/>
    <cellStyle name="Normal 23 3 3 2 2 2 2" xfId="21093" xr:uid="{00000000-0005-0000-0000-000046520000}"/>
    <cellStyle name="Normal 23 3 3 2 2 3" xfId="21094" xr:uid="{00000000-0005-0000-0000-000047520000}"/>
    <cellStyle name="Normal 23 3 3 2 3" xfId="21095" xr:uid="{00000000-0005-0000-0000-000048520000}"/>
    <cellStyle name="Normal 23 3 3 2 3 2" xfId="21096" xr:uid="{00000000-0005-0000-0000-000049520000}"/>
    <cellStyle name="Normal 23 3 3 2 3 2 2" xfId="21097" xr:uid="{00000000-0005-0000-0000-00004A520000}"/>
    <cellStyle name="Normal 23 3 3 2 3 3" xfId="21098" xr:uid="{00000000-0005-0000-0000-00004B520000}"/>
    <cellStyle name="Normal 23 3 3 2 4" xfId="21099" xr:uid="{00000000-0005-0000-0000-00004C520000}"/>
    <cellStyle name="Normal 23 3 3 2 4 2" xfId="21100" xr:uid="{00000000-0005-0000-0000-00004D520000}"/>
    <cellStyle name="Normal 23 3 3 2 4 2 2" xfId="21101" xr:uid="{00000000-0005-0000-0000-00004E520000}"/>
    <cellStyle name="Normal 23 3 3 2 4 3" xfId="21102" xr:uid="{00000000-0005-0000-0000-00004F520000}"/>
    <cellStyle name="Normal 23 3 3 2 5" xfId="21103" xr:uid="{00000000-0005-0000-0000-000050520000}"/>
    <cellStyle name="Normal 23 3 3 2 5 2" xfId="21104" xr:uid="{00000000-0005-0000-0000-000051520000}"/>
    <cellStyle name="Normal 23 3 3 2 6" xfId="21105" xr:uid="{00000000-0005-0000-0000-000052520000}"/>
    <cellStyle name="Normal 23 3 3 2 6 2" xfId="21106" xr:uid="{00000000-0005-0000-0000-000053520000}"/>
    <cellStyle name="Normal 23 3 3 2 7" xfId="21107" xr:uid="{00000000-0005-0000-0000-000054520000}"/>
    <cellStyle name="Normal 23 3 3 3" xfId="21108" xr:uid="{00000000-0005-0000-0000-000055520000}"/>
    <cellStyle name="Normal 23 3 3 3 2" xfId="21109" xr:uid="{00000000-0005-0000-0000-000056520000}"/>
    <cellStyle name="Normal 23 3 3 3 2 2" xfId="21110" xr:uid="{00000000-0005-0000-0000-000057520000}"/>
    <cellStyle name="Normal 23 3 3 3 3" xfId="21111" xr:uid="{00000000-0005-0000-0000-000058520000}"/>
    <cellStyle name="Normal 23 3 3 4" xfId="21112" xr:uid="{00000000-0005-0000-0000-000059520000}"/>
    <cellStyle name="Normal 23 3 3 4 2" xfId="21113" xr:uid="{00000000-0005-0000-0000-00005A520000}"/>
    <cellStyle name="Normal 23 3 3 4 2 2" xfId="21114" xr:uid="{00000000-0005-0000-0000-00005B520000}"/>
    <cellStyle name="Normal 23 3 3 4 3" xfId="21115" xr:uid="{00000000-0005-0000-0000-00005C520000}"/>
    <cellStyle name="Normal 23 3 3 5" xfId="21116" xr:uid="{00000000-0005-0000-0000-00005D520000}"/>
    <cellStyle name="Normal 23 3 3 5 2" xfId="21117" xr:uid="{00000000-0005-0000-0000-00005E520000}"/>
    <cellStyle name="Normal 23 3 3 5 2 2" xfId="21118" xr:uid="{00000000-0005-0000-0000-00005F520000}"/>
    <cellStyle name="Normal 23 3 3 5 3" xfId="21119" xr:uid="{00000000-0005-0000-0000-000060520000}"/>
    <cellStyle name="Normal 23 3 3 6" xfId="21120" xr:uid="{00000000-0005-0000-0000-000061520000}"/>
    <cellStyle name="Normal 23 3 3 6 2" xfId="21121" xr:uid="{00000000-0005-0000-0000-000062520000}"/>
    <cellStyle name="Normal 23 3 3 7" xfId="21122" xr:uid="{00000000-0005-0000-0000-000063520000}"/>
    <cellStyle name="Normal 23 3 3 7 2" xfId="21123" xr:uid="{00000000-0005-0000-0000-000064520000}"/>
    <cellStyle name="Normal 23 3 3 8" xfId="21124" xr:uid="{00000000-0005-0000-0000-000065520000}"/>
    <cellStyle name="Normal 23 3 4" xfId="21125" xr:uid="{00000000-0005-0000-0000-000066520000}"/>
    <cellStyle name="Normal 23 3 4 2" xfId="21126" xr:uid="{00000000-0005-0000-0000-000067520000}"/>
    <cellStyle name="Normal 23 3 4 2 2" xfId="21127" xr:uid="{00000000-0005-0000-0000-000068520000}"/>
    <cellStyle name="Normal 23 3 4 2 2 2" xfId="21128" xr:uid="{00000000-0005-0000-0000-000069520000}"/>
    <cellStyle name="Normal 23 3 4 2 3" xfId="21129" xr:uid="{00000000-0005-0000-0000-00006A520000}"/>
    <cellStyle name="Normal 23 3 4 3" xfId="21130" xr:uid="{00000000-0005-0000-0000-00006B520000}"/>
    <cellStyle name="Normal 23 3 4 3 2" xfId="21131" xr:uid="{00000000-0005-0000-0000-00006C520000}"/>
    <cellStyle name="Normal 23 3 4 3 2 2" xfId="21132" xr:uid="{00000000-0005-0000-0000-00006D520000}"/>
    <cellStyle name="Normal 23 3 4 3 3" xfId="21133" xr:uid="{00000000-0005-0000-0000-00006E520000}"/>
    <cellStyle name="Normal 23 3 4 4" xfId="21134" xr:uid="{00000000-0005-0000-0000-00006F520000}"/>
    <cellStyle name="Normal 23 3 4 4 2" xfId="21135" xr:uid="{00000000-0005-0000-0000-000070520000}"/>
    <cellStyle name="Normal 23 3 4 4 2 2" xfId="21136" xr:uid="{00000000-0005-0000-0000-000071520000}"/>
    <cellStyle name="Normal 23 3 4 4 3" xfId="21137" xr:uid="{00000000-0005-0000-0000-000072520000}"/>
    <cellStyle name="Normal 23 3 4 5" xfId="21138" xr:uid="{00000000-0005-0000-0000-000073520000}"/>
    <cellStyle name="Normal 23 3 4 5 2" xfId="21139" xr:uid="{00000000-0005-0000-0000-000074520000}"/>
    <cellStyle name="Normal 23 3 4 6" xfId="21140" xr:uid="{00000000-0005-0000-0000-000075520000}"/>
    <cellStyle name="Normal 23 3 4 6 2" xfId="21141" xr:uid="{00000000-0005-0000-0000-000076520000}"/>
    <cellStyle name="Normal 23 3 4 7" xfId="21142" xr:uid="{00000000-0005-0000-0000-000077520000}"/>
    <cellStyle name="Normal 23 3 5" xfId="21143" xr:uid="{00000000-0005-0000-0000-000078520000}"/>
    <cellStyle name="Normal 23 3 5 2" xfId="21144" xr:uid="{00000000-0005-0000-0000-000079520000}"/>
    <cellStyle name="Normal 23 3 5 2 2" xfId="21145" xr:uid="{00000000-0005-0000-0000-00007A520000}"/>
    <cellStyle name="Normal 23 3 5 2 2 2" xfId="21146" xr:uid="{00000000-0005-0000-0000-00007B520000}"/>
    <cellStyle name="Normal 23 3 5 2 3" xfId="21147" xr:uid="{00000000-0005-0000-0000-00007C520000}"/>
    <cellStyle name="Normal 23 3 5 3" xfId="21148" xr:uid="{00000000-0005-0000-0000-00007D520000}"/>
    <cellStyle name="Normal 23 3 5 3 2" xfId="21149" xr:uid="{00000000-0005-0000-0000-00007E520000}"/>
    <cellStyle name="Normal 23 3 5 3 2 2" xfId="21150" xr:uid="{00000000-0005-0000-0000-00007F520000}"/>
    <cellStyle name="Normal 23 3 5 3 3" xfId="21151" xr:uid="{00000000-0005-0000-0000-000080520000}"/>
    <cellStyle name="Normal 23 3 5 4" xfId="21152" xr:uid="{00000000-0005-0000-0000-000081520000}"/>
    <cellStyle name="Normal 23 3 5 4 2" xfId="21153" xr:uid="{00000000-0005-0000-0000-000082520000}"/>
    <cellStyle name="Normal 23 3 5 4 2 2" xfId="21154" xr:uid="{00000000-0005-0000-0000-000083520000}"/>
    <cellStyle name="Normal 23 3 5 4 3" xfId="21155" xr:uid="{00000000-0005-0000-0000-000084520000}"/>
    <cellStyle name="Normal 23 3 5 5" xfId="21156" xr:uid="{00000000-0005-0000-0000-000085520000}"/>
    <cellStyle name="Normal 23 3 5 5 2" xfId="21157" xr:uid="{00000000-0005-0000-0000-000086520000}"/>
    <cellStyle name="Normal 23 3 5 6" xfId="21158" xr:uid="{00000000-0005-0000-0000-000087520000}"/>
    <cellStyle name="Normal 23 3 5 6 2" xfId="21159" xr:uid="{00000000-0005-0000-0000-000088520000}"/>
    <cellStyle name="Normal 23 3 5 7" xfId="21160" xr:uid="{00000000-0005-0000-0000-000089520000}"/>
    <cellStyle name="Normal 23 3 6" xfId="21161" xr:uid="{00000000-0005-0000-0000-00008A520000}"/>
    <cellStyle name="Normal 23 3 6 2" xfId="21162" xr:uid="{00000000-0005-0000-0000-00008B520000}"/>
    <cellStyle name="Normal 23 3 6 2 2" xfId="21163" xr:uid="{00000000-0005-0000-0000-00008C520000}"/>
    <cellStyle name="Normal 23 3 6 3" xfId="21164" xr:uid="{00000000-0005-0000-0000-00008D520000}"/>
    <cellStyle name="Normal 23 3 7" xfId="21165" xr:uid="{00000000-0005-0000-0000-00008E520000}"/>
    <cellStyle name="Normal 23 3 7 2" xfId="21166" xr:uid="{00000000-0005-0000-0000-00008F520000}"/>
    <cellStyle name="Normal 23 3 7 2 2" xfId="21167" xr:uid="{00000000-0005-0000-0000-000090520000}"/>
    <cellStyle name="Normal 23 3 7 3" xfId="21168" xr:uid="{00000000-0005-0000-0000-000091520000}"/>
    <cellStyle name="Normal 23 3 8" xfId="21169" xr:uid="{00000000-0005-0000-0000-000092520000}"/>
    <cellStyle name="Normal 23 3 8 2" xfId="21170" xr:uid="{00000000-0005-0000-0000-000093520000}"/>
    <cellStyle name="Normal 23 3 8 2 2" xfId="21171" xr:uid="{00000000-0005-0000-0000-000094520000}"/>
    <cellStyle name="Normal 23 3 8 3" xfId="21172" xr:uid="{00000000-0005-0000-0000-000095520000}"/>
    <cellStyle name="Normal 23 3 9" xfId="21173" xr:uid="{00000000-0005-0000-0000-000096520000}"/>
    <cellStyle name="Normal 23 3 9 2" xfId="21174" xr:uid="{00000000-0005-0000-0000-000097520000}"/>
    <cellStyle name="Normal 23 4" xfId="21175" xr:uid="{00000000-0005-0000-0000-000098520000}"/>
    <cellStyle name="Normal 23 4 2" xfId="21176" xr:uid="{00000000-0005-0000-0000-000099520000}"/>
    <cellStyle name="Normal 23 4 2 2" xfId="21177" xr:uid="{00000000-0005-0000-0000-00009A520000}"/>
    <cellStyle name="Normal 23 4 2 2 2" xfId="21178" xr:uid="{00000000-0005-0000-0000-00009B520000}"/>
    <cellStyle name="Normal 23 4 2 2 2 2" xfId="21179" xr:uid="{00000000-0005-0000-0000-00009C520000}"/>
    <cellStyle name="Normal 23 4 2 2 3" xfId="21180" xr:uid="{00000000-0005-0000-0000-00009D520000}"/>
    <cellStyle name="Normal 23 4 2 3" xfId="21181" xr:uid="{00000000-0005-0000-0000-00009E520000}"/>
    <cellStyle name="Normal 23 4 2 3 2" xfId="21182" xr:uid="{00000000-0005-0000-0000-00009F520000}"/>
    <cellStyle name="Normal 23 4 2 3 2 2" xfId="21183" xr:uid="{00000000-0005-0000-0000-0000A0520000}"/>
    <cellStyle name="Normal 23 4 2 3 3" xfId="21184" xr:uid="{00000000-0005-0000-0000-0000A1520000}"/>
    <cellStyle name="Normal 23 4 2 4" xfId="21185" xr:uid="{00000000-0005-0000-0000-0000A2520000}"/>
    <cellStyle name="Normal 23 4 2 4 2" xfId="21186" xr:uid="{00000000-0005-0000-0000-0000A3520000}"/>
    <cellStyle name="Normal 23 4 2 4 2 2" xfId="21187" xr:uid="{00000000-0005-0000-0000-0000A4520000}"/>
    <cellStyle name="Normal 23 4 2 4 3" xfId="21188" xr:uid="{00000000-0005-0000-0000-0000A5520000}"/>
    <cellStyle name="Normal 23 4 2 5" xfId="21189" xr:uid="{00000000-0005-0000-0000-0000A6520000}"/>
    <cellStyle name="Normal 23 4 2 5 2" xfId="21190" xr:uid="{00000000-0005-0000-0000-0000A7520000}"/>
    <cellStyle name="Normal 23 4 2 6" xfId="21191" xr:uid="{00000000-0005-0000-0000-0000A8520000}"/>
    <cellStyle name="Normal 23 4 2 6 2" xfId="21192" xr:uid="{00000000-0005-0000-0000-0000A9520000}"/>
    <cellStyle name="Normal 23 4 2 7" xfId="21193" xr:uid="{00000000-0005-0000-0000-0000AA520000}"/>
    <cellStyle name="Normal 23 4 3" xfId="21194" xr:uid="{00000000-0005-0000-0000-0000AB520000}"/>
    <cellStyle name="Normal 23 4 3 2" xfId="21195" xr:uid="{00000000-0005-0000-0000-0000AC520000}"/>
    <cellStyle name="Normal 23 4 3 2 2" xfId="21196" xr:uid="{00000000-0005-0000-0000-0000AD520000}"/>
    <cellStyle name="Normal 23 4 3 2 2 2" xfId="21197" xr:uid="{00000000-0005-0000-0000-0000AE520000}"/>
    <cellStyle name="Normal 23 4 3 2 3" xfId="21198" xr:uid="{00000000-0005-0000-0000-0000AF520000}"/>
    <cellStyle name="Normal 23 4 3 3" xfId="21199" xr:uid="{00000000-0005-0000-0000-0000B0520000}"/>
    <cellStyle name="Normal 23 4 3 3 2" xfId="21200" xr:uid="{00000000-0005-0000-0000-0000B1520000}"/>
    <cellStyle name="Normal 23 4 3 3 2 2" xfId="21201" xr:uid="{00000000-0005-0000-0000-0000B2520000}"/>
    <cellStyle name="Normal 23 4 3 3 3" xfId="21202" xr:uid="{00000000-0005-0000-0000-0000B3520000}"/>
    <cellStyle name="Normal 23 4 3 4" xfId="21203" xr:uid="{00000000-0005-0000-0000-0000B4520000}"/>
    <cellStyle name="Normal 23 4 3 4 2" xfId="21204" xr:uid="{00000000-0005-0000-0000-0000B5520000}"/>
    <cellStyle name="Normal 23 4 3 4 2 2" xfId="21205" xr:uid="{00000000-0005-0000-0000-0000B6520000}"/>
    <cellStyle name="Normal 23 4 3 4 3" xfId="21206" xr:uid="{00000000-0005-0000-0000-0000B7520000}"/>
    <cellStyle name="Normal 23 4 3 5" xfId="21207" xr:uid="{00000000-0005-0000-0000-0000B8520000}"/>
    <cellStyle name="Normal 23 4 3 5 2" xfId="21208" xr:uid="{00000000-0005-0000-0000-0000B9520000}"/>
    <cellStyle name="Normal 23 4 3 6" xfId="21209" xr:uid="{00000000-0005-0000-0000-0000BA520000}"/>
    <cellStyle name="Normal 23 4 3 6 2" xfId="21210" xr:uid="{00000000-0005-0000-0000-0000BB520000}"/>
    <cellStyle name="Normal 23 4 3 7" xfId="21211" xr:uid="{00000000-0005-0000-0000-0000BC520000}"/>
    <cellStyle name="Normal 23 4 4" xfId="21212" xr:uid="{00000000-0005-0000-0000-0000BD520000}"/>
    <cellStyle name="Normal 23 4 4 2" xfId="21213" xr:uid="{00000000-0005-0000-0000-0000BE520000}"/>
    <cellStyle name="Normal 23 4 4 2 2" xfId="21214" xr:uid="{00000000-0005-0000-0000-0000BF520000}"/>
    <cellStyle name="Normal 23 4 4 3" xfId="21215" xr:uid="{00000000-0005-0000-0000-0000C0520000}"/>
    <cellStyle name="Normal 23 4 5" xfId="21216" xr:uid="{00000000-0005-0000-0000-0000C1520000}"/>
    <cellStyle name="Normal 23 4 5 2" xfId="21217" xr:uid="{00000000-0005-0000-0000-0000C2520000}"/>
    <cellStyle name="Normal 23 4 5 2 2" xfId="21218" xr:uid="{00000000-0005-0000-0000-0000C3520000}"/>
    <cellStyle name="Normal 23 4 5 3" xfId="21219" xr:uid="{00000000-0005-0000-0000-0000C4520000}"/>
    <cellStyle name="Normal 23 4 6" xfId="21220" xr:uid="{00000000-0005-0000-0000-0000C5520000}"/>
    <cellStyle name="Normal 23 4 6 2" xfId="21221" xr:uid="{00000000-0005-0000-0000-0000C6520000}"/>
    <cellStyle name="Normal 23 4 6 2 2" xfId="21222" xr:uid="{00000000-0005-0000-0000-0000C7520000}"/>
    <cellStyle name="Normal 23 4 6 3" xfId="21223" xr:uid="{00000000-0005-0000-0000-0000C8520000}"/>
    <cellStyle name="Normal 23 4 7" xfId="21224" xr:uid="{00000000-0005-0000-0000-0000C9520000}"/>
    <cellStyle name="Normal 23 4 7 2" xfId="21225" xr:uid="{00000000-0005-0000-0000-0000CA520000}"/>
    <cellStyle name="Normal 23 4 8" xfId="21226" xr:uid="{00000000-0005-0000-0000-0000CB520000}"/>
    <cellStyle name="Normal 23 4 8 2" xfId="21227" xr:uid="{00000000-0005-0000-0000-0000CC520000}"/>
    <cellStyle name="Normal 23 4 9" xfId="21228" xr:uid="{00000000-0005-0000-0000-0000CD520000}"/>
    <cellStyle name="Normal 23 5" xfId="21229" xr:uid="{00000000-0005-0000-0000-0000CE520000}"/>
    <cellStyle name="Normal 23 5 2" xfId="21230" xr:uid="{00000000-0005-0000-0000-0000CF520000}"/>
    <cellStyle name="Normal 23 5 2 2" xfId="21231" xr:uid="{00000000-0005-0000-0000-0000D0520000}"/>
    <cellStyle name="Normal 23 5 2 2 2" xfId="21232" xr:uid="{00000000-0005-0000-0000-0000D1520000}"/>
    <cellStyle name="Normal 23 5 2 2 2 2" xfId="21233" xr:uid="{00000000-0005-0000-0000-0000D2520000}"/>
    <cellStyle name="Normal 23 5 2 2 3" xfId="21234" xr:uid="{00000000-0005-0000-0000-0000D3520000}"/>
    <cellStyle name="Normal 23 5 2 3" xfId="21235" xr:uid="{00000000-0005-0000-0000-0000D4520000}"/>
    <cellStyle name="Normal 23 5 2 3 2" xfId="21236" xr:uid="{00000000-0005-0000-0000-0000D5520000}"/>
    <cellStyle name="Normal 23 5 2 3 2 2" xfId="21237" xr:uid="{00000000-0005-0000-0000-0000D6520000}"/>
    <cellStyle name="Normal 23 5 2 3 3" xfId="21238" xr:uid="{00000000-0005-0000-0000-0000D7520000}"/>
    <cellStyle name="Normal 23 5 2 4" xfId="21239" xr:uid="{00000000-0005-0000-0000-0000D8520000}"/>
    <cellStyle name="Normal 23 5 2 4 2" xfId="21240" xr:uid="{00000000-0005-0000-0000-0000D9520000}"/>
    <cellStyle name="Normal 23 5 2 4 2 2" xfId="21241" xr:uid="{00000000-0005-0000-0000-0000DA520000}"/>
    <cellStyle name="Normal 23 5 2 4 3" xfId="21242" xr:uid="{00000000-0005-0000-0000-0000DB520000}"/>
    <cellStyle name="Normal 23 5 2 5" xfId="21243" xr:uid="{00000000-0005-0000-0000-0000DC520000}"/>
    <cellStyle name="Normal 23 5 2 5 2" xfId="21244" xr:uid="{00000000-0005-0000-0000-0000DD520000}"/>
    <cellStyle name="Normal 23 5 2 6" xfId="21245" xr:uid="{00000000-0005-0000-0000-0000DE520000}"/>
    <cellStyle name="Normal 23 5 2 6 2" xfId="21246" xr:uid="{00000000-0005-0000-0000-0000DF520000}"/>
    <cellStyle name="Normal 23 5 2 7" xfId="21247" xr:uid="{00000000-0005-0000-0000-0000E0520000}"/>
    <cellStyle name="Normal 23 5 3" xfId="21248" xr:uid="{00000000-0005-0000-0000-0000E1520000}"/>
    <cellStyle name="Normal 23 5 3 2" xfId="21249" xr:uid="{00000000-0005-0000-0000-0000E2520000}"/>
    <cellStyle name="Normal 23 5 3 2 2" xfId="21250" xr:uid="{00000000-0005-0000-0000-0000E3520000}"/>
    <cellStyle name="Normal 23 5 3 3" xfId="21251" xr:uid="{00000000-0005-0000-0000-0000E4520000}"/>
    <cellStyle name="Normal 23 5 4" xfId="21252" xr:uid="{00000000-0005-0000-0000-0000E5520000}"/>
    <cellStyle name="Normal 23 5 4 2" xfId="21253" xr:uid="{00000000-0005-0000-0000-0000E6520000}"/>
    <cellStyle name="Normal 23 5 4 2 2" xfId="21254" xr:uid="{00000000-0005-0000-0000-0000E7520000}"/>
    <cellStyle name="Normal 23 5 4 3" xfId="21255" xr:uid="{00000000-0005-0000-0000-0000E8520000}"/>
    <cellStyle name="Normal 23 5 5" xfId="21256" xr:uid="{00000000-0005-0000-0000-0000E9520000}"/>
    <cellStyle name="Normal 23 5 5 2" xfId="21257" xr:uid="{00000000-0005-0000-0000-0000EA520000}"/>
    <cellStyle name="Normal 23 5 5 2 2" xfId="21258" xr:uid="{00000000-0005-0000-0000-0000EB520000}"/>
    <cellStyle name="Normal 23 5 5 3" xfId="21259" xr:uid="{00000000-0005-0000-0000-0000EC520000}"/>
    <cellStyle name="Normal 23 5 6" xfId="21260" xr:uid="{00000000-0005-0000-0000-0000ED520000}"/>
    <cellStyle name="Normal 23 5 6 2" xfId="21261" xr:uid="{00000000-0005-0000-0000-0000EE520000}"/>
    <cellStyle name="Normal 23 5 7" xfId="21262" xr:uid="{00000000-0005-0000-0000-0000EF520000}"/>
    <cellStyle name="Normal 23 5 7 2" xfId="21263" xr:uid="{00000000-0005-0000-0000-0000F0520000}"/>
    <cellStyle name="Normal 23 5 8" xfId="21264" xr:uid="{00000000-0005-0000-0000-0000F1520000}"/>
    <cellStyle name="Normal 23 6" xfId="21265" xr:uid="{00000000-0005-0000-0000-0000F2520000}"/>
    <cellStyle name="Normal 23 6 2" xfId="21266" xr:uid="{00000000-0005-0000-0000-0000F3520000}"/>
    <cellStyle name="Normal 23 6 2 2" xfId="21267" xr:uid="{00000000-0005-0000-0000-0000F4520000}"/>
    <cellStyle name="Normal 23 6 2 2 2" xfId="21268" xr:uid="{00000000-0005-0000-0000-0000F5520000}"/>
    <cellStyle name="Normal 23 6 2 3" xfId="21269" xr:uid="{00000000-0005-0000-0000-0000F6520000}"/>
    <cellStyle name="Normal 23 6 3" xfId="21270" xr:uid="{00000000-0005-0000-0000-0000F7520000}"/>
    <cellStyle name="Normal 23 6 3 2" xfId="21271" xr:uid="{00000000-0005-0000-0000-0000F8520000}"/>
    <cellStyle name="Normal 23 6 3 2 2" xfId="21272" xr:uid="{00000000-0005-0000-0000-0000F9520000}"/>
    <cellStyle name="Normal 23 6 3 3" xfId="21273" xr:uid="{00000000-0005-0000-0000-0000FA520000}"/>
    <cellStyle name="Normal 23 6 4" xfId="21274" xr:uid="{00000000-0005-0000-0000-0000FB520000}"/>
    <cellStyle name="Normal 23 6 4 2" xfId="21275" xr:uid="{00000000-0005-0000-0000-0000FC520000}"/>
    <cellStyle name="Normal 23 6 4 2 2" xfId="21276" xr:uid="{00000000-0005-0000-0000-0000FD520000}"/>
    <cellStyle name="Normal 23 6 4 3" xfId="21277" xr:uid="{00000000-0005-0000-0000-0000FE520000}"/>
    <cellStyle name="Normal 23 6 5" xfId="21278" xr:uid="{00000000-0005-0000-0000-0000FF520000}"/>
    <cellStyle name="Normal 23 6 5 2" xfId="21279" xr:uid="{00000000-0005-0000-0000-000000530000}"/>
    <cellStyle name="Normal 23 6 6" xfId="21280" xr:uid="{00000000-0005-0000-0000-000001530000}"/>
    <cellStyle name="Normal 23 6 6 2" xfId="21281" xr:uid="{00000000-0005-0000-0000-000002530000}"/>
    <cellStyle name="Normal 23 6 7" xfId="21282" xr:uid="{00000000-0005-0000-0000-000003530000}"/>
    <cellStyle name="Normal 23 7" xfId="21283" xr:uid="{00000000-0005-0000-0000-000004530000}"/>
    <cellStyle name="Normal 23 7 2" xfId="21284" xr:uid="{00000000-0005-0000-0000-000005530000}"/>
    <cellStyle name="Normal 23 7 2 2" xfId="21285" xr:uid="{00000000-0005-0000-0000-000006530000}"/>
    <cellStyle name="Normal 23 7 2 2 2" xfId="21286" xr:uid="{00000000-0005-0000-0000-000007530000}"/>
    <cellStyle name="Normal 23 7 2 3" xfId="21287" xr:uid="{00000000-0005-0000-0000-000008530000}"/>
    <cellStyle name="Normal 23 7 3" xfId="21288" xr:uid="{00000000-0005-0000-0000-000009530000}"/>
    <cellStyle name="Normal 23 7 3 2" xfId="21289" xr:uid="{00000000-0005-0000-0000-00000A530000}"/>
    <cellStyle name="Normal 23 7 3 2 2" xfId="21290" xr:uid="{00000000-0005-0000-0000-00000B530000}"/>
    <cellStyle name="Normal 23 7 3 3" xfId="21291" xr:uid="{00000000-0005-0000-0000-00000C530000}"/>
    <cellStyle name="Normal 23 7 4" xfId="21292" xr:uid="{00000000-0005-0000-0000-00000D530000}"/>
    <cellStyle name="Normal 23 7 4 2" xfId="21293" xr:uid="{00000000-0005-0000-0000-00000E530000}"/>
    <cellStyle name="Normal 23 7 4 2 2" xfId="21294" xr:uid="{00000000-0005-0000-0000-00000F530000}"/>
    <cellStyle name="Normal 23 7 4 3" xfId="21295" xr:uid="{00000000-0005-0000-0000-000010530000}"/>
    <cellStyle name="Normal 23 7 5" xfId="21296" xr:uid="{00000000-0005-0000-0000-000011530000}"/>
    <cellStyle name="Normal 23 7 5 2" xfId="21297" xr:uid="{00000000-0005-0000-0000-000012530000}"/>
    <cellStyle name="Normal 23 7 6" xfId="21298" xr:uid="{00000000-0005-0000-0000-000013530000}"/>
    <cellStyle name="Normal 23 7 6 2" xfId="21299" xr:uid="{00000000-0005-0000-0000-000014530000}"/>
    <cellStyle name="Normal 23 7 7" xfId="21300" xr:uid="{00000000-0005-0000-0000-000015530000}"/>
    <cellStyle name="Normal 23 8" xfId="21301" xr:uid="{00000000-0005-0000-0000-000016530000}"/>
    <cellStyle name="Normal 23 8 2" xfId="21302" xr:uid="{00000000-0005-0000-0000-000017530000}"/>
    <cellStyle name="Normal 23 8 2 2" xfId="21303" xr:uid="{00000000-0005-0000-0000-000018530000}"/>
    <cellStyle name="Normal 23 8 3" xfId="21304" xr:uid="{00000000-0005-0000-0000-000019530000}"/>
    <cellStyle name="Normal 23 9" xfId="21305" xr:uid="{00000000-0005-0000-0000-00001A530000}"/>
    <cellStyle name="Normal 23 9 2" xfId="21306" xr:uid="{00000000-0005-0000-0000-00001B530000}"/>
    <cellStyle name="Normal 23 9 2 2" xfId="21307" xr:uid="{00000000-0005-0000-0000-00001C530000}"/>
    <cellStyle name="Normal 23 9 3" xfId="21308" xr:uid="{00000000-0005-0000-0000-00001D530000}"/>
    <cellStyle name="Normal 23_Confidential Information" xfId="21309" xr:uid="{00000000-0005-0000-0000-00001E530000}"/>
    <cellStyle name="Normal 24" xfId="517" xr:uid="{00000000-0005-0000-0000-00001F530000}"/>
    <cellStyle name="Normal 24 10" xfId="21310" xr:uid="{00000000-0005-0000-0000-000020530000}"/>
    <cellStyle name="Normal 24 10 2" xfId="21311" xr:uid="{00000000-0005-0000-0000-000021530000}"/>
    <cellStyle name="Normal 24 10 2 2" xfId="21312" xr:uid="{00000000-0005-0000-0000-000022530000}"/>
    <cellStyle name="Normal 24 10 3" xfId="21313" xr:uid="{00000000-0005-0000-0000-000023530000}"/>
    <cellStyle name="Normal 24 11" xfId="21314" xr:uid="{00000000-0005-0000-0000-000024530000}"/>
    <cellStyle name="Normal 24 11 2" xfId="21315" xr:uid="{00000000-0005-0000-0000-000025530000}"/>
    <cellStyle name="Normal 24 12" xfId="21316" xr:uid="{00000000-0005-0000-0000-000026530000}"/>
    <cellStyle name="Normal 24 12 2" xfId="21317" xr:uid="{00000000-0005-0000-0000-000027530000}"/>
    <cellStyle name="Normal 24 13" xfId="21318" xr:uid="{00000000-0005-0000-0000-000028530000}"/>
    <cellStyle name="Normal 24 2" xfId="518" xr:uid="{00000000-0005-0000-0000-000029530000}"/>
    <cellStyle name="Normal 24 2 10" xfId="21319" xr:uid="{00000000-0005-0000-0000-00002A530000}"/>
    <cellStyle name="Normal 24 2 10 2" xfId="21320" xr:uid="{00000000-0005-0000-0000-00002B530000}"/>
    <cellStyle name="Normal 24 2 11" xfId="21321" xr:uid="{00000000-0005-0000-0000-00002C530000}"/>
    <cellStyle name="Normal 24 2 2" xfId="21322" xr:uid="{00000000-0005-0000-0000-00002D530000}"/>
    <cellStyle name="Normal 24 2 2 2" xfId="21323" xr:uid="{00000000-0005-0000-0000-00002E530000}"/>
    <cellStyle name="Normal 24 2 2 2 2" xfId="21324" xr:uid="{00000000-0005-0000-0000-00002F530000}"/>
    <cellStyle name="Normal 24 2 2 2 2 2" xfId="21325" xr:uid="{00000000-0005-0000-0000-000030530000}"/>
    <cellStyle name="Normal 24 2 2 2 2 2 2" xfId="21326" xr:uid="{00000000-0005-0000-0000-000031530000}"/>
    <cellStyle name="Normal 24 2 2 2 2 3" xfId="21327" xr:uid="{00000000-0005-0000-0000-000032530000}"/>
    <cellStyle name="Normal 24 2 2 2 3" xfId="21328" xr:uid="{00000000-0005-0000-0000-000033530000}"/>
    <cellStyle name="Normal 24 2 2 2 3 2" xfId="21329" xr:uid="{00000000-0005-0000-0000-000034530000}"/>
    <cellStyle name="Normal 24 2 2 2 3 2 2" xfId="21330" xr:uid="{00000000-0005-0000-0000-000035530000}"/>
    <cellStyle name="Normal 24 2 2 2 3 3" xfId="21331" xr:uid="{00000000-0005-0000-0000-000036530000}"/>
    <cellStyle name="Normal 24 2 2 2 4" xfId="21332" xr:uid="{00000000-0005-0000-0000-000037530000}"/>
    <cellStyle name="Normal 24 2 2 2 4 2" xfId="21333" xr:uid="{00000000-0005-0000-0000-000038530000}"/>
    <cellStyle name="Normal 24 2 2 2 4 2 2" xfId="21334" xr:uid="{00000000-0005-0000-0000-000039530000}"/>
    <cellStyle name="Normal 24 2 2 2 4 3" xfId="21335" xr:uid="{00000000-0005-0000-0000-00003A530000}"/>
    <cellStyle name="Normal 24 2 2 2 5" xfId="21336" xr:uid="{00000000-0005-0000-0000-00003B530000}"/>
    <cellStyle name="Normal 24 2 2 2 5 2" xfId="21337" xr:uid="{00000000-0005-0000-0000-00003C530000}"/>
    <cellStyle name="Normal 24 2 2 2 6" xfId="21338" xr:uid="{00000000-0005-0000-0000-00003D530000}"/>
    <cellStyle name="Normal 24 2 2 2 6 2" xfId="21339" xr:uid="{00000000-0005-0000-0000-00003E530000}"/>
    <cellStyle name="Normal 24 2 2 2 7" xfId="21340" xr:uid="{00000000-0005-0000-0000-00003F530000}"/>
    <cellStyle name="Normal 24 2 2 3" xfId="21341" xr:uid="{00000000-0005-0000-0000-000040530000}"/>
    <cellStyle name="Normal 24 2 2 3 2" xfId="21342" xr:uid="{00000000-0005-0000-0000-000041530000}"/>
    <cellStyle name="Normal 24 2 2 3 2 2" xfId="21343" xr:uid="{00000000-0005-0000-0000-000042530000}"/>
    <cellStyle name="Normal 24 2 2 3 2 2 2" xfId="21344" xr:uid="{00000000-0005-0000-0000-000043530000}"/>
    <cellStyle name="Normal 24 2 2 3 2 3" xfId="21345" xr:uid="{00000000-0005-0000-0000-000044530000}"/>
    <cellStyle name="Normal 24 2 2 3 3" xfId="21346" xr:uid="{00000000-0005-0000-0000-000045530000}"/>
    <cellStyle name="Normal 24 2 2 3 3 2" xfId="21347" xr:uid="{00000000-0005-0000-0000-000046530000}"/>
    <cellStyle name="Normal 24 2 2 3 3 2 2" xfId="21348" xr:uid="{00000000-0005-0000-0000-000047530000}"/>
    <cellStyle name="Normal 24 2 2 3 3 3" xfId="21349" xr:uid="{00000000-0005-0000-0000-000048530000}"/>
    <cellStyle name="Normal 24 2 2 3 4" xfId="21350" xr:uid="{00000000-0005-0000-0000-000049530000}"/>
    <cellStyle name="Normal 24 2 2 3 4 2" xfId="21351" xr:uid="{00000000-0005-0000-0000-00004A530000}"/>
    <cellStyle name="Normal 24 2 2 3 4 2 2" xfId="21352" xr:uid="{00000000-0005-0000-0000-00004B530000}"/>
    <cellStyle name="Normal 24 2 2 3 4 3" xfId="21353" xr:uid="{00000000-0005-0000-0000-00004C530000}"/>
    <cellStyle name="Normal 24 2 2 3 5" xfId="21354" xr:uid="{00000000-0005-0000-0000-00004D530000}"/>
    <cellStyle name="Normal 24 2 2 3 5 2" xfId="21355" xr:uid="{00000000-0005-0000-0000-00004E530000}"/>
    <cellStyle name="Normal 24 2 2 3 6" xfId="21356" xr:uid="{00000000-0005-0000-0000-00004F530000}"/>
    <cellStyle name="Normal 24 2 2 3 6 2" xfId="21357" xr:uid="{00000000-0005-0000-0000-000050530000}"/>
    <cellStyle name="Normal 24 2 2 3 7" xfId="21358" xr:uid="{00000000-0005-0000-0000-000051530000}"/>
    <cellStyle name="Normal 24 2 2 4" xfId="21359" xr:uid="{00000000-0005-0000-0000-000052530000}"/>
    <cellStyle name="Normal 24 2 2 4 2" xfId="21360" xr:uid="{00000000-0005-0000-0000-000053530000}"/>
    <cellStyle name="Normal 24 2 2 4 2 2" xfId="21361" xr:uid="{00000000-0005-0000-0000-000054530000}"/>
    <cellStyle name="Normal 24 2 2 4 3" xfId="21362" xr:uid="{00000000-0005-0000-0000-000055530000}"/>
    <cellStyle name="Normal 24 2 2 5" xfId="21363" xr:uid="{00000000-0005-0000-0000-000056530000}"/>
    <cellStyle name="Normal 24 2 2 5 2" xfId="21364" xr:uid="{00000000-0005-0000-0000-000057530000}"/>
    <cellStyle name="Normal 24 2 2 5 2 2" xfId="21365" xr:uid="{00000000-0005-0000-0000-000058530000}"/>
    <cellStyle name="Normal 24 2 2 5 3" xfId="21366" xr:uid="{00000000-0005-0000-0000-000059530000}"/>
    <cellStyle name="Normal 24 2 2 6" xfId="21367" xr:uid="{00000000-0005-0000-0000-00005A530000}"/>
    <cellStyle name="Normal 24 2 2 6 2" xfId="21368" xr:uid="{00000000-0005-0000-0000-00005B530000}"/>
    <cellStyle name="Normal 24 2 2 6 2 2" xfId="21369" xr:uid="{00000000-0005-0000-0000-00005C530000}"/>
    <cellStyle name="Normal 24 2 2 6 3" xfId="21370" xr:uid="{00000000-0005-0000-0000-00005D530000}"/>
    <cellStyle name="Normal 24 2 2 7" xfId="21371" xr:uid="{00000000-0005-0000-0000-00005E530000}"/>
    <cellStyle name="Normal 24 2 2 7 2" xfId="21372" xr:uid="{00000000-0005-0000-0000-00005F530000}"/>
    <cellStyle name="Normal 24 2 2 8" xfId="21373" xr:uid="{00000000-0005-0000-0000-000060530000}"/>
    <cellStyle name="Normal 24 2 2 8 2" xfId="21374" xr:uid="{00000000-0005-0000-0000-000061530000}"/>
    <cellStyle name="Normal 24 2 2 9" xfId="21375" xr:uid="{00000000-0005-0000-0000-000062530000}"/>
    <cellStyle name="Normal 24 2 3" xfId="21376" xr:uid="{00000000-0005-0000-0000-000063530000}"/>
    <cellStyle name="Normal 24 2 3 2" xfId="21377" xr:uid="{00000000-0005-0000-0000-000064530000}"/>
    <cellStyle name="Normal 24 2 3 2 2" xfId="21378" xr:uid="{00000000-0005-0000-0000-000065530000}"/>
    <cellStyle name="Normal 24 2 3 2 2 2" xfId="21379" xr:uid="{00000000-0005-0000-0000-000066530000}"/>
    <cellStyle name="Normal 24 2 3 2 2 2 2" xfId="21380" xr:uid="{00000000-0005-0000-0000-000067530000}"/>
    <cellStyle name="Normal 24 2 3 2 2 3" xfId="21381" xr:uid="{00000000-0005-0000-0000-000068530000}"/>
    <cellStyle name="Normal 24 2 3 2 3" xfId="21382" xr:uid="{00000000-0005-0000-0000-000069530000}"/>
    <cellStyle name="Normal 24 2 3 2 3 2" xfId="21383" xr:uid="{00000000-0005-0000-0000-00006A530000}"/>
    <cellStyle name="Normal 24 2 3 2 3 2 2" xfId="21384" xr:uid="{00000000-0005-0000-0000-00006B530000}"/>
    <cellStyle name="Normal 24 2 3 2 3 3" xfId="21385" xr:uid="{00000000-0005-0000-0000-00006C530000}"/>
    <cellStyle name="Normal 24 2 3 2 4" xfId="21386" xr:uid="{00000000-0005-0000-0000-00006D530000}"/>
    <cellStyle name="Normal 24 2 3 2 4 2" xfId="21387" xr:uid="{00000000-0005-0000-0000-00006E530000}"/>
    <cellStyle name="Normal 24 2 3 2 4 2 2" xfId="21388" xr:uid="{00000000-0005-0000-0000-00006F530000}"/>
    <cellStyle name="Normal 24 2 3 2 4 3" xfId="21389" xr:uid="{00000000-0005-0000-0000-000070530000}"/>
    <cellStyle name="Normal 24 2 3 2 5" xfId="21390" xr:uid="{00000000-0005-0000-0000-000071530000}"/>
    <cellStyle name="Normal 24 2 3 2 5 2" xfId="21391" xr:uid="{00000000-0005-0000-0000-000072530000}"/>
    <cellStyle name="Normal 24 2 3 2 6" xfId="21392" xr:uid="{00000000-0005-0000-0000-000073530000}"/>
    <cellStyle name="Normal 24 2 3 2 6 2" xfId="21393" xr:uid="{00000000-0005-0000-0000-000074530000}"/>
    <cellStyle name="Normal 24 2 3 2 7" xfId="21394" xr:uid="{00000000-0005-0000-0000-000075530000}"/>
    <cellStyle name="Normal 24 2 3 3" xfId="21395" xr:uid="{00000000-0005-0000-0000-000076530000}"/>
    <cellStyle name="Normal 24 2 3 3 2" xfId="21396" xr:uid="{00000000-0005-0000-0000-000077530000}"/>
    <cellStyle name="Normal 24 2 3 3 2 2" xfId="21397" xr:uid="{00000000-0005-0000-0000-000078530000}"/>
    <cellStyle name="Normal 24 2 3 3 3" xfId="21398" xr:uid="{00000000-0005-0000-0000-000079530000}"/>
    <cellStyle name="Normal 24 2 3 4" xfId="21399" xr:uid="{00000000-0005-0000-0000-00007A530000}"/>
    <cellStyle name="Normal 24 2 3 4 2" xfId="21400" xr:uid="{00000000-0005-0000-0000-00007B530000}"/>
    <cellStyle name="Normal 24 2 3 4 2 2" xfId="21401" xr:uid="{00000000-0005-0000-0000-00007C530000}"/>
    <cellStyle name="Normal 24 2 3 4 3" xfId="21402" xr:uid="{00000000-0005-0000-0000-00007D530000}"/>
    <cellStyle name="Normal 24 2 3 5" xfId="21403" xr:uid="{00000000-0005-0000-0000-00007E530000}"/>
    <cellStyle name="Normal 24 2 3 5 2" xfId="21404" xr:uid="{00000000-0005-0000-0000-00007F530000}"/>
    <cellStyle name="Normal 24 2 3 5 2 2" xfId="21405" xr:uid="{00000000-0005-0000-0000-000080530000}"/>
    <cellStyle name="Normal 24 2 3 5 3" xfId="21406" xr:uid="{00000000-0005-0000-0000-000081530000}"/>
    <cellStyle name="Normal 24 2 3 6" xfId="21407" xr:uid="{00000000-0005-0000-0000-000082530000}"/>
    <cellStyle name="Normal 24 2 3 6 2" xfId="21408" xr:uid="{00000000-0005-0000-0000-000083530000}"/>
    <cellStyle name="Normal 24 2 3 7" xfId="21409" xr:uid="{00000000-0005-0000-0000-000084530000}"/>
    <cellStyle name="Normal 24 2 3 7 2" xfId="21410" xr:uid="{00000000-0005-0000-0000-000085530000}"/>
    <cellStyle name="Normal 24 2 3 8" xfId="21411" xr:uid="{00000000-0005-0000-0000-000086530000}"/>
    <cellStyle name="Normal 24 2 4" xfId="21412" xr:uid="{00000000-0005-0000-0000-000087530000}"/>
    <cellStyle name="Normal 24 2 4 2" xfId="21413" xr:uid="{00000000-0005-0000-0000-000088530000}"/>
    <cellStyle name="Normal 24 2 4 2 2" xfId="21414" xr:uid="{00000000-0005-0000-0000-000089530000}"/>
    <cellStyle name="Normal 24 2 4 2 2 2" xfId="21415" xr:uid="{00000000-0005-0000-0000-00008A530000}"/>
    <cellStyle name="Normal 24 2 4 2 3" xfId="21416" xr:uid="{00000000-0005-0000-0000-00008B530000}"/>
    <cellStyle name="Normal 24 2 4 3" xfId="21417" xr:uid="{00000000-0005-0000-0000-00008C530000}"/>
    <cellStyle name="Normal 24 2 4 3 2" xfId="21418" xr:uid="{00000000-0005-0000-0000-00008D530000}"/>
    <cellStyle name="Normal 24 2 4 3 2 2" xfId="21419" xr:uid="{00000000-0005-0000-0000-00008E530000}"/>
    <cellStyle name="Normal 24 2 4 3 3" xfId="21420" xr:uid="{00000000-0005-0000-0000-00008F530000}"/>
    <cellStyle name="Normal 24 2 4 4" xfId="21421" xr:uid="{00000000-0005-0000-0000-000090530000}"/>
    <cellStyle name="Normal 24 2 4 4 2" xfId="21422" xr:uid="{00000000-0005-0000-0000-000091530000}"/>
    <cellStyle name="Normal 24 2 4 4 2 2" xfId="21423" xr:uid="{00000000-0005-0000-0000-000092530000}"/>
    <cellStyle name="Normal 24 2 4 4 3" xfId="21424" xr:uid="{00000000-0005-0000-0000-000093530000}"/>
    <cellStyle name="Normal 24 2 4 5" xfId="21425" xr:uid="{00000000-0005-0000-0000-000094530000}"/>
    <cellStyle name="Normal 24 2 4 5 2" xfId="21426" xr:uid="{00000000-0005-0000-0000-000095530000}"/>
    <cellStyle name="Normal 24 2 4 6" xfId="21427" xr:uid="{00000000-0005-0000-0000-000096530000}"/>
    <cellStyle name="Normal 24 2 4 6 2" xfId="21428" xr:uid="{00000000-0005-0000-0000-000097530000}"/>
    <cellStyle name="Normal 24 2 4 7" xfId="21429" xr:uid="{00000000-0005-0000-0000-000098530000}"/>
    <cellStyle name="Normal 24 2 5" xfId="21430" xr:uid="{00000000-0005-0000-0000-000099530000}"/>
    <cellStyle name="Normal 24 2 5 2" xfId="21431" xr:uid="{00000000-0005-0000-0000-00009A530000}"/>
    <cellStyle name="Normal 24 2 5 2 2" xfId="21432" xr:uid="{00000000-0005-0000-0000-00009B530000}"/>
    <cellStyle name="Normal 24 2 5 2 2 2" xfId="21433" xr:uid="{00000000-0005-0000-0000-00009C530000}"/>
    <cellStyle name="Normal 24 2 5 2 3" xfId="21434" xr:uid="{00000000-0005-0000-0000-00009D530000}"/>
    <cellStyle name="Normal 24 2 5 3" xfId="21435" xr:uid="{00000000-0005-0000-0000-00009E530000}"/>
    <cellStyle name="Normal 24 2 5 3 2" xfId="21436" xr:uid="{00000000-0005-0000-0000-00009F530000}"/>
    <cellStyle name="Normal 24 2 5 3 2 2" xfId="21437" xr:uid="{00000000-0005-0000-0000-0000A0530000}"/>
    <cellStyle name="Normal 24 2 5 3 3" xfId="21438" xr:uid="{00000000-0005-0000-0000-0000A1530000}"/>
    <cellStyle name="Normal 24 2 5 4" xfId="21439" xr:uid="{00000000-0005-0000-0000-0000A2530000}"/>
    <cellStyle name="Normal 24 2 5 4 2" xfId="21440" xr:uid="{00000000-0005-0000-0000-0000A3530000}"/>
    <cellStyle name="Normal 24 2 5 4 2 2" xfId="21441" xr:uid="{00000000-0005-0000-0000-0000A4530000}"/>
    <cellStyle name="Normal 24 2 5 4 3" xfId="21442" xr:uid="{00000000-0005-0000-0000-0000A5530000}"/>
    <cellStyle name="Normal 24 2 5 5" xfId="21443" xr:uid="{00000000-0005-0000-0000-0000A6530000}"/>
    <cellStyle name="Normal 24 2 5 5 2" xfId="21444" xr:uid="{00000000-0005-0000-0000-0000A7530000}"/>
    <cellStyle name="Normal 24 2 5 6" xfId="21445" xr:uid="{00000000-0005-0000-0000-0000A8530000}"/>
    <cellStyle name="Normal 24 2 5 6 2" xfId="21446" xr:uid="{00000000-0005-0000-0000-0000A9530000}"/>
    <cellStyle name="Normal 24 2 5 7" xfId="21447" xr:uid="{00000000-0005-0000-0000-0000AA530000}"/>
    <cellStyle name="Normal 24 2 6" xfId="21448" xr:uid="{00000000-0005-0000-0000-0000AB530000}"/>
    <cellStyle name="Normal 24 2 6 2" xfId="21449" xr:uid="{00000000-0005-0000-0000-0000AC530000}"/>
    <cellStyle name="Normal 24 2 6 2 2" xfId="21450" xr:uid="{00000000-0005-0000-0000-0000AD530000}"/>
    <cellStyle name="Normal 24 2 6 3" xfId="21451" xr:uid="{00000000-0005-0000-0000-0000AE530000}"/>
    <cellStyle name="Normal 24 2 7" xfId="21452" xr:uid="{00000000-0005-0000-0000-0000AF530000}"/>
    <cellStyle name="Normal 24 2 7 2" xfId="21453" xr:uid="{00000000-0005-0000-0000-0000B0530000}"/>
    <cellStyle name="Normal 24 2 7 2 2" xfId="21454" xr:uid="{00000000-0005-0000-0000-0000B1530000}"/>
    <cellStyle name="Normal 24 2 7 3" xfId="21455" xr:uid="{00000000-0005-0000-0000-0000B2530000}"/>
    <cellStyle name="Normal 24 2 8" xfId="21456" xr:uid="{00000000-0005-0000-0000-0000B3530000}"/>
    <cellStyle name="Normal 24 2 8 2" xfId="21457" xr:uid="{00000000-0005-0000-0000-0000B4530000}"/>
    <cellStyle name="Normal 24 2 8 2 2" xfId="21458" xr:uid="{00000000-0005-0000-0000-0000B5530000}"/>
    <cellStyle name="Normal 24 2 8 3" xfId="21459" xr:uid="{00000000-0005-0000-0000-0000B6530000}"/>
    <cellStyle name="Normal 24 2 9" xfId="21460" xr:uid="{00000000-0005-0000-0000-0000B7530000}"/>
    <cellStyle name="Normal 24 2 9 2" xfId="21461" xr:uid="{00000000-0005-0000-0000-0000B8530000}"/>
    <cellStyle name="Normal 24 3" xfId="519" xr:uid="{00000000-0005-0000-0000-0000B9530000}"/>
    <cellStyle name="Normal 24 3 10" xfId="21462" xr:uid="{00000000-0005-0000-0000-0000BA530000}"/>
    <cellStyle name="Normal 24 3 10 2" xfId="21463" xr:uid="{00000000-0005-0000-0000-0000BB530000}"/>
    <cellStyle name="Normal 24 3 11" xfId="21464" xr:uid="{00000000-0005-0000-0000-0000BC530000}"/>
    <cellStyle name="Normal 24 3 2" xfId="21465" xr:uid="{00000000-0005-0000-0000-0000BD530000}"/>
    <cellStyle name="Normal 24 3 2 2" xfId="21466" xr:uid="{00000000-0005-0000-0000-0000BE530000}"/>
    <cellStyle name="Normal 24 3 2 2 2" xfId="21467" xr:uid="{00000000-0005-0000-0000-0000BF530000}"/>
    <cellStyle name="Normal 24 3 2 2 2 2" xfId="21468" xr:uid="{00000000-0005-0000-0000-0000C0530000}"/>
    <cellStyle name="Normal 24 3 2 2 2 2 2" xfId="21469" xr:uid="{00000000-0005-0000-0000-0000C1530000}"/>
    <cellStyle name="Normal 24 3 2 2 2 3" xfId="21470" xr:uid="{00000000-0005-0000-0000-0000C2530000}"/>
    <cellStyle name="Normal 24 3 2 2 3" xfId="21471" xr:uid="{00000000-0005-0000-0000-0000C3530000}"/>
    <cellStyle name="Normal 24 3 2 2 3 2" xfId="21472" xr:uid="{00000000-0005-0000-0000-0000C4530000}"/>
    <cellStyle name="Normal 24 3 2 2 3 2 2" xfId="21473" xr:uid="{00000000-0005-0000-0000-0000C5530000}"/>
    <cellStyle name="Normal 24 3 2 2 3 3" xfId="21474" xr:uid="{00000000-0005-0000-0000-0000C6530000}"/>
    <cellStyle name="Normal 24 3 2 2 4" xfId="21475" xr:uid="{00000000-0005-0000-0000-0000C7530000}"/>
    <cellStyle name="Normal 24 3 2 2 4 2" xfId="21476" xr:uid="{00000000-0005-0000-0000-0000C8530000}"/>
    <cellStyle name="Normal 24 3 2 2 4 2 2" xfId="21477" xr:uid="{00000000-0005-0000-0000-0000C9530000}"/>
    <cellStyle name="Normal 24 3 2 2 4 3" xfId="21478" xr:uid="{00000000-0005-0000-0000-0000CA530000}"/>
    <cellStyle name="Normal 24 3 2 2 5" xfId="21479" xr:uid="{00000000-0005-0000-0000-0000CB530000}"/>
    <cellStyle name="Normal 24 3 2 2 5 2" xfId="21480" xr:uid="{00000000-0005-0000-0000-0000CC530000}"/>
    <cellStyle name="Normal 24 3 2 2 6" xfId="21481" xr:uid="{00000000-0005-0000-0000-0000CD530000}"/>
    <cellStyle name="Normal 24 3 2 2 6 2" xfId="21482" xr:uid="{00000000-0005-0000-0000-0000CE530000}"/>
    <cellStyle name="Normal 24 3 2 2 7" xfId="21483" xr:uid="{00000000-0005-0000-0000-0000CF530000}"/>
    <cellStyle name="Normal 24 3 2 3" xfId="21484" xr:uid="{00000000-0005-0000-0000-0000D0530000}"/>
    <cellStyle name="Normal 24 3 2 3 2" xfId="21485" xr:uid="{00000000-0005-0000-0000-0000D1530000}"/>
    <cellStyle name="Normal 24 3 2 3 2 2" xfId="21486" xr:uid="{00000000-0005-0000-0000-0000D2530000}"/>
    <cellStyle name="Normal 24 3 2 3 2 2 2" xfId="21487" xr:uid="{00000000-0005-0000-0000-0000D3530000}"/>
    <cellStyle name="Normal 24 3 2 3 2 3" xfId="21488" xr:uid="{00000000-0005-0000-0000-0000D4530000}"/>
    <cellStyle name="Normal 24 3 2 3 3" xfId="21489" xr:uid="{00000000-0005-0000-0000-0000D5530000}"/>
    <cellStyle name="Normal 24 3 2 3 3 2" xfId="21490" xr:uid="{00000000-0005-0000-0000-0000D6530000}"/>
    <cellStyle name="Normal 24 3 2 3 3 2 2" xfId="21491" xr:uid="{00000000-0005-0000-0000-0000D7530000}"/>
    <cellStyle name="Normal 24 3 2 3 3 3" xfId="21492" xr:uid="{00000000-0005-0000-0000-0000D8530000}"/>
    <cellStyle name="Normal 24 3 2 3 4" xfId="21493" xr:uid="{00000000-0005-0000-0000-0000D9530000}"/>
    <cellStyle name="Normal 24 3 2 3 4 2" xfId="21494" xr:uid="{00000000-0005-0000-0000-0000DA530000}"/>
    <cellStyle name="Normal 24 3 2 3 4 2 2" xfId="21495" xr:uid="{00000000-0005-0000-0000-0000DB530000}"/>
    <cellStyle name="Normal 24 3 2 3 4 3" xfId="21496" xr:uid="{00000000-0005-0000-0000-0000DC530000}"/>
    <cellStyle name="Normal 24 3 2 3 5" xfId="21497" xr:uid="{00000000-0005-0000-0000-0000DD530000}"/>
    <cellStyle name="Normal 24 3 2 3 5 2" xfId="21498" xr:uid="{00000000-0005-0000-0000-0000DE530000}"/>
    <cellStyle name="Normal 24 3 2 3 6" xfId="21499" xr:uid="{00000000-0005-0000-0000-0000DF530000}"/>
    <cellStyle name="Normal 24 3 2 3 6 2" xfId="21500" xr:uid="{00000000-0005-0000-0000-0000E0530000}"/>
    <cellStyle name="Normal 24 3 2 3 7" xfId="21501" xr:uid="{00000000-0005-0000-0000-0000E1530000}"/>
    <cellStyle name="Normal 24 3 2 4" xfId="21502" xr:uid="{00000000-0005-0000-0000-0000E2530000}"/>
    <cellStyle name="Normal 24 3 2 4 2" xfId="21503" xr:uid="{00000000-0005-0000-0000-0000E3530000}"/>
    <cellStyle name="Normal 24 3 2 4 2 2" xfId="21504" xr:uid="{00000000-0005-0000-0000-0000E4530000}"/>
    <cellStyle name="Normal 24 3 2 4 3" xfId="21505" xr:uid="{00000000-0005-0000-0000-0000E5530000}"/>
    <cellStyle name="Normal 24 3 2 5" xfId="21506" xr:uid="{00000000-0005-0000-0000-0000E6530000}"/>
    <cellStyle name="Normal 24 3 2 5 2" xfId="21507" xr:uid="{00000000-0005-0000-0000-0000E7530000}"/>
    <cellStyle name="Normal 24 3 2 5 2 2" xfId="21508" xr:uid="{00000000-0005-0000-0000-0000E8530000}"/>
    <cellStyle name="Normal 24 3 2 5 3" xfId="21509" xr:uid="{00000000-0005-0000-0000-0000E9530000}"/>
    <cellStyle name="Normal 24 3 2 6" xfId="21510" xr:uid="{00000000-0005-0000-0000-0000EA530000}"/>
    <cellStyle name="Normal 24 3 2 6 2" xfId="21511" xr:uid="{00000000-0005-0000-0000-0000EB530000}"/>
    <cellStyle name="Normal 24 3 2 6 2 2" xfId="21512" xr:uid="{00000000-0005-0000-0000-0000EC530000}"/>
    <cellStyle name="Normal 24 3 2 6 3" xfId="21513" xr:uid="{00000000-0005-0000-0000-0000ED530000}"/>
    <cellStyle name="Normal 24 3 2 7" xfId="21514" xr:uid="{00000000-0005-0000-0000-0000EE530000}"/>
    <cellStyle name="Normal 24 3 2 7 2" xfId="21515" xr:uid="{00000000-0005-0000-0000-0000EF530000}"/>
    <cellStyle name="Normal 24 3 2 8" xfId="21516" xr:uid="{00000000-0005-0000-0000-0000F0530000}"/>
    <cellStyle name="Normal 24 3 2 8 2" xfId="21517" xr:uid="{00000000-0005-0000-0000-0000F1530000}"/>
    <cellStyle name="Normal 24 3 2 9" xfId="21518" xr:uid="{00000000-0005-0000-0000-0000F2530000}"/>
    <cellStyle name="Normal 24 3 3" xfId="21519" xr:uid="{00000000-0005-0000-0000-0000F3530000}"/>
    <cellStyle name="Normal 24 3 3 2" xfId="21520" xr:uid="{00000000-0005-0000-0000-0000F4530000}"/>
    <cellStyle name="Normal 24 3 3 2 2" xfId="21521" xr:uid="{00000000-0005-0000-0000-0000F5530000}"/>
    <cellStyle name="Normal 24 3 3 2 2 2" xfId="21522" xr:uid="{00000000-0005-0000-0000-0000F6530000}"/>
    <cellStyle name="Normal 24 3 3 2 2 2 2" xfId="21523" xr:uid="{00000000-0005-0000-0000-0000F7530000}"/>
    <cellStyle name="Normal 24 3 3 2 2 3" xfId="21524" xr:uid="{00000000-0005-0000-0000-0000F8530000}"/>
    <cellStyle name="Normal 24 3 3 2 3" xfId="21525" xr:uid="{00000000-0005-0000-0000-0000F9530000}"/>
    <cellStyle name="Normal 24 3 3 2 3 2" xfId="21526" xr:uid="{00000000-0005-0000-0000-0000FA530000}"/>
    <cellStyle name="Normal 24 3 3 2 3 2 2" xfId="21527" xr:uid="{00000000-0005-0000-0000-0000FB530000}"/>
    <cellStyle name="Normal 24 3 3 2 3 3" xfId="21528" xr:uid="{00000000-0005-0000-0000-0000FC530000}"/>
    <cellStyle name="Normal 24 3 3 2 4" xfId="21529" xr:uid="{00000000-0005-0000-0000-0000FD530000}"/>
    <cellStyle name="Normal 24 3 3 2 4 2" xfId="21530" xr:uid="{00000000-0005-0000-0000-0000FE530000}"/>
    <cellStyle name="Normal 24 3 3 2 4 2 2" xfId="21531" xr:uid="{00000000-0005-0000-0000-0000FF530000}"/>
    <cellStyle name="Normal 24 3 3 2 4 3" xfId="21532" xr:uid="{00000000-0005-0000-0000-000000540000}"/>
    <cellStyle name="Normal 24 3 3 2 5" xfId="21533" xr:uid="{00000000-0005-0000-0000-000001540000}"/>
    <cellStyle name="Normal 24 3 3 2 5 2" xfId="21534" xr:uid="{00000000-0005-0000-0000-000002540000}"/>
    <cellStyle name="Normal 24 3 3 2 6" xfId="21535" xr:uid="{00000000-0005-0000-0000-000003540000}"/>
    <cellStyle name="Normal 24 3 3 2 6 2" xfId="21536" xr:uid="{00000000-0005-0000-0000-000004540000}"/>
    <cellStyle name="Normal 24 3 3 2 7" xfId="21537" xr:uid="{00000000-0005-0000-0000-000005540000}"/>
    <cellStyle name="Normal 24 3 3 3" xfId="21538" xr:uid="{00000000-0005-0000-0000-000006540000}"/>
    <cellStyle name="Normal 24 3 3 3 2" xfId="21539" xr:uid="{00000000-0005-0000-0000-000007540000}"/>
    <cellStyle name="Normal 24 3 3 3 2 2" xfId="21540" xr:uid="{00000000-0005-0000-0000-000008540000}"/>
    <cellStyle name="Normal 24 3 3 3 3" xfId="21541" xr:uid="{00000000-0005-0000-0000-000009540000}"/>
    <cellStyle name="Normal 24 3 3 4" xfId="21542" xr:uid="{00000000-0005-0000-0000-00000A540000}"/>
    <cellStyle name="Normal 24 3 3 4 2" xfId="21543" xr:uid="{00000000-0005-0000-0000-00000B540000}"/>
    <cellStyle name="Normal 24 3 3 4 2 2" xfId="21544" xr:uid="{00000000-0005-0000-0000-00000C540000}"/>
    <cellStyle name="Normal 24 3 3 4 3" xfId="21545" xr:uid="{00000000-0005-0000-0000-00000D540000}"/>
    <cellStyle name="Normal 24 3 3 5" xfId="21546" xr:uid="{00000000-0005-0000-0000-00000E540000}"/>
    <cellStyle name="Normal 24 3 3 5 2" xfId="21547" xr:uid="{00000000-0005-0000-0000-00000F540000}"/>
    <cellStyle name="Normal 24 3 3 5 2 2" xfId="21548" xr:uid="{00000000-0005-0000-0000-000010540000}"/>
    <cellStyle name="Normal 24 3 3 5 3" xfId="21549" xr:uid="{00000000-0005-0000-0000-000011540000}"/>
    <cellStyle name="Normal 24 3 3 6" xfId="21550" xr:uid="{00000000-0005-0000-0000-000012540000}"/>
    <cellStyle name="Normal 24 3 3 6 2" xfId="21551" xr:uid="{00000000-0005-0000-0000-000013540000}"/>
    <cellStyle name="Normal 24 3 3 7" xfId="21552" xr:uid="{00000000-0005-0000-0000-000014540000}"/>
    <cellStyle name="Normal 24 3 3 7 2" xfId="21553" xr:uid="{00000000-0005-0000-0000-000015540000}"/>
    <cellStyle name="Normal 24 3 3 8" xfId="21554" xr:uid="{00000000-0005-0000-0000-000016540000}"/>
    <cellStyle name="Normal 24 3 4" xfId="21555" xr:uid="{00000000-0005-0000-0000-000017540000}"/>
    <cellStyle name="Normal 24 3 4 2" xfId="21556" xr:uid="{00000000-0005-0000-0000-000018540000}"/>
    <cellStyle name="Normal 24 3 4 2 2" xfId="21557" xr:uid="{00000000-0005-0000-0000-000019540000}"/>
    <cellStyle name="Normal 24 3 4 2 2 2" xfId="21558" xr:uid="{00000000-0005-0000-0000-00001A540000}"/>
    <cellStyle name="Normal 24 3 4 2 3" xfId="21559" xr:uid="{00000000-0005-0000-0000-00001B540000}"/>
    <cellStyle name="Normal 24 3 4 3" xfId="21560" xr:uid="{00000000-0005-0000-0000-00001C540000}"/>
    <cellStyle name="Normal 24 3 4 3 2" xfId="21561" xr:uid="{00000000-0005-0000-0000-00001D540000}"/>
    <cellStyle name="Normal 24 3 4 3 2 2" xfId="21562" xr:uid="{00000000-0005-0000-0000-00001E540000}"/>
    <cellStyle name="Normal 24 3 4 3 3" xfId="21563" xr:uid="{00000000-0005-0000-0000-00001F540000}"/>
    <cellStyle name="Normal 24 3 4 4" xfId="21564" xr:uid="{00000000-0005-0000-0000-000020540000}"/>
    <cellStyle name="Normal 24 3 4 4 2" xfId="21565" xr:uid="{00000000-0005-0000-0000-000021540000}"/>
    <cellStyle name="Normal 24 3 4 4 2 2" xfId="21566" xr:uid="{00000000-0005-0000-0000-000022540000}"/>
    <cellStyle name="Normal 24 3 4 4 3" xfId="21567" xr:uid="{00000000-0005-0000-0000-000023540000}"/>
    <cellStyle name="Normal 24 3 4 5" xfId="21568" xr:uid="{00000000-0005-0000-0000-000024540000}"/>
    <cellStyle name="Normal 24 3 4 5 2" xfId="21569" xr:uid="{00000000-0005-0000-0000-000025540000}"/>
    <cellStyle name="Normal 24 3 4 6" xfId="21570" xr:uid="{00000000-0005-0000-0000-000026540000}"/>
    <cellStyle name="Normal 24 3 4 6 2" xfId="21571" xr:uid="{00000000-0005-0000-0000-000027540000}"/>
    <cellStyle name="Normal 24 3 4 7" xfId="21572" xr:uid="{00000000-0005-0000-0000-000028540000}"/>
    <cellStyle name="Normal 24 3 5" xfId="21573" xr:uid="{00000000-0005-0000-0000-000029540000}"/>
    <cellStyle name="Normal 24 3 5 2" xfId="21574" xr:uid="{00000000-0005-0000-0000-00002A540000}"/>
    <cellStyle name="Normal 24 3 5 2 2" xfId="21575" xr:uid="{00000000-0005-0000-0000-00002B540000}"/>
    <cellStyle name="Normal 24 3 5 2 2 2" xfId="21576" xr:uid="{00000000-0005-0000-0000-00002C540000}"/>
    <cellStyle name="Normal 24 3 5 2 3" xfId="21577" xr:uid="{00000000-0005-0000-0000-00002D540000}"/>
    <cellStyle name="Normal 24 3 5 3" xfId="21578" xr:uid="{00000000-0005-0000-0000-00002E540000}"/>
    <cellStyle name="Normal 24 3 5 3 2" xfId="21579" xr:uid="{00000000-0005-0000-0000-00002F540000}"/>
    <cellStyle name="Normal 24 3 5 3 2 2" xfId="21580" xr:uid="{00000000-0005-0000-0000-000030540000}"/>
    <cellStyle name="Normal 24 3 5 3 3" xfId="21581" xr:uid="{00000000-0005-0000-0000-000031540000}"/>
    <cellStyle name="Normal 24 3 5 4" xfId="21582" xr:uid="{00000000-0005-0000-0000-000032540000}"/>
    <cellStyle name="Normal 24 3 5 4 2" xfId="21583" xr:uid="{00000000-0005-0000-0000-000033540000}"/>
    <cellStyle name="Normal 24 3 5 4 2 2" xfId="21584" xr:uid="{00000000-0005-0000-0000-000034540000}"/>
    <cellStyle name="Normal 24 3 5 4 3" xfId="21585" xr:uid="{00000000-0005-0000-0000-000035540000}"/>
    <cellStyle name="Normal 24 3 5 5" xfId="21586" xr:uid="{00000000-0005-0000-0000-000036540000}"/>
    <cellStyle name="Normal 24 3 5 5 2" xfId="21587" xr:uid="{00000000-0005-0000-0000-000037540000}"/>
    <cellStyle name="Normal 24 3 5 6" xfId="21588" xr:uid="{00000000-0005-0000-0000-000038540000}"/>
    <cellStyle name="Normal 24 3 5 6 2" xfId="21589" xr:uid="{00000000-0005-0000-0000-000039540000}"/>
    <cellStyle name="Normal 24 3 5 7" xfId="21590" xr:uid="{00000000-0005-0000-0000-00003A540000}"/>
    <cellStyle name="Normal 24 3 6" xfId="21591" xr:uid="{00000000-0005-0000-0000-00003B540000}"/>
    <cellStyle name="Normal 24 3 6 2" xfId="21592" xr:uid="{00000000-0005-0000-0000-00003C540000}"/>
    <cellStyle name="Normal 24 3 6 2 2" xfId="21593" xr:uid="{00000000-0005-0000-0000-00003D540000}"/>
    <cellStyle name="Normal 24 3 6 3" xfId="21594" xr:uid="{00000000-0005-0000-0000-00003E540000}"/>
    <cellStyle name="Normal 24 3 7" xfId="21595" xr:uid="{00000000-0005-0000-0000-00003F540000}"/>
    <cellStyle name="Normal 24 3 7 2" xfId="21596" xr:uid="{00000000-0005-0000-0000-000040540000}"/>
    <cellStyle name="Normal 24 3 7 2 2" xfId="21597" xr:uid="{00000000-0005-0000-0000-000041540000}"/>
    <cellStyle name="Normal 24 3 7 3" xfId="21598" xr:uid="{00000000-0005-0000-0000-000042540000}"/>
    <cellStyle name="Normal 24 3 8" xfId="21599" xr:uid="{00000000-0005-0000-0000-000043540000}"/>
    <cellStyle name="Normal 24 3 8 2" xfId="21600" xr:uid="{00000000-0005-0000-0000-000044540000}"/>
    <cellStyle name="Normal 24 3 8 2 2" xfId="21601" xr:uid="{00000000-0005-0000-0000-000045540000}"/>
    <cellStyle name="Normal 24 3 8 3" xfId="21602" xr:uid="{00000000-0005-0000-0000-000046540000}"/>
    <cellStyle name="Normal 24 3 9" xfId="21603" xr:uid="{00000000-0005-0000-0000-000047540000}"/>
    <cellStyle name="Normal 24 3 9 2" xfId="21604" xr:uid="{00000000-0005-0000-0000-000048540000}"/>
    <cellStyle name="Normal 24 4" xfId="21605" xr:uid="{00000000-0005-0000-0000-000049540000}"/>
    <cellStyle name="Normal 24 4 2" xfId="21606" xr:uid="{00000000-0005-0000-0000-00004A540000}"/>
    <cellStyle name="Normal 24 4 2 2" xfId="21607" xr:uid="{00000000-0005-0000-0000-00004B540000}"/>
    <cellStyle name="Normal 24 4 2 2 2" xfId="21608" xr:uid="{00000000-0005-0000-0000-00004C540000}"/>
    <cellStyle name="Normal 24 4 2 2 2 2" xfId="21609" xr:uid="{00000000-0005-0000-0000-00004D540000}"/>
    <cellStyle name="Normal 24 4 2 2 3" xfId="21610" xr:uid="{00000000-0005-0000-0000-00004E540000}"/>
    <cellStyle name="Normal 24 4 2 3" xfId="21611" xr:uid="{00000000-0005-0000-0000-00004F540000}"/>
    <cellStyle name="Normal 24 4 2 3 2" xfId="21612" xr:uid="{00000000-0005-0000-0000-000050540000}"/>
    <cellStyle name="Normal 24 4 2 3 2 2" xfId="21613" xr:uid="{00000000-0005-0000-0000-000051540000}"/>
    <cellStyle name="Normal 24 4 2 3 3" xfId="21614" xr:uid="{00000000-0005-0000-0000-000052540000}"/>
    <cellStyle name="Normal 24 4 2 4" xfId="21615" xr:uid="{00000000-0005-0000-0000-000053540000}"/>
    <cellStyle name="Normal 24 4 2 4 2" xfId="21616" xr:uid="{00000000-0005-0000-0000-000054540000}"/>
    <cellStyle name="Normal 24 4 2 4 2 2" xfId="21617" xr:uid="{00000000-0005-0000-0000-000055540000}"/>
    <cellStyle name="Normal 24 4 2 4 3" xfId="21618" xr:uid="{00000000-0005-0000-0000-000056540000}"/>
    <cellStyle name="Normal 24 4 2 5" xfId="21619" xr:uid="{00000000-0005-0000-0000-000057540000}"/>
    <cellStyle name="Normal 24 4 2 5 2" xfId="21620" xr:uid="{00000000-0005-0000-0000-000058540000}"/>
    <cellStyle name="Normal 24 4 2 6" xfId="21621" xr:uid="{00000000-0005-0000-0000-000059540000}"/>
    <cellStyle name="Normal 24 4 2 6 2" xfId="21622" xr:uid="{00000000-0005-0000-0000-00005A540000}"/>
    <cellStyle name="Normal 24 4 2 7" xfId="21623" xr:uid="{00000000-0005-0000-0000-00005B540000}"/>
    <cellStyle name="Normal 24 4 3" xfId="21624" xr:uid="{00000000-0005-0000-0000-00005C540000}"/>
    <cellStyle name="Normal 24 4 3 2" xfId="21625" xr:uid="{00000000-0005-0000-0000-00005D540000}"/>
    <cellStyle name="Normal 24 4 3 2 2" xfId="21626" xr:uid="{00000000-0005-0000-0000-00005E540000}"/>
    <cellStyle name="Normal 24 4 3 2 2 2" xfId="21627" xr:uid="{00000000-0005-0000-0000-00005F540000}"/>
    <cellStyle name="Normal 24 4 3 2 3" xfId="21628" xr:uid="{00000000-0005-0000-0000-000060540000}"/>
    <cellStyle name="Normal 24 4 3 3" xfId="21629" xr:uid="{00000000-0005-0000-0000-000061540000}"/>
    <cellStyle name="Normal 24 4 3 3 2" xfId="21630" xr:uid="{00000000-0005-0000-0000-000062540000}"/>
    <cellStyle name="Normal 24 4 3 3 2 2" xfId="21631" xr:uid="{00000000-0005-0000-0000-000063540000}"/>
    <cellStyle name="Normal 24 4 3 3 3" xfId="21632" xr:uid="{00000000-0005-0000-0000-000064540000}"/>
    <cellStyle name="Normal 24 4 3 4" xfId="21633" xr:uid="{00000000-0005-0000-0000-000065540000}"/>
    <cellStyle name="Normal 24 4 3 4 2" xfId="21634" xr:uid="{00000000-0005-0000-0000-000066540000}"/>
    <cellStyle name="Normal 24 4 3 4 2 2" xfId="21635" xr:uid="{00000000-0005-0000-0000-000067540000}"/>
    <cellStyle name="Normal 24 4 3 4 3" xfId="21636" xr:uid="{00000000-0005-0000-0000-000068540000}"/>
    <cellStyle name="Normal 24 4 3 5" xfId="21637" xr:uid="{00000000-0005-0000-0000-000069540000}"/>
    <cellStyle name="Normal 24 4 3 5 2" xfId="21638" xr:uid="{00000000-0005-0000-0000-00006A540000}"/>
    <cellStyle name="Normal 24 4 3 6" xfId="21639" xr:uid="{00000000-0005-0000-0000-00006B540000}"/>
    <cellStyle name="Normal 24 4 3 6 2" xfId="21640" xr:uid="{00000000-0005-0000-0000-00006C540000}"/>
    <cellStyle name="Normal 24 4 3 7" xfId="21641" xr:uid="{00000000-0005-0000-0000-00006D540000}"/>
    <cellStyle name="Normal 24 4 4" xfId="21642" xr:uid="{00000000-0005-0000-0000-00006E540000}"/>
    <cellStyle name="Normal 24 4 4 2" xfId="21643" xr:uid="{00000000-0005-0000-0000-00006F540000}"/>
    <cellStyle name="Normal 24 4 4 2 2" xfId="21644" xr:uid="{00000000-0005-0000-0000-000070540000}"/>
    <cellStyle name="Normal 24 4 4 3" xfId="21645" xr:uid="{00000000-0005-0000-0000-000071540000}"/>
    <cellStyle name="Normal 24 4 5" xfId="21646" xr:uid="{00000000-0005-0000-0000-000072540000}"/>
    <cellStyle name="Normal 24 4 5 2" xfId="21647" xr:uid="{00000000-0005-0000-0000-000073540000}"/>
    <cellStyle name="Normal 24 4 5 2 2" xfId="21648" xr:uid="{00000000-0005-0000-0000-000074540000}"/>
    <cellStyle name="Normal 24 4 5 3" xfId="21649" xr:uid="{00000000-0005-0000-0000-000075540000}"/>
    <cellStyle name="Normal 24 4 6" xfId="21650" xr:uid="{00000000-0005-0000-0000-000076540000}"/>
    <cellStyle name="Normal 24 4 6 2" xfId="21651" xr:uid="{00000000-0005-0000-0000-000077540000}"/>
    <cellStyle name="Normal 24 4 6 2 2" xfId="21652" xr:uid="{00000000-0005-0000-0000-000078540000}"/>
    <cellStyle name="Normal 24 4 6 3" xfId="21653" xr:uid="{00000000-0005-0000-0000-000079540000}"/>
    <cellStyle name="Normal 24 4 7" xfId="21654" xr:uid="{00000000-0005-0000-0000-00007A540000}"/>
    <cellStyle name="Normal 24 4 7 2" xfId="21655" xr:uid="{00000000-0005-0000-0000-00007B540000}"/>
    <cellStyle name="Normal 24 4 8" xfId="21656" xr:uid="{00000000-0005-0000-0000-00007C540000}"/>
    <cellStyle name="Normal 24 4 8 2" xfId="21657" xr:uid="{00000000-0005-0000-0000-00007D540000}"/>
    <cellStyle name="Normal 24 4 9" xfId="21658" xr:uid="{00000000-0005-0000-0000-00007E540000}"/>
    <cellStyle name="Normal 24 5" xfId="21659" xr:uid="{00000000-0005-0000-0000-00007F540000}"/>
    <cellStyle name="Normal 24 5 2" xfId="21660" xr:uid="{00000000-0005-0000-0000-000080540000}"/>
    <cellStyle name="Normal 24 5 2 2" xfId="21661" xr:uid="{00000000-0005-0000-0000-000081540000}"/>
    <cellStyle name="Normal 24 5 2 2 2" xfId="21662" xr:uid="{00000000-0005-0000-0000-000082540000}"/>
    <cellStyle name="Normal 24 5 2 2 2 2" xfId="21663" xr:uid="{00000000-0005-0000-0000-000083540000}"/>
    <cellStyle name="Normal 24 5 2 2 3" xfId="21664" xr:uid="{00000000-0005-0000-0000-000084540000}"/>
    <cellStyle name="Normal 24 5 2 3" xfId="21665" xr:uid="{00000000-0005-0000-0000-000085540000}"/>
    <cellStyle name="Normal 24 5 2 3 2" xfId="21666" xr:uid="{00000000-0005-0000-0000-000086540000}"/>
    <cellStyle name="Normal 24 5 2 3 2 2" xfId="21667" xr:uid="{00000000-0005-0000-0000-000087540000}"/>
    <cellStyle name="Normal 24 5 2 3 3" xfId="21668" xr:uid="{00000000-0005-0000-0000-000088540000}"/>
    <cellStyle name="Normal 24 5 2 4" xfId="21669" xr:uid="{00000000-0005-0000-0000-000089540000}"/>
    <cellStyle name="Normal 24 5 2 4 2" xfId="21670" xr:uid="{00000000-0005-0000-0000-00008A540000}"/>
    <cellStyle name="Normal 24 5 2 4 2 2" xfId="21671" xr:uid="{00000000-0005-0000-0000-00008B540000}"/>
    <cellStyle name="Normal 24 5 2 4 3" xfId="21672" xr:uid="{00000000-0005-0000-0000-00008C540000}"/>
    <cellStyle name="Normal 24 5 2 5" xfId="21673" xr:uid="{00000000-0005-0000-0000-00008D540000}"/>
    <cellStyle name="Normal 24 5 2 5 2" xfId="21674" xr:uid="{00000000-0005-0000-0000-00008E540000}"/>
    <cellStyle name="Normal 24 5 2 6" xfId="21675" xr:uid="{00000000-0005-0000-0000-00008F540000}"/>
    <cellStyle name="Normal 24 5 2 6 2" xfId="21676" xr:uid="{00000000-0005-0000-0000-000090540000}"/>
    <cellStyle name="Normal 24 5 2 7" xfId="21677" xr:uid="{00000000-0005-0000-0000-000091540000}"/>
    <cellStyle name="Normal 24 5 3" xfId="21678" xr:uid="{00000000-0005-0000-0000-000092540000}"/>
    <cellStyle name="Normal 24 5 3 2" xfId="21679" xr:uid="{00000000-0005-0000-0000-000093540000}"/>
    <cellStyle name="Normal 24 5 3 2 2" xfId="21680" xr:uid="{00000000-0005-0000-0000-000094540000}"/>
    <cellStyle name="Normal 24 5 3 3" xfId="21681" xr:uid="{00000000-0005-0000-0000-000095540000}"/>
    <cellStyle name="Normal 24 5 4" xfId="21682" xr:uid="{00000000-0005-0000-0000-000096540000}"/>
    <cellStyle name="Normal 24 5 4 2" xfId="21683" xr:uid="{00000000-0005-0000-0000-000097540000}"/>
    <cellStyle name="Normal 24 5 4 2 2" xfId="21684" xr:uid="{00000000-0005-0000-0000-000098540000}"/>
    <cellStyle name="Normal 24 5 4 3" xfId="21685" xr:uid="{00000000-0005-0000-0000-000099540000}"/>
    <cellStyle name="Normal 24 5 5" xfId="21686" xr:uid="{00000000-0005-0000-0000-00009A540000}"/>
    <cellStyle name="Normal 24 5 5 2" xfId="21687" xr:uid="{00000000-0005-0000-0000-00009B540000}"/>
    <cellStyle name="Normal 24 5 5 2 2" xfId="21688" xr:uid="{00000000-0005-0000-0000-00009C540000}"/>
    <cellStyle name="Normal 24 5 5 3" xfId="21689" xr:uid="{00000000-0005-0000-0000-00009D540000}"/>
    <cellStyle name="Normal 24 5 6" xfId="21690" xr:uid="{00000000-0005-0000-0000-00009E540000}"/>
    <cellStyle name="Normal 24 5 6 2" xfId="21691" xr:uid="{00000000-0005-0000-0000-00009F540000}"/>
    <cellStyle name="Normal 24 5 7" xfId="21692" xr:uid="{00000000-0005-0000-0000-0000A0540000}"/>
    <cellStyle name="Normal 24 5 7 2" xfId="21693" xr:uid="{00000000-0005-0000-0000-0000A1540000}"/>
    <cellStyle name="Normal 24 5 8" xfId="21694" xr:uid="{00000000-0005-0000-0000-0000A2540000}"/>
    <cellStyle name="Normal 24 6" xfId="21695" xr:uid="{00000000-0005-0000-0000-0000A3540000}"/>
    <cellStyle name="Normal 24 6 2" xfId="21696" xr:uid="{00000000-0005-0000-0000-0000A4540000}"/>
    <cellStyle name="Normal 24 6 2 2" xfId="21697" xr:uid="{00000000-0005-0000-0000-0000A5540000}"/>
    <cellStyle name="Normal 24 6 2 2 2" xfId="21698" xr:uid="{00000000-0005-0000-0000-0000A6540000}"/>
    <cellStyle name="Normal 24 6 2 3" xfId="21699" xr:uid="{00000000-0005-0000-0000-0000A7540000}"/>
    <cellStyle name="Normal 24 6 3" xfId="21700" xr:uid="{00000000-0005-0000-0000-0000A8540000}"/>
    <cellStyle name="Normal 24 6 3 2" xfId="21701" xr:uid="{00000000-0005-0000-0000-0000A9540000}"/>
    <cellStyle name="Normal 24 6 3 2 2" xfId="21702" xr:uid="{00000000-0005-0000-0000-0000AA540000}"/>
    <cellStyle name="Normal 24 6 3 3" xfId="21703" xr:uid="{00000000-0005-0000-0000-0000AB540000}"/>
    <cellStyle name="Normal 24 6 4" xfId="21704" xr:uid="{00000000-0005-0000-0000-0000AC540000}"/>
    <cellStyle name="Normal 24 6 4 2" xfId="21705" xr:uid="{00000000-0005-0000-0000-0000AD540000}"/>
    <cellStyle name="Normal 24 6 4 2 2" xfId="21706" xr:uid="{00000000-0005-0000-0000-0000AE540000}"/>
    <cellStyle name="Normal 24 6 4 3" xfId="21707" xr:uid="{00000000-0005-0000-0000-0000AF540000}"/>
    <cellStyle name="Normal 24 6 5" xfId="21708" xr:uid="{00000000-0005-0000-0000-0000B0540000}"/>
    <cellStyle name="Normal 24 6 5 2" xfId="21709" xr:uid="{00000000-0005-0000-0000-0000B1540000}"/>
    <cellStyle name="Normal 24 6 6" xfId="21710" xr:uid="{00000000-0005-0000-0000-0000B2540000}"/>
    <cellStyle name="Normal 24 6 6 2" xfId="21711" xr:uid="{00000000-0005-0000-0000-0000B3540000}"/>
    <cellStyle name="Normal 24 6 7" xfId="21712" xr:uid="{00000000-0005-0000-0000-0000B4540000}"/>
    <cellStyle name="Normal 24 7" xfId="21713" xr:uid="{00000000-0005-0000-0000-0000B5540000}"/>
    <cellStyle name="Normal 24 7 2" xfId="21714" xr:uid="{00000000-0005-0000-0000-0000B6540000}"/>
    <cellStyle name="Normal 24 7 2 2" xfId="21715" xr:uid="{00000000-0005-0000-0000-0000B7540000}"/>
    <cellStyle name="Normal 24 7 2 2 2" xfId="21716" xr:uid="{00000000-0005-0000-0000-0000B8540000}"/>
    <cellStyle name="Normal 24 7 2 3" xfId="21717" xr:uid="{00000000-0005-0000-0000-0000B9540000}"/>
    <cellStyle name="Normal 24 7 3" xfId="21718" xr:uid="{00000000-0005-0000-0000-0000BA540000}"/>
    <cellStyle name="Normal 24 7 3 2" xfId="21719" xr:uid="{00000000-0005-0000-0000-0000BB540000}"/>
    <cellStyle name="Normal 24 7 3 2 2" xfId="21720" xr:uid="{00000000-0005-0000-0000-0000BC540000}"/>
    <cellStyle name="Normal 24 7 3 3" xfId="21721" xr:uid="{00000000-0005-0000-0000-0000BD540000}"/>
    <cellStyle name="Normal 24 7 4" xfId="21722" xr:uid="{00000000-0005-0000-0000-0000BE540000}"/>
    <cellStyle name="Normal 24 7 4 2" xfId="21723" xr:uid="{00000000-0005-0000-0000-0000BF540000}"/>
    <cellStyle name="Normal 24 7 4 2 2" xfId="21724" xr:uid="{00000000-0005-0000-0000-0000C0540000}"/>
    <cellStyle name="Normal 24 7 4 3" xfId="21725" xr:uid="{00000000-0005-0000-0000-0000C1540000}"/>
    <cellStyle name="Normal 24 7 5" xfId="21726" xr:uid="{00000000-0005-0000-0000-0000C2540000}"/>
    <cellStyle name="Normal 24 7 5 2" xfId="21727" xr:uid="{00000000-0005-0000-0000-0000C3540000}"/>
    <cellStyle name="Normal 24 7 6" xfId="21728" xr:uid="{00000000-0005-0000-0000-0000C4540000}"/>
    <cellStyle name="Normal 24 7 6 2" xfId="21729" xr:uid="{00000000-0005-0000-0000-0000C5540000}"/>
    <cellStyle name="Normal 24 7 7" xfId="21730" xr:uid="{00000000-0005-0000-0000-0000C6540000}"/>
    <cellStyle name="Normal 24 8" xfId="21731" xr:uid="{00000000-0005-0000-0000-0000C7540000}"/>
    <cellStyle name="Normal 24 8 2" xfId="21732" xr:uid="{00000000-0005-0000-0000-0000C8540000}"/>
    <cellStyle name="Normal 24 8 2 2" xfId="21733" xr:uid="{00000000-0005-0000-0000-0000C9540000}"/>
    <cellStyle name="Normal 24 8 3" xfId="21734" xr:uid="{00000000-0005-0000-0000-0000CA540000}"/>
    <cellStyle name="Normal 24 9" xfId="21735" xr:uid="{00000000-0005-0000-0000-0000CB540000}"/>
    <cellStyle name="Normal 24 9 2" xfId="21736" xr:uid="{00000000-0005-0000-0000-0000CC540000}"/>
    <cellStyle name="Normal 24 9 2 2" xfId="21737" xr:uid="{00000000-0005-0000-0000-0000CD540000}"/>
    <cellStyle name="Normal 24 9 3" xfId="21738" xr:uid="{00000000-0005-0000-0000-0000CE540000}"/>
    <cellStyle name="Normal 24_Confidential Information" xfId="21739" xr:uid="{00000000-0005-0000-0000-0000CF540000}"/>
    <cellStyle name="Normal 25" xfId="520" xr:uid="{00000000-0005-0000-0000-0000D0540000}"/>
    <cellStyle name="Normal 25 10" xfId="21740" xr:uid="{00000000-0005-0000-0000-0000D1540000}"/>
    <cellStyle name="Normal 25 10 2" xfId="21741" xr:uid="{00000000-0005-0000-0000-0000D2540000}"/>
    <cellStyle name="Normal 25 10 2 2" xfId="21742" xr:uid="{00000000-0005-0000-0000-0000D3540000}"/>
    <cellStyle name="Normal 25 10 3" xfId="21743" xr:uid="{00000000-0005-0000-0000-0000D4540000}"/>
    <cellStyle name="Normal 25 11" xfId="21744" xr:uid="{00000000-0005-0000-0000-0000D5540000}"/>
    <cellStyle name="Normal 25 11 2" xfId="21745" xr:uid="{00000000-0005-0000-0000-0000D6540000}"/>
    <cellStyle name="Normal 25 12" xfId="21746" xr:uid="{00000000-0005-0000-0000-0000D7540000}"/>
    <cellStyle name="Normal 25 12 2" xfId="21747" xr:uid="{00000000-0005-0000-0000-0000D8540000}"/>
    <cellStyle name="Normal 25 13" xfId="21748" xr:uid="{00000000-0005-0000-0000-0000D9540000}"/>
    <cellStyle name="Normal 25 2" xfId="521" xr:uid="{00000000-0005-0000-0000-0000DA540000}"/>
    <cellStyle name="Normal 25 2 10" xfId="21749" xr:uid="{00000000-0005-0000-0000-0000DB540000}"/>
    <cellStyle name="Normal 25 2 10 2" xfId="21750" xr:uid="{00000000-0005-0000-0000-0000DC540000}"/>
    <cellStyle name="Normal 25 2 11" xfId="21751" xr:uid="{00000000-0005-0000-0000-0000DD540000}"/>
    <cellStyle name="Normal 25 2 2" xfId="21752" xr:uid="{00000000-0005-0000-0000-0000DE540000}"/>
    <cellStyle name="Normal 25 2 2 2" xfId="21753" xr:uid="{00000000-0005-0000-0000-0000DF540000}"/>
    <cellStyle name="Normal 25 2 2 2 2" xfId="21754" xr:uid="{00000000-0005-0000-0000-0000E0540000}"/>
    <cellStyle name="Normal 25 2 2 2 2 2" xfId="21755" xr:uid="{00000000-0005-0000-0000-0000E1540000}"/>
    <cellStyle name="Normal 25 2 2 2 2 2 2" xfId="21756" xr:uid="{00000000-0005-0000-0000-0000E2540000}"/>
    <cellStyle name="Normal 25 2 2 2 2 3" xfId="21757" xr:uid="{00000000-0005-0000-0000-0000E3540000}"/>
    <cellStyle name="Normal 25 2 2 2 3" xfId="21758" xr:uid="{00000000-0005-0000-0000-0000E4540000}"/>
    <cellStyle name="Normal 25 2 2 2 3 2" xfId="21759" xr:uid="{00000000-0005-0000-0000-0000E5540000}"/>
    <cellStyle name="Normal 25 2 2 2 3 2 2" xfId="21760" xr:uid="{00000000-0005-0000-0000-0000E6540000}"/>
    <cellStyle name="Normal 25 2 2 2 3 3" xfId="21761" xr:uid="{00000000-0005-0000-0000-0000E7540000}"/>
    <cellStyle name="Normal 25 2 2 2 4" xfId="21762" xr:uid="{00000000-0005-0000-0000-0000E8540000}"/>
    <cellStyle name="Normal 25 2 2 2 4 2" xfId="21763" xr:uid="{00000000-0005-0000-0000-0000E9540000}"/>
    <cellStyle name="Normal 25 2 2 2 4 2 2" xfId="21764" xr:uid="{00000000-0005-0000-0000-0000EA540000}"/>
    <cellStyle name="Normal 25 2 2 2 4 3" xfId="21765" xr:uid="{00000000-0005-0000-0000-0000EB540000}"/>
    <cellStyle name="Normal 25 2 2 2 5" xfId="21766" xr:uid="{00000000-0005-0000-0000-0000EC540000}"/>
    <cellStyle name="Normal 25 2 2 2 5 2" xfId="21767" xr:uid="{00000000-0005-0000-0000-0000ED540000}"/>
    <cellStyle name="Normal 25 2 2 2 6" xfId="21768" xr:uid="{00000000-0005-0000-0000-0000EE540000}"/>
    <cellStyle name="Normal 25 2 2 2 6 2" xfId="21769" xr:uid="{00000000-0005-0000-0000-0000EF540000}"/>
    <cellStyle name="Normal 25 2 2 2 7" xfId="21770" xr:uid="{00000000-0005-0000-0000-0000F0540000}"/>
    <cellStyle name="Normal 25 2 2 3" xfId="21771" xr:uid="{00000000-0005-0000-0000-0000F1540000}"/>
    <cellStyle name="Normal 25 2 2 3 2" xfId="21772" xr:uid="{00000000-0005-0000-0000-0000F2540000}"/>
    <cellStyle name="Normal 25 2 2 3 2 2" xfId="21773" xr:uid="{00000000-0005-0000-0000-0000F3540000}"/>
    <cellStyle name="Normal 25 2 2 3 2 2 2" xfId="21774" xr:uid="{00000000-0005-0000-0000-0000F4540000}"/>
    <cellStyle name="Normal 25 2 2 3 2 3" xfId="21775" xr:uid="{00000000-0005-0000-0000-0000F5540000}"/>
    <cellStyle name="Normal 25 2 2 3 3" xfId="21776" xr:uid="{00000000-0005-0000-0000-0000F6540000}"/>
    <cellStyle name="Normal 25 2 2 3 3 2" xfId="21777" xr:uid="{00000000-0005-0000-0000-0000F7540000}"/>
    <cellStyle name="Normal 25 2 2 3 3 2 2" xfId="21778" xr:uid="{00000000-0005-0000-0000-0000F8540000}"/>
    <cellStyle name="Normal 25 2 2 3 3 3" xfId="21779" xr:uid="{00000000-0005-0000-0000-0000F9540000}"/>
    <cellStyle name="Normal 25 2 2 3 4" xfId="21780" xr:uid="{00000000-0005-0000-0000-0000FA540000}"/>
    <cellStyle name="Normal 25 2 2 3 4 2" xfId="21781" xr:uid="{00000000-0005-0000-0000-0000FB540000}"/>
    <cellStyle name="Normal 25 2 2 3 4 2 2" xfId="21782" xr:uid="{00000000-0005-0000-0000-0000FC540000}"/>
    <cellStyle name="Normal 25 2 2 3 4 3" xfId="21783" xr:uid="{00000000-0005-0000-0000-0000FD540000}"/>
    <cellStyle name="Normal 25 2 2 3 5" xfId="21784" xr:uid="{00000000-0005-0000-0000-0000FE540000}"/>
    <cellStyle name="Normal 25 2 2 3 5 2" xfId="21785" xr:uid="{00000000-0005-0000-0000-0000FF540000}"/>
    <cellStyle name="Normal 25 2 2 3 6" xfId="21786" xr:uid="{00000000-0005-0000-0000-000000550000}"/>
    <cellStyle name="Normal 25 2 2 3 6 2" xfId="21787" xr:uid="{00000000-0005-0000-0000-000001550000}"/>
    <cellStyle name="Normal 25 2 2 3 7" xfId="21788" xr:uid="{00000000-0005-0000-0000-000002550000}"/>
    <cellStyle name="Normal 25 2 2 4" xfId="21789" xr:uid="{00000000-0005-0000-0000-000003550000}"/>
    <cellStyle name="Normal 25 2 2 4 2" xfId="21790" xr:uid="{00000000-0005-0000-0000-000004550000}"/>
    <cellStyle name="Normal 25 2 2 4 2 2" xfId="21791" xr:uid="{00000000-0005-0000-0000-000005550000}"/>
    <cellStyle name="Normal 25 2 2 4 3" xfId="21792" xr:uid="{00000000-0005-0000-0000-000006550000}"/>
    <cellStyle name="Normal 25 2 2 5" xfId="21793" xr:uid="{00000000-0005-0000-0000-000007550000}"/>
    <cellStyle name="Normal 25 2 2 5 2" xfId="21794" xr:uid="{00000000-0005-0000-0000-000008550000}"/>
    <cellStyle name="Normal 25 2 2 5 2 2" xfId="21795" xr:uid="{00000000-0005-0000-0000-000009550000}"/>
    <cellStyle name="Normal 25 2 2 5 3" xfId="21796" xr:uid="{00000000-0005-0000-0000-00000A550000}"/>
    <cellStyle name="Normal 25 2 2 6" xfId="21797" xr:uid="{00000000-0005-0000-0000-00000B550000}"/>
    <cellStyle name="Normal 25 2 2 6 2" xfId="21798" xr:uid="{00000000-0005-0000-0000-00000C550000}"/>
    <cellStyle name="Normal 25 2 2 6 2 2" xfId="21799" xr:uid="{00000000-0005-0000-0000-00000D550000}"/>
    <cellStyle name="Normal 25 2 2 6 3" xfId="21800" xr:uid="{00000000-0005-0000-0000-00000E550000}"/>
    <cellStyle name="Normal 25 2 2 7" xfId="21801" xr:uid="{00000000-0005-0000-0000-00000F550000}"/>
    <cellStyle name="Normal 25 2 2 7 2" xfId="21802" xr:uid="{00000000-0005-0000-0000-000010550000}"/>
    <cellStyle name="Normal 25 2 2 8" xfId="21803" xr:uid="{00000000-0005-0000-0000-000011550000}"/>
    <cellStyle name="Normal 25 2 2 8 2" xfId="21804" xr:uid="{00000000-0005-0000-0000-000012550000}"/>
    <cellStyle name="Normal 25 2 2 9" xfId="21805" xr:uid="{00000000-0005-0000-0000-000013550000}"/>
    <cellStyle name="Normal 25 2 3" xfId="21806" xr:uid="{00000000-0005-0000-0000-000014550000}"/>
    <cellStyle name="Normal 25 2 3 2" xfId="21807" xr:uid="{00000000-0005-0000-0000-000015550000}"/>
    <cellStyle name="Normal 25 2 3 2 2" xfId="21808" xr:uid="{00000000-0005-0000-0000-000016550000}"/>
    <cellStyle name="Normal 25 2 3 2 2 2" xfId="21809" xr:uid="{00000000-0005-0000-0000-000017550000}"/>
    <cellStyle name="Normal 25 2 3 2 2 2 2" xfId="21810" xr:uid="{00000000-0005-0000-0000-000018550000}"/>
    <cellStyle name="Normal 25 2 3 2 2 3" xfId="21811" xr:uid="{00000000-0005-0000-0000-000019550000}"/>
    <cellStyle name="Normal 25 2 3 2 3" xfId="21812" xr:uid="{00000000-0005-0000-0000-00001A550000}"/>
    <cellStyle name="Normal 25 2 3 2 3 2" xfId="21813" xr:uid="{00000000-0005-0000-0000-00001B550000}"/>
    <cellStyle name="Normal 25 2 3 2 3 2 2" xfId="21814" xr:uid="{00000000-0005-0000-0000-00001C550000}"/>
    <cellStyle name="Normal 25 2 3 2 3 3" xfId="21815" xr:uid="{00000000-0005-0000-0000-00001D550000}"/>
    <cellStyle name="Normal 25 2 3 2 4" xfId="21816" xr:uid="{00000000-0005-0000-0000-00001E550000}"/>
    <cellStyle name="Normal 25 2 3 2 4 2" xfId="21817" xr:uid="{00000000-0005-0000-0000-00001F550000}"/>
    <cellStyle name="Normal 25 2 3 2 4 2 2" xfId="21818" xr:uid="{00000000-0005-0000-0000-000020550000}"/>
    <cellStyle name="Normal 25 2 3 2 4 3" xfId="21819" xr:uid="{00000000-0005-0000-0000-000021550000}"/>
    <cellStyle name="Normal 25 2 3 2 5" xfId="21820" xr:uid="{00000000-0005-0000-0000-000022550000}"/>
    <cellStyle name="Normal 25 2 3 2 5 2" xfId="21821" xr:uid="{00000000-0005-0000-0000-000023550000}"/>
    <cellStyle name="Normal 25 2 3 2 6" xfId="21822" xr:uid="{00000000-0005-0000-0000-000024550000}"/>
    <cellStyle name="Normal 25 2 3 2 6 2" xfId="21823" xr:uid="{00000000-0005-0000-0000-000025550000}"/>
    <cellStyle name="Normal 25 2 3 2 7" xfId="21824" xr:uid="{00000000-0005-0000-0000-000026550000}"/>
    <cellStyle name="Normal 25 2 3 3" xfId="21825" xr:uid="{00000000-0005-0000-0000-000027550000}"/>
    <cellStyle name="Normal 25 2 3 3 2" xfId="21826" xr:uid="{00000000-0005-0000-0000-000028550000}"/>
    <cellStyle name="Normal 25 2 3 3 2 2" xfId="21827" xr:uid="{00000000-0005-0000-0000-000029550000}"/>
    <cellStyle name="Normal 25 2 3 3 3" xfId="21828" xr:uid="{00000000-0005-0000-0000-00002A550000}"/>
    <cellStyle name="Normal 25 2 3 4" xfId="21829" xr:uid="{00000000-0005-0000-0000-00002B550000}"/>
    <cellStyle name="Normal 25 2 3 4 2" xfId="21830" xr:uid="{00000000-0005-0000-0000-00002C550000}"/>
    <cellStyle name="Normal 25 2 3 4 2 2" xfId="21831" xr:uid="{00000000-0005-0000-0000-00002D550000}"/>
    <cellStyle name="Normal 25 2 3 4 3" xfId="21832" xr:uid="{00000000-0005-0000-0000-00002E550000}"/>
    <cellStyle name="Normal 25 2 3 5" xfId="21833" xr:uid="{00000000-0005-0000-0000-00002F550000}"/>
    <cellStyle name="Normal 25 2 3 5 2" xfId="21834" xr:uid="{00000000-0005-0000-0000-000030550000}"/>
    <cellStyle name="Normal 25 2 3 5 2 2" xfId="21835" xr:uid="{00000000-0005-0000-0000-000031550000}"/>
    <cellStyle name="Normal 25 2 3 5 3" xfId="21836" xr:uid="{00000000-0005-0000-0000-000032550000}"/>
    <cellStyle name="Normal 25 2 3 6" xfId="21837" xr:uid="{00000000-0005-0000-0000-000033550000}"/>
    <cellStyle name="Normal 25 2 3 6 2" xfId="21838" xr:uid="{00000000-0005-0000-0000-000034550000}"/>
    <cellStyle name="Normal 25 2 3 7" xfId="21839" xr:uid="{00000000-0005-0000-0000-000035550000}"/>
    <cellStyle name="Normal 25 2 3 7 2" xfId="21840" xr:uid="{00000000-0005-0000-0000-000036550000}"/>
    <cellStyle name="Normal 25 2 3 8" xfId="21841" xr:uid="{00000000-0005-0000-0000-000037550000}"/>
    <cellStyle name="Normal 25 2 4" xfId="21842" xr:uid="{00000000-0005-0000-0000-000038550000}"/>
    <cellStyle name="Normal 25 2 4 2" xfId="21843" xr:uid="{00000000-0005-0000-0000-000039550000}"/>
    <cellStyle name="Normal 25 2 4 2 2" xfId="21844" xr:uid="{00000000-0005-0000-0000-00003A550000}"/>
    <cellStyle name="Normal 25 2 4 2 2 2" xfId="21845" xr:uid="{00000000-0005-0000-0000-00003B550000}"/>
    <cellStyle name="Normal 25 2 4 2 3" xfId="21846" xr:uid="{00000000-0005-0000-0000-00003C550000}"/>
    <cellStyle name="Normal 25 2 4 3" xfId="21847" xr:uid="{00000000-0005-0000-0000-00003D550000}"/>
    <cellStyle name="Normal 25 2 4 3 2" xfId="21848" xr:uid="{00000000-0005-0000-0000-00003E550000}"/>
    <cellStyle name="Normal 25 2 4 3 2 2" xfId="21849" xr:uid="{00000000-0005-0000-0000-00003F550000}"/>
    <cellStyle name="Normal 25 2 4 3 3" xfId="21850" xr:uid="{00000000-0005-0000-0000-000040550000}"/>
    <cellStyle name="Normal 25 2 4 4" xfId="21851" xr:uid="{00000000-0005-0000-0000-000041550000}"/>
    <cellStyle name="Normal 25 2 4 4 2" xfId="21852" xr:uid="{00000000-0005-0000-0000-000042550000}"/>
    <cellStyle name="Normal 25 2 4 4 2 2" xfId="21853" xr:uid="{00000000-0005-0000-0000-000043550000}"/>
    <cellStyle name="Normal 25 2 4 4 3" xfId="21854" xr:uid="{00000000-0005-0000-0000-000044550000}"/>
    <cellStyle name="Normal 25 2 4 5" xfId="21855" xr:uid="{00000000-0005-0000-0000-000045550000}"/>
    <cellStyle name="Normal 25 2 4 5 2" xfId="21856" xr:uid="{00000000-0005-0000-0000-000046550000}"/>
    <cellStyle name="Normal 25 2 4 6" xfId="21857" xr:uid="{00000000-0005-0000-0000-000047550000}"/>
    <cellStyle name="Normal 25 2 4 6 2" xfId="21858" xr:uid="{00000000-0005-0000-0000-000048550000}"/>
    <cellStyle name="Normal 25 2 4 7" xfId="21859" xr:uid="{00000000-0005-0000-0000-000049550000}"/>
    <cellStyle name="Normal 25 2 5" xfId="21860" xr:uid="{00000000-0005-0000-0000-00004A550000}"/>
    <cellStyle name="Normal 25 2 5 2" xfId="21861" xr:uid="{00000000-0005-0000-0000-00004B550000}"/>
    <cellStyle name="Normal 25 2 5 2 2" xfId="21862" xr:uid="{00000000-0005-0000-0000-00004C550000}"/>
    <cellStyle name="Normal 25 2 5 2 2 2" xfId="21863" xr:uid="{00000000-0005-0000-0000-00004D550000}"/>
    <cellStyle name="Normal 25 2 5 2 3" xfId="21864" xr:uid="{00000000-0005-0000-0000-00004E550000}"/>
    <cellStyle name="Normal 25 2 5 3" xfId="21865" xr:uid="{00000000-0005-0000-0000-00004F550000}"/>
    <cellStyle name="Normal 25 2 5 3 2" xfId="21866" xr:uid="{00000000-0005-0000-0000-000050550000}"/>
    <cellStyle name="Normal 25 2 5 3 2 2" xfId="21867" xr:uid="{00000000-0005-0000-0000-000051550000}"/>
    <cellStyle name="Normal 25 2 5 3 3" xfId="21868" xr:uid="{00000000-0005-0000-0000-000052550000}"/>
    <cellStyle name="Normal 25 2 5 4" xfId="21869" xr:uid="{00000000-0005-0000-0000-000053550000}"/>
    <cellStyle name="Normal 25 2 5 4 2" xfId="21870" xr:uid="{00000000-0005-0000-0000-000054550000}"/>
    <cellStyle name="Normal 25 2 5 4 2 2" xfId="21871" xr:uid="{00000000-0005-0000-0000-000055550000}"/>
    <cellStyle name="Normal 25 2 5 4 3" xfId="21872" xr:uid="{00000000-0005-0000-0000-000056550000}"/>
    <cellStyle name="Normal 25 2 5 5" xfId="21873" xr:uid="{00000000-0005-0000-0000-000057550000}"/>
    <cellStyle name="Normal 25 2 5 5 2" xfId="21874" xr:uid="{00000000-0005-0000-0000-000058550000}"/>
    <cellStyle name="Normal 25 2 5 6" xfId="21875" xr:uid="{00000000-0005-0000-0000-000059550000}"/>
    <cellStyle name="Normal 25 2 5 6 2" xfId="21876" xr:uid="{00000000-0005-0000-0000-00005A550000}"/>
    <cellStyle name="Normal 25 2 5 7" xfId="21877" xr:uid="{00000000-0005-0000-0000-00005B550000}"/>
    <cellStyle name="Normal 25 2 6" xfId="21878" xr:uid="{00000000-0005-0000-0000-00005C550000}"/>
    <cellStyle name="Normal 25 2 6 2" xfId="21879" xr:uid="{00000000-0005-0000-0000-00005D550000}"/>
    <cellStyle name="Normal 25 2 6 2 2" xfId="21880" xr:uid="{00000000-0005-0000-0000-00005E550000}"/>
    <cellStyle name="Normal 25 2 6 3" xfId="21881" xr:uid="{00000000-0005-0000-0000-00005F550000}"/>
    <cellStyle name="Normal 25 2 7" xfId="21882" xr:uid="{00000000-0005-0000-0000-000060550000}"/>
    <cellStyle name="Normal 25 2 7 2" xfId="21883" xr:uid="{00000000-0005-0000-0000-000061550000}"/>
    <cellStyle name="Normal 25 2 7 2 2" xfId="21884" xr:uid="{00000000-0005-0000-0000-000062550000}"/>
    <cellStyle name="Normal 25 2 7 3" xfId="21885" xr:uid="{00000000-0005-0000-0000-000063550000}"/>
    <cellStyle name="Normal 25 2 8" xfId="21886" xr:uid="{00000000-0005-0000-0000-000064550000}"/>
    <cellStyle name="Normal 25 2 8 2" xfId="21887" xr:uid="{00000000-0005-0000-0000-000065550000}"/>
    <cellStyle name="Normal 25 2 8 2 2" xfId="21888" xr:uid="{00000000-0005-0000-0000-000066550000}"/>
    <cellStyle name="Normal 25 2 8 3" xfId="21889" xr:uid="{00000000-0005-0000-0000-000067550000}"/>
    <cellStyle name="Normal 25 2 9" xfId="21890" xr:uid="{00000000-0005-0000-0000-000068550000}"/>
    <cellStyle name="Normal 25 2 9 2" xfId="21891" xr:uid="{00000000-0005-0000-0000-000069550000}"/>
    <cellStyle name="Normal 25 3" xfId="522" xr:uid="{00000000-0005-0000-0000-00006A550000}"/>
    <cellStyle name="Normal 25 3 10" xfId="21892" xr:uid="{00000000-0005-0000-0000-00006B550000}"/>
    <cellStyle name="Normal 25 3 10 2" xfId="21893" xr:uid="{00000000-0005-0000-0000-00006C550000}"/>
    <cellStyle name="Normal 25 3 11" xfId="21894" xr:uid="{00000000-0005-0000-0000-00006D550000}"/>
    <cellStyle name="Normal 25 3 2" xfId="21895" xr:uid="{00000000-0005-0000-0000-00006E550000}"/>
    <cellStyle name="Normal 25 3 2 2" xfId="21896" xr:uid="{00000000-0005-0000-0000-00006F550000}"/>
    <cellStyle name="Normal 25 3 2 2 2" xfId="21897" xr:uid="{00000000-0005-0000-0000-000070550000}"/>
    <cellStyle name="Normal 25 3 2 2 2 2" xfId="21898" xr:uid="{00000000-0005-0000-0000-000071550000}"/>
    <cellStyle name="Normal 25 3 2 2 2 2 2" xfId="21899" xr:uid="{00000000-0005-0000-0000-000072550000}"/>
    <cellStyle name="Normal 25 3 2 2 2 3" xfId="21900" xr:uid="{00000000-0005-0000-0000-000073550000}"/>
    <cellStyle name="Normal 25 3 2 2 3" xfId="21901" xr:uid="{00000000-0005-0000-0000-000074550000}"/>
    <cellStyle name="Normal 25 3 2 2 3 2" xfId="21902" xr:uid="{00000000-0005-0000-0000-000075550000}"/>
    <cellStyle name="Normal 25 3 2 2 3 2 2" xfId="21903" xr:uid="{00000000-0005-0000-0000-000076550000}"/>
    <cellStyle name="Normal 25 3 2 2 3 3" xfId="21904" xr:uid="{00000000-0005-0000-0000-000077550000}"/>
    <cellStyle name="Normal 25 3 2 2 4" xfId="21905" xr:uid="{00000000-0005-0000-0000-000078550000}"/>
    <cellStyle name="Normal 25 3 2 2 4 2" xfId="21906" xr:uid="{00000000-0005-0000-0000-000079550000}"/>
    <cellStyle name="Normal 25 3 2 2 4 2 2" xfId="21907" xr:uid="{00000000-0005-0000-0000-00007A550000}"/>
    <cellStyle name="Normal 25 3 2 2 4 3" xfId="21908" xr:uid="{00000000-0005-0000-0000-00007B550000}"/>
    <cellStyle name="Normal 25 3 2 2 5" xfId="21909" xr:uid="{00000000-0005-0000-0000-00007C550000}"/>
    <cellStyle name="Normal 25 3 2 2 5 2" xfId="21910" xr:uid="{00000000-0005-0000-0000-00007D550000}"/>
    <cellStyle name="Normal 25 3 2 2 6" xfId="21911" xr:uid="{00000000-0005-0000-0000-00007E550000}"/>
    <cellStyle name="Normal 25 3 2 2 6 2" xfId="21912" xr:uid="{00000000-0005-0000-0000-00007F550000}"/>
    <cellStyle name="Normal 25 3 2 2 7" xfId="21913" xr:uid="{00000000-0005-0000-0000-000080550000}"/>
    <cellStyle name="Normal 25 3 2 3" xfId="21914" xr:uid="{00000000-0005-0000-0000-000081550000}"/>
    <cellStyle name="Normal 25 3 2 3 2" xfId="21915" xr:uid="{00000000-0005-0000-0000-000082550000}"/>
    <cellStyle name="Normal 25 3 2 3 2 2" xfId="21916" xr:uid="{00000000-0005-0000-0000-000083550000}"/>
    <cellStyle name="Normal 25 3 2 3 2 2 2" xfId="21917" xr:uid="{00000000-0005-0000-0000-000084550000}"/>
    <cellStyle name="Normal 25 3 2 3 2 3" xfId="21918" xr:uid="{00000000-0005-0000-0000-000085550000}"/>
    <cellStyle name="Normal 25 3 2 3 3" xfId="21919" xr:uid="{00000000-0005-0000-0000-000086550000}"/>
    <cellStyle name="Normal 25 3 2 3 3 2" xfId="21920" xr:uid="{00000000-0005-0000-0000-000087550000}"/>
    <cellStyle name="Normal 25 3 2 3 3 2 2" xfId="21921" xr:uid="{00000000-0005-0000-0000-000088550000}"/>
    <cellStyle name="Normal 25 3 2 3 3 3" xfId="21922" xr:uid="{00000000-0005-0000-0000-000089550000}"/>
    <cellStyle name="Normal 25 3 2 3 4" xfId="21923" xr:uid="{00000000-0005-0000-0000-00008A550000}"/>
    <cellStyle name="Normal 25 3 2 3 4 2" xfId="21924" xr:uid="{00000000-0005-0000-0000-00008B550000}"/>
    <cellStyle name="Normal 25 3 2 3 4 2 2" xfId="21925" xr:uid="{00000000-0005-0000-0000-00008C550000}"/>
    <cellStyle name="Normal 25 3 2 3 4 3" xfId="21926" xr:uid="{00000000-0005-0000-0000-00008D550000}"/>
    <cellStyle name="Normal 25 3 2 3 5" xfId="21927" xr:uid="{00000000-0005-0000-0000-00008E550000}"/>
    <cellStyle name="Normal 25 3 2 3 5 2" xfId="21928" xr:uid="{00000000-0005-0000-0000-00008F550000}"/>
    <cellStyle name="Normal 25 3 2 3 6" xfId="21929" xr:uid="{00000000-0005-0000-0000-000090550000}"/>
    <cellStyle name="Normal 25 3 2 3 6 2" xfId="21930" xr:uid="{00000000-0005-0000-0000-000091550000}"/>
    <cellStyle name="Normal 25 3 2 3 7" xfId="21931" xr:uid="{00000000-0005-0000-0000-000092550000}"/>
    <cellStyle name="Normal 25 3 2 4" xfId="21932" xr:uid="{00000000-0005-0000-0000-000093550000}"/>
    <cellStyle name="Normal 25 3 2 4 2" xfId="21933" xr:uid="{00000000-0005-0000-0000-000094550000}"/>
    <cellStyle name="Normal 25 3 2 4 2 2" xfId="21934" xr:uid="{00000000-0005-0000-0000-000095550000}"/>
    <cellStyle name="Normal 25 3 2 4 3" xfId="21935" xr:uid="{00000000-0005-0000-0000-000096550000}"/>
    <cellStyle name="Normal 25 3 2 5" xfId="21936" xr:uid="{00000000-0005-0000-0000-000097550000}"/>
    <cellStyle name="Normal 25 3 2 5 2" xfId="21937" xr:uid="{00000000-0005-0000-0000-000098550000}"/>
    <cellStyle name="Normal 25 3 2 5 2 2" xfId="21938" xr:uid="{00000000-0005-0000-0000-000099550000}"/>
    <cellStyle name="Normal 25 3 2 5 3" xfId="21939" xr:uid="{00000000-0005-0000-0000-00009A550000}"/>
    <cellStyle name="Normal 25 3 2 6" xfId="21940" xr:uid="{00000000-0005-0000-0000-00009B550000}"/>
    <cellStyle name="Normal 25 3 2 6 2" xfId="21941" xr:uid="{00000000-0005-0000-0000-00009C550000}"/>
    <cellStyle name="Normal 25 3 2 6 2 2" xfId="21942" xr:uid="{00000000-0005-0000-0000-00009D550000}"/>
    <cellStyle name="Normal 25 3 2 6 3" xfId="21943" xr:uid="{00000000-0005-0000-0000-00009E550000}"/>
    <cellStyle name="Normal 25 3 2 7" xfId="21944" xr:uid="{00000000-0005-0000-0000-00009F550000}"/>
    <cellStyle name="Normal 25 3 2 7 2" xfId="21945" xr:uid="{00000000-0005-0000-0000-0000A0550000}"/>
    <cellStyle name="Normal 25 3 2 8" xfId="21946" xr:uid="{00000000-0005-0000-0000-0000A1550000}"/>
    <cellStyle name="Normal 25 3 2 8 2" xfId="21947" xr:uid="{00000000-0005-0000-0000-0000A2550000}"/>
    <cellStyle name="Normal 25 3 2 9" xfId="21948" xr:uid="{00000000-0005-0000-0000-0000A3550000}"/>
    <cellStyle name="Normal 25 3 3" xfId="21949" xr:uid="{00000000-0005-0000-0000-0000A4550000}"/>
    <cellStyle name="Normal 25 3 3 2" xfId="21950" xr:uid="{00000000-0005-0000-0000-0000A5550000}"/>
    <cellStyle name="Normal 25 3 3 2 2" xfId="21951" xr:uid="{00000000-0005-0000-0000-0000A6550000}"/>
    <cellStyle name="Normal 25 3 3 2 2 2" xfId="21952" xr:uid="{00000000-0005-0000-0000-0000A7550000}"/>
    <cellStyle name="Normal 25 3 3 2 2 2 2" xfId="21953" xr:uid="{00000000-0005-0000-0000-0000A8550000}"/>
    <cellStyle name="Normal 25 3 3 2 2 3" xfId="21954" xr:uid="{00000000-0005-0000-0000-0000A9550000}"/>
    <cellStyle name="Normal 25 3 3 2 3" xfId="21955" xr:uid="{00000000-0005-0000-0000-0000AA550000}"/>
    <cellStyle name="Normal 25 3 3 2 3 2" xfId="21956" xr:uid="{00000000-0005-0000-0000-0000AB550000}"/>
    <cellStyle name="Normal 25 3 3 2 3 2 2" xfId="21957" xr:uid="{00000000-0005-0000-0000-0000AC550000}"/>
    <cellStyle name="Normal 25 3 3 2 3 3" xfId="21958" xr:uid="{00000000-0005-0000-0000-0000AD550000}"/>
    <cellStyle name="Normal 25 3 3 2 4" xfId="21959" xr:uid="{00000000-0005-0000-0000-0000AE550000}"/>
    <cellStyle name="Normal 25 3 3 2 4 2" xfId="21960" xr:uid="{00000000-0005-0000-0000-0000AF550000}"/>
    <cellStyle name="Normal 25 3 3 2 4 2 2" xfId="21961" xr:uid="{00000000-0005-0000-0000-0000B0550000}"/>
    <cellStyle name="Normal 25 3 3 2 4 3" xfId="21962" xr:uid="{00000000-0005-0000-0000-0000B1550000}"/>
    <cellStyle name="Normal 25 3 3 2 5" xfId="21963" xr:uid="{00000000-0005-0000-0000-0000B2550000}"/>
    <cellStyle name="Normal 25 3 3 2 5 2" xfId="21964" xr:uid="{00000000-0005-0000-0000-0000B3550000}"/>
    <cellStyle name="Normal 25 3 3 2 6" xfId="21965" xr:uid="{00000000-0005-0000-0000-0000B4550000}"/>
    <cellStyle name="Normal 25 3 3 2 6 2" xfId="21966" xr:uid="{00000000-0005-0000-0000-0000B5550000}"/>
    <cellStyle name="Normal 25 3 3 2 7" xfId="21967" xr:uid="{00000000-0005-0000-0000-0000B6550000}"/>
    <cellStyle name="Normal 25 3 3 3" xfId="21968" xr:uid="{00000000-0005-0000-0000-0000B7550000}"/>
    <cellStyle name="Normal 25 3 3 3 2" xfId="21969" xr:uid="{00000000-0005-0000-0000-0000B8550000}"/>
    <cellStyle name="Normal 25 3 3 3 2 2" xfId="21970" xr:uid="{00000000-0005-0000-0000-0000B9550000}"/>
    <cellStyle name="Normal 25 3 3 3 3" xfId="21971" xr:uid="{00000000-0005-0000-0000-0000BA550000}"/>
    <cellStyle name="Normal 25 3 3 4" xfId="21972" xr:uid="{00000000-0005-0000-0000-0000BB550000}"/>
    <cellStyle name="Normal 25 3 3 4 2" xfId="21973" xr:uid="{00000000-0005-0000-0000-0000BC550000}"/>
    <cellStyle name="Normal 25 3 3 4 2 2" xfId="21974" xr:uid="{00000000-0005-0000-0000-0000BD550000}"/>
    <cellStyle name="Normal 25 3 3 4 3" xfId="21975" xr:uid="{00000000-0005-0000-0000-0000BE550000}"/>
    <cellStyle name="Normal 25 3 3 5" xfId="21976" xr:uid="{00000000-0005-0000-0000-0000BF550000}"/>
    <cellStyle name="Normal 25 3 3 5 2" xfId="21977" xr:uid="{00000000-0005-0000-0000-0000C0550000}"/>
    <cellStyle name="Normal 25 3 3 5 2 2" xfId="21978" xr:uid="{00000000-0005-0000-0000-0000C1550000}"/>
    <cellStyle name="Normal 25 3 3 5 3" xfId="21979" xr:uid="{00000000-0005-0000-0000-0000C2550000}"/>
    <cellStyle name="Normal 25 3 3 6" xfId="21980" xr:uid="{00000000-0005-0000-0000-0000C3550000}"/>
    <cellStyle name="Normal 25 3 3 6 2" xfId="21981" xr:uid="{00000000-0005-0000-0000-0000C4550000}"/>
    <cellStyle name="Normal 25 3 3 7" xfId="21982" xr:uid="{00000000-0005-0000-0000-0000C5550000}"/>
    <cellStyle name="Normal 25 3 3 7 2" xfId="21983" xr:uid="{00000000-0005-0000-0000-0000C6550000}"/>
    <cellStyle name="Normal 25 3 3 8" xfId="21984" xr:uid="{00000000-0005-0000-0000-0000C7550000}"/>
    <cellStyle name="Normal 25 3 4" xfId="21985" xr:uid="{00000000-0005-0000-0000-0000C8550000}"/>
    <cellStyle name="Normal 25 3 4 2" xfId="21986" xr:uid="{00000000-0005-0000-0000-0000C9550000}"/>
    <cellStyle name="Normal 25 3 4 2 2" xfId="21987" xr:uid="{00000000-0005-0000-0000-0000CA550000}"/>
    <cellStyle name="Normal 25 3 4 2 2 2" xfId="21988" xr:uid="{00000000-0005-0000-0000-0000CB550000}"/>
    <cellStyle name="Normal 25 3 4 2 3" xfId="21989" xr:uid="{00000000-0005-0000-0000-0000CC550000}"/>
    <cellStyle name="Normal 25 3 4 3" xfId="21990" xr:uid="{00000000-0005-0000-0000-0000CD550000}"/>
    <cellStyle name="Normal 25 3 4 3 2" xfId="21991" xr:uid="{00000000-0005-0000-0000-0000CE550000}"/>
    <cellStyle name="Normal 25 3 4 3 2 2" xfId="21992" xr:uid="{00000000-0005-0000-0000-0000CF550000}"/>
    <cellStyle name="Normal 25 3 4 3 3" xfId="21993" xr:uid="{00000000-0005-0000-0000-0000D0550000}"/>
    <cellStyle name="Normal 25 3 4 4" xfId="21994" xr:uid="{00000000-0005-0000-0000-0000D1550000}"/>
    <cellStyle name="Normal 25 3 4 4 2" xfId="21995" xr:uid="{00000000-0005-0000-0000-0000D2550000}"/>
    <cellStyle name="Normal 25 3 4 4 2 2" xfId="21996" xr:uid="{00000000-0005-0000-0000-0000D3550000}"/>
    <cellStyle name="Normal 25 3 4 4 3" xfId="21997" xr:uid="{00000000-0005-0000-0000-0000D4550000}"/>
    <cellStyle name="Normal 25 3 4 5" xfId="21998" xr:uid="{00000000-0005-0000-0000-0000D5550000}"/>
    <cellStyle name="Normal 25 3 4 5 2" xfId="21999" xr:uid="{00000000-0005-0000-0000-0000D6550000}"/>
    <cellStyle name="Normal 25 3 4 6" xfId="22000" xr:uid="{00000000-0005-0000-0000-0000D7550000}"/>
    <cellStyle name="Normal 25 3 4 6 2" xfId="22001" xr:uid="{00000000-0005-0000-0000-0000D8550000}"/>
    <cellStyle name="Normal 25 3 4 7" xfId="22002" xr:uid="{00000000-0005-0000-0000-0000D9550000}"/>
    <cellStyle name="Normal 25 3 5" xfId="22003" xr:uid="{00000000-0005-0000-0000-0000DA550000}"/>
    <cellStyle name="Normal 25 3 5 2" xfId="22004" xr:uid="{00000000-0005-0000-0000-0000DB550000}"/>
    <cellStyle name="Normal 25 3 5 2 2" xfId="22005" xr:uid="{00000000-0005-0000-0000-0000DC550000}"/>
    <cellStyle name="Normal 25 3 5 2 2 2" xfId="22006" xr:uid="{00000000-0005-0000-0000-0000DD550000}"/>
    <cellStyle name="Normal 25 3 5 2 3" xfId="22007" xr:uid="{00000000-0005-0000-0000-0000DE550000}"/>
    <cellStyle name="Normal 25 3 5 3" xfId="22008" xr:uid="{00000000-0005-0000-0000-0000DF550000}"/>
    <cellStyle name="Normal 25 3 5 3 2" xfId="22009" xr:uid="{00000000-0005-0000-0000-0000E0550000}"/>
    <cellStyle name="Normal 25 3 5 3 2 2" xfId="22010" xr:uid="{00000000-0005-0000-0000-0000E1550000}"/>
    <cellStyle name="Normal 25 3 5 3 3" xfId="22011" xr:uid="{00000000-0005-0000-0000-0000E2550000}"/>
    <cellStyle name="Normal 25 3 5 4" xfId="22012" xr:uid="{00000000-0005-0000-0000-0000E3550000}"/>
    <cellStyle name="Normal 25 3 5 4 2" xfId="22013" xr:uid="{00000000-0005-0000-0000-0000E4550000}"/>
    <cellStyle name="Normal 25 3 5 4 2 2" xfId="22014" xr:uid="{00000000-0005-0000-0000-0000E5550000}"/>
    <cellStyle name="Normal 25 3 5 4 3" xfId="22015" xr:uid="{00000000-0005-0000-0000-0000E6550000}"/>
    <cellStyle name="Normal 25 3 5 5" xfId="22016" xr:uid="{00000000-0005-0000-0000-0000E7550000}"/>
    <cellStyle name="Normal 25 3 5 5 2" xfId="22017" xr:uid="{00000000-0005-0000-0000-0000E8550000}"/>
    <cellStyle name="Normal 25 3 5 6" xfId="22018" xr:uid="{00000000-0005-0000-0000-0000E9550000}"/>
    <cellStyle name="Normal 25 3 5 6 2" xfId="22019" xr:uid="{00000000-0005-0000-0000-0000EA550000}"/>
    <cellStyle name="Normal 25 3 5 7" xfId="22020" xr:uid="{00000000-0005-0000-0000-0000EB550000}"/>
    <cellStyle name="Normal 25 3 6" xfId="22021" xr:uid="{00000000-0005-0000-0000-0000EC550000}"/>
    <cellStyle name="Normal 25 3 6 2" xfId="22022" xr:uid="{00000000-0005-0000-0000-0000ED550000}"/>
    <cellStyle name="Normal 25 3 6 2 2" xfId="22023" xr:uid="{00000000-0005-0000-0000-0000EE550000}"/>
    <cellStyle name="Normal 25 3 6 3" xfId="22024" xr:uid="{00000000-0005-0000-0000-0000EF550000}"/>
    <cellStyle name="Normal 25 3 7" xfId="22025" xr:uid="{00000000-0005-0000-0000-0000F0550000}"/>
    <cellStyle name="Normal 25 3 7 2" xfId="22026" xr:uid="{00000000-0005-0000-0000-0000F1550000}"/>
    <cellStyle name="Normal 25 3 7 2 2" xfId="22027" xr:uid="{00000000-0005-0000-0000-0000F2550000}"/>
    <cellStyle name="Normal 25 3 7 3" xfId="22028" xr:uid="{00000000-0005-0000-0000-0000F3550000}"/>
    <cellStyle name="Normal 25 3 8" xfId="22029" xr:uid="{00000000-0005-0000-0000-0000F4550000}"/>
    <cellStyle name="Normal 25 3 8 2" xfId="22030" xr:uid="{00000000-0005-0000-0000-0000F5550000}"/>
    <cellStyle name="Normal 25 3 8 2 2" xfId="22031" xr:uid="{00000000-0005-0000-0000-0000F6550000}"/>
    <cellStyle name="Normal 25 3 8 3" xfId="22032" xr:uid="{00000000-0005-0000-0000-0000F7550000}"/>
    <cellStyle name="Normal 25 3 9" xfId="22033" xr:uid="{00000000-0005-0000-0000-0000F8550000}"/>
    <cellStyle name="Normal 25 3 9 2" xfId="22034" xr:uid="{00000000-0005-0000-0000-0000F9550000}"/>
    <cellStyle name="Normal 25 4" xfId="22035" xr:uid="{00000000-0005-0000-0000-0000FA550000}"/>
    <cellStyle name="Normal 25 4 2" xfId="22036" xr:uid="{00000000-0005-0000-0000-0000FB550000}"/>
    <cellStyle name="Normal 25 4 2 2" xfId="22037" xr:uid="{00000000-0005-0000-0000-0000FC550000}"/>
    <cellStyle name="Normal 25 4 2 2 2" xfId="22038" xr:uid="{00000000-0005-0000-0000-0000FD550000}"/>
    <cellStyle name="Normal 25 4 2 2 2 2" xfId="22039" xr:uid="{00000000-0005-0000-0000-0000FE550000}"/>
    <cellStyle name="Normal 25 4 2 2 3" xfId="22040" xr:uid="{00000000-0005-0000-0000-0000FF550000}"/>
    <cellStyle name="Normal 25 4 2 3" xfId="22041" xr:uid="{00000000-0005-0000-0000-000000560000}"/>
    <cellStyle name="Normal 25 4 2 3 2" xfId="22042" xr:uid="{00000000-0005-0000-0000-000001560000}"/>
    <cellStyle name="Normal 25 4 2 3 2 2" xfId="22043" xr:uid="{00000000-0005-0000-0000-000002560000}"/>
    <cellStyle name="Normal 25 4 2 3 3" xfId="22044" xr:uid="{00000000-0005-0000-0000-000003560000}"/>
    <cellStyle name="Normal 25 4 2 4" xfId="22045" xr:uid="{00000000-0005-0000-0000-000004560000}"/>
    <cellStyle name="Normal 25 4 2 4 2" xfId="22046" xr:uid="{00000000-0005-0000-0000-000005560000}"/>
    <cellStyle name="Normal 25 4 2 4 2 2" xfId="22047" xr:uid="{00000000-0005-0000-0000-000006560000}"/>
    <cellStyle name="Normal 25 4 2 4 3" xfId="22048" xr:uid="{00000000-0005-0000-0000-000007560000}"/>
    <cellStyle name="Normal 25 4 2 5" xfId="22049" xr:uid="{00000000-0005-0000-0000-000008560000}"/>
    <cellStyle name="Normal 25 4 2 5 2" xfId="22050" xr:uid="{00000000-0005-0000-0000-000009560000}"/>
    <cellStyle name="Normal 25 4 2 6" xfId="22051" xr:uid="{00000000-0005-0000-0000-00000A560000}"/>
    <cellStyle name="Normal 25 4 2 6 2" xfId="22052" xr:uid="{00000000-0005-0000-0000-00000B560000}"/>
    <cellStyle name="Normal 25 4 2 7" xfId="22053" xr:uid="{00000000-0005-0000-0000-00000C560000}"/>
    <cellStyle name="Normal 25 4 3" xfId="22054" xr:uid="{00000000-0005-0000-0000-00000D560000}"/>
    <cellStyle name="Normal 25 4 3 2" xfId="22055" xr:uid="{00000000-0005-0000-0000-00000E560000}"/>
    <cellStyle name="Normal 25 4 3 2 2" xfId="22056" xr:uid="{00000000-0005-0000-0000-00000F560000}"/>
    <cellStyle name="Normal 25 4 3 2 2 2" xfId="22057" xr:uid="{00000000-0005-0000-0000-000010560000}"/>
    <cellStyle name="Normal 25 4 3 2 3" xfId="22058" xr:uid="{00000000-0005-0000-0000-000011560000}"/>
    <cellStyle name="Normal 25 4 3 3" xfId="22059" xr:uid="{00000000-0005-0000-0000-000012560000}"/>
    <cellStyle name="Normal 25 4 3 3 2" xfId="22060" xr:uid="{00000000-0005-0000-0000-000013560000}"/>
    <cellStyle name="Normal 25 4 3 3 2 2" xfId="22061" xr:uid="{00000000-0005-0000-0000-000014560000}"/>
    <cellStyle name="Normal 25 4 3 3 3" xfId="22062" xr:uid="{00000000-0005-0000-0000-000015560000}"/>
    <cellStyle name="Normal 25 4 3 4" xfId="22063" xr:uid="{00000000-0005-0000-0000-000016560000}"/>
    <cellStyle name="Normal 25 4 3 4 2" xfId="22064" xr:uid="{00000000-0005-0000-0000-000017560000}"/>
    <cellStyle name="Normal 25 4 3 4 2 2" xfId="22065" xr:uid="{00000000-0005-0000-0000-000018560000}"/>
    <cellStyle name="Normal 25 4 3 4 3" xfId="22066" xr:uid="{00000000-0005-0000-0000-000019560000}"/>
    <cellStyle name="Normal 25 4 3 5" xfId="22067" xr:uid="{00000000-0005-0000-0000-00001A560000}"/>
    <cellStyle name="Normal 25 4 3 5 2" xfId="22068" xr:uid="{00000000-0005-0000-0000-00001B560000}"/>
    <cellStyle name="Normal 25 4 3 6" xfId="22069" xr:uid="{00000000-0005-0000-0000-00001C560000}"/>
    <cellStyle name="Normal 25 4 3 6 2" xfId="22070" xr:uid="{00000000-0005-0000-0000-00001D560000}"/>
    <cellStyle name="Normal 25 4 3 7" xfId="22071" xr:uid="{00000000-0005-0000-0000-00001E560000}"/>
    <cellStyle name="Normal 25 4 4" xfId="22072" xr:uid="{00000000-0005-0000-0000-00001F560000}"/>
    <cellStyle name="Normal 25 4 4 2" xfId="22073" xr:uid="{00000000-0005-0000-0000-000020560000}"/>
    <cellStyle name="Normal 25 4 4 2 2" xfId="22074" xr:uid="{00000000-0005-0000-0000-000021560000}"/>
    <cellStyle name="Normal 25 4 4 3" xfId="22075" xr:uid="{00000000-0005-0000-0000-000022560000}"/>
    <cellStyle name="Normal 25 4 5" xfId="22076" xr:uid="{00000000-0005-0000-0000-000023560000}"/>
    <cellStyle name="Normal 25 4 5 2" xfId="22077" xr:uid="{00000000-0005-0000-0000-000024560000}"/>
    <cellStyle name="Normal 25 4 5 2 2" xfId="22078" xr:uid="{00000000-0005-0000-0000-000025560000}"/>
    <cellStyle name="Normal 25 4 5 3" xfId="22079" xr:uid="{00000000-0005-0000-0000-000026560000}"/>
    <cellStyle name="Normal 25 4 6" xfId="22080" xr:uid="{00000000-0005-0000-0000-000027560000}"/>
    <cellStyle name="Normal 25 4 6 2" xfId="22081" xr:uid="{00000000-0005-0000-0000-000028560000}"/>
    <cellStyle name="Normal 25 4 6 2 2" xfId="22082" xr:uid="{00000000-0005-0000-0000-000029560000}"/>
    <cellStyle name="Normal 25 4 6 3" xfId="22083" xr:uid="{00000000-0005-0000-0000-00002A560000}"/>
    <cellStyle name="Normal 25 4 7" xfId="22084" xr:uid="{00000000-0005-0000-0000-00002B560000}"/>
    <cellStyle name="Normal 25 4 7 2" xfId="22085" xr:uid="{00000000-0005-0000-0000-00002C560000}"/>
    <cellStyle name="Normal 25 4 8" xfId="22086" xr:uid="{00000000-0005-0000-0000-00002D560000}"/>
    <cellStyle name="Normal 25 4 8 2" xfId="22087" xr:uid="{00000000-0005-0000-0000-00002E560000}"/>
    <cellStyle name="Normal 25 4 9" xfId="22088" xr:uid="{00000000-0005-0000-0000-00002F560000}"/>
    <cellStyle name="Normal 25 5" xfId="22089" xr:uid="{00000000-0005-0000-0000-000030560000}"/>
    <cellStyle name="Normal 25 5 2" xfId="22090" xr:uid="{00000000-0005-0000-0000-000031560000}"/>
    <cellStyle name="Normal 25 5 2 2" xfId="22091" xr:uid="{00000000-0005-0000-0000-000032560000}"/>
    <cellStyle name="Normal 25 5 2 2 2" xfId="22092" xr:uid="{00000000-0005-0000-0000-000033560000}"/>
    <cellStyle name="Normal 25 5 2 2 2 2" xfId="22093" xr:uid="{00000000-0005-0000-0000-000034560000}"/>
    <cellStyle name="Normal 25 5 2 2 3" xfId="22094" xr:uid="{00000000-0005-0000-0000-000035560000}"/>
    <cellStyle name="Normal 25 5 2 3" xfId="22095" xr:uid="{00000000-0005-0000-0000-000036560000}"/>
    <cellStyle name="Normal 25 5 2 3 2" xfId="22096" xr:uid="{00000000-0005-0000-0000-000037560000}"/>
    <cellStyle name="Normal 25 5 2 3 2 2" xfId="22097" xr:uid="{00000000-0005-0000-0000-000038560000}"/>
    <cellStyle name="Normal 25 5 2 3 3" xfId="22098" xr:uid="{00000000-0005-0000-0000-000039560000}"/>
    <cellStyle name="Normal 25 5 2 4" xfId="22099" xr:uid="{00000000-0005-0000-0000-00003A560000}"/>
    <cellStyle name="Normal 25 5 2 4 2" xfId="22100" xr:uid="{00000000-0005-0000-0000-00003B560000}"/>
    <cellStyle name="Normal 25 5 2 4 2 2" xfId="22101" xr:uid="{00000000-0005-0000-0000-00003C560000}"/>
    <cellStyle name="Normal 25 5 2 4 3" xfId="22102" xr:uid="{00000000-0005-0000-0000-00003D560000}"/>
    <cellStyle name="Normal 25 5 2 5" xfId="22103" xr:uid="{00000000-0005-0000-0000-00003E560000}"/>
    <cellStyle name="Normal 25 5 2 5 2" xfId="22104" xr:uid="{00000000-0005-0000-0000-00003F560000}"/>
    <cellStyle name="Normal 25 5 2 6" xfId="22105" xr:uid="{00000000-0005-0000-0000-000040560000}"/>
    <cellStyle name="Normal 25 5 2 6 2" xfId="22106" xr:uid="{00000000-0005-0000-0000-000041560000}"/>
    <cellStyle name="Normal 25 5 2 7" xfId="22107" xr:uid="{00000000-0005-0000-0000-000042560000}"/>
    <cellStyle name="Normal 25 5 3" xfId="22108" xr:uid="{00000000-0005-0000-0000-000043560000}"/>
    <cellStyle name="Normal 25 5 3 2" xfId="22109" xr:uid="{00000000-0005-0000-0000-000044560000}"/>
    <cellStyle name="Normal 25 5 3 2 2" xfId="22110" xr:uid="{00000000-0005-0000-0000-000045560000}"/>
    <cellStyle name="Normal 25 5 3 3" xfId="22111" xr:uid="{00000000-0005-0000-0000-000046560000}"/>
    <cellStyle name="Normal 25 5 4" xfId="22112" xr:uid="{00000000-0005-0000-0000-000047560000}"/>
    <cellStyle name="Normal 25 5 4 2" xfId="22113" xr:uid="{00000000-0005-0000-0000-000048560000}"/>
    <cellStyle name="Normal 25 5 4 2 2" xfId="22114" xr:uid="{00000000-0005-0000-0000-000049560000}"/>
    <cellStyle name="Normal 25 5 4 3" xfId="22115" xr:uid="{00000000-0005-0000-0000-00004A560000}"/>
    <cellStyle name="Normal 25 5 5" xfId="22116" xr:uid="{00000000-0005-0000-0000-00004B560000}"/>
    <cellStyle name="Normal 25 5 5 2" xfId="22117" xr:uid="{00000000-0005-0000-0000-00004C560000}"/>
    <cellStyle name="Normal 25 5 5 2 2" xfId="22118" xr:uid="{00000000-0005-0000-0000-00004D560000}"/>
    <cellStyle name="Normal 25 5 5 3" xfId="22119" xr:uid="{00000000-0005-0000-0000-00004E560000}"/>
    <cellStyle name="Normal 25 5 6" xfId="22120" xr:uid="{00000000-0005-0000-0000-00004F560000}"/>
    <cellStyle name="Normal 25 5 6 2" xfId="22121" xr:uid="{00000000-0005-0000-0000-000050560000}"/>
    <cellStyle name="Normal 25 5 7" xfId="22122" xr:uid="{00000000-0005-0000-0000-000051560000}"/>
    <cellStyle name="Normal 25 5 7 2" xfId="22123" xr:uid="{00000000-0005-0000-0000-000052560000}"/>
    <cellStyle name="Normal 25 5 8" xfId="22124" xr:uid="{00000000-0005-0000-0000-000053560000}"/>
    <cellStyle name="Normal 25 6" xfId="22125" xr:uid="{00000000-0005-0000-0000-000054560000}"/>
    <cellStyle name="Normal 25 6 2" xfId="22126" xr:uid="{00000000-0005-0000-0000-000055560000}"/>
    <cellStyle name="Normal 25 6 2 2" xfId="22127" xr:uid="{00000000-0005-0000-0000-000056560000}"/>
    <cellStyle name="Normal 25 6 2 2 2" xfId="22128" xr:uid="{00000000-0005-0000-0000-000057560000}"/>
    <cellStyle name="Normal 25 6 2 3" xfId="22129" xr:uid="{00000000-0005-0000-0000-000058560000}"/>
    <cellStyle name="Normal 25 6 3" xfId="22130" xr:uid="{00000000-0005-0000-0000-000059560000}"/>
    <cellStyle name="Normal 25 6 3 2" xfId="22131" xr:uid="{00000000-0005-0000-0000-00005A560000}"/>
    <cellStyle name="Normal 25 6 3 2 2" xfId="22132" xr:uid="{00000000-0005-0000-0000-00005B560000}"/>
    <cellStyle name="Normal 25 6 3 3" xfId="22133" xr:uid="{00000000-0005-0000-0000-00005C560000}"/>
    <cellStyle name="Normal 25 6 4" xfId="22134" xr:uid="{00000000-0005-0000-0000-00005D560000}"/>
    <cellStyle name="Normal 25 6 4 2" xfId="22135" xr:uid="{00000000-0005-0000-0000-00005E560000}"/>
    <cellStyle name="Normal 25 6 4 2 2" xfId="22136" xr:uid="{00000000-0005-0000-0000-00005F560000}"/>
    <cellStyle name="Normal 25 6 4 3" xfId="22137" xr:uid="{00000000-0005-0000-0000-000060560000}"/>
    <cellStyle name="Normal 25 6 5" xfId="22138" xr:uid="{00000000-0005-0000-0000-000061560000}"/>
    <cellStyle name="Normal 25 6 5 2" xfId="22139" xr:uid="{00000000-0005-0000-0000-000062560000}"/>
    <cellStyle name="Normal 25 6 6" xfId="22140" xr:uid="{00000000-0005-0000-0000-000063560000}"/>
    <cellStyle name="Normal 25 6 6 2" xfId="22141" xr:uid="{00000000-0005-0000-0000-000064560000}"/>
    <cellStyle name="Normal 25 6 7" xfId="22142" xr:uid="{00000000-0005-0000-0000-000065560000}"/>
    <cellStyle name="Normal 25 7" xfId="22143" xr:uid="{00000000-0005-0000-0000-000066560000}"/>
    <cellStyle name="Normal 25 7 2" xfId="22144" xr:uid="{00000000-0005-0000-0000-000067560000}"/>
    <cellStyle name="Normal 25 7 2 2" xfId="22145" xr:uid="{00000000-0005-0000-0000-000068560000}"/>
    <cellStyle name="Normal 25 7 2 2 2" xfId="22146" xr:uid="{00000000-0005-0000-0000-000069560000}"/>
    <cellStyle name="Normal 25 7 2 3" xfId="22147" xr:uid="{00000000-0005-0000-0000-00006A560000}"/>
    <cellStyle name="Normal 25 7 3" xfId="22148" xr:uid="{00000000-0005-0000-0000-00006B560000}"/>
    <cellStyle name="Normal 25 7 3 2" xfId="22149" xr:uid="{00000000-0005-0000-0000-00006C560000}"/>
    <cellStyle name="Normal 25 7 3 2 2" xfId="22150" xr:uid="{00000000-0005-0000-0000-00006D560000}"/>
    <cellStyle name="Normal 25 7 3 3" xfId="22151" xr:uid="{00000000-0005-0000-0000-00006E560000}"/>
    <cellStyle name="Normal 25 7 4" xfId="22152" xr:uid="{00000000-0005-0000-0000-00006F560000}"/>
    <cellStyle name="Normal 25 7 4 2" xfId="22153" xr:uid="{00000000-0005-0000-0000-000070560000}"/>
    <cellStyle name="Normal 25 7 4 2 2" xfId="22154" xr:uid="{00000000-0005-0000-0000-000071560000}"/>
    <cellStyle name="Normal 25 7 4 3" xfId="22155" xr:uid="{00000000-0005-0000-0000-000072560000}"/>
    <cellStyle name="Normal 25 7 5" xfId="22156" xr:uid="{00000000-0005-0000-0000-000073560000}"/>
    <cellStyle name="Normal 25 7 5 2" xfId="22157" xr:uid="{00000000-0005-0000-0000-000074560000}"/>
    <cellStyle name="Normal 25 7 6" xfId="22158" xr:uid="{00000000-0005-0000-0000-000075560000}"/>
    <cellStyle name="Normal 25 7 6 2" xfId="22159" xr:uid="{00000000-0005-0000-0000-000076560000}"/>
    <cellStyle name="Normal 25 7 7" xfId="22160" xr:uid="{00000000-0005-0000-0000-000077560000}"/>
    <cellStyle name="Normal 25 8" xfId="22161" xr:uid="{00000000-0005-0000-0000-000078560000}"/>
    <cellStyle name="Normal 25 8 2" xfId="22162" xr:uid="{00000000-0005-0000-0000-000079560000}"/>
    <cellStyle name="Normal 25 8 2 2" xfId="22163" xr:uid="{00000000-0005-0000-0000-00007A560000}"/>
    <cellStyle name="Normal 25 8 3" xfId="22164" xr:uid="{00000000-0005-0000-0000-00007B560000}"/>
    <cellStyle name="Normal 25 9" xfId="22165" xr:uid="{00000000-0005-0000-0000-00007C560000}"/>
    <cellStyle name="Normal 25 9 2" xfId="22166" xr:uid="{00000000-0005-0000-0000-00007D560000}"/>
    <cellStyle name="Normal 25 9 2 2" xfId="22167" xr:uid="{00000000-0005-0000-0000-00007E560000}"/>
    <cellStyle name="Normal 25 9 3" xfId="22168" xr:uid="{00000000-0005-0000-0000-00007F560000}"/>
    <cellStyle name="Normal 25_Confidential Information" xfId="22169" xr:uid="{00000000-0005-0000-0000-000080560000}"/>
    <cellStyle name="Normal 26" xfId="523" xr:uid="{00000000-0005-0000-0000-000081560000}"/>
    <cellStyle name="Normal 26 10" xfId="22170" xr:uid="{00000000-0005-0000-0000-000082560000}"/>
    <cellStyle name="Normal 26 10 2" xfId="22171" xr:uid="{00000000-0005-0000-0000-000083560000}"/>
    <cellStyle name="Normal 26 10 2 2" xfId="22172" xr:uid="{00000000-0005-0000-0000-000084560000}"/>
    <cellStyle name="Normal 26 10 3" xfId="22173" xr:uid="{00000000-0005-0000-0000-000085560000}"/>
    <cellStyle name="Normal 26 11" xfId="22174" xr:uid="{00000000-0005-0000-0000-000086560000}"/>
    <cellStyle name="Normal 26 11 2" xfId="22175" xr:uid="{00000000-0005-0000-0000-000087560000}"/>
    <cellStyle name="Normal 26 12" xfId="22176" xr:uid="{00000000-0005-0000-0000-000088560000}"/>
    <cellStyle name="Normal 26 12 2" xfId="22177" xr:uid="{00000000-0005-0000-0000-000089560000}"/>
    <cellStyle name="Normal 26 13" xfId="22178" xr:uid="{00000000-0005-0000-0000-00008A560000}"/>
    <cellStyle name="Normal 26 2" xfId="524" xr:uid="{00000000-0005-0000-0000-00008B560000}"/>
    <cellStyle name="Normal 26 2 10" xfId="22179" xr:uid="{00000000-0005-0000-0000-00008C560000}"/>
    <cellStyle name="Normal 26 2 10 2" xfId="22180" xr:uid="{00000000-0005-0000-0000-00008D560000}"/>
    <cellStyle name="Normal 26 2 11" xfId="22181" xr:uid="{00000000-0005-0000-0000-00008E560000}"/>
    <cellStyle name="Normal 26 2 2" xfId="22182" xr:uid="{00000000-0005-0000-0000-00008F560000}"/>
    <cellStyle name="Normal 26 2 2 2" xfId="22183" xr:uid="{00000000-0005-0000-0000-000090560000}"/>
    <cellStyle name="Normal 26 2 2 2 2" xfId="22184" xr:uid="{00000000-0005-0000-0000-000091560000}"/>
    <cellStyle name="Normal 26 2 2 2 2 2" xfId="22185" xr:uid="{00000000-0005-0000-0000-000092560000}"/>
    <cellStyle name="Normal 26 2 2 2 2 2 2" xfId="22186" xr:uid="{00000000-0005-0000-0000-000093560000}"/>
    <cellStyle name="Normal 26 2 2 2 2 3" xfId="22187" xr:uid="{00000000-0005-0000-0000-000094560000}"/>
    <cellStyle name="Normal 26 2 2 2 3" xfId="22188" xr:uid="{00000000-0005-0000-0000-000095560000}"/>
    <cellStyle name="Normal 26 2 2 2 3 2" xfId="22189" xr:uid="{00000000-0005-0000-0000-000096560000}"/>
    <cellStyle name="Normal 26 2 2 2 3 2 2" xfId="22190" xr:uid="{00000000-0005-0000-0000-000097560000}"/>
    <cellStyle name="Normal 26 2 2 2 3 3" xfId="22191" xr:uid="{00000000-0005-0000-0000-000098560000}"/>
    <cellStyle name="Normal 26 2 2 2 4" xfId="22192" xr:uid="{00000000-0005-0000-0000-000099560000}"/>
    <cellStyle name="Normal 26 2 2 2 4 2" xfId="22193" xr:uid="{00000000-0005-0000-0000-00009A560000}"/>
    <cellStyle name="Normal 26 2 2 2 4 2 2" xfId="22194" xr:uid="{00000000-0005-0000-0000-00009B560000}"/>
    <cellStyle name="Normal 26 2 2 2 4 3" xfId="22195" xr:uid="{00000000-0005-0000-0000-00009C560000}"/>
    <cellStyle name="Normal 26 2 2 2 5" xfId="22196" xr:uid="{00000000-0005-0000-0000-00009D560000}"/>
    <cellStyle name="Normal 26 2 2 2 5 2" xfId="22197" xr:uid="{00000000-0005-0000-0000-00009E560000}"/>
    <cellStyle name="Normal 26 2 2 2 6" xfId="22198" xr:uid="{00000000-0005-0000-0000-00009F560000}"/>
    <cellStyle name="Normal 26 2 2 2 6 2" xfId="22199" xr:uid="{00000000-0005-0000-0000-0000A0560000}"/>
    <cellStyle name="Normal 26 2 2 2 7" xfId="22200" xr:uid="{00000000-0005-0000-0000-0000A1560000}"/>
    <cellStyle name="Normal 26 2 2 3" xfId="22201" xr:uid="{00000000-0005-0000-0000-0000A2560000}"/>
    <cellStyle name="Normal 26 2 2 3 2" xfId="22202" xr:uid="{00000000-0005-0000-0000-0000A3560000}"/>
    <cellStyle name="Normal 26 2 2 3 2 2" xfId="22203" xr:uid="{00000000-0005-0000-0000-0000A4560000}"/>
    <cellStyle name="Normal 26 2 2 3 2 2 2" xfId="22204" xr:uid="{00000000-0005-0000-0000-0000A5560000}"/>
    <cellStyle name="Normal 26 2 2 3 2 3" xfId="22205" xr:uid="{00000000-0005-0000-0000-0000A6560000}"/>
    <cellStyle name="Normal 26 2 2 3 3" xfId="22206" xr:uid="{00000000-0005-0000-0000-0000A7560000}"/>
    <cellStyle name="Normal 26 2 2 3 3 2" xfId="22207" xr:uid="{00000000-0005-0000-0000-0000A8560000}"/>
    <cellStyle name="Normal 26 2 2 3 3 2 2" xfId="22208" xr:uid="{00000000-0005-0000-0000-0000A9560000}"/>
    <cellStyle name="Normal 26 2 2 3 3 3" xfId="22209" xr:uid="{00000000-0005-0000-0000-0000AA560000}"/>
    <cellStyle name="Normal 26 2 2 3 4" xfId="22210" xr:uid="{00000000-0005-0000-0000-0000AB560000}"/>
    <cellStyle name="Normal 26 2 2 3 4 2" xfId="22211" xr:uid="{00000000-0005-0000-0000-0000AC560000}"/>
    <cellStyle name="Normal 26 2 2 3 4 2 2" xfId="22212" xr:uid="{00000000-0005-0000-0000-0000AD560000}"/>
    <cellStyle name="Normal 26 2 2 3 4 3" xfId="22213" xr:uid="{00000000-0005-0000-0000-0000AE560000}"/>
    <cellStyle name="Normal 26 2 2 3 5" xfId="22214" xr:uid="{00000000-0005-0000-0000-0000AF560000}"/>
    <cellStyle name="Normal 26 2 2 3 5 2" xfId="22215" xr:uid="{00000000-0005-0000-0000-0000B0560000}"/>
    <cellStyle name="Normal 26 2 2 3 6" xfId="22216" xr:uid="{00000000-0005-0000-0000-0000B1560000}"/>
    <cellStyle name="Normal 26 2 2 3 6 2" xfId="22217" xr:uid="{00000000-0005-0000-0000-0000B2560000}"/>
    <cellStyle name="Normal 26 2 2 3 7" xfId="22218" xr:uid="{00000000-0005-0000-0000-0000B3560000}"/>
    <cellStyle name="Normal 26 2 2 4" xfId="22219" xr:uid="{00000000-0005-0000-0000-0000B4560000}"/>
    <cellStyle name="Normal 26 2 2 4 2" xfId="22220" xr:uid="{00000000-0005-0000-0000-0000B5560000}"/>
    <cellStyle name="Normal 26 2 2 4 2 2" xfId="22221" xr:uid="{00000000-0005-0000-0000-0000B6560000}"/>
    <cellStyle name="Normal 26 2 2 4 3" xfId="22222" xr:uid="{00000000-0005-0000-0000-0000B7560000}"/>
    <cellStyle name="Normal 26 2 2 5" xfId="22223" xr:uid="{00000000-0005-0000-0000-0000B8560000}"/>
    <cellStyle name="Normal 26 2 2 5 2" xfId="22224" xr:uid="{00000000-0005-0000-0000-0000B9560000}"/>
    <cellStyle name="Normal 26 2 2 5 2 2" xfId="22225" xr:uid="{00000000-0005-0000-0000-0000BA560000}"/>
    <cellStyle name="Normal 26 2 2 5 3" xfId="22226" xr:uid="{00000000-0005-0000-0000-0000BB560000}"/>
    <cellStyle name="Normal 26 2 2 6" xfId="22227" xr:uid="{00000000-0005-0000-0000-0000BC560000}"/>
    <cellStyle name="Normal 26 2 2 6 2" xfId="22228" xr:uid="{00000000-0005-0000-0000-0000BD560000}"/>
    <cellStyle name="Normal 26 2 2 6 2 2" xfId="22229" xr:uid="{00000000-0005-0000-0000-0000BE560000}"/>
    <cellStyle name="Normal 26 2 2 6 3" xfId="22230" xr:uid="{00000000-0005-0000-0000-0000BF560000}"/>
    <cellStyle name="Normal 26 2 2 7" xfId="22231" xr:uid="{00000000-0005-0000-0000-0000C0560000}"/>
    <cellStyle name="Normal 26 2 2 7 2" xfId="22232" xr:uid="{00000000-0005-0000-0000-0000C1560000}"/>
    <cellStyle name="Normal 26 2 2 8" xfId="22233" xr:uid="{00000000-0005-0000-0000-0000C2560000}"/>
    <cellStyle name="Normal 26 2 2 8 2" xfId="22234" xr:uid="{00000000-0005-0000-0000-0000C3560000}"/>
    <cellStyle name="Normal 26 2 2 9" xfId="22235" xr:uid="{00000000-0005-0000-0000-0000C4560000}"/>
    <cellStyle name="Normal 26 2 3" xfId="22236" xr:uid="{00000000-0005-0000-0000-0000C5560000}"/>
    <cellStyle name="Normal 26 2 3 2" xfId="22237" xr:uid="{00000000-0005-0000-0000-0000C6560000}"/>
    <cellStyle name="Normal 26 2 3 2 2" xfId="22238" xr:uid="{00000000-0005-0000-0000-0000C7560000}"/>
    <cellStyle name="Normal 26 2 3 2 2 2" xfId="22239" xr:uid="{00000000-0005-0000-0000-0000C8560000}"/>
    <cellStyle name="Normal 26 2 3 2 2 2 2" xfId="22240" xr:uid="{00000000-0005-0000-0000-0000C9560000}"/>
    <cellStyle name="Normal 26 2 3 2 2 3" xfId="22241" xr:uid="{00000000-0005-0000-0000-0000CA560000}"/>
    <cellStyle name="Normal 26 2 3 2 3" xfId="22242" xr:uid="{00000000-0005-0000-0000-0000CB560000}"/>
    <cellStyle name="Normal 26 2 3 2 3 2" xfId="22243" xr:uid="{00000000-0005-0000-0000-0000CC560000}"/>
    <cellStyle name="Normal 26 2 3 2 3 2 2" xfId="22244" xr:uid="{00000000-0005-0000-0000-0000CD560000}"/>
    <cellStyle name="Normal 26 2 3 2 3 3" xfId="22245" xr:uid="{00000000-0005-0000-0000-0000CE560000}"/>
    <cellStyle name="Normal 26 2 3 2 4" xfId="22246" xr:uid="{00000000-0005-0000-0000-0000CF560000}"/>
    <cellStyle name="Normal 26 2 3 2 4 2" xfId="22247" xr:uid="{00000000-0005-0000-0000-0000D0560000}"/>
    <cellStyle name="Normal 26 2 3 2 4 2 2" xfId="22248" xr:uid="{00000000-0005-0000-0000-0000D1560000}"/>
    <cellStyle name="Normal 26 2 3 2 4 3" xfId="22249" xr:uid="{00000000-0005-0000-0000-0000D2560000}"/>
    <cellStyle name="Normal 26 2 3 2 5" xfId="22250" xr:uid="{00000000-0005-0000-0000-0000D3560000}"/>
    <cellStyle name="Normal 26 2 3 2 5 2" xfId="22251" xr:uid="{00000000-0005-0000-0000-0000D4560000}"/>
    <cellStyle name="Normal 26 2 3 2 6" xfId="22252" xr:uid="{00000000-0005-0000-0000-0000D5560000}"/>
    <cellStyle name="Normal 26 2 3 2 6 2" xfId="22253" xr:uid="{00000000-0005-0000-0000-0000D6560000}"/>
    <cellStyle name="Normal 26 2 3 2 7" xfId="22254" xr:uid="{00000000-0005-0000-0000-0000D7560000}"/>
    <cellStyle name="Normal 26 2 3 3" xfId="22255" xr:uid="{00000000-0005-0000-0000-0000D8560000}"/>
    <cellStyle name="Normal 26 2 3 3 2" xfId="22256" xr:uid="{00000000-0005-0000-0000-0000D9560000}"/>
    <cellStyle name="Normal 26 2 3 3 2 2" xfId="22257" xr:uid="{00000000-0005-0000-0000-0000DA560000}"/>
    <cellStyle name="Normal 26 2 3 3 3" xfId="22258" xr:uid="{00000000-0005-0000-0000-0000DB560000}"/>
    <cellStyle name="Normal 26 2 3 4" xfId="22259" xr:uid="{00000000-0005-0000-0000-0000DC560000}"/>
    <cellStyle name="Normal 26 2 3 4 2" xfId="22260" xr:uid="{00000000-0005-0000-0000-0000DD560000}"/>
    <cellStyle name="Normal 26 2 3 4 2 2" xfId="22261" xr:uid="{00000000-0005-0000-0000-0000DE560000}"/>
    <cellStyle name="Normal 26 2 3 4 3" xfId="22262" xr:uid="{00000000-0005-0000-0000-0000DF560000}"/>
    <cellStyle name="Normal 26 2 3 5" xfId="22263" xr:uid="{00000000-0005-0000-0000-0000E0560000}"/>
    <cellStyle name="Normal 26 2 3 5 2" xfId="22264" xr:uid="{00000000-0005-0000-0000-0000E1560000}"/>
    <cellStyle name="Normal 26 2 3 5 2 2" xfId="22265" xr:uid="{00000000-0005-0000-0000-0000E2560000}"/>
    <cellStyle name="Normal 26 2 3 5 3" xfId="22266" xr:uid="{00000000-0005-0000-0000-0000E3560000}"/>
    <cellStyle name="Normal 26 2 3 6" xfId="22267" xr:uid="{00000000-0005-0000-0000-0000E4560000}"/>
    <cellStyle name="Normal 26 2 3 6 2" xfId="22268" xr:uid="{00000000-0005-0000-0000-0000E5560000}"/>
    <cellStyle name="Normal 26 2 3 7" xfId="22269" xr:uid="{00000000-0005-0000-0000-0000E6560000}"/>
    <cellStyle name="Normal 26 2 3 7 2" xfId="22270" xr:uid="{00000000-0005-0000-0000-0000E7560000}"/>
    <cellStyle name="Normal 26 2 3 8" xfId="22271" xr:uid="{00000000-0005-0000-0000-0000E8560000}"/>
    <cellStyle name="Normal 26 2 4" xfId="22272" xr:uid="{00000000-0005-0000-0000-0000E9560000}"/>
    <cellStyle name="Normal 26 2 4 2" xfId="22273" xr:uid="{00000000-0005-0000-0000-0000EA560000}"/>
    <cellStyle name="Normal 26 2 4 2 2" xfId="22274" xr:uid="{00000000-0005-0000-0000-0000EB560000}"/>
    <cellStyle name="Normal 26 2 4 2 2 2" xfId="22275" xr:uid="{00000000-0005-0000-0000-0000EC560000}"/>
    <cellStyle name="Normal 26 2 4 2 3" xfId="22276" xr:uid="{00000000-0005-0000-0000-0000ED560000}"/>
    <cellStyle name="Normal 26 2 4 3" xfId="22277" xr:uid="{00000000-0005-0000-0000-0000EE560000}"/>
    <cellStyle name="Normal 26 2 4 3 2" xfId="22278" xr:uid="{00000000-0005-0000-0000-0000EF560000}"/>
    <cellStyle name="Normal 26 2 4 3 2 2" xfId="22279" xr:uid="{00000000-0005-0000-0000-0000F0560000}"/>
    <cellStyle name="Normal 26 2 4 3 3" xfId="22280" xr:uid="{00000000-0005-0000-0000-0000F1560000}"/>
    <cellStyle name="Normal 26 2 4 4" xfId="22281" xr:uid="{00000000-0005-0000-0000-0000F2560000}"/>
    <cellStyle name="Normal 26 2 4 4 2" xfId="22282" xr:uid="{00000000-0005-0000-0000-0000F3560000}"/>
    <cellStyle name="Normal 26 2 4 4 2 2" xfId="22283" xr:uid="{00000000-0005-0000-0000-0000F4560000}"/>
    <cellStyle name="Normal 26 2 4 4 3" xfId="22284" xr:uid="{00000000-0005-0000-0000-0000F5560000}"/>
    <cellStyle name="Normal 26 2 4 5" xfId="22285" xr:uid="{00000000-0005-0000-0000-0000F6560000}"/>
    <cellStyle name="Normal 26 2 4 5 2" xfId="22286" xr:uid="{00000000-0005-0000-0000-0000F7560000}"/>
    <cellStyle name="Normal 26 2 4 6" xfId="22287" xr:uid="{00000000-0005-0000-0000-0000F8560000}"/>
    <cellStyle name="Normal 26 2 4 6 2" xfId="22288" xr:uid="{00000000-0005-0000-0000-0000F9560000}"/>
    <cellStyle name="Normal 26 2 4 7" xfId="22289" xr:uid="{00000000-0005-0000-0000-0000FA560000}"/>
    <cellStyle name="Normal 26 2 5" xfId="22290" xr:uid="{00000000-0005-0000-0000-0000FB560000}"/>
    <cellStyle name="Normal 26 2 5 2" xfId="22291" xr:uid="{00000000-0005-0000-0000-0000FC560000}"/>
    <cellStyle name="Normal 26 2 5 2 2" xfId="22292" xr:uid="{00000000-0005-0000-0000-0000FD560000}"/>
    <cellStyle name="Normal 26 2 5 2 2 2" xfId="22293" xr:uid="{00000000-0005-0000-0000-0000FE560000}"/>
    <cellStyle name="Normal 26 2 5 2 3" xfId="22294" xr:uid="{00000000-0005-0000-0000-0000FF560000}"/>
    <cellStyle name="Normal 26 2 5 3" xfId="22295" xr:uid="{00000000-0005-0000-0000-000000570000}"/>
    <cellStyle name="Normal 26 2 5 3 2" xfId="22296" xr:uid="{00000000-0005-0000-0000-000001570000}"/>
    <cellStyle name="Normal 26 2 5 3 2 2" xfId="22297" xr:uid="{00000000-0005-0000-0000-000002570000}"/>
    <cellStyle name="Normal 26 2 5 3 3" xfId="22298" xr:uid="{00000000-0005-0000-0000-000003570000}"/>
    <cellStyle name="Normal 26 2 5 4" xfId="22299" xr:uid="{00000000-0005-0000-0000-000004570000}"/>
    <cellStyle name="Normal 26 2 5 4 2" xfId="22300" xr:uid="{00000000-0005-0000-0000-000005570000}"/>
    <cellStyle name="Normal 26 2 5 4 2 2" xfId="22301" xr:uid="{00000000-0005-0000-0000-000006570000}"/>
    <cellStyle name="Normal 26 2 5 4 3" xfId="22302" xr:uid="{00000000-0005-0000-0000-000007570000}"/>
    <cellStyle name="Normal 26 2 5 5" xfId="22303" xr:uid="{00000000-0005-0000-0000-000008570000}"/>
    <cellStyle name="Normal 26 2 5 5 2" xfId="22304" xr:uid="{00000000-0005-0000-0000-000009570000}"/>
    <cellStyle name="Normal 26 2 5 6" xfId="22305" xr:uid="{00000000-0005-0000-0000-00000A570000}"/>
    <cellStyle name="Normal 26 2 5 6 2" xfId="22306" xr:uid="{00000000-0005-0000-0000-00000B570000}"/>
    <cellStyle name="Normal 26 2 5 7" xfId="22307" xr:uid="{00000000-0005-0000-0000-00000C570000}"/>
    <cellStyle name="Normal 26 2 6" xfId="22308" xr:uid="{00000000-0005-0000-0000-00000D570000}"/>
    <cellStyle name="Normal 26 2 6 2" xfId="22309" xr:uid="{00000000-0005-0000-0000-00000E570000}"/>
    <cellStyle name="Normal 26 2 6 2 2" xfId="22310" xr:uid="{00000000-0005-0000-0000-00000F570000}"/>
    <cellStyle name="Normal 26 2 6 3" xfId="22311" xr:uid="{00000000-0005-0000-0000-000010570000}"/>
    <cellStyle name="Normal 26 2 7" xfId="22312" xr:uid="{00000000-0005-0000-0000-000011570000}"/>
    <cellStyle name="Normal 26 2 7 2" xfId="22313" xr:uid="{00000000-0005-0000-0000-000012570000}"/>
    <cellStyle name="Normal 26 2 7 2 2" xfId="22314" xr:uid="{00000000-0005-0000-0000-000013570000}"/>
    <cellStyle name="Normal 26 2 7 3" xfId="22315" xr:uid="{00000000-0005-0000-0000-000014570000}"/>
    <cellStyle name="Normal 26 2 8" xfId="22316" xr:uid="{00000000-0005-0000-0000-000015570000}"/>
    <cellStyle name="Normal 26 2 8 2" xfId="22317" xr:uid="{00000000-0005-0000-0000-000016570000}"/>
    <cellStyle name="Normal 26 2 8 2 2" xfId="22318" xr:uid="{00000000-0005-0000-0000-000017570000}"/>
    <cellStyle name="Normal 26 2 8 3" xfId="22319" xr:uid="{00000000-0005-0000-0000-000018570000}"/>
    <cellStyle name="Normal 26 2 9" xfId="22320" xr:uid="{00000000-0005-0000-0000-000019570000}"/>
    <cellStyle name="Normal 26 2 9 2" xfId="22321" xr:uid="{00000000-0005-0000-0000-00001A570000}"/>
    <cellStyle name="Normal 26 3" xfId="525" xr:uid="{00000000-0005-0000-0000-00001B570000}"/>
    <cellStyle name="Normal 26 3 10" xfId="22322" xr:uid="{00000000-0005-0000-0000-00001C570000}"/>
    <cellStyle name="Normal 26 3 10 2" xfId="22323" xr:uid="{00000000-0005-0000-0000-00001D570000}"/>
    <cellStyle name="Normal 26 3 11" xfId="22324" xr:uid="{00000000-0005-0000-0000-00001E570000}"/>
    <cellStyle name="Normal 26 3 2" xfId="22325" xr:uid="{00000000-0005-0000-0000-00001F570000}"/>
    <cellStyle name="Normal 26 3 2 2" xfId="22326" xr:uid="{00000000-0005-0000-0000-000020570000}"/>
    <cellStyle name="Normal 26 3 2 2 2" xfId="22327" xr:uid="{00000000-0005-0000-0000-000021570000}"/>
    <cellStyle name="Normal 26 3 2 2 2 2" xfId="22328" xr:uid="{00000000-0005-0000-0000-000022570000}"/>
    <cellStyle name="Normal 26 3 2 2 2 2 2" xfId="22329" xr:uid="{00000000-0005-0000-0000-000023570000}"/>
    <cellStyle name="Normal 26 3 2 2 2 3" xfId="22330" xr:uid="{00000000-0005-0000-0000-000024570000}"/>
    <cellStyle name="Normal 26 3 2 2 3" xfId="22331" xr:uid="{00000000-0005-0000-0000-000025570000}"/>
    <cellStyle name="Normal 26 3 2 2 3 2" xfId="22332" xr:uid="{00000000-0005-0000-0000-000026570000}"/>
    <cellStyle name="Normal 26 3 2 2 3 2 2" xfId="22333" xr:uid="{00000000-0005-0000-0000-000027570000}"/>
    <cellStyle name="Normal 26 3 2 2 3 3" xfId="22334" xr:uid="{00000000-0005-0000-0000-000028570000}"/>
    <cellStyle name="Normal 26 3 2 2 4" xfId="22335" xr:uid="{00000000-0005-0000-0000-000029570000}"/>
    <cellStyle name="Normal 26 3 2 2 4 2" xfId="22336" xr:uid="{00000000-0005-0000-0000-00002A570000}"/>
    <cellStyle name="Normal 26 3 2 2 4 2 2" xfId="22337" xr:uid="{00000000-0005-0000-0000-00002B570000}"/>
    <cellStyle name="Normal 26 3 2 2 4 3" xfId="22338" xr:uid="{00000000-0005-0000-0000-00002C570000}"/>
    <cellStyle name="Normal 26 3 2 2 5" xfId="22339" xr:uid="{00000000-0005-0000-0000-00002D570000}"/>
    <cellStyle name="Normal 26 3 2 2 5 2" xfId="22340" xr:uid="{00000000-0005-0000-0000-00002E570000}"/>
    <cellStyle name="Normal 26 3 2 2 6" xfId="22341" xr:uid="{00000000-0005-0000-0000-00002F570000}"/>
    <cellStyle name="Normal 26 3 2 2 6 2" xfId="22342" xr:uid="{00000000-0005-0000-0000-000030570000}"/>
    <cellStyle name="Normal 26 3 2 2 7" xfId="22343" xr:uid="{00000000-0005-0000-0000-000031570000}"/>
    <cellStyle name="Normal 26 3 2 3" xfId="22344" xr:uid="{00000000-0005-0000-0000-000032570000}"/>
    <cellStyle name="Normal 26 3 2 3 2" xfId="22345" xr:uid="{00000000-0005-0000-0000-000033570000}"/>
    <cellStyle name="Normal 26 3 2 3 2 2" xfId="22346" xr:uid="{00000000-0005-0000-0000-000034570000}"/>
    <cellStyle name="Normal 26 3 2 3 2 2 2" xfId="22347" xr:uid="{00000000-0005-0000-0000-000035570000}"/>
    <cellStyle name="Normal 26 3 2 3 2 3" xfId="22348" xr:uid="{00000000-0005-0000-0000-000036570000}"/>
    <cellStyle name="Normal 26 3 2 3 3" xfId="22349" xr:uid="{00000000-0005-0000-0000-000037570000}"/>
    <cellStyle name="Normal 26 3 2 3 3 2" xfId="22350" xr:uid="{00000000-0005-0000-0000-000038570000}"/>
    <cellStyle name="Normal 26 3 2 3 3 2 2" xfId="22351" xr:uid="{00000000-0005-0000-0000-000039570000}"/>
    <cellStyle name="Normal 26 3 2 3 3 3" xfId="22352" xr:uid="{00000000-0005-0000-0000-00003A570000}"/>
    <cellStyle name="Normal 26 3 2 3 4" xfId="22353" xr:uid="{00000000-0005-0000-0000-00003B570000}"/>
    <cellStyle name="Normal 26 3 2 3 4 2" xfId="22354" xr:uid="{00000000-0005-0000-0000-00003C570000}"/>
    <cellStyle name="Normal 26 3 2 3 4 2 2" xfId="22355" xr:uid="{00000000-0005-0000-0000-00003D570000}"/>
    <cellStyle name="Normal 26 3 2 3 4 3" xfId="22356" xr:uid="{00000000-0005-0000-0000-00003E570000}"/>
    <cellStyle name="Normal 26 3 2 3 5" xfId="22357" xr:uid="{00000000-0005-0000-0000-00003F570000}"/>
    <cellStyle name="Normal 26 3 2 3 5 2" xfId="22358" xr:uid="{00000000-0005-0000-0000-000040570000}"/>
    <cellStyle name="Normal 26 3 2 3 6" xfId="22359" xr:uid="{00000000-0005-0000-0000-000041570000}"/>
    <cellStyle name="Normal 26 3 2 3 6 2" xfId="22360" xr:uid="{00000000-0005-0000-0000-000042570000}"/>
    <cellStyle name="Normal 26 3 2 3 7" xfId="22361" xr:uid="{00000000-0005-0000-0000-000043570000}"/>
    <cellStyle name="Normal 26 3 2 4" xfId="22362" xr:uid="{00000000-0005-0000-0000-000044570000}"/>
    <cellStyle name="Normal 26 3 2 4 2" xfId="22363" xr:uid="{00000000-0005-0000-0000-000045570000}"/>
    <cellStyle name="Normal 26 3 2 4 2 2" xfId="22364" xr:uid="{00000000-0005-0000-0000-000046570000}"/>
    <cellStyle name="Normal 26 3 2 4 3" xfId="22365" xr:uid="{00000000-0005-0000-0000-000047570000}"/>
    <cellStyle name="Normal 26 3 2 5" xfId="22366" xr:uid="{00000000-0005-0000-0000-000048570000}"/>
    <cellStyle name="Normal 26 3 2 5 2" xfId="22367" xr:uid="{00000000-0005-0000-0000-000049570000}"/>
    <cellStyle name="Normal 26 3 2 5 2 2" xfId="22368" xr:uid="{00000000-0005-0000-0000-00004A570000}"/>
    <cellStyle name="Normal 26 3 2 5 3" xfId="22369" xr:uid="{00000000-0005-0000-0000-00004B570000}"/>
    <cellStyle name="Normal 26 3 2 6" xfId="22370" xr:uid="{00000000-0005-0000-0000-00004C570000}"/>
    <cellStyle name="Normal 26 3 2 6 2" xfId="22371" xr:uid="{00000000-0005-0000-0000-00004D570000}"/>
    <cellStyle name="Normal 26 3 2 6 2 2" xfId="22372" xr:uid="{00000000-0005-0000-0000-00004E570000}"/>
    <cellStyle name="Normal 26 3 2 6 3" xfId="22373" xr:uid="{00000000-0005-0000-0000-00004F570000}"/>
    <cellStyle name="Normal 26 3 2 7" xfId="22374" xr:uid="{00000000-0005-0000-0000-000050570000}"/>
    <cellStyle name="Normal 26 3 2 7 2" xfId="22375" xr:uid="{00000000-0005-0000-0000-000051570000}"/>
    <cellStyle name="Normal 26 3 2 8" xfId="22376" xr:uid="{00000000-0005-0000-0000-000052570000}"/>
    <cellStyle name="Normal 26 3 2 8 2" xfId="22377" xr:uid="{00000000-0005-0000-0000-000053570000}"/>
    <cellStyle name="Normal 26 3 2 9" xfId="22378" xr:uid="{00000000-0005-0000-0000-000054570000}"/>
    <cellStyle name="Normal 26 3 3" xfId="22379" xr:uid="{00000000-0005-0000-0000-000055570000}"/>
    <cellStyle name="Normal 26 3 3 2" xfId="22380" xr:uid="{00000000-0005-0000-0000-000056570000}"/>
    <cellStyle name="Normal 26 3 3 2 2" xfId="22381" xr:uid="{00000000-0005-0000-0000-000057570000}"/>
    <cellStyle name="Normal 26 3 3 2 2 2" xfId="22382" xr:uid="{00000000-0005-0000-0000-000058570000}"/>
    <cellStyle name="Normal 26 3 3 2 2 2 2" xfId="22383" xr:uid="{00000000-0005-0000-0000-000059570000}"/>
    <cellStyle name="Normal 26 3 3 2 2 3" xfId="22384" xr:uid="{00000000-0005-0000-0000-00005A570000}"/>
    <cellStyle name="Normal 26 3 3 2 3" xfId="22385" xr:uid="{00000000-0005-0000-0000-00005B570000}"/>
    <cellStyle name="Normal 26 3 3 2 3 2" xfId="22386" xr:uid="{00000000-0005-0000-0000-00005C570000}"/>
    <cellStyle name="Normal 26 3 3 2 3 2 2" xfId="22387" xr:uid="{00000000-0005-0000-0000-00005D570000}"/>
    <cellStyle name="Normal 26 3 3 2 3 3" xfId="22388" xr:uid="{00000000-0005-0000-0000-00005E570000}"/>
    <cellStyle name="Normal 26 3 3 2 4" xfId="22389" xr:uid="{00000000-0005-0000-0000-00005F570000}"/>
    <cellStyle name="Normal 26 3 3 2 4 2" xfId="22390" xr:uid="{00000000-0005-0000-0000-000060570000}"/>
    <cellStyle name="Normal 26 3 3 2 4 2 2" xfId="22391" xr:uid="{00000000-0005-0000-0000-000061570000}"/>
    <cellStyle name="Normal 26 3 3 2 4 3" xfId="22392" xr:uid="{00000000-0005-0000-0000-000062570000}"/>
    <cellStyle name="Normal 26 3 3 2 5" xfId="22393" xr:uid="{00000000-0005-0000-0000-000063570000}"/>
    <cellStyle name="Normal 26 3 3 2 5 2" xfId="22394" xr:uid="{00000000-0005-0000-0000-000064570000}"/>
    <cellStyle name="Normal 26 3 3 2 6" xfId="22395" xr:uid="{00000000-0005-0000-0000-000065570000}"/>
    <cellStyle name="Normal 26 3 3 2 6 2" xfId="22396" xr:uid="{00000000-0005-0000-0000-000066570000}"/>
    <cellStyle name="Normal 26 3 3 2 7" xfId="22397" xr:uid="{00000000-0005-0000-0000-000067570000}"/>
    <cellStyle name="Normal 26 3 3 3" xfId="22398" xr:uid="{00000000-0005-0000-0000-000068570000}"/>
    <cellStyle name="Normal 26 3 3 3 2" xfId="22399" xr:uid="{00000000-0005-0000-0000-000069570000}"/>
    <cellStyle name="Normal 26 3 3 3 2 2" xfId="22400" xr:uid="{00000000-0005-0000-0000-00006A570000}"/>
    <cellStyle name="Normal 26 3 3 3 3" xfId="22401" xr:uid="{00000000-0005-0000-0000-00006B570000}"/>
    <cellStyle name="Normal 26 3 3 4" xfId="22402" xr:uid="{00000000-0005-0000-0000-00006C570000}"/>
    <cellStyle name="Normal 26 3 3 4 2" xfId="22403" xr:uid="{00000000-0005-0000-0000-00006D570000}"/>
    <cellStyle name="Normal 26 3 3 4 2 2" xfId="22404" xr:uid="{00000000-0005-0000-0000-00006E570000}"/>
    <cellStyle name="Normal 26 3 3 4 3" xfId="22405" xr:uid="{00000000-0005-0000-0000-00006F570000}"/>
    <cellStyle name="Normal 26 3 3 5" xfId="22406" xr:uid="{00000000-0005-0000-0000-000070570000}"/>
    <cellStyle name="Normal 26 3 3 5 2" xfId="22407" xr:uid="{00000000-0005-0000-0000-000071570000}"/>
    <cellStyle name="Normal 26 3 3 5 2 2" xfId="22408" xr:uid="{00000000-0005-0000-0000-000072570000}"/>
    <cellStyle name="Normal 26 3 3 5 3" xfId="22409" xr:uid="{00000000-0005-0000-0000-000073570000}"/>
    <cellStyle name="Normal 26 3 3 6" xfId="22410" xr:uid="{00000000-0005-0000-0000-000074570000}"/>
    <cellStyle name="Normal 26 3 3 6 2" xfId="22411" xr:uid="{00000000-0005-0000-0000-000075570000}"/>
    <cellStyle name="Normal 26 3 3 7" xfId="22412" xr:uid="{00000000-0005-0000-0000-000076570000}"/>
    <cellStyle name="Normal 26 3 3 7 2" xfId="22413" xr:uid="{00000000-0005-0000-0000-000077570000}"/>
    <cellStyle name="Normal 26 3 3 8" xfId="22414" xr:uid="{00000000-0005-0000-0000-000078570000}"/>
    <cellStyle name="Normal 26 3 4" xfId="22415" xr:uid="{00000000-0005-0000-0000-000079570000}"/>
    <cellStyle name="Normal 26 3 4 2" xfId="22416" xr:uid="{00000000-0005-0000-0000-00007A570000}"/>
    <cellStyle name="Normal 26 3 4 2 2" xfId="22417" xr:uid="{00000000-0005-0000-0000-00007B570000}"/>
    <cellStyle name="Normal 26 3 4 2 2 2" xfId="22418" xr:uid="{00000000-0005-0000-0000-00007C570000}"/>
    <cellStyle name="Normal 26 3 4 2 3" xfId="22419" xr:uid="{00000000-0005-0000-0000-00007D570000}"/>
    <cellStyle name="Normal 26 3 4 3" xfId="22420" xr:uid="{00000000-0005-0000-0000-00007E570000}"/>
    <cellStyle name="Normal 26 3 4 3 2" xfId="22421" xr:uid="{00000000-0005-0000-0000-00007F570000}"/>
    <cellStyle name="Normal 26 3 4 3 2 2" xfId="22422" xr:uid="{00000000-0005-0000-0000-000080570000}"/>
    <cellStyle name="Normal 26 3 4 3 3" xfId="22423" xr:uid="{00000000-0005-0000-0000-000081570000}"/>
    <cellStyle name="Normal 26 3 4 4" xfId="22424" xr:uid="{00000000-0005-0000-0000-000082570000}"/>
    <cellStyle name="Normal 26 3 4 4 2" xfId="22425" xr:uid="{00000000-0005-0000-0000-000083570000}"/>
    <cellStyle name="Normal 26 3 4 4 2 2" xfId="22426" xr:uid="{00000000-0005-0000-0000-000084570000}"/>
    <cellStyle name="Normal 26 3 4 4 3" xfId="22427" xr:uid="{00000000-0005-0000-0000-000085570000}"/>
    <cellStyle name="Normal 26 3 4 5" xfId="22428" xr:uid="{00000000-0005-0000-0000-000086570000}"/>
    <cellStyle name="Normal 26 3 4 5 2" xfId="22429" xr:uid="{00000000-0005-0000-0000-000087570000}"/>
    <cellStyle name="Normal 26 3 4 6" xfId="22430" xr:uid="{00000000-0005-0000-0000-000088570000}"/>
    <cellStyle name="Normal 26 3 4 6 2" xfId="22431" xr:uid="{00000000-0005-0000-0000-000089570000}"/>
    <cellStyle name="Normal 26 3 4 7" xfId="22432" xr:uid="{00000000-0005-0000-0000-00008A570000}"/>
    <cellStyle name="Normal 26 3 5" xfId="22433" xr:uid="{00000000-0005-0000-0000-00008B570000}"/>
    <cellStyle name="Normal 26 3 5 2" xfId="22434" xr:uid="{00000000-0005-0000-0000-00008C570000}"/>
    <cellStyle name="Normal 26 3 5 2 2" xfId="22435" xr:uid="{00000000-0005-0000-0000-00008D570000}"/>
    <cellStyle name="Normal 26 3 5 2 2 2" xfId="22436" xr:uid="{00000000-0005-0000-0000-00008E570000}"/>
    <cellStyle name="Normal 26 3 5 2 3" xfId="22437" xr:uid="{00000000-0005-0000-0000-00008F570000}"/>
    <cellStyle name="Normal 26 3 5 3" xfId="22438" xr:uid="{00000000-0005-0000-0000-000090570000}"/>
    <cellStyle name="Normal 26 3 5 3 2" xfId="22439" xr:uid="{00000000-0005-0000-0000-000091570000}"/>
    <cellStyle name="Normal 26 3 5 3 2 2" xfId="22440" xr:uid="{00000000-0005-0000-0000-000092570000}"/>
    <cellStyle name="Normal 26 3 5 3 3" xfId="22441" xr:uid="{00000000-0005-0000-0000-000093570000}"/>
    <cellStyle name="Normal 26 3 5 4" xfId="22442" xr:uid="{00000000-0005-0000-0000-000094570000}"/>
    <cellStyle name="Normal 26 3 5 4 2" xfId="22443" xr:uid="{00000000-0005-0000-0000-000095570000}"/>
    <cellStyle name="Normal 26 3 5 4 2 2" xfId="22444" xr:uid="{00000000-0005-0000-0000-000096570000}"/>
    <cellStyle name="Normal 26 3 5 4 3" xfId="22445" xr:uid="{00000000-0005-0000-0000-000097570000}"/>
    <cellStyle name="Normal 26 3 5 5" xfId="22446" xr:uid="{00000000-0005-0000-0000-000098570000}"/>
    <cellStyle name="Normal 26 3 5 5 2" xfId="22447" xr:uid="{00000000-0005-0000-0000-000099570000}"/>
    <cellStyle name="Normal 26 3 5 6" xfId="22448" xr:uid="{00000000-0005-0000-0000-00009A570000}"/>
    <cellStyle name="Normal 26 3 5 6 2" xfId="22449" xr:uid="{00000000-0005-0000-0000-00009B570000}"/>
    <cellStyle name="Normal 26 3 5 7" xfId="22450" xr:uid="{00000000-0005-0000-0000-00009C570000}"/>
    <cellStyle name="Normal 26 3 6" xfId="22451" xr:uid="{00000000-0005-0000-0000-00009D570000}"/>
    <cellStyle name="Normal 26 3 6 2" xfId="22452" xr:uid="{00000000-0005-0000-0000-00009E570000}"/>
    <cellStyle name="Normal 26 3 6 2 2" xfId="22453" xr:uid="{00000000-0005-0000-0000-00009F570000}"/>
    <cellStyle name="Normal 26 3 6 3" xfId="22454" xr:uid="{00000000-0005-0000-0000-0000A0570000}"/>
    <cellStyle name="Normal 26 3 7" xfId="22455" xr:uid="{00000000-0005-0000-0000-0000A1570000}"/>
    <cellStyle name="Normal 26 3 7 2" xfId="22456" xr:uid="{00000000-0005-0000-0000-0000A2570000}"/>
    <cellStyle name="Normal 26 3 7 2 2" xfId="22457" xr:uid="{00000000-0005-0000-0000-0000A3570000}"/>
    <cellStyle name="Normal 26 3 7 3" xfId="22458" xr:uid="{00000000-0005-0000-0000-0000A4570000}"/>
    <cellStyle name="Normal 26 3 8" xfId="22459" xr:uid="{00000000-0005-0000-0000-0000A5570000}"/>
    <cellStyle name="Normal 26 3 8 2" xfId="22460" xr:uid="{00000000-0005-0000-0000-0000A6570000}"/>
    <cellStyle name="Normal 26 3 8 2 2" xfId="22461" xr:uid="{00000000-0005-0000-0000-0000A7570000}"/>
    <cellStyle name="Normal 26 3 8 3" xfId="22462" xr:uid="{00000000-0005-0000-0000-0000A8570000}"/>
    <cellStyle name="Normal 26 3 9" xfId="22463" xr:uid="{00000000-0005-0000-0000-0000A9570000}"/>
    <cellStyle name="Normal 26 3 9 2" xfId="22464" xr:uid="{00000000-0005-0000-0000-0000AA570000}"/>
    <cellStyle name="Normal 26 4" xfId="22465" xr:uid="{00000000-0005-0000-0000-0000AB570000}"/>
    <cellStyle name="Normal 26 4 2" xfId="22466" xr:uid="{00000000-0005-0000-0000-0000AC570000}"/>
    <cellStyle name="Normal 26 4 2 2" xfId="22467" xr:uid="{00000000-0005-0000-0000-0000AD570000}"/>
    <cellStyle name="Normal 26 4 2 2 2" xfId="22468" xr:uid="{00000000-0005-0000-0000-0000AE570000}"/>
    <cellStyle name="Normal 26 4 2 2 2 2" xfId="22469" xr:uid="{00000000-0005-0000-0000-0000AF570000}"/>
    <cellStyle name="Normal 26 4 2 2 3" xfId="22470" xr:uid="{00000000-0005-0000-0000-0000B0570000}"/>
    <cellStyle name="Normal 26 4 2 3" xfId="22471" xr:uid="{00000000-0005-0000-0000-0000B1570000}"/>
    <cellStyle name="Normal 26 4 2 3 2" xfId="22472" xr:uid="{00000000-0005-0000-0000-0000B2570000}"/>
    <cellStyle name="Normal 26 4 2 3 2 2" xfId="22473" xr:uid="{00000000-0005-0000-0000-0000B3570000}"/>
    <cellStyle name="Normal 26 4 2 3 3" xfId="22474" xr:uid="{00000000-0005-0000-0000-0000B4570000}"/>
    <cellStyle name="Normal 26 4 2 4" xfId="22475" xr:uid="{00000000-0005-0000-0000-0000B5570000}"/>
    <cellStyle name="Normal 26 4 2 4 2" xfId="22476" xr:uid="{00000000-0005-0000-0000-0000B6570000}"/>
    <cellStyle name="Normal 26 4 2 4 2 2" xfId="22477" xr:uid="{00000000-0005-0000-0000-0000B7570000}"/>
    <cellStyle name="Normal 26 4 2 4 3" xfId="22478" xr:uid="{00000000-0005-0000-0000-0000B8570000}"/>
    <cellStyle name="Normal 26 4 2 5" xfId="22479" xr:uid="{00000000-0005-0000-0000-0000B9570000}"/>
    <cellStyle name="Normal 26 4 2 5 2" xfId="22480" xr:uid="{00000000-0005-0000-0000-0000BA570000}"/>
    <cellStyle name="Normal 26 4 2 6" xfId="22481" xr:uid="{00000000-0005-0000-0000-0000BB570000}"/>
    <cellStyle name="Normal 26 4 2 6 2" xfId="22482" xr:uid="{00000000-0005-0000-0000-0000BC570000}"/>
    <cellStyle name="Normal 26 4 2 7" xfId="22483" xr:uid="{00000000-0005-0000-0000-0000BD570000}"/>
    <cellStyle name="Normal 26 4 3" xfId="22484" xr:uid="{00000000-0005-0000-0000-0000BE570000}"/>
    <cellStyle name="Normal 26 4 3 2" xfId="22485" xr:uid="{00000000-0005-0000-0000-0000BF570000}"/>
    <cellStyle name="Normal 26 4 3 2 2" xfId="22486" xr:uid="{00000000-0005-0000-0000-0000C0570000}"/>
    <cellStyle name="Normal 26 4 3 2 2 2" xfId="22487" xr:uid="{00000000-0005-0000-0000-0000C1570000}"/>
    <cellStyle name="Normal 26 4 3 2 3" xfId="22488" xr:uid="{00000000-0005-0000-0000-0000C2570000}"/>
    <cellStyle name="Normal 26 4 3 3" xfId="22489" xr:uid="{00000000-0005-0000-0000-0000C3570000}"/>
    <cellStyle name="Normal 26 4 3 3 2" xfId="22490" xr:uid="{00000000-0005-0000-0000-0000C4570000}"/>
    <cellStyle name="Normal 26 4 3 3 2 2" xfId="22491" xr:uid="{00000000-0005-0000-0000-0000C5570000}"/>
    <cellStyle name="Normal 26 4 3 3 3" xfId="22492" xr:uid="{00000000-0005-0000-0000-0000C6570000}"/>
    <cellStyle name="Normal 26 4 3 4" xfId="22493" xr:uid="{00000000-0005-0000-0000-0000C7570000}"/>
    <cellStyle name="Normal 26 4 3 4 2" xfId="22494" xr:uid="{00000000-0005-0000-0000-0000C8570000}"/>
    <cellStyle name="Normal 26 4 3 4 2 2" xfId="22495" xr:uid="{00000000-0005-0000-0000-0000C9570000}"/>
    <cellStyle name="Normal 26 4 3 4 3" xfId="22496" xr:uid="{00000000-0005-0000-0000-0000CA570000}"/>
    <cellStyle name="Normal 26 4 3 5" xfId="22497" xr:uid="{00000000-0005-0000-0000-0000CB570000}"/>
    <cellStyle name="Normal 26 4 3 5 2" xfId="22498" xr:uid="{00000000-0005-0000-0000-0000CC570000}"/>
    <cellStyle name="Normal 26 4 3 6" xfId="22499" xr:uid="{00000000-0005-0000-0000-0000CD570000}"/>
    <cellStyle name="Normal 26 4 3 6 2" xfId="22500" xr:uid="{00000000-0005-0000-0000-0000CE570000}"/>
    <cellStyle name="Normal 26 4 3 7" xfId="22501" xr:uid="{00000000-0005-0000-0000-0000CF570000}"/>
    <cellStyle name="Normal 26 4 4" xfId="22502" xr:uid="{00000000-0005-0000-0000-0000D0570000}"/>
    <cellStyle name="Normal 26 4 4 2" xfId="22503" xr:uid="{00000000-0005-0000-0000-0000D1570000}"/>
    <cellStyle name="Normal 26 4 4 2 2" xfId="22504" xr:uid="{00000000-0005-0000-0000-0000D2570000}"/>
    <cellStyle name="Normal 26 4 4 3" xfId="22505" xr:uid="{00000000-0005-0000-0000-0000D3570000}"/>
    <cellStyle name="Normal 26 4 5" xfId="22506" xr:uid="{00000000-0005-0000-0000-0000D4570000}"/>
    <cellStyle name="Normal 26 4 5 2" xfId="22507" xr:uid="{00000000-0005-0000-0000-0000D5570000}"/>
    <cellStyle name="Normal 26 4 5 2 2" xfId="22508" xr:uid="{00000000-0005-0000-0000-0000D6570000}"/>
    <cellStyle name="Normal 26 4 5 3" xfId="22509" xr:uid="{00000000-0005-0000-0000-0000D7570000}"/>
    <cellStyle name="Normal 26 4 6" xfId="22510" xr:uid="{00000000-0005-0000-0000-0000D8570000}"/>
    <cellStyle name="Normal 26 4 6 2" xfId="22511" xr:uid="{00000000-0005-0000-0000-0000D9570000}"/>
    <cellStyle name="Normal 26 4 6 2 2" xfId="22512" xr:uid="{00000000-0005-0000-0000-0000DA570000}"/>
    <cellStyle name="Normal 26 4 6 3" xfId="22513" xr:uid="{00000000-0005-0000-0000-0000DB570000}"/>
    <cellStyle name="Normal 26 4 7" xfId="22514" xr:uid="{00000000-0005-0000-0000-0000DC570000}"/>
    <cellStyle name="Normal 26 4 7 2" xfId="22515" xr:uid="{00000000-0005-0000-0000-0000DD570000}"/>
    <cellStyle name="Normal 26 4 8" xfId="22516" xr:uid="{00000000-0005-0000-0000-0000DE570000}"/>
    <cellStyle name="Normal 26 4 8 2" xfId="22517" xr:uid="{00000000-0005-0000-0000-0000DF570000}"/>
    <cellStyle name="Normal 26 4 9" xfId="22518" xr:uid="{00000000-0005-0000-0000-0000E0570000}"/>
    <cellStyle name="Normal 26 5" xfId="22519" xr:uid="{00000000-0005-0000-0000-0000E1570000}"/>
    <cellStyle name="Normal 26 5 2" xfId="22520" xr:uid="{00000000-0005-0000-0000-0000E2570000}"/>
    <cellStyle name="Normal 26 5 2 2" xfId="22521" xr:uid="{00000000-0005-0000-0000-0000E3570000}"/>
    <cellStyle name="Normal 26 5 2 2 2" xfId="22522" xr:uid="{00000000-0005-0000-0000-0000E4570000}"/>
    <cellStyle name="Normal 26 5 2 2 2 2" xfId="22523" xr:uid="{00000000-0005-0000-0000-0000E5570000}"/>
    <cellStyle name="Normal 26 5 2 2 3" xfId="22524" xr:uid="{00000000-0005-0000-0000-0000E6570000}"/>
    <cellStyle name="Normal 26 5 2 3" xfId="22525" xr:uid="{00000000-0005-0000-0000-0000E7570000}"/>
    <cellStyle name="Normal 26 5 2 3 2" xfId="22526" xr:uid="{00000000-0005-0000-0000-0000E8570000}"/>
    <cellStyle name="Normal 26 5 2 3 2 2" xfId="22527" xr:uid="{00000000-0005-0000-0000-0000E9570000}"/>
    <cellStyle name="Normal 26 5 2 3 3" xfId="22528" xr:uid="{00000000-0005-0000-0000-0000EA570000}"/>
    <cellStyle name="Normal 26 5 2 4" xfId="22529" xr:uid="{00000000-0005-0000-0000-0000EB570000}"/>
    <cellStyle name="Normal 26 5 2 4 2" xfId="22530" xr:uid="{00000000-0005-0000-0000-0000EC570000}"/>
    <cellStyle name="Normal 26 5 2 4 2 2" xfId="22531" xr:uid="{00000000-0005-0000-0000-0000ED570000}"/>
    <cellStyle name="Normal 26 5 2 4 3" xfId="22532" xr:uid="{00000000-0005-0000-0000-0000EE570000}"/>
    <cellStyle name="Normal 26 5 2 5" xfId="22533" xr:uid="{00000000-0005-0000-0000-0000EF570000}"/>
    <cellStyle name="Normal 26 5 2 5 2" xfId="22534" xr:uid="{00000000-0005-0000-0000-0000F0570000}"/>
    <cellStyle name="Normal 26 5 2 6" xfId="22535" xr:uid="{00000000-0005-0000-0000-0000F1570000}"/>
    <cellStyle name="Normal 26 5 2 6 2" xfId="22536" xr:uid="{00000000-0005-0000-0000-0000F2570000}"/>
    <cellStyle name="Normal 26 5 2 7" xfId="22537" xr:uid="{00000000-0005-0000-0000-0000F3570000}"/>
    <cellStyle name="Normal 26 5 3" xfId="22538" xr:uid="{00000000-0005-0000-0000-0000F4570000}"/>
    <cellStyle name="Normal 26 5 3 2" xfId="22539" xr:uid="{00000000-0005-0000-0000-0000F5570000}"/>
    <cellStyle name="Normal 26 5 3 2 2" xfId="22540" xr:uid="{00000000-0005-0000-0000-0000F6570000}"/>
    <cellStyle name="Normal 26 5 3 3" xfId="22541" xr:uid="{00000000-0005-0000-0000-0000F7570000}"/>
    <cellStyle name="Normal 26 5 4" xfId="22542" xr:uid="{00000000-0005-0000-0000-0000F8570000}"/>
    <cellStyle name="Normal 26 5 4 2" xfId="22543" xr:uid="{00000000-0005-0000-0000-0000F9570000}"/>
    <cellStyle name="Normal 26 5 4 2 2" xfId="22544" xr:uid="{00000000-0005-0000-0000-0000FA570000}"/>
    <cellStyle name="Normal 26 5 4 3" xfId="22545" xr:uid="{00000000-0005-0000-0000-0000FB570000}"/>
    <cellStyle name="Normal 26 5 5" xfId="22546" xr:uid="{00000000-0005-0000-0000-0000FC570000}"/>
    <cellStyle name="Normal 26 5 5 2" xfId="22547" xr:uid="{00000000-0005-0000-0000-0000FD570000}"/>
    <cellStyle name="Normal 26 5 5 2 2" xfId="22548" xr:uid="{00000000-0005-0000-0000-0000FE570000}"/>
    <cellStyle name="Normal 26 5 5 3" xfId="22549" xr:uid="{00000000-0005-0000-0000-0000FF570000}"/>
    <cellStyle name="Normal 26 5 6" xfId="22550" xr:uid="{00000000-0005-0000-0000-000000580000}"/>
    <cellStyle name="Normal 26 5 6 2" xfId="22551" xr:uid="{00000000-0005-0000-0000-000001580000}"/>
    <cellStyle name="Normal 26 5 7" xfId="22552" xr:uid="{00000000-0005-0000-0000-000002580000}"/>
    <cellStyle name="Normal 26 5 7 2" xfId="22553" xr:uid="{00000000-0005-0000-0000-000003580000}"/>
    <cellStyle name="Normal 26 5 8" xfId="22554" xr:uid="{00000000-0005-0000-0000-000004580000}"/>
    <cellStyle name="Normal 26 6" xfId="22555" xr:uid="{00000000-0005-0000-0000-000005580000}"/>
    <cellStyle name="Normal 26 6 2" xfId="22556" xr:uid="{00000000-0005-0000-0000-000006580000}"/>
    <cellStyle name="Normal 26 6 2 2" xfId="22557" xr:uid="{00000000-0005-0000-0000-000007580000}"/>
    <cellStyle name="Normal 26 6 2 2 2" xfId="22558" xr:uid="{00000000-0005-0000-0000-000008580000}"/>
    <cellStyle name="Normal 26 6 2 3" xfId="22559" xr:uid="{00000000-0005-0000-0000-000009580000}"/>
    <cellStyle name="Normal 26 6 3" xfId="22560" xr:uid="{00000000-0005-0000-0000-00000A580000}"/>
    <cellStyle name="Normal 26 6 3 2" xfId="22561" xr:uid="{00000000-0005-0000-0000-00000B580000}"/>
    <cellStyle name="Normal 26 6 3 2 2" xfId="22562" xr:uid="{00000000-0005-0000-0000-00000C580000}"/>
    <cellStyle name="Normal 26 6 3 3" xfId="22563" xr:uid="{00000000-0005-0000-0000-00000D580000}"/>
    <cellStyle name="Normal 26 6 4" xfId="22564" xr:uid="{00000000-0005-0000-0000-00000E580000}"/>
    <cellStyle name="Normal 26 6 4 2" xfId="22565" xr:uid="{00000000-0005-0000-0000-00000F580000}"/>
    <cellStyle name="Normal 26 6 4 2 2" xfId="22566" xr:uid="{00000000-0005-0000-0000-000010580000}"/>
    <cellStyle name="Normal 26 6 4 3" xfId="22567" xr:uid="{00000000-0005-0000-0000-000011580000}"/>
    <cellStyle name="Normal 26 6 5" xfId="22568" xr:uid="{00000000-0005-0000-0000-000012580000}"/>
    <cellStyle name="Normal 26 6 5 2" xfId="22569" xr:uid="{00000000-0005-0000-0000-000013580000}"/>
    <cellStyle name="Normal 26 6 6" xfId="22570" xr:uid="{00000000-0005-0000-0000-000014580000}"/>
    <cellStyle name="Normal 26 6 6 2" xfId="22571" xr:uid="{00000000-0005-0000-0000-000015580000}"/>
    <cellStyle name="Normal 26 6 7" xfId="22572" xr:uid="{00000000-0005-0000-0000-000016580000}"/>
    <cellStyle name="Normal 26 7" xfId="22573" xr:uid="{00000000-0005-0000-0000-000017580000}"/>
    <cellStyle name="Normal 26 7 2" xfId="22574" xr:uid="{00000000-0005-0000-0000-000018580000}"/>
    <cellStyle name="Normal 26 7 2 2" xfId="22575" xr:uid="{00000000-0005-0000-0000-000019580000}"/>
    <cellStyle name="Normal 26 7 2 2 2" xfId="22576" xr:uid="{00000000-0005-0000-0000-00001A580000}"/>
    <cellStyle name="Normal 26 7 2 3" xfId="22577" xr:uid="{00000000-0005-0000-0000-00001B580000}"/>
    <cellStyle name="Normal 26 7 3" xfId="22578" xr:uid="{00000000-0005-0000-0000-00001C580000}"/>
    <cellStyle name="Normal 26 7 3 2" xfId="22579" xr:uid="{00000000-0005-0000-0000-00001D580000}"/>
    <cellStyle name="Normal 26 7 3 2 2" xfId="22580" xr:uid="{00000000-0005-0000-0000-00001E580000}"/>
    <cellStyle name="Normal 26 7 3 3" xfId="22581" xr:uid="{00000000-0005-0000-0000-00001F580000}"/>
    <cellStyle name="Normal 26 7 4" xfId="22582" xr:uid="{00000000-0005-0000-0000-000020580000}"/>
    <cellStyle name="Normal 26 7 4 2" xfId="22583" xr:uid="{00000000-0005-0000-0000-000021580000}"/>
    <cellStyle name="Normal 26 7 4 2 2" xfId="22584" xr:uid="{00000000-0005-0000-0000-000022580000}"/>
    <cellStyle name="Normal 26 7 4 3" xfId="22585" xr:uid="{00000000-0005-0000-0000-000023580000}"/>
    <cellStyle name="Normal 26 7 5" xfId="22586" xr:uid="{00000000-0005-0000-0000-000024580000}"/>
    <cellStyle name="Normal 26 7 5 2" xfId="22587" xr:uid="{00000000-0005-0000-0000-000025580000}"/>
    <cellStyle name="Normal 26 7 6" xfId="22588" xr:uid="{00000000-0005-0000-0000-000026580000}"/>
    <cellStyle name="Normal 26 7 6 2" xfId="22589" xr:uid="{00000000-0005-0000-0000-000027580000}"/>
    <cellStyle name="Normal 26 7 7" xfId="22590" xr:uid="{00000000-0005-0000-0000-000028580000}"/>
    <cellStyle name="Normal 26 8" xfId="22591" xr:uid="{00000000-0005-0000-0000-000029580000}"/>
    <cellStyle name="Normal 26 8 2" xfId="22592" xr:uid="{00000000-0005-0000-0000-00002A580000}"/>
    <cellStyle name="Normal 26 8 2 2" xfId="22593" xr:uid="{00000000-0005-0000-0000-00002B580000}"/>
    <cellStyle name="Normal 26 8 3" xfId="22594" xr:uid="{00000000-0005-0000-0000-00002C580000}"/>
    <cellStyle name="Normal 26 9" xfId="22595" xr:uid="{00000000-0005-0000-0000-00002D580000}"/>
    <cellStyle name="Normal 26 9 2" xfId="22596" xr:uid="{00000000-0005-0000-0000-00002E580000}"/>
    <cellStyle name="Normal 26 9 2 2" xfId="22597" xr:uid="{00000000-0005-0000-0000-00002F580000}"/>
    <cellStyle name="Normal 26 9 3" xfId="22598" xr:uid="{00000000-0005-0000-0000-000030580000}"/>
    <cellStyle name="Normal 26_Confidential Information" xfId="22599" xr:uid="{00000000-0005-0000-0000-000031580000}"/>
    <cellStyle name="Normal 27" xfId="526" xr:uid="{00000000-0005-0000-0000-000032580000}"/>
    <cellStyle name="Normal 28" xfId="527" xr:uid="{00000000-0005-0000-0000-000033580000}"/>
    <cellStyle name="Normal 29" xfId="528" xr:uid="{00000000-0005-0000-0000-000034580000}"/>
    <cellStyle name="Normal 29 10" xfId="22600" xr:uid="{00000000-0005-0000-0000-000035580000}"/>
    <cellStyle name="Normal 29 10 2" xfId="22601" xr:uid="{00000000-0005-0000-0000-000036580000}"/>
    <cellStyle name="Normal 29 10 2 2" xfId="22602" xr:uid="{00000000-0005-0000-0000-000037580000}"/>
    <cellStyle name="Normal 29 10 3" xfId="22603" xr:uid="{00000000-0005-0000-0000-000038580000}"/>
    <cellStyle name="Normal 29 11" xfId="22604" xr:uid="{00000000-0005-0000-0000-000039580000}"/>
    <cellStyle name="Normal 29 11 2" xfId="22605" xr:uid="{00000000-0005-0000-0000-00003A580000}"/>
    <cellStyle name="Normal 29 12" xfId="22606" xr:uid="{00000000-0005-0000-0000-00003B580000}"/>
    <cellStyle name="Normal 29 12 2" xfId="22607" xr:uid="{00000000-0005-0000-0000-00003C580000}"/>
    <cellStyle name="Normal 29 13" xfId="22608" xr:uid="{00000000-0005-0000-0000-00003D580000}"/>
    <cellStyle name="Normal 29 2" xfId="529" xr:uid="{00000000-0005-0000-0000-00003E580000}"/>
    <cellStyle name="Normal 29 2 10" xfId="22609" xr:uid="{00000000-0005-0000-0000-00003F580000}"/>
    <cellStyle name="Normal 29 2 10 2" xfId="22610" xr:uid="{00000000-0005-0000-0000-000040580000}"/>
    <cellStyle name="Normal 29 2 11" xfId="22611" xr:uid="{00000000-0005-0000-0000-000041580000}"/>
    <cellStyle name="Normal 29 2 2" xfId="22612" xr:uid="{00000000-0005-0000-0000-000042580000}"/>
    <cellStyle name="Normal 29 2 2 2" xfId="22613" xr:uid="{00000000-0005-0000-0000-000043580000}"/>
    <cellStyle name="Normal 29 2 2 2 2" xfId="22614" xr:uid="{00000000-0005-0000-0000-000044580000}"/>
    <cellStyle name="Normal 29 2 2 2 2 2" xfId="22615" xr:uid="{00000000-0005-0000-0000-000045580000}"/>
    <cellStyle name="Normal 29 2 2 2 2 2 2" xfId="22616" xr:uid="{00000000-0005-0000-0000-000046580000}"/>
    <cellStyle name="Normal 29 2 2 2 2 3" xfId="22617" xr:uid="{00000000-0005-0000-0000-000047580000}"/>
    <cellStyle name="Normal 29 2 2 2 3" xfId="22618" xr:uid="{00000000-0005-0000-0000-000048580000}"/>
    <cellStyle name="Normal 29 2 2 2 3 2" xfId="22619" xr:uid="{00000000-0005-0000-0000-000049580000}"/>
    <cellStyle name="Normal 29 2 2 2 3 2 2" xfId="22620" xr:uid="{00000000-0005-0000-0000-00004A580000}"/>
    <cellStyle name="Normal 29 2 2 2 3 3" xfId="22621" xr:uid="{00000000-0005-0000-0000-00004B580000}"/>
    <cellStyle name="Normal 29 2 2 2 4" xfId="22622" xr:uid="{00000000-0005-0000-0000-00004C580000}"/>
    <cellStyle name="Normal 29 2 2 2 4 2" xfId="22623" xr:uid="{00000000-0005-0000-0000-00004D580000}"/>
    <cellStyle name="Normal 29 2 2 2 4 2 2" xfId="22624" xr:uid="{00000000-0005-0000-0000-00004E580000}"/>
    <cellStyle name="Normal 29 2 2 2 4 3" xfId="22625" xr:uid="{00000000-0005-0000-0000-00004F580000}"/>
    <cellStyle name="Normal 29 2 2 2 5" xfId="22626" xr:uid="{00000000-0005-0000-0000-000050580000}"/>
    <cellStyle name="Normal 29 2 2 2 5 2" xfId="22627" xr:uid="{00000000-0005-0000-0000-000051580000}"/>
    <cellStyle name="Normal 29 2 2 2 6" xfId="22628" xr:uid="{00000000-0005-0000-0000-000052580000}"/>
    <cellStyle name="Normal 29 2 2 2 6 2" xfId="22629" xr:uid="{00000000-0005-0000-0000-000053580000}"/>
    <cellStyle name="Normal 29 2 2 2 7" xfId="22630" xr:uid="{00000000-0005-0000-0000-000054580000}"/>
    <cellStyle name="Normal 29 2 2 3" xfId="22631" xr:uid="{00000000-0005-0000-0000-000055580000}"/>
    <cellStyle name="Normal 29 2 2 3 2" xfId="22632" xr:uid="{00000000-0005-0000-0000-000056580000}"/>
    <cellStyle name="Normal 29 2 2 3 2 2" xfId="22633" xr:uid="{00000000-0005-0000-0000-000057580000}"/>
    <cellStyle name="Normal 29 2 2 3 2 2 2" xfId="22634" xr:uid="{00000000-0005-0000-0000-000058580000}"/>
    <cellStyle name="Normal 29 2 2 3 2 3" xfId="22635" xr:uid="{00000000-0005-0000-0000-000059580000}"/>
    <cellStyle name="Normal 29 2 2 3 3" xfId="22636" xr:uid="{00000000-0005-0000-0000-00005A580000}"/>
    <cellStyle name="Normal 29 2 2 3 3 2" xfId="22637" xr:uid="{00000000-0005-0000-0000-00005B580000}"/>
    <cellStyle name="Normal 29 2 2 3 3 2 2" xfId="22638" xr:uid="{00000000-0005-0000-0000-00005C580000}"/>
    <cellStyle name="Normal 29 2 2 3 3 3" xfId="22639" xr:uid="{00000000-0005-0000-0000-00005D580000}"/>
    <cellStyle name="Normal 29 2 2 3 4" xfId="22640" xr:uid="{00000000-0005-0000-0000-00005E580000}"/>
    <cellStyle name="Normal 29 2 2 3 4 2" xfId="22641" xr:uid="{00000000-0005-0000-0000-00005F580000}"/>
    <cellStyle name="Normal 29 2 2 3 4 2 2" xfId="22642" xr:uid="{00000000-0005-0000-0000-000060580000}"/>
    <cellStyle name="Normal 29 2 2 3 4 3" xfId="22643" xr:uid="{00000000-0005-0000-0000-000061580000}"/>
    <cellStyle name="Normal 29 2 2 3 5" xfId="22644" xr:uid="{00000000-0005-0000-0000-000062580000}"/>
    <cellStyle name="Normal 29 2 2 3 5 2" xfId="22645" xr:uid="{00000000-0005-0000-0000-000063580000}"/>
    <cellStyle name="Normal 29 2 2 3 6" xfId="22646" xr:uid="{00000000-0005-0000-0000-000064580000}"/>
    <cellStyle name="Normal 29 2 2 3 6 2" xfId="22647" xr:uid="{00000000-0005-0000-0000-000065580000}"/>
    <cellStyle name="Normal 29 2 2 3 7" xfId="22648" xr:uid="{00000000-0005-0000-0000-000066580000}"/>
    <cellStyle name="Normal 29 2 2 4" xfId="22649" xr:uid="{00000000-0005-0000-0000-000067580000}"/>
    <cellStyle name="Normal 29 2 2 4 2" xfId="22650" xr:uid="{00000000-0005-0000-0000-000068580000}"/>
    <cellStyle name="Normal 29 2 2 4 2 2" xfId="22651" xr:uid="{00000000-0005-0000-0000-000069580000}"/>
    <cellStyle name="Normal 29 2 2 4 3" xfId="22652" xr:uid="{00000000-0005-0000-0000-00006A580000}"/>
    <cellStyle name="Normal 29 2 2 5" xfId="22653" xr:uid="{00000000-0005-0000-0000-00006B580000}"/>
    <cellStyle name="Normal 29 2 2 5 2" xfId="22654" xr:uid="{00000000-0005-0000-0000-00006C580000}"/>
    <cellStyle name="Normal 29 2 2 5 2 2" xfId="22655" xr:uid="{00000000-0005-0000-0000-00006D580000}"/>
    <cellStyle name="Normal 29 2 2 5 3" xfId="22656" xr:uid="{00000000-0005-0000-0000-00006E580000}"/>
    <cellStyle name="Normal 29 2 2 6" xfId="22657" xr:uid="{00000000-0005-0000-0000-00006F580000}"/>
    <cellStyle name="Normal 29 2 2 6 2" xfId="22658" xr:uid="{00000000-0005-0000-0000-000070580000}"/>
    <cellStyle name="Normal 29 2 2 6 2 2" xfId="22659" xr:uid="{00000000-0005-0000-0000-000071580000}"/>
    <cellStyle name="Normal 29 2 2 6 3" xfId="22660" xr:uid="{00000000-0005-0000-0000-000072580000}"/>
    <cellStyle name="Normal 29 2 2 7" xfId="22661" xr:uid="{00000000-0005-0000-0000-000073580000}"/>
    <cellStyle name="Normal 29 2 2 7 2" xfId="22662" xr:uid="{00000000-0005-0000-0000-000074580000}"/>
    <cellStyle name="Normal 29 2 2 8" xfId="22663" xr:uid="{00000000-0005-0000-0000-000075580000}"/>
    <cellStyle name="Normal 29 2 2 8 2" xfId="22664" xr:uid="{00000000-0005-0000-0000-000076580000}"/>
    <cellStyle name="Normal 29 2 2 9" xfId="22665" xr:uid="{00000000-0005-0000-0000-000077580000}"/>
    <cellStyle name="Normal 29 2 3" xfId="22666" xr:uid="{00000000-0005-0000-0000-000078580000}"/>
    <cellStyle name="Normal 29 2 3 2" xfId="22667" xr:uid="{00000000-0005-0000-0000-000079580000}"/>
    <cellStyle name="Normal 29 2 3 2 2" xfId="22668" xr:uid="{00000000-0005-0000-0000-00007A580000}"/>
    <cellStyle name="Normal 29 2 3 2 2 2" xfId="22669" xr:uid="{00000000-0005-0000-0000-00007B580000}"/>
    <cellStyle name="Normal 29 2 3 2 2 2 2" xfId="22670" xr:uid="{00000000-0005-0000-0000-00007C580000}"/>
    <cellStyle name="Normal 29 2 3 2 2 3" xfId="22671" xr:uid="{00000000-0005-0000-0000-00007D580000}"/>
    <cellStyle name="Normal 29 2 3 2 3" xfId="22672" xr:uid="{00000000-0005-0000-0000-00007E580000}"/>
    <cellStyle name="Normal 29 2 3 2 3 2" xfId="22673" xr:uid="{00000000-0005-0000-0000-00007F580000}"/>
    <cellStyle name="Normal 29 2 3 2 3 2 2" xfId="22674" xr:uid="{00000000-0005-0000-0000-000080580000}"/>
    <cellStyle name="Normal 29 2 3 2 3 3" xfId="22675" xr:uid="{00000000-0005-0000-0000-000081580000}"/>
    <cellStyle name="Normal 29 2 3 2 4" xfId="22676" xr:uid="{00000000-0005-0000-0000-000082580000}"/>
    <cellStyle name="Normal 29 2 3 2 4 2" xfId="22677" xr:uid="{00000000-0005-0000-0000-000083580000}"/>
    <cellStyle name="Normal 29 2 3 2 4 2 2" xfId="22678" xr:uid="{00000000-0005-0000-0000-000084580000}"/>
    <cellStyle name="Normal 29 2 3 2 4 3" xfId="22679" xr:uid="{00000000-0005-0000-0000-000085580000}"/>
    <cellStyle name="Normal 29 2 3 2 5" xfId="22680" xr:uid="{00000000-0005-0000-0000-000086580000}"/>
    <cellStyle name="Normal 29 2 3 2 5 2" xfId="22681" xr:uid="{00000000-0005-0000-0000-000087580000}"/>
    <cellStyle name="Normal 29 2 3 2 6" xfId="22682" xr:uid="{00000000-0005-0000-0000-000088580000}"/>
    <cellStyle name="Normal 29 2 3 2 6 2" xfId="22683" xr:uid="{00000000-0005-0000-0000-000089580000}"/>
    <cellStyle name="Normal 29 2 3 2 7" xfId="22684" xr:uid="{00000000-0005-0000-0000-00008A580000}"/>
    <cellStyle name="Normal 29 2 3 3" xfId="22685" xr:uid="{00000000-0005-0000-0000-00008B580000}"/>
    <cellStyle name="Normal 29 2 3 3 2" xfId="22686" xr:uid="{00000000-0005-0000-0000-00008C580000}"/>
    <cellStyle name="Normal 29 2 3 3 2 2" xfId="22687" xr:uid="{00000000-0005-0000-0000-00008D580000}"/>
    <cellStyle name="Normal 29 2 3 3 3" xfId="22688" xr:uid="{00000000-0005-0000-0000-00008E580000}"/>
    <cellStyle name="Normal 29 2 3 4" xfId="22689" xr:uid="{00000000-0005-0000-0000-00008F580000}"/>
    <cellStyle name="Normal 29 2 3 4 2" xfId="22690" xr:uid="{00000000-0005-0000-0000-000090580000}"/>
    <cellStyle name="Normal 29 2 3 4 2 2" xfId="22691" xr:uid="{00000000-0005-0000-0000-000091580000}"/>
    <cellStyle name="Normal 29 2 3 4 3" xfId="22692" xr:uid="{00000000-0005-0000-0000-000092580000}"/>
    <cellStyle name="Normal 29 2 3 5" xfId="22693" xr:uid="{00000000-0005-0000-0000-000093580000}"/>
    <cellStyle name="Normal 29 2 3 5 2" xfId="22694" xr:uid="{00000000-0005-0000-0000-000094580000}"/>
    <cellStyle name="Normal 29 2 3 5 2 2" xfId="22695" xr:uid="{00000000-0005-0000-0000-000095580000}"/>
    <cellStyle name="Normal 29 2 3 5 3" xfId="22696" xr:uid="{00000000-0005-0000-0000-000096580000}"/>
    <cellStyle name="Normal 29 2 3 6" xfId="22697" xr:uid="{00000000-0005-0000-0000-000097580000}"/>
    <cellStyle name="Normal 29 2 3 6 2" xfId="22698" xr:uid="{00000000-0005-0000-0000-000098580000}"/>
    <cellStyle name="Normal 29 2 3 7" xfId="22699" xr:uid="{00000000-0005-0000-0000-000099580000}"/>
    <cellStyle name="Normal 29 2 3 7 2" xfId="22700" xr:uid="{00000000-0005-0000-0000-00009A580000}"/>
    <cellStyle name="Normal 29 2 3 8" xfId="22701" xr:uid="{00000000-0005-0000-0000-00009B580000}"/>
    <cellStyle name="Normal 29 2 4" xfId="22702" xr:uid="{00000000-0005-0000-0000-00009C580000}"/>
    <cellStyle name="Normal 29 2 4 2" xfId="22703" xr:uid="{00000000-0005-0000-0000-00009D580000}"/>
    <cellStyle name="Normal 29 2 4 2 2" xfId="22704" xr:uid="{00000000-0005-0000-0000-00009E580000}"/>
    <cellStyle name="Normal 29 2 4 2 2 2" xfId="22705" xr:uid="{00000000-0005-0000-0000-00009F580000}"/>
    <cellStyle name="Normal 29 2 4 2 3" xfId="22706" xr:uid="{00000000-0005-0000-0000-0000A0580000}"/>
    <cellStyle name="Normal 29 2 4 3" xfId="22707" xr:uid="{00000000-0005-0000-0000-0000A1580000}"/>
    <cellStyle name="Normal 29 2 4 3 2" xfId="22708" xr:uid="{00000000-0005-0000-0000-0000A2580000}"/>
    <cellStyle name="Normal 29 2 4 3 2 2" xfId="22709" xr:uid="{00000000-0005-0000-0000-0000A3580000}"/>
    <cellStyle name="Normal 29 2 4 3 3" xfId="22710" xr:uid="{00000000-0005-0000-0000-0000A4580000}"/>
    <cellStyle name="Normal 29 2 4 4" xfId="22711" xr:uid="{00000000-0005-0000-0000-0000A5580000}"/>
    <cellStyle name="Normal 29 2 4 4 2" xfId="22712" xr:uid="{00000000-0005-0000-0000-0000A6580000}"/>
    <cellStyle name="Normal 29 2 4 4 2 2" xfId="22713" xr:uid="{00000000-0005-0000-0000-0000A7580000}"/>
    <cellStyle name="Normal 29 2 4 4 3" xfId="22714" xr:uid="{00000000-0005-0000-0000-0000A8580000}"/>
    <cellStyle name="Normal 29 2 4 5" xfId="22715" xr:uid="{00000000-0005-0000-0000-0000A9580000}"/>
    <cellStyle name="Normal 29 2 4 5 2" xfId="22716" xr:uid="{00000000-0005-0000-0000-0000AA580000}"/>
    <cellStyle name="Normal 29 2 4 6" xfId="22717" xr:uid="{00000000-0005-0000-0000-0000AB580000}"/>
    <cellStyle name="Normal 29 2 4 6 2" xfId="22718" xr:uid="{00000000-0005-0000-0000-0000AC580000}"/>
    <cellStyle name="Normal 29 2 4 7" xfId="22719" xr:uid="{00000000-0005-0000-0000-0000AD580000}"/>
    <cellStyle name="Normal 29 2 5" xfId="22720" xr:uid="{00000000-0005-0000-0000-0000AE580000}"/>
    <cellStyle name="Normal 29 2 5 2" xfId="22721" xr:uid="{00000000-0005-0000-0000-0000AF580000}"/>
    <cellStyle name="Normal 29 2 5 2 2" xfId="22722" xr:uid="{00000000-0005-0000-0000-0000B0580000}"/>
    <cellStyle name="Normal 29 2 5 2 2 2" xfId="22723" xr:uid="{00000000-0005-0000-0000-0000B1580000}"/>
    <cellStyle name="Normal 29 2 5 2 3" xfId="22724" xr:uid="{00000000-0005-0000-0000-0000B2580000}"/>
    <cellStyle name="Normal 29 2 5 3" xfId="22725" xr:uid="{00000000-0005-0000-0000-0000B3580000}"/>
    <cellStyle name="Normal 29 2 5 3 2" xfId="22726" xr:uid="{00000000-0005-0000-0000-0000B4580000}"/>
    <cellStyle name="Normal 29 2 5 3 2 2" xfId="22727" xr:uid="{00000000-0005-0000-0000-0000B5580000}"/>
    <cellStyle name="Normal 29 2 5 3 3" xfId="22728" xr:uid="{00000000-0005-0000-0000-0000B6580000}"/>
    <cellStyle name="Normal 29 2 5 4" xfId="22729" xr:uid="{00000000-0005-0000-0000-0000B7580000}"/>
    <cellStyle name="Normal 29 2 5 4 2" xfId="22730" xr:uid="{00000000-0005-0000-0000-0000B8580000}"/>
    <cellStyle name="Normal 29 2 5 4 2 2" xfId="22731" xr:uid="{00000000-0005-0000-0000-0000B9580000}"/>
    <cellStyle name="Normal 29 2 5 4 3" xfId="22732" xr:uid="{00000000-0005-0000-0000-0000BA580000}"/>
    <cellStyle name="Normal 29 2 5 5" xfId="22733" xr:uid="{00000000-0005-0000-0000-0000BB580000}"/>
    <cellStyle name="Normal 29 2 5 5 2" xfId="22734" xr:uid="{00000000-0005-0000-0000-0000BC580000}"/>
    <cellStyle name="Normal 29 2 5 6" xfId="22735" xr:uid="{00000000-0005-0000-0000-0000BD580000}"/>
    <cellStyle name="Normal 29 2 5 6 2" xfId="22736" xr:uid="{00000000-0005-0000-0000-0000BE580000}"/>
    <cellStyle name="Normal 29 2 5 7" xfId="22737" xr:uid="{00000000-0005-0000-0000-0000BF580000}"/>
    <cellStyle name="Normal 29 2 6" xfId="22738" xr:uid="{00000000-0005-0000-0000-0000C0580000}"/>
    <cellStyle name="Normal 29 2 6 2" xfId="22739" xr:uid="{00000000-0005-0000-0000-0000C1580000}"/>
    <cellStyle name="Normal 29 2 6 2 2" xfId="22740" xr:uid="{00000000-0005-0000-0000-0000C2580000}"/>
    <cellStyle name="Normal 29 2 6 3" xfId="22741" xr:uid="{00000000-0005-0000-0000-0000C3580000}"/>
    <cellStyle name="Normal 29 2 7" xfId="22742" xr:uid="{00000000-0005-0000-0000-0000C4580000}"/>
    <cellStyle name="Normal 29 2 7 2" xfId="22743" xr:uid="{00000000-0005-0000-0000-0000C5580000}"/>
    <cellStyle name="Normal 29 2 7 2 2" xfId="22744" xr:uid="{00000000-0005-0000-0000-0000C6580000}"/>
    <cellStyle name="Normal 29 2 7 3" xfId="22745" xr:uid="{00000000-0005-0000-0000-0000C7580000}"/>
    <cellStyle name="Normal 29 2 8" xfId="22746" xr:uid="{00000000-0005-0000-0000-0000C8580000}"/>
    <cellStyle name="Normal 29 2 8 2" xfId="22747" xr:uid="{00000000-0005-0000-0000-0000C9580000}"/>
    <cellStyle name="Normal 29 2 8 2 2" xfId="22748" xr:uid="{00000000-0005-0000-0000-0000CA580000}"/>
    <cellStyle name="Normal 29 2 8 3" xfId="22749" xr:uid="{00000000-0005-0000-0000-0000CB580000}"/>
    <cellStyle name="Normal 29 2 9" xfId="22750" xr:uid="{00000000-0005-0000-0000-0000CC580000}"/>
    <cellStyle name="Normal 29 2 9 2" xfId="22751" xr:uid="{00000000-0005-0000-0000-0000CD580000}"/>
    <cellStyle name="Normal 29 3" xfId="530" xr:uid="{00000000-0005-0000-0000-0000CE580000}"/>
    <cellStyle name="Normal 29 3 10" xfId="22752" xr:uid="{00000000-0005-0000-0000-0000CF580000}"/>
    <cellStyle name="Normal 29 3 10 2" xfId="22753" xr:uid="{00000000-0005-0000-0000-0000D0580000}"/>
    <cellStyle name="Normal 29 3 11" xfId="22754" xr:uid="{00000000-0005-0000-0000-0000D1580000}"/>
    <cellStyle name="Normal 29 3 2" xfId="22755" xr:uid="{00000000-0005-0000-0000-0000D2580000}"/>
    <cellStyle name="Normal 29 3 2 2" xfId="22756" xr:uid="{00000000-0005-0000-0000-0000D3580000}"/>
    <cellStyle name="Normal 29 3 2 2 2" xfId="22757" xr:uid="{00000000-0005-0000-0000-0000D4580000}"/>
    <cellStyle name="Normal 29 3 2 2 2 2" xfId="22758" xr:uid="{00000000-0005-0000-0000-0000D5580000}"/>
    <cellStyle name="Normal 29 3 2 2 2 2 2" xfId="22759" xr:uid="{00000000-0005-0000-0000-0000D6580000}"/>
    <cellStyle name="Normal 29 3 2 2 2 3" xfId="22760" xr:uid="{00000000-0005-0000-0000-0000D7580000}"/>
    <cellStyle name="Normal 29 3 2 2 3" xfId="22761" xr:uid="{00000000-0005-0000-0000-0000D8580000}"/>
    <cellStyle name="Normal 29 3 2 2 3 2" xfId="22762" xr:uid="{00000000-0005-0000-0000-0000D9580000}"/>
    <cellStyle name="Normal 29 3 2 2 3 2 2" xfId="22763" xr:uid="{00000000-0005-0000-0000-0000DA580000}"/>
    <cellStyle name="Normal 29 3 2 2 3 3" xfId="22764" xr:uid="{00000000-0005-0000-0000-0000DB580000}"/>
    <cellStyle name="Normal 29 3 2 2 4" xfId="22765" xr:uid="{00000000-0005-0000-0000-0000DC580000}"/>
    <cellStyle name="Normal 29 3 2 2 4 2" xfId="22766" xr:uid="{00000000-0005-0000-0000-0000DD580000}"/>
    <cellStyle name="Normal 29 3 2 2 4 2 2" xfId="22767" xr:uid="{00000000-0005-0000-0000-0000DE580000}"/>
    <cellStyle name="Normal 29 3 2 2 4 3" xfId="22768" xr:uid="{00000000-0005-0000-0000-0000DF580000}"/>
    <cellStyle name="Normal 29 3 2 2 5" xfId="22769" xr:uid="{00000000-0005-0000-0000-0000E0580000}"/>
    <cellStyle name="Normal 29 3 2 2 5 2" xfId="22770" xr:uid="{00000000-0005-0000-0000-0000E1580000}"/>
    <cellStyle name="Normal 29 3 2 2 6" xfId="22771" xr:uid="{00000000-0005-0000-0000-0000E2580000}"/>
    <cellStyle name="Normal 29 3 2 2 6 2" xfId="22772" xr:uid="{00000000-0005-0000-0000-0000E3580000}"/>
    <cellStyle name="Normal 29 3 2 2 7" xfId="22773" xr:uid="{00000000-0005-0000-0000-0000E4580000}"/>
    <cellStyle name="Normal 29 3 2 3" xfId="22774" xr:uid="{00000000-0005-0000-0000-0000E5580000}"/>
    <cellStyle name="Normal 29 3 2 3 2" xfId="22775" xr:uid="{00000000-0005-0000-0000-0000E6580000}"/>
    <cellStyle name="Normal 29 3 2 3 2 2" xfId="22776" xr:uid="{00000000-0005-0000-0000-0000E7580000}"/>
    <cellStyle name="Normal 29 3 2 3 2 2 2" xfId="22777" xr:uid="{00000000-0005-0000-0000-0000E8580000}"/>
    <cellStyle name="Normal 29 3 2 3 2 3" xfId="22778" xr:uid="{00000000-0005-0000-0000-0000E9580000}"/>
    <cellStyle name="Normal 29 3 2 3 3" xfId="22779" xr:uid="{00000000-0005-0000-0000-0000EA580000}"/>
    <cellStyle name="Normal 29 3 2 3 3 2" xfId="22780" xr:uid="{00000000-0005-0000-0000-0000EB580000}"/>
    <cellStyle name="Normal 29 3 2 3 3 2 2" xfId="22781" xr:uid="{00000000-0005-0000-0000-0000EC580000}"/>
    <cellStyle name="Normal 29 3 2 3 3 3" xfId="22782" xr:uid="{00000000-0005-0000-0000-0000ED580000}"/>
    <cellStyle name="Normal 29 3 2 3 4" xfId="22783" xr:uid="{00000000-0005-0000-0000-0000EE580000}"/>
    <cellStyle name="Normal 29 3 2 3 4 2" xfId="22784" xr:uid="{00000000-0005-0000-0000-0000EF580000}"/>
    <cellStyle name="Normal 29 3 2 3 4 2 2" xfId="22785" xr:uid="{00000000-0005-0000-0000-0000F0580000}"/>
    <cellStyle name="Normal 29 3 2 3 4 3" xfId="22786" xr:uid="{00000000-0005-0000-0000-0000F1580000}"/>
    <cellStyle name="Normal 29 3 2 3 5" xfId="22787" xr:uid="{00000000-0005-0000-0000-0000F2580000}"/>
    <cellStyle name="Normal 29 3 2 3 5 2" xfId="22788" xr:uid="{00000000-0005-0000-0000-0000F3580000}"/>
    <cellStyle name="Normal 29 3 2 3 6" xfId="22789" xr:uid="{00000000-0005-0000-0000-0000F4580000}"/>
    <cellStyle name="Normal 29 3 2 3 6 2" xfId="22790" xr:uid="{00000000-0005-0000-0000-0000F5580000}"/>
    <cellStyle name="Normal 29 3 2 3 7" xfId="22791" xr:uid="{00000000-0005-0000-0000-0000F6580000}"/>
    <cellStyle name="Normal 29 3 2 4" xfId="22792" xr:uid="{00000000-0005-0000-0000-0000F7580000}"/>
    <cellStyle name="Normal 29 3 2 4 2" xfId="22793" xr:uid="{00000000-0005-0000-0000-0000F8580000}"/>
    <cellStyle name="Normal 29 3 2 4 2 2" xfId="22794" xr:uid="{00000000-0005-0000-0000-0000F9580000}"/>
    <cellStyle name="Normal 29 3 2 4 3" xfId="22795" xr:uid="{00000000-0005-0000-0000-0000FA580000}"/>
    <cellStyle name="Normal 29 3 2 5" xfId="22796" xr:uid="{00000000-0005-0000-0000-0000FB580000}"/>
    <cellStyle name="Normal 29 3 2 5 2" xfId="22797" xr:uid="{00000000-0005-0000-0000-0000FC580000}"/>
    <cellStyle name="Normal 29 3 2 5 2 2" xfId="22798" xr:uid="{00000000-0005-0000-0000-0000FD580000}"/>
    <cellStyle name="Normal 29 3 2 5 3" xfId="22799" xr:uid="{00000000-0005-0000-0000-0000FE580000}"/>
    <cellStyle name="Normal 29 3 2 6" xfId="22800" xr:uid="{00000000-0005-0000-0000-0000FF580000}"/>
    <cellStyle name="Normal 29 3 2 6 2" xfId="22801" xr:uid="{00000000-0005-0000-0000-000000590000}"/>
    <cellStyle name="Normal 29 3 2 6 2 2" xfId="22802" xr:uid="{00000000-0005-0000-0000-000001590000}"/>
    <cellStyle name="Normal 29 3 2 6 3" xfId="22803" xr:uid="{00000000-0005-0000-0000-000002590000}"/>
    <cellStyle name="Normal 29 3 2 7" xfId="22804" xr:uid="{00000000-0005-0000-0000-000003590000}"/>
    <cellStyle name="Normal 29 3 2 7 2" xfId="22805" xr:uid="{00000000-0005-0000-0000-000004590000}"/>
    <cellStyle name="Normal 29 3 2 8" xfId="22806" xr:uid="{00000000-0005-0000-0000-000005590000}"/>
    <cellStyle name="Normal 29 3 2 8 2" xfId="22807" xr:uid="{00000000-0005-0000-0000-000006590000}"/>
    <cellStyle name="Normal 29 3 2 9" xfId="22808" xr:uid="{00000000-0005-0000-0000-000007590000}"/>
    <cellStyle name="Normal 29 3 3" xfId="22809" xr:uid="{00000000-0005-0000-0000-000008590000}"/>
    <cellStyle name="Normal 29 3 3 2" xfId="22810" xr:uid="{00000000-0005-0000-0000-000009590000}"/>
    <cellStyle name="Normal 29 3 3 2 2" xfId="22811" xr:uid="{00000000-0005-0000-0000-00000A590000}"/>
    <cellStyle name="Normal 29 3 3 2 2 2" xfId="22812" xr:uid="{00000000-0005-0000-0000-00000B590000}"/>
    <cellStyle name="Normal 29 3 3 2 2 2 2" xfId="22813" xr:uid="{00000000-0005-0000-0000-00000C590000}"/>
    <cellStyle name="Normal 29 3 3 2 2 3" xfId="22814" xr:uid="{00000000-0005-0000-0000-00000D590000}"/>
    <cellStyle name="Normal 29 3 3 2 3" xfId="22815" xr:uid="{00000000-0005-0000-0000-00000E590000}"/>
    <cellStyle name="Normal 29 3 3 2 3 2" xfId="22816" xr:uid="{00000000-0005-0000-0000-00000F590000}"/>
    <cellStyle name="Normal 29 3 3 2 3 2 2" xfId="22817" xr:uid="{00000000-0005-0000-0000-000010590000}"/>
    <cellStyle name="Normal 29 3 3 2 3 3" xfId="22818" xr:uid="{00000000-0005-0000-0000-000011590000}"/>
    <cellStyle name="Normal 29 3 3 2 4" xfId="22819" xr:uid="{00000000-0005-0000-0000-000012590000}"/>
    <cellStyle name="Normal 29 3 3 2 4 2" xfId="22820" xr:uid="{00000000-0005-0000-0000-000013590000}"/>
    <cellStyle name="Normal 29 3 3 2 4 2 2" xfId="22821" xr:uid="{00000000-0005-0000-0000-000014590000}"/>
    <cellStyle name="Normal 29 3 3 2 4 3" xfId="22822" xr:uid="{00000000-0005-0000-0000-000015590000}"/>
    <cellStyle name="Normal 29 3 3 2 5" xfId="22823" xr:uid="{00000000-0005-0000-0000-000016590000}"/>
    <cellStyle name="Normal 29 3 3 2 5 2" xfId="22824" xr:uid="{00000000-0005-0000-0000-000017590000}"/>
    <cellStyle name="Normal 29 3 3 2 6" xfId="22825" xr:uid="{00000000-0005-0000-0000-000018590000}"/>
    <cellStyle name="Normal 29 3 3 2 6 2" xfId="22826" xr:uid="{00000000-0005-0000-0000-000019590000}"/>
    <cellStyle name="Normal 29 3 3 2 7" xfId="22827" xr:uid="{00000000-0005-0000-0000-00001A590000}"/>
    <cellStyle name="Normal 29 3 3 3" xfId="22828" xr:uid="{00000000-0005-0000-0000-00001B590000}"/>
    <cellStyle name="Normal 29 3 3 3 2" xfId="22829" xr:uid="{00000000-0005-0000-0000-00001C590000}"/>
    <cellStyle name="Normal 29 3 3 3 2 2" xfId="22830" xr:uid="{00000000-0005-0000-0000-00001D590000}"/>
    <cellStyle name="Normal 29 3 3 3 3" xfId="22831" xr:uid="{00000000-0005-0000-0000-00001E590000}"/>
    <cellStyle name="Normal 29 3 3 4" xfId="22832" xr:uid="{00000000-0005-0000-0000-00001F590000}"/>
    <cellStyle name="Normal 29 3 3 4 2" xfId="22833" xr:uid="{00000000-0005-0000-0000-000020590000}"/>
    <cellStyle name="Normal 29 3 3 4 2 2" xfId="22834" xr:uid="{00000000-0005-0000-0000-000021590000}"/>
    <cellStyle name="Normal 29 3 3 4 3" xfId="22835" xr:uid="{00000000-0005-0000-0000-000022590000}"/>
    <cellStyle name="Normal 29 3 3 5" xfId="22836" xr:uid="{00000000-0005-0000-0000-000023590000}"/>
    <cellStyle name="Normal 29 3 3 5 2" xfId="22837" xr:uid="{00000000-0005-0000-0000-000024590000}"/>
    <cellStyle name="Normal 29 3 3 5 2 2" xfId="22838" xr:uid="{00000000-0005-0000-0000-000025590000}"/>
    <cellStyle name="Normal 29 3 3 5 3" xfId="22839" xr:uid="{00000000-0005-0000-0000-000026590000}"/>
    <cellStyle name="Normal 29 3 3 6" xfId="22840" xr:uid="{00000000-0005-0000-0000-000027590000}"/>
    <cellStyle name="Normal 29 3 3 6 2" xfId="22841" xr:uid="{00000000-0005-0000-0000-000028590000}"/>
    <cellStyle name="Normal 29 3 3 7" xfId="22842" xr:uid="{00000000-0005-0000-0000-000029590000}"/>
    <cellStyle name="Normal 29 3 3 7 2" xfId="22843" xr:uid="{00000000-0005-0000-0000-00002A590000}"/>
    <cellStyle name="Normal 29 3 3 8" xfId="22844" xr:uid="{00000000-0005-0000-0000-00002B590000}"/>
    <cellStyle name="Normal 29 3 4" xfId="22845" xr:uid="{00000000-0005-0000-0000-00002C590000}"/>
    <cellStyle name="Normal 29 3 4 2" xfId="22846" xr:uid="{00000000-0005-0000-0000-00002D590000}"/>
    <cellStyle name="Normal 29 3 4 2 2" xfId="22847" xr:uid="{00000000-0005-0000-0000-00002E590000}"/>
    <cellStyle name="Normal 29 3 4 2 2 2" xfId="22848" xr:uid="{00000000-0005-0000-0000-00002F590000}"/>
    <cellStyle name="Normal 29 3 4 2 3" xfId="22849" xr:uid="{00000000-0005-0000-0000-000030590000}"/>
    <cellStyle name="Normal 29 3 4 3" xfId="22850" xr:uid="{00000000-0005-0000-0000-000031590000}"/>
    <cellStyle name="Normal 29 3 4 3 2" xfId="22851" xr:uid="{00000000-0005-0000-0000-000032590000}"/>
    <cellStyle name="Normal 29 3 4 3 2 2" xfId="22852" xr:uid="{00000000-0005-0000-0000-000033590000}"/>
    <cellStyle name="Normal 29 3 4 3 3" xfId="22853" xr:uid="{00000000-0005-0000-0000-000034590000}"/>
    <cellStyle name="Normal 29 3 4 4" xfId="22854" xr:uid="{00000000-0005-0000-0000-000035590000}"/>
    <cellStyle name="Normal 29 3 4 4 2" xfId="22855" xr:uid="{00000000-0005-0000-0000-000036590000}"/>
    <cellStyle name="Normal 29 3 4 4 2 2" xfId="22856" xr:uid="{00000000-0005-0000-0000-000037590000}"/>
    <cellStyle name="Normal 29 3 4 4 3" xfId="22857" xr:uid="{00000000-0005-0000-0000-000038590000}"/>
    <cellStyle name="Normal 29 3 4 5" xfId="22858" xr:uid="{00000000-0005-0000-0000-000039590000}"/>
    <cellStyle name="Normal 29 3 4 5 2" xfId="22859" xr:uid="{00000000-0005-0000-0000-00003A590000}"/>
    <cellStyle name="Normal 29 3 4 6" xfId="22860" xr:uid="{00000000-0005-0000-0000-00003B590000}"/>
    <cellStyle name="Normal 29 3 4 6 2" xfId="22861" xr:uid="{00000000-0005-0000-0000-00003C590000}"/>
    <cellStyle name="Normal 29 3 4 7" xfId="22862" xr:uid="{00000000-0005-0000-0000-00003D590000}"/>
    <cellStyle name="Normal 29 3 5" xfId="22863" xr:uid="{00000000-0005-0000-0000-00003E590000}"/>
    <cellStyle name="Normal 29 3 5 2" xfId="22864" xr:uid="{00000000-0005-0000-0000-00003F590000}"/>
    <cellStyle name="Normal 29 3 5 2 2" xfId="22865" xr:uid="{00000000-0005-0000-0000-000040590000}"/>
    <cellStyle name="Normal 29 3 5 2 2 2" xfId="22866" xr:uid="{00000000-0005-0000-0000-000041590000}"/>
    <cellStyle name="Normal 29 3 5 2 3" xfId="22867" xr:uid="{00000000-0005-0000-0000-000042590000}"/>
    <cellStyle name="Normal 29 3 5 3" xfId="22868" xr:uid="{00000000-0005-0000-0000-000043590000}"/>
    <cellStyle name="Normal 29 3 5 3 2" xfId="22869" xr:uid="{00000000-0005-0000-0000-000044590000}"/>
    <cellStyle name="Normal 29 3 5 3 2 2" xfId="22870" xr:uid="{00000000-0005-0000-0000-000045590000}"/>
    <cellStyle name="Normal 29 3 5 3 3" xfId="22871" xr:uid="{00000000-0005-0000-0000-000046590000}"/>
    <cellStyle name="Normal 29 3 5 4" xfId="22872" xr:uid="{00000000-0005-0000-0000-000047590000}"/>
    <cellStyle name="Normal 29 3 5 4 2" xfId="22873" xr:uid="{00000000-0005-0000-0000-000048590000}"/>
    <cellStyle name="Normal 29 3 5 4 2 2" xfId="22874" xr:uid="{00000000-0005-0000-0000-000049590000}"/>
    <cellStyle name="Normal 29 3 5 4 3" xfId="22875" xr:uid="{00000000-0005-0000-0000-00004A590000}"/>
    <cellStyle name="Normal 29 3 5 5" xfId="22876" xr:uid="{00000000-0005-0000-0000-00004B590000}"/>
    <cellStyle name="Normal 29 3 5 5 2" xfId="22877" xr:uid="{00000000-0005-0000-0000-00004C590000}"/>
    <cellStyle name="Normal 29 3 5 6" xfId="22878" xr:uid="{00000000-0005-0000-0000-00004D590000}"/>
    <cellStyle name="Normal 29 3 5 6 2" xfId="22879" xr:uid="{00000000-0005-0000-0000-00004E590000}"/>
    <cellStyle name="Normal 29 3 5 7" xfId="22880" xr:uid="{00000000-0005-0000-0000-00004F590000}"/>
    <cellStyle name="Normal 29 3 6" xfId="22881" xr:uid="{00000000-0005-0000-0000-000050590000}"/>
    <cellStyle name="Normal 29 3 6 2" xfId="22882" xr:uid="{00000000-0005-0000-0000-000051590000}"/>
    <cellStyle name="Normal 29 3 6 2 2" xfId="22883" xr:uid="{00000000-0005-0000-0000-000052590000}"/>
    <cellStyle name="Normal 29 3 6 3" xfId="22884" xr:uid="{00000000-0005-0000-0000-000053590000}"/>
    <cellStyle name="Normal 29 3 7" xfId="22885" xr:uid="{00000000-0005-0000-0000-000054590000}"/>
    <cellStyle name="Normal 29 3 7 2" xfId="22886" xr:uid="{00000000-0005-0000-0000-000055590000}"/>
    <cellStyle name="Normal 29 3 7 2 2" xfId="22887" xr:uid="{00000000-0005-0000-0000-000056590000}"/>
    <cellStyle name="Normal 29 3 7 3" xfId="22888" xr:uid="{00000000-0005-0000-0000-000057590000}"/>
    <cellStyle name="Normal 29 3 8" xfId="22889" xr:uid="{00000000-0005-0000-0000-000058590000}"/>
    <cellStyle name="Normal 29 3 8 2" xfId="22890" xr:uid="{00000000-0005-0000-0000-000059590000}"/>
    <cellStyle name="Normal 29 3 8 2 2" xfId="22891" xr:uid="{00000000-0005-0000-0000-00005A590000}"/>
    <cellStyle name="Normal 29 3 8 3" xfId="22892" xr:uid="{00000000-0005-0000-0000-00005B590000}"/>
    <cellStyle name="Normal 29 3 9" xfId="22893" xr:uid="{00000000-0005-0000-0000-00005C590000}"/>
    <cellStyle name="Normal 29 3 9 2" xfId="22894" xr:uid="{00000000-0005-0000-0000-00005D590000}"/>
    <cellStyle name="Normal 29 4" xfId="22895" xr:uid="{00000000-0005-0000-0000-00005E590000}"/>
    <cellStyle name="Normal 29 4 2" xfId="22896" xr:uid="{00000000-0005-0000-0000-00005F590000}"/>
    <cellStyle name="Normal 29 4 2 2" xfId="22897" xr:uid="{00000000-0005-0000-0000-000060590000}"/>
    <cellStyle name="Normal 29 4 2 2 2" xfId="22898" xr:uid="{00000000-0005-0000-0000-000061590000}"/>
    <cellStyle name="Normal 29 4 2 2 2 2" xfId="22899" xr:uid="{00000000-0005-0000-0000-000062590000}"/>
    <cellStyle name="Normal 29 4 2 2 3" xfId="22900" xr:uid="{00000000-0005-0000-0000-000063590000}"/>
    <cellStyle name="Normal 29 4 2 3" xfId="22901" xr:uid="{00000000-0005-0000-0000-000064590000}"/>
    <cellStyle name="Normal 29 4 2 3 2" xfId="22902" xr:uid="{00000000-0005-0000-0000-000065590000}"/>
    <cellStyle name="Normal 29 4 2 3 2 2" xfId="22903" xr:uid="{00000000-0005-0000-0000-000066590000}"/>
    <cellStyle name="Normal 29 4 2 3 3" xfId="22904" xr:uid="{00000000-0005-0000-0000-000067590000}"/>
    <cellStyle name="Normal 29 4 2 4" xfId="22905" xr:uid="{00000000-0005-0000-0000-000068590000}"/>
    <cellStyle name="Normal 29 4 2 4 2" xfId="22906" xr:uid="{00000000-0005-0000-0000-000069590000}"/>
    <cellStyle name="Normal 29 4 2 4 2 2" xfId="22907" xr:uid="{00000000-0005-0000-0000-00006A590000}"/>
    <cellStyle name="Normal 29 4 2 4 3" xfId="22908" xr:uid="{00000000-0005-0000-0000-00006B590000}"/>
    <cellStyle name="Normal 29 4 2 5" xfId="22909" xr:uid="{00000000-0005-0000-0000-00006C590000}"/>
    <cellStyle name="Normal 29 4 2 5 2" xfId="22910" xr:uid="{00000000-0005-0000-0000-00006D590000}"/>
    <cellStyle name="Normal 29 4 2 6" xfId="22911" xr:uid="{00000000-0005-0000-0000-00006E590000}"/>
    <cellStyle name="Normal 29 4 2 6 2" xfId="22912" xr:uid="{00000000-0005-0000-0000-00006F590000}"/>
    <cellStyle name="Normal 29 4 2 7" xfId="22913" xr:uid="{00000000-0005-0000-0000-000070590000}"/>
    <cellStyle name="Normal 29 4 3" xfId="22914" xr:uid="{00000000-0005-0000-0000-000071590000}"/>
    <cellStyle name="Normal 29 4 3 2" xfId="22915" xr:uid="{00000000-0005-0000-0000-000072590000}"/>
    <cellStyle name="Normal 29 4 3 2 2" xfId="22916" xr:uid="{00000000-0005-0000-0000-000073590000}"/>
    <cellStyle name="Normal 29 4 3 2 2 2" xfId="22917" xr:uid="{00000000-0005-0000-0000-000074590000}"/>
    <cellStyle name="Normal 29 4 3 2 3" xfId="22918" xr:uid="{00000000-0005-0000-0000-000075590000}"/>
    <cellStyle name="Normal 29 4 3 3" xfId="22919" xr:uid="{00000000-0005-0000-0000-000076590000}"/>
    <cellStyle name="Normal 29 4 3 3 2" xfId="22920" xr:uid="{00000000-0005-0000-0000-000077590000}"/>
    <cellStyle name="Normal 29 4 3 3 2 2" xfId="22921" xr:uid="{00000000-0005-0000-0000-000078590000}"/>
    <cellStyle name="Normal 29 4 3 3 3" xfId="22922" xr:uid="{00000000-0005-0000-0000-000079590000}"/>
    <cellStyle name="Normal 29 4 3 4" xfId="22923" xr:uid="{00000000-0005-0000-0000-00007A590000}"/>
    <cellStyle name="Normal 29 4 3 4 2" xfId="22924" xr:uid="{00000000-0005-0000-0000-00007B590000}"/>
    <cellStyle name="Normal 29 4 3 4 2 2" xfId="22925" xr:uid="{00000000-0005-0000-0000-00007C590000}"/>
    <cellStyle name="Normal 29 4 3 4 3" xfId="22926" xr:uid="{00000000-0005-0000-0000-00007D590000}"/>
    <cellStyle name="Normal 29 4 3 5" xfId="22927" xr:uid="{00000000-0005-0000-0000-00007E590000}"/>
    <cellStyle name="Normal 29 4 3 5 2" xfId="22928" xr:uid="{00000000-0005-0000-0000-00007F590000}"/>
    <cellStyle name="Normal 29 4 3 6" xfId="22929" xr:uid="{00000000-0005-0000-0000-000080590000}"/>
    <cellStyle name="Normal 29 4 3 6 2" xfId="22930" xr:uid="{00000000-0005-0000-0000-000081590000}"/>
    <cellStyle name="Normal 29 4 3 7" xfId="22931" xr:uid="{00000000-0005-0000-0000-000082590000}"/>
    <cellStyle name="Normal 29 4 4" xfId="22932" xr:uid="{00000000-0005-0000-0000-000083590000}"/>
    <cellStyle name="Normal 29 4 4 2" xfId="22933" xr:uid="{00000000-0005-0000-0000-000084590000}"/>
    <cellStyle name="Normal 29 4 4 2 2" xfId="22934" xr:uid="{00000000-0005-0000-0000-000085590000}"/>
    <cellStyle name="Normal 29 4 4 3" xfId="22935" xr:uid="{00000000-0005-0000-0000-000086590000}"/>
    <cellStyle name="Normal 29 4 5" xfId="22936" xr:uid="{00000000-0005-0000-0000-000087590000}"/>
    <cellStyle name="Normal 29 4 5 2" xfId="22937" xr:uid="{00000000-0005-0000-0000-000088590000}"/>
    <cellStyle name="Normal 29 4 5 2 2" xfId="22938" xr:uid="{00000000-0005-0000-0000-000089590000}"/>
    <cellStyle name="Normal 29 4 5 3" xfId="22939" xr:uid="{00000000-0005-0000-0000-00008A590000}"/>
    <cellStyle name="Normal 29 4 6" xfId="22940" xr:uid="{00000000-0005-0000-0000-00008B590000}"/>
    <cellStyle name="Normal 29 4 6 2" xfId="22941" xr:uid="{00000000-0005-0000-0000-00008C590000}"/>
    <cellStyle name="Normal 29 4 6 2 2" xfId="22942" xr:uid="{00000000-0005-0000-0000-00008D590000}"/>
    <cellStyle name="Normal 29 4 6 3" xfId="22943" xr:uid="{00000000-0005-0000-0000-00008E590000}"/>
    <cellStyle name="Normal 29 4 7" xfId="22944" xr:uid="{00000000-0005-0000-0000-00008F590000}"/>
    <cellStyle name="Normal 29 4 7 2" xfId="22945" xr:uid="{00000000-0005-0000-0000-000090590000}"/>
    <cellStyle name="Normal 29 4 8" xfId="22946" xr:uid="{00000000-0005-0000-0000-000091590000}"/>
    <cellStyle name="Normal 29 4 8 2" xfId="22947" xr:uid="{00000000-0005-0000-0000-000092590000}"/>
    <cellStyle name="Normal 29 4 9" xfId="22948" xr:uid="{00000000-0005-0000-0000-000093590000}"/>
    <cellStyle name="Normal 29 5" xfId="22949" xr:uid="{00000000-0005-0000-0000-000094590000}"/>
    <cellStyle name="Normal 29 5 2" xfId="22950" xr:uid="{00000000-0005-0000-0000-000095590000}"/>
    <cellStyle name="Normal 29 5 2 2" xfId="22951" xr:uid="{00000000-0005-0000-0000-000096590000}"/>
    <cellStyle name="Normal 29 5 2 2 2" xfId="22952" xr:uid="{00000000-0005-0000-0000-000097590000}"/>
    <cellStyle name="Normal 29 5 2 2 2 2" xfId="22953" xr:uid="{00000000-0005-0000-0000-000098590000}"/>
    <cellStyle name="Normal 29 5 2 2 3" xfId="22954" xr:uid="{00000000-0005-0000-0000-000099590000}"/>
    <cellStyle name="Normal 29 5 2 3" xfId="22955" xr:uid="{00000000-0005-0000-0000-00009A590000}"/>
    <cellStyle name="Normal 29 5 2 3 2" xfId="22956" xr:uid="{00000000-0005-0000-0000-00009B590000}"/>
    <cellStyle name="Normal 29 5 2 3 2 2" xfId="22957" xr:uid="{00000000-0005-0000-0000-00009C590000}"/>
    <cellStyle name="Normal 29 5 2 3 3" xfId="22958" xr:uid="{00000000-0005-0000-0000-00009D590000}"/>
    <cellStyle name="Normal 29 5 2 4" xfId="22959" xr:uid="{00000000-0005-0000-0000-00009E590000}"/>
    <cellStyle name="Normal 29 5 2 4 2" xfId="22960" xr:uid="{00000000-0005-0000-0000-00009F590000}"/>
    <cellStyle name="Normal 29 5 2 4 2 2" xfId="22961" xr:uid="{00000000-0005-0000-0000-0000A0590000}"/>
    <cellStyle name="Normal 29 5 2 4 3" xfId="22962" xr:uid="{00000000-0005-0000-0000-0000A1590000}"/>
    <cellStyle name="Normal 29 5 2 5" xfId="22963" xr:uid="{00000000-0005-0000-0000-0000A2590000}"/>
    <cellStyle name="Normal 29 5 2 5 2" xfId="22964" xr:uid="{00000000-0005-0000-0000-0000A3590000}"/>
    <cellStyle name="Normal 29 5 2 6" xfId="22965" xr:uid="{00000000-0005-0000-0000-0000A4590000}"/>
    <cellStyle name="Normal 29 5 2 6 2" xfId="22966" xr:uid="{00000000-0005-0000-0000-0000A5590000}"/>
    <cellStyle name="Normal 29 5 2 7" xfId="22967" xr:uid="{00000000-0005-0000-0000-0000A6590000}"/>
    <cellStyle name="Normal 29 5 3" xfId="22968" xr:uid="{00000000-0005-0000-0000-0000A7590000}"/>
    <cellStyle name="Normal 29 5 3 2" xfId="22969" xr:uid="{00000000-0005-0000-0000-0000A8590000}"/>
    <cellStyle name="Normal 29 5 3 2 2" xfId="22970" xr:uid="{00000000-0005-0000-0000-0000A9590000}"/>
    <cellStyle name="Normal 29 5 3 3" xfId="22971" xr:uid="{00000000-0005-0000-0000-0000AA590000}"/>
    <cellStyle name="Normal 29 5 4" xfId="22972" xr:uid="{00000000-0005-0000-0000-0000AB590000}"/>
    <cellStyle name="Normal 29 5 4 2" xfId="22973" xr:uid="{00000000-0005-0000-0000-0000AC590000}"/>
    <cellStyle name="Normal 29 5 4 2 2" xfId="22974" xr:uid="{00000000-0005-0000-0000-0000AD590000}"/>
    <cellStyle name="Normal 29 5 4 3" xfId="22975" xr:uid="{00000000-0005-0000-0000-0000AE590000}"/>
    <cellStyle name="Normal 29 5 5" xfId="22976" xr:uid="{00000000-0005-0000-0000-0000AF590000}"/>
    <cellStyle name="Normal 29 5 5 2" xfId="22977" xr:uid="{00000000-0005-0000-0000-0000B0590000}"/>
    <cellStyle name="Normal 29 5 5 2 2" xfId="22978" xr:uid="{00000000-0005-0000-0000-0000B1590000}"/>
    <cellStyle name="Normal 29 5 5 3" xfId="22979" xr:uid="{00000000-0005-0000-0000-0000B2590000}"/>
    <cellStyle name="Normal 29 5 6" xfId="22980" xr:uid="{00000000-0005-0000-0000-0000B3590000}"/>
    <cellStyle name="Normal 29 5 6 2" xfId="22981" xr:uid="{00000000-0005-0000-0000-0000B4590000}"/>
    <cellStyle name="Normal 29 5 7" xfId="22982" xr:uid="{00000000-0005-0000-0000-0000B5590000}"/>
    <cellStyle name="Normal 29 5 7 2" xfId="22983" xr:uid="{00000000-0005-0000-0000-0000B6590000}"/>
    <cellStyle name="Normal 29 5 8" xfId="22984" xr:uid="{00000000-0005-0000-0000-0000B7590000}"/>
    <cellStyle name="Normal 29 6" xfId="22985" xr:uid="{00000000-0005-0000-0000-0000B8590000}"/>
    <cellStyle name="Normal 29 6 2" xfId="22986" xr:uid="{00000000-0005-0000-0000-0000B9590000}"/>
    <cellStyle name="Normal 29 6 2 2" xfId="22987" xr:uid="{00000000-0005-0000-0000-0000BA590000}"/>
    <cellStyle name="Normal 29 6 2 2 2" xfId="22988" xr:uid="{00000000-0005-0000-0000-0000BB590000}"/>
    <cellStyle name="Normal 29 6 2 3" xfId="22989" xr:uid="{00000000-0005-0000-0000-0000BC590000}"/>
    <cellStyle name="Normal 29 6 3" xfId="22990" xr:uid="{00000000-0005-0000-0000-0000BD590000}"/>
    <cellStyle name="Normal 29 6 3 2" xfId="22991" xr:uid="{00000000-0005-0000-0000-0000BE590000}"/>
    <cellStyle name="Normal 29 6 3 2 2" xfId="22992" xr:uid="{00000000-0005-0000-0000-0000BF590000}"/>
    <cellStyle name="Normal 29 6 3 3" xfId="22993" xr:uid="{00000000-0005-0000-0000-0000C0590000}"/>
    <cellStyle name="Normal 29 6 4" xfId="22994" xr:uid="{00000000-0005-0000-0000-0000C1590000}"/>
    <cellStyle name="Normal 29 6 4 2" xfId="22995" xr:uid="{00000000-0005-0000-0000-0000C2590000}"/>
    <cellStyle name="Normal 29 6 4 2 2" xfId="22996" xr:uid="{00000000-0005-0000-0000-0000C3590000}"/>
    <cellStyle name="Normal 29 6 4 3" xfId="22997" xr:uid="{00000000-0005-0000-0000-0000C4590000}"/>
    <cellStyle name="Normal 29 6 5" xfId="22998" xr:uid="{00000000-0005-0000-0000-0000C5590000}"/>
    <cellStyle name="Normal 29 6 5 2" xfId="22999" xr:uid="{00000000-0005-0000-0000-0000C6590000}"/>
    <cellStyle name="Normal 29 6 6" xfId="23000" xr:uid="{00000000-0005-0000-0000-0000C7590000}"/>
    <cellStyle name="Normal 29 6 6 2" xfId="23001" xr:uid="{00000000-0005-0000-0000-0000C8590000}"/>
    <cellStyle name="Normal 29 6 7" xfId="23002" xr:uid="{00000000-0005-0000-0000-0000C9590000}"/>
    <cellStyle name="Normal 29 7" xfId="23003" xr:uid="{00000000-0005-0000-0000-0000CA590000}"/>
    <cellStyle name="Normal 29 7 2" xfId="23004" xr:uid="{00000000-0005-0000-0000-0000CB590000}"/>
    <cellStyle name="Normal 29 7 2 2" xfId="23005" xr:uid="{00000000-0005-0000-0000-0000CC590000}"/>
    <cellStyle name="Normal 29 7 2 2 2" xfId="23006" xr:uid="{00000000-0005-0000-0000-0000CD590000}"/>
    <cellStyle name="Normal 29 7 2 3" xfId="23007" xr:uid="{00000000-0005-0000-0000-0000CE590000}"/>
    <cellStyle name="Normal 29 7 3" xfId="23008" xr:uid="{00000000-0005-0000-0000-0000CF590000}"/>
    <cellStyle name="Normal 29 7 3 2" xfId="23009" xr:uid="{00000000-0005-0000-0000-0000D0590000}"/>
    <cellStyle name="Normal 29 7 3 2 2" xfId="23010" xr:uid="{00000000-0005-0000-0000-0000D1590000}"/>
    <cellStyle name="Normal 29 7 3 3" xfId="23011" xr:uid="{00000000-0005-0000-0000-0000D2590000}"/>
    <cellStyle name="Normal 29 7 4" xfId="23012" xr:uid="{00000000-0005-0000-0000-0000D3590000}"/>
    <cellStyle name="Normal 29 7 4 2" xfId="23013" xr:uid="{00000000-0005-0000-0000-0000D4590000}"/>
    <cellStyle name="Normal 29 7 4 2 2" xfId="23014" xr:uid="{00000000-0005-0000-0000-0000D5590000}"/>
    <cellStyle name="Normal 29 7 4 3" xfId="23015" xr:uid="{00000000-0005-0000-0000-0000D6590000}"/>
    <cellStyle name="Normal 29 7 5" xfId="23016" xr:uid="{00000000-0005-0000-0000-0000D7590000}"/>
    <cellStyle name="Normal 29 7 5 2" xfId="23017" xr:uid="{00000000-0005-0000-0000-0000D8590000}"/>
    <cellStyle name="Normal 29 7 6" xfId="23018" xr:uid="{00000000-0005-0000-0000-0000D9590000}"/>
    <cellStyle name="Normal 29 7 6 2" xfId="23019" xr:uid="{00000000-0005-0000-0000-0000DA590000}"/>
    <cellStyle name="Normal 29 7 7" xfId="23020" xr:uid="{00000000-0005-0000-0000-0000DB590000}"/>
    <cellStyle name="Normal 29 8" xfId="23021" xr:uid="{00000000-0005-0000-0000-0000DC590000}"/>
    <cellStyle name="Normal 29 8 2" xfId="23022" xr:uid="{00000000-0005-0000-0000-0000DD590000}"/>
    <cellStyle name="Normal 29 8 2 2" xfId="23023" xr:uid="{00000000-0005-0000-0000-0000DE590000}"/>
    <cellStyle name="Normal 29 8 3" xfId="23024" xr:uid="{00000000-0005-0000-0000-0000DF590000}"/>
    <cellStyle name="Normal 29 9" xfId="23025" xr:uid="{00000000-0005-0000-0000-0000E0590000}"/>
    <cellStyle name="Normal 29 9 2" xfId="23026" xr:uid="{00000000-0005-0000-0000-0000E1590000}"/>
    <cellStyle name="Normal 29 9 2 2" xfId="23027" xr:uid="{00000000-0005-0000-0000-0000E2590000}"/>
    <cellStyle name="Normal 29 9 3" xfId="23028" xr:uid="{00000000-0005-0000-0000-0000E3590000}"/>
    <cellStyle name="Normal 29_Confidential Information" xfId="23029" xr:uid="{00000000-0005-0000-0000-0000E4590000}"/>
    <cellStyle name="Normal 3" xfId="531" xr:uid="{00000000-0005-0000-0000-0000E5590000}"/>
    <cellStyle name="Normal 3 10" xfId="23030" xr:uid="{00000000-0005-0000-0000-0000E6590000}"/>
    <cellStyle name="Normal 3 11" xfId="23031" xr:uid="{00000000-0005-0000-0000-0000E7590000}"/>
    <cellStyle name="Normal 3 2" xfId="532" xr:uid="{00000000-0005-0000-0000-0000E8590000}"/>
    <cellStyle name="Normal 3 2 2" xfId="23032" xr:uid="{00000000-0005-0000-0000-0000E9590000}"/>
    <cellStyle name="Normal 3 2 2 2" xfId="23033" xr:uid="{00000000-0005-0000-0000-0000EA590000}"/>
    <cellStyle name="Normal 3 2 2 2 2" xfId="23034" xr:uid="{00000000-0005-0000-0000-0000EB590000}"/>
    <cellStyle name="Normal 3 2 2 3" xfId="23035" xr:uid="{00000000-0005-0000-0000-0000EC590000}"/>
    <cellStyle name="Normal 3 3" xfId="533" xr:uid="{00000000-0005-0000-0000-0000ED590000}"/>
    <cellStyle name="Normal 3 3 2" xfId="23036" xr:uid="{00000000-0005-0000-0000-0000EE590000}"/>
    <cellStyle name="Normal 3 3 2 2" xfId="23037" xr:uid="{00000000-0005-0000-0000-0000EF590000}"/>
    <cellStyle name="Normal 3 3 2 2 2" xfId="23038" xr:uid="{00000000-0005-0000-0000-0000F0590000}"/>
    <cellStyle name="Normal 3 3 2 3" xfId="23039" xr:uid="{00000000-0005-0000-0000-0000F1590000}"/>
    <cellStyle name="Normal 3 4" xfId="23040" xr:uid="{00000000-0005-0000-0000-0000F2590000}"/>
    <cellStyle name="Normal 3 4 2" xfId="23041" xr:uid="{00000000-0005-0000-0000-0000F3590000}"/>
    <cellStyle name="Normal 3 4 2 2" xfId="23042" xr:uid="{00000000-0005-0000-0000-0000F4590000}"/>
    <cellStyle name="Normal 3 4 2 2 2" xfId="23043" xr:uid="{00000000-0005-0000-0000-0000F5590000}"/>
    <cellStyle name="Normal 3 4 2 3" xfId="23044" xr:uid="{00000000-0005-0000-0000-0000F6590000}"/>
    <cellStyle name="Normal 3 4 3" xfId="23045" xr:uid="{00000000-0005-0000-0000-0000F7590000}"/>
    <cellStyle name="Normal 3 4 3 2" xfId="23046" xr:uid="{00000000-0005-0000-0000-0000F8590000}"/>
    <cellStyle name="Normal 3 4 3 2 2" xfId="23047" xr:uid="{00000000-0005-0000-0000-0000F9590000}"/>
    <cellStyle name="Normal 3 4 3 3" xfId="23048" xr:uid="{00000000-0005-0000-0000-0000FA590000}"/>
    <cellStyle name="Normal 3 4 4" xfId="23049" xr:uid="{00000000-0005-0000-0000-0000FB590000}"/>
    <cellStyle name="Normal 3 5" xfId="23050" xr:uid="{00000000-0005-0000-0000-0000FC590000}"/>
    <cellStyle name="Normal 3 5 2" xfId="23051" xr:uid="{00000000-0005-0000-0000-0000FD590000}"/>
    <cellStyle name="Normal 3 5 2 2" xfId="23052" xr:uid="{00000000-0005-0000-0000-0000FE590000}"/>
    <cellStyle name="Normal 3 5 3" xfId="23053" xr:uid="{00000000-0005-0000-0000-0000FF590000}"/>
    <cellStyle name="Normal 3 6" xfId="23054" xr:uid="{00000000-0005-0000-0000-0000005A0000}"/>
    <cellStyle name="Normal 3 6 2" xfId="23055" xr:uid="{00000000-0005-0000-0000-0000015A0000}"/>
    <cellStyle name="Normal 3 6 2 2" xfId="23056" xr:uid="{00000000-0005-0000-0000-0000025A0000}"/>
    <cellStyle name="Normal 3 6 3" xfId="23057" xr:uid="{00000000-0005-0000-0000-0000035A0000}"/>
    <cellStyle name="Normal 3 7" xfId="23058" xr:uid="{00000000-0005-0000-0000-0000045A0000}"/>
    <cellStyle name="Normal 3 7 2" xfId="23059" xr:uid="{00000000-0005-0000-0000-0000055A0000}"/>
    <cellStyle name="Normal 3 8" xfId="23060" xr:uid="{00000000-0005-0000-0000-0000065A0000}"/>
    <cellStyle name="Normal 3 8 2" xfId="23061" xr:uid="{00000000-0005-0000-0000-0000075A0000}"/>
    <cellStyle name="Normal 3 9" xfId="23062" xr:uid="{00000000-0005-0000-0000-0000085A0000}"/>
    <cellStyle name="Normal 30" xfId="534" xr:uid="{00000000-0005-0000-0000-0000095A0000}"/>
    <cellStyle name="Normal 30 2" xfId="535" xr:uid="{00000000-0005-0000-0000-00000A5A0000}"/>
    <cellStyle name="Normal 31" xfId="536" xr:uid="{00000000-0005-0000-0000-00000B5A0000}"/>
    <cellStyle name="Normal 31 2" xfId="537" xr:uid="{00000000-0005-0000-0000-00000C5A0000}"/>
    <cellStyle name="Normal 32" xfId="538" xr:uid="{00000000-0005-0000-0000-00000D5A0000}"/>
    <cellStyle name="Normal 32 2" xfId="539" xr:uid="{00000000-0005-0000-0000-00000E5A0000}"/>
    <cellStyle name="Normal 33" xfId="540" xr:uid="{00000000-0005-0000-0000-00000F5A0000}"/>
    <cellStyle name="Normal 33 2" xfId="541" xr:uid="{00000000-0005-0000-0000-0000105A0000}"/>
    <cellStyle name="Normal 34" xfId="542" xr:uid="{00000000-0005-0000-0000-0000115A0000}"/>
    <cellStyle name="Normal 34 2" xfId="543" xr:uid="{00000000-0005-0000-0000-0000125A0000}"/>
    <cellStyle name="Normal 35" xfId="544" xr:uid="{00000000-0005-0000-0000-0000135A0000}"/>
    <cellStyle name="Normal 36" xfId="545" xr:uid="{00000000-0005-0000-0000-0000145A0000}"/>
    <cellStyle name="Normal 37" xfId="546" xr:uid="{00000000-0005-0000-0000-0000155A0000}"/>
    <cellStyle name="Normal 38" xfId="547" xr:uid="{00000000-0005-0000-0000-0000165A0000}"/>
    <cellStyle name="Normal 38 2" xfId="548" xr:uid="{00000000-0005-0000-0000-0000175A0000}"/>
    <cellStyle name="Normal 39" xfId="549" xr:uid="{00000000-0005-0000-0000-0000185A0000}"/>
    <cellStyle name="Normal 4" xfId="550" xr:uid="{00000000-0005-0000-0000-0000195A0000}"/>
    <cellStyle name="Normal 4 2" xfId="551" xr:uid="{00000000-0005-0000-0000-00001A5A0000}"/>
    <cellStyle name="Normal 4 2 2" xfId="23063" xr:uid="{00000000-0005-0000-0000-00001B5A0000}"/>
    <cellStyle name="Normal 4 2 2 2" xfId="23064" xr:uid="{00000000-0005-0000-0000-00001C5A0000}"/>
    <cellStyle name="Normal 4 2 2 2 2" xfId="23065" xr:uid="{00000000-0005-0000-0000-00001D5A0000}"/>
    <cellStyle name="Normal 4 2 2 3" xfId="23066" xr:uid="{00000000-0005-0000-0000-00001E5A0000}"/>
    <cellStyle name="Normal 4 2 3" xfId="23067" xr:uid="{00000000-0005-0000-0000-00001F5A0000}"/>
    <cellStyle name="Normal 4 3" xfId="552" xr:uid="{00000000-0005-0000-0000-0000205A0000}"/>
    <cellStyle name="Normal 4 4" xfId="553" xr:uid="{00000000-0005-0000-0000-0000215A0000}"/>
    <cellStyle name="Normal 4 5" xfId="23068" xr:uid="{00000000-0005-0000-0000-0000225A0000}"/>
    <cellStyle name="Normal 4 5 2" xfId="23069" xr:uid="{00000000-0005-0000-0000-0000235A0000}"/>
    <cellStyle name="Normal 4 5 3" xfId="23070" xr:uid="{00000000-0005-0000-0000-0000245A0000}"/>
    <cellStyle name="Normal 4 5 4" xfId="23071" xr:uid="{00000000-0005-0000-0000-0000255A0000}"/>
    <cellStyle name="Normal 4 6" xfId="23072" xr:uid="{00000000-0005-0000-0000-0000265A0000}"/>
    <cellStyle name="Normal 4 6 2" xfId="23073" xr:uid="{00000000-0005-0000-0000-0000275A0000}"/>
    <cellStyle name="Normal 4 6 2 2" xfId="23074" xr:uid="{00000000-0005-0000-0000-0000285A0000}"/>
    <cellStyle name="Normal 4 6 3" xfId="23075" xr:uid="{00000000-0005-0000-0000-0000295A0000}"/>
    <cellStyle name="Normal 4 7" xfId="23076" xr:uid="{00000000-0005-0000-0000-00002A5A0000}"/>
    <cellStyle name="Normal 40" xfId="554" xr:uid="{00000000-0005-0000-0000-00002B5A0000}"/>
    <cellStyle name="Normal 40 2" xfId="555" xr:uid="{00000000-0005-0000-0000-00002C5A0000}"/>
    <cellStyle name="Normal 40 3" xfId="556" xr:uid="{00000000-0005-0000-0000-00002D5A0000}"/>
    <cellStyle name="Normal 41" xfId="557" xr:uid="{00000000-0005-0000-0000-00002E5A0000}"/>
    <cellStyle name="Normal 42" xfId="558" xr:uid="{00000000-0005-0000-0000-00002F5A0000}"/>
    <cellStyle name="Normal 43" xfId="559" xr:uid="{00000000-0005-0000-0000-0000305A0000}"/>
    <cellStyle name="Normal 44" xfId="560" xr:uid="{00000000-0005-0000-0000-0000315A0000}"/>
    <cellStyle name="Normal 45" xfId="561" xr:uid="{00000000-0005-0000-0000-0000325A0000}"/>
    <cellStyle name="Normal 46" xfId="562" xr:uid="{00000000-0005-0000-0000-0000335A0000}"/>
    <cellStyle name="Normal 47" xfId="563" xr:uid="{00000000-0005-0000-0000-0000345A0000}"/>
    <cellStyle name="Normal 48" xfId="564" xr:uid="{00000000-0005-0000-0000-0000355A0000}"/>
    <cellStyle name="Normal 49" xfId="565" xr:uid="{00000000-0005-0000-0000-0000365A0000}"/>
    <cellStyle name="Normal 5" xfId="566" xr:uid="{00000000-0005-0000-0000-0000375A0000}"/>
    <cellStyle name="Normal 5 2" xfId="567" xr:uid="{00000000-0005-0000-0000-0000385A0000}"/>
    <cellStyle name="Normal 5 3" xfId="568" xr:uid="{00000000-0005-0000-0000-0000395A0000}"/>
    <cellStyle name="Normal 5 4" xfId="569" xr:uid="{00000000-0005-0000-0000-00003A5A0000}"/>
    <cellStyle name="Normal 5 5" xfId="23077" xr:uid="{00000000-0005-0000-0000-00003B5A0000}"/>
    <cellStyle name="Normal 5 5 2" xfId="23078" xr:uid="{00000000-0005-0000-0000-00003C5A0000}"/>
    <cellStyle name="Normal 5 5 2 2" xfId="23079" xr:uid="{00000000-0005-0000-0000-00003D5A0000}"/>
    <cellStyle name="Normal 5 5 3" xfId="23080" xr:uid="{00000000-0005-0000-0000-00003E5A0000}"/>
    <cellStyle name="Normal 5_Preliminary financial statement_June 11_updated Aug  24_11" xfId="570" xr:uid="{00000000-0005-0000-0000-00003F5A0000}"/>
    <cellStyle name="Normal 50" xfId="571" xr:uid="{00000000-0005-0000-0000-0000405A0000}"/>
    <cellStyle name="Normal 51" xfId="572" xr:uid="{00000000-0005-0000-0000-0000415A0000}"/>
    <cellStyle name="Normal 52" xfId="573" xr:uid="{00000000-0005-0000-0000-0000425A0000}"/>
    <cellStyle name="Normal 53" xfId="574" xr:uid="{00000000-0005-0000-0000-0000435A0000}"/>
    <cellStyle name="Normal 54" xfId="575" xr:uid="{00000000-0005-0000-0000-0000445A0000}"/>
    <cellStyle name="Normal 55" xfId="576" xr:uid="{00000000-0005-0000-0000-0000455A0000}"/>
    <cellStyle name="Normal 56" xfId="577" xr:uid="{00000000-0005-0000-0000-0000465A0000}"/>
    <cellStyle name="Normal 57" xfId="578" xr:uid="{00000000-0005-0000-0000-0000475A0000}"/>
    <cellStyle name="Normal 58" xfId="579" xr:uid="{00000000-0005-0000-0000-0000485A0000}"/>
    <cellStyle name="Normal 59" xfId="580" xr:uid="{00000000-0005-0000-0000-0000495A0000}"/>
    <cellStyle name="Normal 6" xfId="581" xr:uid="{00000000-0005-0000-0000-00004A5A0000}"/>
    <cellStyle name="Normal 6 2" xfId="582" xr:uid="{00000000-0005-0000-0000-00004B5A0000}"/>
    <cellStyle name="Normal 6 3" xfId="583" xr:uid="{00000000-0005-0000-0000-00004C5A0000}"/>
    <cellStyle name="Normal 6 4" xfId="23081" xr:uid="{00000000-0005-0000-0000-00004D5A0000}"/>
    <cellStyle name="Normal 6 4 2" xfId="23082" xr:uid="{00000000-0005-0000-0000-00004E5A0000}"/>
    <cellStyle name="Normal 6 4 2 2" xfId="23083" xr:uid="{00000000-0005-0000-0000-00004F5A0000}"/>
    <cellStyle name="Normal 6 4 3" xfId="23084" xr:uid="{00000000-0005-0000-0000-0000505A0000}"/>
    <cellStyle name="Normal 6 5" xfId="23085" xr:uid="{00000000-0005-0000-0000-0000515A0000}"/>
    <cellStyle name="Normal 60" xfId="584" xr:uid="{00000000-0005-0000-0000-0000525A0000}"/>
    <cellStyle name="Normal 61" xfId="585" xr:uid="{00000000-0005-0000-0000-0000535A0000}"/>
    <cellStyle name="Normal 62" xfId="586" xr:uid="{00000000-0005-0000-0000-0000545A0000}"/>
    <cellStyle name="Normal 63" xfId="587" xr:uid="{00000000-0005-0000-0000-0000555A0000}"/>
    <cellStyle name="Normal 64" xfId="588" xr:uid="{00000000-0005-0000-0000-0000565A0000}"/>
    <cellStyle name="Normal 64 2" xfId="589" xr:uid="{00000000-0005-0000-0000-0000575A0000}"/>
    <cellStyle name="Normal 64 2 2" xfId="23086" xr:uid="{00000000-0005-0000-0000-0000585A0000}"/>
    <cellStyle name="Normal 64 3" xfId="23087" xr:uid="{00000000-0005-0000-0000-0000595A0000}"/>
    <cellStyle name="Normal 65" xfId="590" xr:uid="{00000000-0005-0000-0000-00005A5A0000}"/>
    <cellStyle name="Normal 65 2" xfId="591" xr:uid="{00000000-0005-0000-0000-00005B5A0000}"/>
    <cellStyle name="Normal 65 2 2" xfId="23088" xr:uid="{00000000-0005-0000-0000-00005C5A0000}"/>
    <cellStyle name="Normal 65 3" xfId="23089" xr:uid="{00000000-0005-0000-0000-00005D5A0000}"/>
    <cellStyle name="Normal 66" xfId="592" xr:uid="{00000000-0005-0000-0000-00005E5A0000}"/>
    <cellStyle name="Normal 66 2" xfId="593" xr:uid="{00000000-0005-0000-0000-00005F5A0000}"/>
    <cellStyle name="Normal 66 2 2" xfId="23090" xr:uid="{00000000-0005-0000-0000-0000605A0000}"/>
    <cellStyle name="Normal 66 3" xfId="23091" xr:uid="{00000000-0005-0000-0000-0000615A0000}"/>
    <cellStyle name="Normal 67" xfId="594" xr:uid="{00000000-0005-0000-0000-0000625A0000}"/>
    <cellStyle name="Normal 67 2" xfId="595" xr:uid="{00000000-0005-0000-0000-0000635A0000}"/>
    <cellStyle name="Normal 67 2 2" xfId="23092" xr:uid="{00000000-0005-0000-0000-0000645A0000}"/>
    <cellStyle name="Normal 67 3" xfId="23093" xr:uid="{00000000-0005-0000-0000-0000655A0000}"/>
    <cellStyle name="Normal 68" xfId="596" xr:uid="{00000000-0005-0000-0000-0000665A0000}"/>
    <cellStyle name="Normal 68 2" xfId="597" xr:uid="{00000000-0005-0000-0000-0000675A0000}"/>
    <cellStyle name="Normal 68 2 2" xfId="23094" xr:uid="{00000000-0005-0000-0000-0000685A0000}"/>
    <cellStyle name="Normal 68 3" xfId="23095" xr:uid="{00000000-0005-0000-0000-0000695A0000}"/>
    <cellStyle name="Normal 69" xfId="598" xr:uid="{00000000-0005-0000-0000-00006A5A0000}"/>
    <cellStyle name="Normal 69 2" xfId="599" xr:uid="{00000000-0005-0000-0000-00006B5A0000}"/>
    <cellStyle name="Normal 69 2 2" xfId="23096" xr:uid="{00000000-0005-0000-0000-00006C5A0000}"/>
    <cellStyle name="Normal 69 3" xfId="23097" xr:uid="{00000000-0005-0000-0000-00006D5A0000}"/>
    <cellStyle name="Normal 7" xfId="600" xr:uid="{00000000-0005-0000-0000-00006E5A0000}"/>
    <cellStyle name="Normal 7 2" xfId="601" xr:uid="{00000000-0005-0000-0000-00006F5A0000}"/>
    <cellStyle name="Normal 70" xfId="23098" xr:uid="{00000000-0005-0000-0000-0000705A0000}"/>
    <cellStyle name="Normal 70 2" xfId="23099" xr:uid="{00000000-0005-0000-0000-0000715A0000}"/>
    <cellStyle name="Normal 70 2 2" xfId="23100" xr:uid="{00000000-0005-0000-0000-0000725A0000}"/>
    <cellStyle name="Normal 70 3" xfId="23101" xr:uid="{00000000-0005-0000-0000-0000735A0000}"/>
    <cellStyle name="Normal 70 4" xfId="25594" xr:uid="{00000000-0005-0000-0000-0000745A0000}"/>
    <cellStyle name="Normal 71" xfId="23102" xr:uid="{00000000-0005-0000-0000-0000755A0000}"/>
    <cellStyle name="Normal 71 2" xfId="23103" xr:uid="{00000000-0005-0000-0000-0000765A0000}"/>
    <cellStyle name="Normal 71 2 2" xfId="23104" xr:uid="{00000000-0005-0000-0000-0000775A0000}"/>
    <cellStyle name="Normal 71 3" xfId="23105" xr:uid="{00000000-0005-0000-0000-0000785A0000}"/>
    <cellStyle name="Normal 72" xfId="23106" xr:uid="{00000000-0005-0000-0000-0000795A0000}"/>
    <cellStyle name="Normal 72 2" xfId="23107" xr:uid="{00000000-0005-0000-0000-00007A5A0000}"/>
    <cellStyle name="Normal 72 2 2" xfId="23108" xr:uid="{00000000-0005-0000-0000-00007B5A0000}"/>
    <cellStyle name="Normal 72 3" xfId="23109" xr:uid="{00000000-0005-0000-0000-00007C5A0000}"/>
    <cellStyle name="Normal 73" xfId="23110" xr:uid="{00000000-0005-0000-0000-00007D5A0000}"/>
    <cellStyle name="Normal 73 2" xfId="23111" xr:uid="{00000000-0005-0000-0000-00007E5A0000}"/>
    <cellStyle name="Normal 73 2 2" xfId="23112" xr:uid="{00000000-0005-0000-0000-00007F5A0000}"/>
    <cellStyle name="Normal 73 3" xfId="23113" xr:uid="{00000000-0005-0000-0000-0000805A0000}"/>
    <cellStyle name="Normal 74" xfId="23114" xr:uid="{00000000-0005-0000-0000-0000815A0000}"/>
    <cellStyle name="Normal 74 2" xfId="23115" xr:uid="{00000000-0005-0000-0000-0000825A0000}"/>
    <cellStyle name="Normal 74 2 2" xfId="23116" xr:uid="{00000000-0005-0000-0000-0000835A0000}"/>
    <cellStyle name="Normal 74 3" xfId="23117" xr:uid="{00000000-0005-0000-0000-0000845A0000}"/>
    <cellStyle name="Normal 75" xfId="23118" xr:uid="{00000000-0005-0000-0000-0000855A0000}"/>
    <cellStyle name="Normal 75 2" xfId="23119" xr:uid="{00000000-0005-0000-0000-0000865A0000}"/>
    <cellStyle name="Normal 75 2 2" xfId="23120" xr:uid="{00000000-0005-0000-0000-0000875A0000}"/>
    <cellStyle name="Normal 75 3" xfId="23121" xr:uid="{00000000-0005-0000-0000-0000885A0000}"/>
    <cellStyle name="Normal 76" xfId="23122" xr:uid="{00000000-0005-0000-0000-0000895A0000}"/>
    <cellStyle name="Normal 76 2" xfId="23123" xr:uid="{00000000-0005-0000-0000-00008A5A0000}"/>
    <cellStyle name="Normal 76 2 2" xfId="23124" xr:uid="{00000000-0005-0000-0000-00008B5A0000}"/>
    <cellStyle name="Normal 76 3" xfId="23125" xr:uid="{00000000-0005-0000-0000-00008C5A0000}"/>
    <cellStyle name="Normal 77" xfId="23126" xr:uid="{00000000-0005-0000-0000-00008D5A0000}"/>
    <cellStyle name="Normal 77 2" xfId="23127" xr:uid="{00000000-0005-0000-0000-00008E5A0000}"/>
    <cellStyle name="Normal 77 2 2" xfId="23128" xr:uid="{00000000-0005-0000-0000-00008F5A0000}"/>
    <cellStyle name="Normal 77 3" xfId="23129" xr:uid="{00000000-0005-0000-0000-0000905A0000}"/>
    <cellStyle name="Normal 78" xfId="23130" xr:uid="{00000000-0005-0000-0000-0000915A0000}"/>
    <cellStyle name="Normal 78 2" xfId="23131" xr:uid="{00000000-0005-0000-0000-0000925A0000}"/>
    <cellStyle name="Normal 78 2 2" xfId="23132" xr:uid="{00000000-0005-0000-0000-0000935A0000}"/>
    <cellStyle name="Normal 78 3" xfId="23133" xr:uid="{00000000-0005-0000-0000-0000945A0000}"/>
    <cellStyle name="Normal 79" xfId="23134" xr:uid="{00000000-0005-0000-0000-0000955A0000}"/>
    <cellStyle name="Normal 79 2" xfId="23135" xr:uid="{00000000-0005-0000-0000-0000965A0000}"/>
    <cellStyle name="Normal 79 2 2" xfId="23136" xr:uid="{00000000-0005-0000-0000-0000975A0000}"/>
    <cellStyle name="Normal 79 3" xfId="23137" xr:uid="{00000000-0005-0000-0000-0000985A0000}"/>
    <cellStyle name="Normal 8" xfId="602" xr:uid="{00000000-0005-0000-0000-0000995A0000}"/>
    <cellStyle name="Normal 8 2" xfId="603" xr:uid="{00000000-0005-0000-0000-00009A5A0000}"/>
    <cellStyle name="Normal 80" xfId="23138" xr:uid="{00000000-0005-0000-0000-00009B5A0000}"/>
    <cellStyle name="Normal 80 2" xfId="23139" xr:uid="{00000000-0005-0000-0000-00009C5A0000}"/>
    <cellStyle name="Normal 80 2 2" xfId="23140" xr:uid="{00000000-0005-0000-0000-00009D5A0000}"/>
    <cellStyle name="Normal 80 3" xfId="23141" xr:uid="{00000000-0005-0000-0000-00009E5A0000}"/>
    <cellStyle name="Normal 81" xfId="23142" xr:uid="{00000000-0005-0000-0000-00009F5A0000}"/>
    <cellStyle name="Normal 81 2" xfId="23143" xr:uid="{00000000-0005-0000-0000-0000A05A0000}"/>
    <cellStyle name="Normal 81 2 2" xfId="23144" xr:uid="{00000000-0005-0000-0000-0000A15A0000}"/>
    <cellStyle name="Normal 81 3" xfId="23145" xr:uid="{00000000-0005-0000-0000-0000A25A0000}"/>
    <cellStyle name="Normal 82" xfId="23146" xr:uid="{00000000-0005-0000-0000-0000A35A0000}"/>
    <cellStyle name="Normal 82 2" xfId="23147" xr:uid="{00000000-0005-0000-0000-0000A45A0000}"/>
    <cellStyle name="Normal 82 2 2" xfId="23148" xr:uid="{00000000-0005-0000-0000-0000A55A0000}"/>
    <cellStyle name="Normal 82 3" xfId="23149" xr:uid="{00000000-0005-0000-0000-0000A65A0000}"/>
    <cellStyle name="Normal 83" xfId="23150" xr:uid="{00000000-0005-0000-0000-0000A75A0000}"/>
    <cellStyle name="Normal 83 2" xfId="23151" xr:uid="{00000000-0005-0000-0000-0000A85A0000}"/>
    <cellStyle name="Normal 83 2 2" xfId="23152" xr:uid="{00000000-0005-0000-0000-0000A95A0000}"/>
    <cellStyle name="Normal 83 3" xfId="23153" xr:uid="{00000000-0005-0000-0000-0000AA5A0000}"/>
    <cellStyle name="Normal 84" xfId="23154" xr:uid="{00000000-0005-0000-0000-0000AB5A0000}"/>
    <cellStyle name="Normal 84 2" xfId="23155" xr:uid="{00000000-0005-0000-0000-0000AC5A0000}"/>
    <cellStyle name="Normal 84 2 2" xfId="23156" xr:uid="{00000000-0005-0000-0000-0000AD5A0000}"/>
    <cellStyle name="Normal 84 3" xfId="23157" xr:uid="{00000000-0005-0000-0000-0000AE5A0000}"/>
    <cellStyle name="Normal 85" xfId="23158" xr:uid="{00000000-0005-0000-0000-0000AF5A0000}"/>
    <cellStyle name="Normal 85 2" xfId="23159" xr:uid="{00000000-0005-0000-0000-0000B05A0000}"/>
    <cellStyle name="Normal 85 2 2" xfId="23160" xr:uid="{00000000-0005-0000-0000-0000B15A0000}"/>
    <cellStyle name="Normal 85 3" xfId="23161" xr:uid="{00000000-0005-0000-0000-0000B25A0000}"/>
    <cellStyle name="Normal 86" xfId="23162" xr:uid="{00000000-0005-0000-0000-0000B35A0000}"/>
    <cellStyle name="Normal 86 2" xfId="23163" xr:uid="{00000000-0005-0000-0000-0000B45A0000}"/>
    <cellStyle name="Normal 86 2 2" xfId="23164" xr:uid="{00000000-0005-0000-0000-0000B55A0000}"/>
    <cellStyle name="Normal 86 3" xfId="23165" xr:uid="{00000000-0005-0000-0000-0000B65A0000}"/>
    <cellStyle name="Normal 87" xfId="23166" xr:uid="{00000000-0005-0000-0000-0000B75A0000}"/>
    <cellStyle name="Normal 87 2" xfId="23167" xr:uid="{00000000-0005-0000-0000-0000B85A0000}"/>
    <cellStyle name="Normal 87 2 2" xfId="23168" xr:uid="{00000000-0005-0000-0000-0000B95A0000}"/>
    <cellStyle name="Normal 87 3" xfId="23169" xr:uid="{00000000-0005-0000-0000-0000BA5A0000}"/>
    <cellStyle name="Normal 88" xfId="23170" xr:uid="{00000000-0005-0000-0000-0000BB5A0000}"/>
    <cellStyle name="Normal 88 2" xfId="23171" xr:uid="{00000000-0005-0000-0000-0000BC5A0000}"/>
    <cellStyle name="Normal 88 2 2" xfId="23172" xr:uid="{00000000-0005-0000-0000-0000BD5A0000}"/>
    <cellStyle name="Normal 88 3" xfId="23173" xr:uid="{00000000-0005-0000-0000-0000BE5A0000}"/>
    <cellStyle name="Normal 89" xfId="23174" xr:uid="{00000000-0005-0000-0000-0000BF5A0000}"/>
    <cellStyle name="Normal 89 2" xfId="23175" xr:uid="{00000000-0005-0000-0000-0000C05A0000}"/>
    <cellStyle name="Normal 89 2 2" xfId="23176" xr:uid="{00000000-0005-0000-0000-0000C15A0000}"/>
    <cellStyle name="Normal 89 3" xfId="23177" xr:uid="{00000000-0005-0000-0000-0000C25A0000}"/>
    <cellStyle name="Normal 9" xfId="604" xr:uid="{00000000-0005-0000-0000-0000C35A0000}"/>
    <cellStyle name="Normal 9 2" xfId="605" xr:uid="{00000000-0005-0000-0000-0000C45A0000}"/>
    <cellStyle name="Normal 90" xfId="23178" xr:uid="{00000000-0005-0000-0000-0000C55A0000}"/>
    <cellStyle name="Normal 90 2" xfId="23179" xr:uid="{00000000-0005-0000-0000-0000C65A0000}"/>
    <cellStyle name="Normal 90 2 2" xfId="23180" xr:uid="{00000000-0005-0000-0000-0000C75A0000}"/>
    <cellStyle name="Normal 90 3" xfId="23181" xr:uid="{00000000-0005-0000-0000-0000C85A0000}"/>
    <cellStyle name="Normal 91" xfId="23182" xr:uid="{00000000-0005-0000-0000-0000C95A0000}"/>
    <cellStyle name="Normal 91 2" xfId="23183" xr:uid="{00000000-0005-0000-0000-0000CA5A0000}"/>
    <cellStyle name="Normal 91 2 2" xfId="23184" xr:uid="{00000000-0005-0000-0000-0000CB5A0000}"/>
    <cellStyle name="Normal 91 3" xfId="23185" xr:uid="{00000000-0005-0000-0000-0000CC5A0000}"/>
    <cellStyle name="Normal 92" xfId="23186" xr:uid="{00000000-0005-0000-0000-0000CD5A0000}"/>
    <cellStyle name="Normal 92 2" xfId="23187" xr:uid="{00000000-0005-0000-0000-0000CE5A0000}"/>
    <cellStyle name="Normal 92 2 2" xfId="23188" xr:uid="{00000000-0005-0000-0000-0000CF5A0000}"/>
    <cellStyle name="Normal 92 3" xfId="23189" xr:uid="{00000000-0005-0000-0000-0000D05A0000}"/>
    <cellStyle name="Normal 93" xfId="23190" xr:uid="{00000000-0005-0000-0000-0000D15A0000}"/>
    <cellStyle name="Normal 94" xfId="23191" xr:uid="{00000000-0005-0000-0000-0000D25A0000}"/>
    <cellStyle name="Normal 95" xfId="23192" xr:uid="{00000000-0005-0000-0000-0000D35A0000}"/>
    <cellStyle name="Normal 96" xfId="23193" xr:uid="{00000000-0005-0000-0000-0000D45A0000}"/>
    <cellStyle name="Normal 97" xfId="23194" xr:uid="{00000000-0005-0000-0000-0000D55A0000}"/>
    <cellStyle name="Normal 98" xfId="23195" xr:uid="{00000000-0005-0000-0000-0000D65A0000}"/>
    <cellStyle name="Normal 99" xfId="23196" xr:uid="{00000000-0005-0000-0000-0000D75A0000}"/>
    <cellStyle name="Note 2" xfId="606" xr:uid="{00000000-0005-0000-0000-0000D85A0000}"/>
    <cellStyle name="Note 2 10" xfId="23197" xr:uid="{00000000-0005-0000-0000-0000D95A0000}"/>
    <cellStyle name="Note 2 10 2" xfId="23198" xr:uid="{00000000-0005-0000-0000-0000DA5A0000}"/>
    <cellStyle name="Note 2 10 3" xfId="23199" xr:uid="{00000000-0005-0000-0000-0000DB5A0000}"/>
    <cellStyle name="Note 2 10 4" xfId="23200" xr:uid="{00000000-0005-0000-0000-0000DC5A0000}"/>
    <cellStyle name="Note 2 10 5" xfId="23201" xr:uid="{00000000-0005-0000-0000-0000DD5A0000}"/>
    <cellStyle name="Note 2 10 5 2" xfId="23202" xr:uid="{00000000-0005-0000-0000-0000DE5A0000}"/>
    <cellStyle name="Note 2 10 6" xfId="23203" xr:uid="{00000000-0005-0000-0000-0000DF5A0000}"/>
    <cellStyle name="Note 2 10 7" xfId="23204" xr:uid="{00000000-0005-0000-0000-0000E05A0000}"/>
    <cellStyle name="Note 2 11" xfId="23205" xr:uid="{00000000-0005-0000-0000-0000E15A0000}"/>
    <cellStyle name="Note 2 12" xfId="23206" xr:uid="{00000000-0005-0000-0000-0000E25A0000}"/>
    <cellStyle name="Note 2 12 2" xfId="23207" xr:uid="{00000000-0005-0000-0000-0000E35A0000}"/>
    <cellStyle name="Note 2 12 2 2" xfId="23208" xr:uid="{00000000-0005-0000-0000-0000E45A0000}"/>
    <cellStyle name="Note 2 12 3" xfId="23209" xr:uid="{00000000-0005-0000-0000-0000E55A0000}"/>
    <cellStyle name="Note 2 12 4" xfId="23210" xr:uid="{00000000-0005-0000-0000-0000E65A0000}"/>
    <cellStyle name="Note 2 12 5" xfId="23211" xr:uid="{00000000-0005-0000-0000-0000E75A0000}"/>
    <cellStyle name="Note 2 13" xfId="23212" xr:uid="{00000000-0005-0000-0000-0000E85A0000}"/>
    <cellStyle name="Note 2 13 2" xfId="23213" xr:uid="{00000000-0005-0000-0000-0000E95A0000}"/>
    <cellStyle name="Note 2 13 2 2" xfId="23214" xr:uid="{00000000-0005-0000-0000-0000EA5A0000}"/>
    <cellStyle name="Note 2 13 3" xfId="23215" xr:uid="{00000000-0005-0000-0000-0000EB5A0000}"/>
    <cellStyle name="Note 2 14" xfId="23216" xr:uid="{00000000-0005-0000-0000-0000EC5A0000}"/>
    <cellStyle name="Note 2 14 2" xfId="23217" xr:uid="{00000000-0005-0000-0000-0000ED5A0000}"/>
    <cellStyle name="Note 2 14 2 2" xfId="23218" xr:uid="{00000000-0005-0000-0000-0000EE5A0000}"/>
    <cellStyle name="Note 2 14 3" xfId="23219" xr:uid="{00000000-0005-0000-0000-0000EF5A0000}"/>
    <cellStyle name="Note 2 15" xfId="23220" xr:uid="{00000000-0005-0000-0000-0000F05A0000}"/>
    <cellStyle name="Note 2 15 2" xfId="23221" xr:uid="{00000000-0005-0000-0000-0000F15A0000}"/>
    <cellStyle name="Note 2 16" xfId="23222" xr:uid="{00000000-0005-0000-0000-0000F25A0000}"/>
    <cellStyle name="Note 2 16 2" xfId="23223" xr:uid="{00000000-0005-0000-0000-0000F35A0000}"/>
    <cellStyle name="Note 2 17" xfId="23224" xr:uid="{00000000-0005-0000-0000-0000F45A0000}"/>
    <cellStyle name="Note 2 17 2" xfId="23225" xr:uid="{00000000-0005-0000-0000-0000F55A0000}"/>
    <cellStyle name="Note 2 18" xfId="23226" xr:uid="{00000000-0005-0000-0000-0000F65A0000}"/>
    <cellStyle name="Note 2 19" xfId="23227" xr:uid="{00000000-0005-0000-0000-0000F75A0000}"/>
    <cellStyle name="Note 2 2" xfId="607" xr:uid="{00000000-0005-0000-0000-0000F85A0000}"/>
    <cellStyle name="Note 2 2 10" xfId="23228" xr:uid="{00000000-0005-0000-0000-0000F95A0000}"/>
    <cellStyle name="Note 2 2 10 2" xfId="23229" xr:uid="{00000000-0005-0000-0000-0000FA5A0000}"/>
    <cellStyle name="Note 2 2 10 2 2" xfId="23230" xr:uid="{00000000-0005-0000-0000-0000FB5A0000}"/>
    <cellStyle name="Note 2 2 10 3" xfId="23231" xr:uid="{00000000-0005-0000-0000-0000FC5A0000}"/>
    <cellStyle name="Note 2 2 10 4" xfId="23232" xr:uid="{00000000-0005-0000-0000-0000FD5A0000}"/>
    <cellStyle name="Note 2 2 10 5" xfId="23233" xr:uid="{00000000-0005-0000-0000-0000FE5A0000}"/>
    <cellStyle name="Note 2 2 11" xfId="23234" xr:uid="{00000000-0005-0000-0000-0000FF5A0000}"/>
    <cellStyle name="Note 2 2 11 2" xfId="23235" xr:uid="{00000000-0005-0000-0000-0000005B0000}"/>
    <cellStyle name="Note 2 2 11 2 2" xfId="23236" xr:uid="{00000000-0005-0000-0000-0000015B0000}"/>
    <cellStyle name="Note 2 2 11 3" xfId="23237" xr:uid="{00000000-0005-0000-0000-0000025B0000}"/>
    <cellStyle name="Note 2 2 12" xfId="23238" xr:uid="{00000000-0005-0000-0000-0000035B0000}"/>
    <cellStyle name="Note 2 2 12 2" xfId="23239" xr:uid="{00000000-0005-0000-0000-0000045B0000}"/>
    <cellStyle name="Note 2 2 12 2 2" xfId="23240" xr:uid="{00000000-0005-0000-0000-0000055B0000}"/>
    <cellStyle name="Note 2 2 12 3" xfId="23241" xr:uid="{00000000-0005-0000-0000-0000065B0000}"/>
    <cellStyle name="Note 2 2 13" xfId="23242" xr:uid="{00000000-0005-0000-0000-0000075B0000}"/>
    <cellStyle name="Note 2 2 13 2" xfId="23243" xr:uid="{00000000-0005-0000-0000-0000085B0000}"/>
    <cellStyle name="Note 2 2 14" xfId="23244" xr:uid="{00000000-0005-0000-0000-0000095B0000}"/>
    <cellStyle name="Note 2 2 14 2" xfId="23245" xr:uid="{00000000-0005-0000-0000-00000A5B0000}"/>
    <cellStyle name="Note 2 2 15" xfId="23246" xr:uid="{00000000-0005-0000-0000-00000B5B0000}"/>
    <cellStyle name="Note 2 2 16" xfId="23247" xr:uid="{00000000-0005-0000-0000-00000C5B0000}"/>
    <cellStyle name="Note 2 2 17" xfId="23248" xr:uid="{00000000-0005-0000-0000-00000D5B0000}"/>
    <cellStyle name="Note 2 2 2" xfId="608" xr:uid="{00000000-0005-0000-0000-00000E5B0000}"/>
    <cellStyle name="Note 2 2 2 10" xfId="23249" xr:uid="{00000000-0005-0000-0000-00000F5B0000}"/>
    <cellStyle name="Note 2 2 2 10 2" xfId="23250" xr:uid="{00000000-0005-0000-0000-0000105B0000}"/>
    <cellStyle name="Note 2 2 2 10 2 2" xfId="23251" xr:uid="{00000000-0005-0000-0000-0000115B0000}"/>
    <cellStyle name="Note 2 2 2 10 3" xfId="23252" xr:uid="{00000000-0005-0000-0000-0000125B0000}"/>
    <cellStyle name="Note 2 2 2 11" xfId="23253" xr:uid="{00000000-0005-0000-0000-0000135B0000}"/>
    <cellStyle name="Note 2 2 2 11 2" xfId="23254" xr:uid="{00000000-0005-0000-0000-0000145B0000}"/>
    <cellStyle name="Note 2 2 2 12" xfId="23255" xr:uid="{00000000-0005-0000-0000-0000155B0000}"/>
    <cellStyle name="Note 2 2 2 12 2" xfId="23256" xr:uid="{00000000-0005-0000-0000-0000165B0000}"/>
    <cellStyle name="Note 2 2 2 13" xfId="23257" xr:uid="{00000000-0005-0000-0000-0000175B0000}"/>
    <cellStyle name="Note 2 2 2 14" xfId="23258" xr:uid="{00000000-0005-0000-0000-0000185B0000}"/>
    <cellStyle name="Note 2 2 2 15" xfId="23259" xr:uid="{00000000-0005-0000-0000-0000195B0000}"/>
    <cellStyle name="Note 2 2 2 2" xfId="609" xr:uid="{00000000-0005-0000-0000-00001A5B0000}"/>
    <cellStyle name="Note 2 2 2 2 2" xfId="23260" xr:uid="{00000000-0005-0000-0000-00001B5B0000}"/>
    <cellStyle name="Note 2 2 2 2 2 2" xfId="23261" xr:uid="{00000000-0005-0000-0000-00001C5B0000}"/>
    <cellStyle name="Note 2 2 2 2 2 3" xfId="23262" xr:uid="{00000000-0005-0000-0000-00001D5B0000}"/>
    <cellStyle name="Note 2 2 2 2 2 3 2" xfId="23263" xr:uid="{00000000-0005-0000-0000-00001E5B0000}"/>
    <cellStyle name="Note 2 2 2 2 2 3 3" xfId="23264" xr:uid="{00000000-0005-0000-0000-00001F5B0000}"/>
    <cellStyle name="Note 2 2 2 2 2 4" xfId="23265" xr:uid="{00000000-0005-0000-0000-0000205B0000}"/>
    <cellStyle name="Note 2 2 2 2 2 4 2" xfId="23266" xr:uid="{00000000-0005-0000-0000-0000215B0000}"/>
    <cellStyle name="Note 2 2 2 2 2 4 2 2" xfId="23267" xr:uid="{00000000-0005-0000-0000-0000225B0000}"/>
    <cellStyle name="Note 2 2 2 2 2 4 3" xfId="23268" xr:uid="{00000000-0005-0000-0000-0000235B0000}"/>
    <cellStyle name="Note 2 2 2 2 2 5" xfId="23269" xr:uid="{00000000-0005-0000-0000-0000245B0000}"/>
    <cellStyle name="Note 2 2 2 2 2 5 2" xfId="23270" xr:uid="{00000000-0005-0000-0000-0000255B0000}"/>
    <cellStyle name="Note 2 2 2 2 2 5 2 2" xfId="23271" xr:uid="{00000000-0005-0000-0000-0000265B0000}"/>
    <cellStyle name="Note 2 2 2 2 2 5 3" xfId="23272" xr:uid="{00000000-0005-0000-0000-0000275B0000}"/>
    <cellStyle name="Note 2 2 2 2 2 6" xfId="23273" xr:uid="{00000000-0005-0000-0000-0000285B0000}"/>
    <cellStyle name="Note 2 2 2 2 2 6 2" xfId="23274" xr:uid="{00000000-0005-0000-0000-0000295B0000}"/>
    <cellStyle name="Note 2 2 2 2 2 6 2 2" xfId="23275" xr:uid="{00000000-0005-0000-0000-00002A5B0000}"/>
    <cellStyle name="Note 2 2 2 2 2 6 3" xfId="23276" xr:uid="{00000000-0005-0000-0000-00002B5B0000}"/>
    <cellStyle name="Note 2 2 2 2 2 7" xfId="23277" xr:uid="{00000000-0005-0000-0000-00002C5B0000}"/>
    <cellStyle name="Note 2 2 2 2 2 7 2" xfId="23278" xr:uid="{00000000-0005-0000-0000-00002D5B0000}"/>
    <cellStyle name="Note 2 2 2 2 2 8" xfId="23279" xr:uid="{00000000-0005-0000-0000-00002E5B0000}"/>
    <cellStyle name="Note 2 2 2 2 2 8 2" xfId="23280" xr:uid="{00000000-0005-0000-0000-00002F5B0000}"/>
    <cellStyle name="Note 2 2 2 2 2 9" xfId="23281" xr:uid="{00000000-0005-0000-0000-0000305B0000}"/>
    <cellStyle name="Note 2 2 2 2 3" xfId="23282" xr:uid="{00000000-0005-0000-0000-0000315B0000}"/>
    <cellStyle name="Note 2 2 2 2 3 2" xfId="23283" xr:uid="{00000000-0005-0000-0000-0000325B0000}"/>
    <cellStyle name="Note 2 2 2 2 3 3" xfId="23284" xr:uid="{00000000-0005-0000-0000-0000335B0000}"/>
    <cellStyle name="Note 2 2 2 2 3 3 2" xfId="23285" xr:uid="{00000000-0005-0000-0000-0000345B0000}"/>
    <cellStyle name="Note 2 2 2 2 3 3 3" xfId="23286" xr:uid="{00000000-0005-0000-0000-0000355B0000}"/>
    <cellStyle name="Note 2 2 2 2 3 4" xfId="23287" xr:uid="{00000000-0005-0000-0000-0000365B0000}"/>
    <cellStyle name="Note 2 2 2 2 3 4 2" xfId="23288" xr:uid="{00000000-0005-0000-0000-0000375B0000}"/>
    <cellStyle name="Note 2 2 2 2 3 4 2 2" xfId="23289" xr:uid="{00000000-0005-0000-0000-0000385B0000}"/>
    <cellStyle name="Note 2 2 2 2 3 4 3" xfId="23290" xr:uid="{00000000-0005-0000-0000-0000395B0000}"/>
    <cellStyle name="Note 2 2 2 2 3 5" xfId="23291" xr:uid="{00000000-0005-0000-0000-00003A5B0000}"/>
    <cellStyle name="Note 2 2 2 2 3 5 2" xfId="23292" xr:uid="{00000000-0005-0000-0000-00003B5B0000}"/>
    <cellStyle name="Note 2 2 2 2 3 5 2 2" xfId="23293" xr:uid="{00000000-0005-0000-0000-00003C5B0000}"/>
    <cellStyle name="Note 2 2 2 2 3 5 3" xfId="23294" xr:uid="{00000000-0005-0000-0000-00003D5B0000}"/>
    <cellStyle name="Note 2 2 2 2 3 6" xfId="23295" xr:uid="{00000000-0005-0000-0000-00003E5B0000}"/>
    <cellStyle name="Note 2 2 2 2 3 6 2" xfId="23296" xr:uid="{00000000-0005-0000-0000-00003F5B0000}"/>
    <cellStyle name="Note 2 2 2 2 3 6 2 2" xfId="23297" xr:uid="{00000000-0005-0000-0000-0000405B0000}"/>
    <cellStyle name="Note 2 2 2 2 3 6 3" xfId="23298" xr:uid="{00000000-0005-0000-0000-0000415B0000}"/>
    <cellStyle name="Note 2 2 2 2 3 7" xfId="23299" xr:uid="{00000000-0005-0000-0000-0000425B0000}"/>
    <cellStyle name="Note 2 2 2 2 3 7 2" xfId="23300" xr:uid="{00000000-0005-0000-0000-0000435B0000}"/>
    <cellStyle name="Note 2 2 2 2 3 8" xfId="23301" xr:uid="{00000000-0005-0000-0000-0000445B0000}"/>
    <cellStyle name="Note 2 2 2 2 3 8 2" xfId="23302" xr:uid="{00000000-0005-0000-0000-0000455B0000}"/>
    <cellStyle name="Note 2 2 2 2 3 9" xfId="23303" xr:uid="{00000000-0005-0000-0000-0000465B0000}"/>
    <cellStyle name="Note 2 2 2 2 4" xfId="23304" xr:uid="{00000000-0005-0000-0000-0000475B0000}"/>
    <cellStyle name="Note 2 2 2 2 4 2" xfId="23305" xr:uid="{00000000-0005-0000-0000-0000485B0000}"/>
    <cellStyle name="Note 2 2 2 2 4 3" xfId="23306" xr:uid="{00000000-0005-0000-0000-0000495B0000}"/>
    <cellStyle name="Note 2 2 2 2 4 3 2" xfId="23307" xr:uid="{00000000-0005-0000-0000-00004A5B0000}"/>
    <cellStyle name="Note 2 2 2 2 4 3 2 2" xfId="23308" xr:uid="{00000000-0005-0000-0000-00004B5B0000}"/>
    <cellStyle name="Note 2 2 2 2 4 3 3" xfId="23309" xr:uid="{00000000-0005-0000-0000-00004C5B0000}"/>
    <cellStyle name="Note 2 2 2 2 4 4" xfId="23310" xr:uid="{00000000-0005-0000-0000-00004D5B0000}"/>
    <cellStyle name="Note 2 2 2 2 4 4 2" xfId="23311" xr:uid="{00000000-0005-0000-0000-00004E5B0000}"/>
    <cellStyle name="Note 2 2 2 2 4 4 2 2" xfId="23312" xr:uid="{00000000-0005-0000-0000-00004F5B0000}"/>
    <cellStyle name="Note 2 2 2 2 4 4 3" xfId="23313" xr:uid="{00000000-0005-0000-0000-0000505B0000}"/>
    <cellStyle name="Note 2 2 2 2 4 5" xfId="23314" xr:uid="{00000000-0005-0000-0000-0000515B0000}"/>
    <cellStyle name="Note 2 2 2 2 4 5 2" xfId="23315" xr:uid="{00000000-0005-0000-0000-0000525B0000}"/>
    <cellStyle name="Note 2 2 2 2 4 5 2 2" xfId="23316" xr:uid="{00000000-0005-0000-0000-0000535B0000}"/>
    <cellStyle name="Note 2 2 2 2 4 5 3" xfId="23317" xr:uid="{00000000-0005-0000-0000-0000545B0000}"/>
    <cellStyle name="Note 2 2 2 2 4 6" xfId="23318" xr:uid="{00000000-0005-0000-0000-0000555B0000}"/>
    <cellStyle name="Note 2 2 2 2 4 6 2" xfId="23319" xr:uid="{00000000-0005-0000-0000-0000565B0000}"/>
    <cellStyle name="Note 2 2 2 2 4 7" xfId="23320" xr:uid="{00000000-0005-0000-0000-0000575B0000}"/>
    <cellStyle name="Note 2 2 2 2 4 7 2" xfId="23321" xr:uid="{00000000-0005-0000-0000-0000585B0000}"/>
    <cellStyle name="Note 2 2 2 2 4 8" xfId="23322" xr:uid="{00000000-0005-0000-0000-0000595B0000}"/>
    <cellStyle name="Note 2 2 2 2 4 9" xfId="23323" xr:uid="{00000000-0005-0000-0000-00005A5B0000}"/>
    <cellStyle name="Note 2 2 2 2 5" xfId="23324" xr:uid="{00000000-0005-0000-0000-00005B5B0000}"/>
    <cellStyle name="Note 2 2 2 2 5 2" xfId="23325" xr:uid="{00000000-0005-0000-0000-00005C5B0000}"/>
    <cellStyle name="Note 2 2 2 2 5 3" xfId="23326" xr:uid="{00000000-0005-0000-0000-00005D5B0000}"/>
    <cellStyle name="Note 2 2 2 2 6" xfId="23327" xr:uid="{00000000-0005-0000-0000-00005E5B0000}"/>
    <cellStyle name="Note 2 2 2 2 6 2" xfId="23328" xr:uid="{00000000-0005-0000-0000-00005F5B0000}"/>
    <cellStyle name="Note 2 2 2 2 6 2 2" xfId="23329" xr:uid="{00000000-0005-0000-0000-0000605B0000}"/>
    <cellStyle name="Note 2 2 2 2 6 2 2 2" xfId="23330" xr:uid="{00000000-0005-0000-0000-0000615B0000}"/>
    <cellStyle name="Note 2 2 2 2 6 2 3" xfId="23331" xr:uid="{00000000-0005-0000-0000-0000625B0000}"/>
    <cellStyle name="Note 2 2 2 2 6 3" xfId="23332" xr:uid="{00000000-0005-0000-0000-0000635B0000}"/>
    <cellStyle name="Note 2 2 2 2 6 3 2" xfId="23333" xr:uid="{00000000-0005-0000-0000-0000645B0000}"/>
    <cellStyle name="Note 2 2 2 2 6 3 2 2" xfId="23334" xr:uid="{00000000-0005-0000-0000-0000655B0000}"/>
    <cellStyle name="Note 2 2 2 2 6 3 3" xfId="23335" xr:uid="{00000000-0005-0000-0000-0000665B0000}"/>
    <cellStyle name="Note 2 2 2 2 6 4" xfId="23336" xr:uid="{00000000-0005-0000-0000-0000675B0000}"/>
    <cellStyle name="Note 2 2 2 2 6 4 2" xfId="23337" xr:uid="{00000000-0005-0000-0000-0000685B0000}"/>
    <cellStyle name="Note 2 2 2 2 6 4 2 2" xfId="23338" xr:uid="{00000000-0005-0000-0000-0000695B0000}"/>
    <cellStyle name="Note 2 2 2 2 6 4 3" xfId="23339" xr:uid="{00000000-0005-0000-0000-00006A5B0000}"/>
    <cellStyle name="Note 2 2 2 2 6 5" xfId="23340" xr:uid="{00000000-0005-0000-0000-00006B5B0000}"/>
    <cellStyle name="Note 2 2 2 2 6 5 2" xfId="23341" xr:uid="{00000000-0005-0000-0000-00006C5B0000}"/>
    <cellStyle name="Note 2 2 2 2 6 6" xfId="23342" xr:uid="{00000000-0005-0000-0000-00006D5B0000}"/>
    <cellStyle name="Note 2 2 2 2 6 6 2" xfId="23343" xr:uid="{00000000-0005-0000-0000-00006E5B0000}"/>
    <cellStyle name="Note 2 2 2 2 6 7" xfId="23344" xr:uid="{00000000-0005-0000-0000-00006F5B0000}"/>
    <cellStyle name="Note 2 2 2 2 7" xfId="23345" xr:uid="{00000000-0005-0000-0000-0000705B0000}"/>
    <cellStyle name="Note 2 2 2 2 7 2" xfId="23346" xr:uid="{00000000-0005-0000-0000-0000715B0000}"/>
    <cellStyle name="Note 2 2 2 2 7 2 2" xfId="23347" xr:uid="{00000000-0005-0000-0000-0000725B0000}"/>
    <cellStyle name="Note 2 2 2 2 7 3" xfId="23348" xr:uid="{00000000-0005-0000-0000-0000735B0000}"/>
    <cellStyle name="Note 2 2 2 2 8" xfId="23349" xr:uid="{00000000-0005-0000-0000-0000745B0000}"/>
    <cellStyle name="Note 2 2 2 2 8 2" xfId="23350" xr:uid="{00000000-0005-0000-0000-0000755B0000}"/>
    <cellStyle name="Note 2 2 2 2 8 2 2" xfId="23351" xr:uid="{00000000-0005-0000-0000-0000765B0000}"/>
    <cellStyle name="Note 2 2 2 2 8 3" xfId="23352" xr:uid="{00000000-0005-0000-0000-0000775B0000}"/>
    <cellStyle name="Note 2 2 2 3" xfId="610" xr:uid="{00000000-0005-0000-0000-0000785B0000}"/>
    <cellStyle name="Note 2 2 2 3 10" xfId="23353" xr:uid="{00000000-0005-0000-0000-0000795B0000}"/>
    <cellStyle name="Note 2 2 2 3 2" xfId="611" xr:uid="{00000000-0005-0000-0000-00007A5B0000}"/>
    <cellStyle name="Note 2 2 2 3 2 2" xfId="23354" xr:uid="{00000000-0005-0000-0000-00007B5B0000}"/>
    <cellStyle name="Note 2 2 2 3 2 3" xfId="23355" xr:uid="{00000000-0005-0000-0000-00007C5B0000}"/>
    <cellStyle name="Note 2 2 2 3 2 3 2" xfId="23356" xr:uid="{00000000-0005-0000-0000-00007D5B0000}"/>
    <cellStyle name="Note 2 2 2 3 2 3 3" xfId="23357" xr:uid="{00000000-0005-0000-0000-00007E5B0000}"/>
    <cellStyle name="Note 2 2 2 3 2 4" xfId="23358" xr:uid="{00000000-0005-0000-0000-00007F5B0000}"/>
    <cellStyle name="Note 2 2 2 3 2 4 2" xfId="23359" xr:uid="{00000000-0005-0000-0000-0000805B0000}"/>
    <cellStyle name="Note 2 2 2 3 2 4 2 2" xfId="23360" xr:uid="{00000000-0005-0000-0000-0000815B0000}"/>
    <cellStyle name="Note 2 2 2 3 2 4 3" xfId="23361" xr:uid="{00000000-0005-0000-0000-0000825B0000}"/>
    <cellStyle name="Note 2 2 2 3 2 5" xfId="23362" xr:uid="{00000000-0005-0000-0000-0000835B0000}"/>
    <cellStyle name="Note 2 2 2 3 2 5 2" xfId="23363" xr:uid="{00000000-0005-0000-0000-0000845B0000}"/>
    <cellStyle name="Note 2 2 2 3 2 5 2 2" xfId="23364" xr:uid="{00000000-0005-0000-0000-0000855B0000}"/>
    <cellStyle name="Note 2 2 2 3 2 5 3" xfId="23365" xr:uid="{00000000-0005-0000-0000-0000865B0000}"/>
    <cellStyle name="Note 2 2 2 3 2 6" xfId="23366" xr:uid="{00000000-0005-0000-0000-0000875B0000}"/>
    <cellStyle name="Note 2 2 2 3 2 6 2" xfId="23367" xr:uid="{00000000-0005-0000-0000-0000885B0000}"/>
    <cellStyle name="Note 2 2 2 3 2 6 2 2" xfId="23368" xr:uid="{00000000-0005-0000-0000-0000895B0000}"/>
    <cellStyle name="Note 2 2 2 3 2 6 3" xfId="23369" xr:uid="{00000000-0005-0000-0000-00008A5B0000}"/>
    <cellStyle name="Note 2 2 2 3 2 7" xfId="23370" xr:uid="{00000000-0005-0000-0000-00008B5B0000}"/>
    <cellStyle name="Note 2 2 2 3 2 7 2" xfId="23371" xr:uid="{00000000-0005-0000-0000-00008C5B0000}"/>
    <cellStyle name="Note 2 2 2 3 2 8" xfId="23372" xr:uid="{00000000-0005-0000-0000-00008D5B0000}"/>
    <cellStyle name="Note 2 2 2 3 2 8 2" xfId="23373" xr:uid="{00000000-0005-0000-0000-00008E5B0000}"/>
    <cellStyle name="Note 2 2 2 3 2 9" xfId="23374" xr:uid="{00000000-0005-0000-0000-00008F5B0000}"/>
    <cellStyle name="Note 2 2 2 3 3" xfId="612" xr:uid="{00000000-0005-0000-0000-0000905B0000}"/>
    <cellStyle name="Note 2 2 2 3 4" xfId="23375" xr:uid="{00000000-0005-0000-0000-0000915B0000}"/>
    <cellStyle name="Note 2 2 2 3 4 2" xfId="23376" xr:uid="{00000000-0005-0000-0000-0000925B0000}"/>
    <cellStyle name="Note 2 2 2 3 4 3" xfId="23377" xr:uid="{00000000-0005-0000-0000-0000935B0000}"/>
    <cellStyle name="Note 2 2 2 3 5" xfId="23378" xr:uid="{00000000-0005-0000-0000-0000945B0000}"/>
    <cellStyle name="Note 2 2 2 3 5 2" xfId="23379" xr:uid="{00000000-0005-0000-0000-0000955B0000}"/>
    <cellStyle name="Note 2 2 2 3 5 2 2" xfId="23380" xr:uid="{00000000-0005-0000-0000-0000965B0000}"/>
    <cellStyle name="Note 2 2 2 3 5 3" xfId="23381" xr:uid="{00000000-0005-0000-0000-0000975B0000}"/>
    <cellStyle name="Note 2 2 2 3 6" xfId="23382" xr:uid="{00000000-0005-0000-0000-0000985B0000}"/>
    <cellStyle name="Note 2 2 2 3 6 2" xfId="23383" xr:uid="{00000000-0005-0000-0000-0000995B0000}"/>
    <cellStyle name="Note 2 2 2 3 6 2 2" xfId="23384" xr:uid="{00000000-0005-0000-0000-00009A5B0000}"/>
    <cellStyle name="Note 2 2 2 3 6 3" xfId="23385" xr:uid="{00000000-0005-0000-0000-00009B5B0000}"/>
    <cellStyle name="Note 2 2 2 3 7" xfId="23386" xr:uid="{00000000-0005-0000-0000-00009C5B0000}"/>
    <cellStyle name="Note 2 2 2 3 7 2" xfId="23387" xr:uid="{00000000-0005-0000-0000-00009D5B0000}"/>
    <cellStyle name="Note 2 2 2 3 7 2 2" xfId="23388" xr:uid="{00000000-0005-0000-0000-00009E5B0000}"/>
    <cellStyle name="Note 2 2 2 3 7 3" xfId="23389" xr:uid="{00000000-0005-0000-0000-00009F5B0000}"/>
    <cellStyle name="Note 2 2 2 3 8" xfId="23390" xr:uid="{00000000-0005-0000-0000-0000A05B0000}"/>
    <cellStyle name="Note 2 2 2 3 8 2" xfId="23391" xr:uid="{00000000-0005-0000-0000-0000A15B0000}"/>
    <cellStyle name="Note 2 2 2 3 9" xfId="23392" xr:uid="{00000000-0005-0000-0000-0000A25B0000}"/>
    <cellStyle name="Note 2 2 2 3 9 2" xfId="23393" xr:uid="{00000000-0005-0000-0000-0000A35B0000}"/>
    <cellStyle name="Note 2 2 2 4" xfId="613" xr:uid="{00000000-0005-0000-0000-0000A45B0000}"/>
    <cellStyle name="Note 2 2 2 4 2" xfId="614" xr:uid="{00000000-0005-0000-0000-0000A55B0000}"/>
    <cellStyle name="Note 2 2 2 4 2 10" xfId="23394" xr:uid="{00000000-0005-0000-0000-0000A65B0000}"/>
    <cellStyle name="Note 2 2 2 4 2 2" xfId="23395" xr:uid="{00000000-0005-0000-0000-0000A75B0000}"/>
    <cellStyle name="Note 2 2 2 4 2 3" xfId="23396" xr:uid="{00000000-0005-0000-0000-0000A85B0000}"/>
    <cellStyle name="Note 2 2 2 4 2 4" xfId="23397" xr:uid="{00000000-0005-0000-0000-0000A95B0000}"/>
    <cellStyle name="Note 2 2 2 4 2 4 2" xfId="23398" xr:uid="{00000000-0005-0000-0000-0000AA5B0000}"/>
    <cellStyle name="Note 2 2 2 4 2 4 2 2" xfId="23399" xr:uid="{00000000-0005-0000-0000-0000AB5B0000}"/>
    <cellStyle name="Note 2 2 2 4 2 4 3" xfId="23400" xr:uid="{00000000-0005-0000-0000-0000AC5B0000}"/>
    <cellStyle name="Note 2 2 2 4 2 5" xfId="23401" xr:uid="{00000000-0005-0000-0000-0000AD5B0000}"/>
    <cellStyle name="Note 2 2 2 4 2 5 2" xfId="23402" xr:uid="{00000000-0005-0000-0000-0000AE5B0000}"/>
    <cellStyle name="Note 2 2 2 4 2 5 2 2" xfId="23403" xr:uid="{00000000-0005-0000-0000-0000AF5B0000}"/>
    <cellStyle name="Note 2 2 2 4 2 5 3" xfId="23404" xr:uid="{00000000-0005-0000-0000-0000B05B0000}"/>
    <cellStyle name="Note 2 2 2 4 2 6" xfId="23405" xr:uid="{00000000-0005-0000-0000-0000B15B0000}"/>
    <cellStyle name="Note 2 2 2 4 2 6 2" xfId="23406" xr:uid="{00000000-0005-0000-0000-0000B25B0000}"/>
    <cellStyle name="Note 2 2 2 4 2 6 2 2" xfId="23407" xr:uid="{00000000-0005-0000-0000-0000B35B0000}"/>
    <cellStyle name="Note 2 2 2 4 2 6 3" xfId="23408" xr:uid="{00000000-0005-0000-0000-0000B45B0000}"/>
    <cellStyle name="Note 2 2 2 4 2 7" xfId="23409" xr:uid="{00000000-0005-0000-0000-0000B55B0000}"/>
    <cellStyle name="Note 2 2 2 4 2 7 2" xfId="23410" xr:uid="{00000000-0005-0000-0000-0000B65B0000}"/>
    <cellStyle name="Note 2 2 2 4 2 8" xfId="23411" xr:uid="{00000000-0005-0000-0000-0000B75B0000}"/>
    <cellStyle name="Note 2 2 2 4 2 8 2" xfId="23412" xr:uid="{00000000-0005-0000-0000-0000B85B0000}"/>
    <cellStyle name="Note 2 2 2 4 2 9" xfId="23413" xr:uid="{00000000-0005-0000-0000-0000B95B0000}"/>
    <cellStyle name="Note 2 2 2 4 3" xfId="615" xr:uid="{00000000-0005-0000-0000-0000BA5B0000}"/>
    <cellStyle name="Note 2 2 2 4 4" xfId="23414" xr:uid="{00000000-0005-0000-0000-0000BB5B0000}"/>
    <cellStyle name="Note 2 2 2 4 4 2" xfId="23415" xr:uid="{00000000-0005-0000-0000-0000BC5B0000}"/>
    <cellStyle name="Note 2 2 2 4 4 2 2" xfId="23416" xr:uid="{00000000-0005-0000-0000-0000BD5B0000}"/>
    <cellStyle name="Note 2 2 2 4 4 3" xfId="23417" xr:uid="{00000000-0005-0000-0000-0000BE5B0000}"/>
    <cellStyle name="Note 2 2 2 4 5" xfId="23418" xr:uid="{00000000-0005-0000-0000-0000BF5B0000}"/>
    <cellStyle name="Note 2 2 2 4 5 2" xfId="23419" xr:uid="{00000000-0005-0000-0000-0000C05B0000}"/>
    <cellStyle name="Note 2 2 2 4 5 2 2" xfId="23420" xr:uid="{00000000-0005-0000-0000-0000C15B0000}"/>
    <cellStyle name="Note 2 2 2 4 5 3" xfId="23421" xr:uid="{00000000-0005-0000-0000-0000C25B0000}"/>
    <cellStyle name="Note 2 2 2 5" xfId="23422" xr:uid="{00000000-0005-0000-0000-0000C35B0000}"/>
    <cellStyle name="Note 2 2 2 5 2" xfId="23423" xr:uid="{00000000-0005-0000-0000-0000C45B0000}"/>
    <cellStyle name="Note 2 2 2 5 3" xfId="23424" xr:uid="{00000000-0005-0000-0000-0000C55B0000}"/>
    <cellStyle name="Note 2 2 2 5 3 2" xfId="23425" xr:uid="{00000000-0005-0000-0000-0000C65B0000}"/>
    <cellStyle name="Note 2 2 2 5 3 3" xfId="23426" xr:uid="{00000000-0005-0000-0000-0000C75B0000}"/>
    <cellStyle name="Note 2 2 2 5 4" xfId="23427" xr:uid="{00000000-0005-0000-0000-0000C85B0000}"/>
    <cellStyle name="Note 2 2 2 5 4 2" xfId="23428" xr:uid="{00000000-0005-0000-0000-0000C95B0000}"/>
    <cellStyle name="Note 2 2 2 5 4 2 2" xfId="23429" xr:uid="{00000000-0005-0000-0000-0000CA5B0000}"/>
    <cellStyle name="Note 2 2 2 5 4 3" xfId="23430" xr:uid="{00000000-0005-0000-0000-0000CB5B0000}"/>
    <cellStyle name="Note 2 2 2 5 5" xfId="23431" xr:uid="{00000000-0005-0000-0000-0000CC5B0000}"/>
    <cellStyle name="Note 2 2 2 5 5 2" xfId="23432" xr:uid="{00000000-0005-0000-0000-0000CD5B0000}"/>
    <cellStyle name="Note 2 2 2 5 5 2 2" xfId="23433" xr:uid="{00000000-0005-0000-0000-0000CE5B0000}"/>
    <cellStyle name="Note 2 2 2 5 5 3" xfId="23434" xr:uid="{00000000-0005-0000-0000-0000CF5B0000}"/>
    <cellStyle name="Note 2 2 2 5 6" xfId="23435" xr:uid="{00000000-0005-0000-0000-0000D05B0000}"/>
    <cellStyle name="Note 2 2 2 5 6 2" xfId="23436" xr:uid="{00000000-0005-0000-0000-0000D15B0000}"/>
    <cellStyle name="Note 2 2 2 5 6 2 2" xfId="23437" xr:uid="{00000000-0005-0000-0000-0000D25B0000}"/>
    <cellStyle name="Note 2 2 2 5 6 3" xfId="23438" xr:uid="{00000000-0005-0000-0000-0000D35B0000}"/>
    <cellStyle name="Note 2 2 2 5 7" xfId="23439" xr:uid="{00000000-0005-0000-0000-0000D45B0000}"/>
    <cellStyle name="Note 2 2 2 5 7 2" xfId="23440" xr:uid="{00000000-0005-0000-0000-0000D55B0000}"/>
    <cellStyle name="Note 2 2 2 5 8" xfId="23441" xr:uid="{00000000-0005-0000-0000-0000D65B0000}"/>
    <cellStyle name="Note 2 2 2 5 8 2" xfId="23442" xr:uid="{00000000-0005-0000-0000-0000D75B0000}"/>
    <cellStyle name="Note 2 2 2 5 9" xfId="23443" xr:uid="{00000000-0005-0000-0000-0000D85B0000}"/>
    <cellStyle name="Note 2 2 2 6" xfId="23444" xr:uid="{00000000-0005-0000-0000-0000D95B0000}"/>
    <cellStyle name="Note 2 2 2 6 2" xfId="23445" xr:uid="{00000000-0005-0000-0000-0000DA5B0000}"/>
    <cellStyle name="Note 2 2 2 6 3" xfId="23446" xr:uid="{00000000-0005-0000-0000-0000DB5B0000}"/>
    <cellStyle name="Note 2 2 2 7" xfId="23447" xr:uid="{00000000-0005-0000-0000-0000DC5B0000}"/>
    <cellStyle name="Note 2 2 2 8" xfId="23448" xr:uid="{00000000-0005-0000-0000-0000DD5B0000}"/>
    <cellStyle name="Note 2 2 2 8 2" xfId="23449" xr:uid="{00000000-0005-0000-0000-0000DE5B0000}"/>
    <cellStyle name="Note 2 2 2 8 2 2" xfId="23450" xr:uid="{00000000-0005-0000-0000-0000DF5B0000}"/>
    <cellStyle name="Note 2 2 2 8 3" xfId="23451" xr:uid="{00000000-0005-0000-0000-0000E05B0000}"/>
    <cellStyle name="Note 2 2 2 8 4" xfId="23452" xr:uid="{00000000-0005-0000-0000-0000E15B0000}"/>
    <cellStyle name="Note 2 2 2 8 5" xfId="23453" xr:uid="{00000000-0005-0000-0000-0000E25B0000}"/>
    <cellStyle name="Note 2 2 2 9" xfId="23454" xr:uid="{00000000-0005-0000-0000-0000E35B0000}"/>
    <cellStyle name="Note 2 2 2 9 2" xfId="23455" xr:uid="{00000000-0005-0000-0000-0000E45B0000}"/>
    <cellStyle name="Note 2 2 2 9 2 2" xfId="23456" xr:uid="{00000000-0005-0000-0000-0000E55B0000}"/>
    <cellStyle name="Note 2 2 2 9 3" xfId="23457" xr:uid="{00000000-0005-0000-0000-0000E65B0000}"/>
    <cellStyle name="Note 2 2 3" xfId="616" xr:uid="{00000000-0005-0000-0000-0000E75B0000}"/>
    <cellStyle name="Note 2 2 3 10" xfId="23458" xr:uid="{00000000-0005-0000-0000-0000E85B0000}"/>
    <cellStyle name="Note 2 2 3 10 2" xfId="23459" xr:uid="{00000000-0005-0000-0000-0000E95B0000}"/>
    <cellStyle name="Note 2 2 3 10 2 2" xfId="23460" xr:uid="{00000000-0005-0000-0000-0000EA5B0000}"/>
    <cellStyle name="Note 2 2 3 10 3" xfId="23461" xr:uid="{00000000-0005-0000-0000-0000EB5B0000}"/>
    <cellStyle name="Note 2 2 3 11" xfId="23462" xr:uid="{00000000-0005-0000-0000-0000EC5B0000}"/>
    <cellStyle name="Note 2 2 3 11 2" xfId="23463" xr:uid="{00000000-0005-0000-0000-0000ED5B0000}"/>
    <cellStyle name="Note 2 2 3 12" xfId="23464" xr:uid="{00000000-0005-0000-0000-0000EE5B0000}"/>
    <cellStyle name="Note 2 2 3 12 2" xfId="23465" xr:uid="{00000000-0005-0000-0000-0000EF5B0000}"/>
    <cellStyle name="Note 2 2 3 13" xfId="23466" xr:uid="{00000000-0005-0000-0000-0000F05B0000}"/>
    <cellStyle name="Note 2 2 3 14" xfId="23467" xr:uid="{00000000-0005-0000-0000-0000F15B0000}"/>
    <cellStyle name="Note 2 2 3 15" xfId="23468" xr:uid="{00000000-0005-0000-0000-0000F25B0000}"/>
    <cellStyle name="Note 2 2 3 2" xfId="617" xr:uid="{00000000-0005-0000-0000-0000F35B0000}"/>
    <cellStyle name="Note 2 2 3 2 2" xfId="23469" xr:uid="{00000000-0005-0000-0000-0000F45B0000}"/>
    <cellStyle name="Note 2 2 3 2 2 2" xfId="23470" xr:uid="{00000000-0005-0000-0000-0000F55B0000}"/>
    <cellStyle name="Note 2 2 3 2 2 3" xfId="23471" xr:uid="{00000000-0005-0000-0000-0000F65B0000}"/>
    <cellStyle name="Note 2 2 3 2 2 3 2" xfId="23472" xr:uid="{00000000-0005-0000-0000-0000F75B0000}"/>
    <cellStyle name="Note 2 2 3 2 2 3 3" xfId="23473" xr:uid="{00000000-0005-0000-0000-0000F85B0000}"/>
    <cellStyle name="Note 2 2 3 2 2 4" xfId="23474" xr:uid="{00000000-0005-0000-0000-0000F95B0000}"/>
    <cellStyle name="Note 2 2 3 2 2 4 2" xfId="23475" xr:uid="{00000000-0005-0000-0000-0000FA5B0000}"/>
    <cellStyle name="Note 2 2 3 2 2 4 2 2" xfId="23476" xr:uid="{00000000-0005-0000-0000-0000FB5B0000}"/>
    <cellStyle name="Note 2 2 3 2 2 4 3" xfId="23477" xr:uid="{00000000-0005-0000-0000-0000FC5B0000}"/>
    <cellStyle name="Note 2 2 3 2 2 5" xfId="23478" xr:uid="{00000000-0005-0000-0000-0000FD5B0000}"/>
    <cellStyle name="Note 2 2 3 2 2 5 2" xfId="23479" xr:uid="{00000000-0005-0000-0000-0000FE5B0000}"/>
    <cellStyle name="Note 2 2 3 2 2 5 2 2" xfId="23480" xr:uid="{00000000-0005-0000-0000-0000FF5B0000}"/>
    <cellStyle name="Note 2 2 3 2 2 5 3" xfId="23481" xr:uid="{00000000-0005-0000-0000-0000005C0000}"/>
    <cellStyle name="Note 2 2 3 2 2 6" xfId="23482" xr:uid="{00000000-0005-0000-0000-0000015C0000}"/>
    <cellStyle name="Note 2 2 3 2 2 6 2" xfId="23483" xr:uid="{00000000-0005-0000-0000-0000025C0000}"/>
    <cellStyle name="Note 2 2 3 2 2 6 2 2" xfId="23484" xr:uid="{00000000-0005-0000-0000-0000035C0000}"/>
    <cellStyle name="Note 2 2 3 2 2 6 3" xfId="23485" xr:uid="{00000000-0005-0000-0000-0000045C0000}"/>
    <cellStyle name="Note 2 2 3 2 2 7" xfId="23486" xr:uid="{00000000-0005-0000-0000-0000055C0000}"/>
    <cellStyle name="Note 2 2 3 2 2 7 2" xfId="23487" xr:uid="{00000000-0005-0000-0000-0000065C0000}"/>
    <cellStyle name="Note 2 2 3 2 2 8" xfId="23488" xr:uid="{00000000-0005-0000-0000-0000075C0000}"/>
    <cellStyle name="Note 2 2 3 2 2 8 2" xfId="23489" xr:uid="{00000000-0005-0000-0000-0000085C0000}"/>
    <cellStyle name="Note 2 2 3 2 2 9" xfId="23490" xr:uid="{00000000-0005-0000-0000-0000095C0000}"/>
    <cellStyle name="Note 2 2 3 2 3" xfId="23491" xr:uid="{00000000-0005-0000-0000-00000A5C0000}"/>
    <cellStyle name="Note 2 2 3 2 3 2" xfId="23492" xr:uid="{00000000-0005-0000-0000-00000B5C0000}"/>
    <cellStyle name="Note 2 2 3 2 3 3" xfId="23493" xr:uid="{00000000-0005-0000-0000-00000C5C0000}"/>
    <cellStyle name="Note 2 2 3 2 3 3 2" xfId="23494" xr:uid="{00000000-0005-0000-0000-00000D5C0000}"/>
    <cellStyle name="Note 2 2 3 2 3 3 3" xfId="23495" xr:uid="{00000000-0005-0000-0000-00000E5C0000}"/>
    <cellStyle name="Note 2 2 3 2 3 4" xfId="23496" xr:uid="{00000000-0005-0000-0000-00000F5C0000}"/>
    <cellStyle name="Note 2 2 3 2 3 4 2" xfId="23497" xr:uid="{00000000-0005-0000-0000-0000105C0000}"/>
    <cellStyle name="Note 2 2 3 2 3 4 2 2" xfId="23498" xr:uid="{00000000-0005-0000-0000-0000115C0000}"/>
    <cellStyle name="Note 2 2 3 2 3 4 3" xfId="23499" xr:uid="{00000000-0005-0000-0000-0000125C0000}"/>
    <cellStyle name="Note 2 2 3 2 3 5" xfId="23500" xr:uid="{00000000-0005-0000-0000-0000135C0000}"/>
    <cellStyle name="Note 2 2 3 2 3 5 2" xfId="23501" xr:uid="{00000000-0005-0000-0000-0000145C0000}"/>
    <cellStyle name="Note 2 2 3 2 3 5 2 2" xfId="23502" xr:uid="{00000000-0005-0000-0000-0000155C0000}"/>
    <cellStyle name="Note 2 2 3 2 3 5 3" xfId="23503" xr:uid="{00000000-0005-0000-0000-0000165C0000}"/>
    <cellStyle name="Note 2 2 3 2 3 6" xfId="23504" xr:uid="{00000000-0005-0000-0000-0000175C0000}"/>
    <cellStyle name="Note 2 2 3 2 3 6 2" xfId="23505" xr:uid="{00000000-0005-0000-0000-0000185C0000}"/>
    <cellStyle name="Note 2 2 3 2 3 6 2 2" xfId="23506" xr:uid="{00000000-0005-0000-0000-0000195C0000}"/>
    <cellStyle name="Note 2 2 3 2 3 6 3" xfId="23507" xr:uid="{00000000-0005-0000-0000-00001A5C0000}"/>
    <cellStyle name="Note 2 2 3 2 3 7" xfId="23508" xr:uid="{00000000-0005-0000-0000-00001B5C0000}"/>
    <cellStyle name="Note 2 2 3 2 3 7 2" xfId="23509" xr:uid="{00000000-0005-0000-0000-00001C5C0000}"/>
    <cellStyle name="Note 2 2 3 2 3 8" xfId="23510" xr:uid="{00000000-0005-0000-0000-00001D5C0000}"/>
    <cellStyle name="Note 2 2 3 2 3 8 2" xfId="23511" xr:uid="{00000000-0005-0000-0000-00001E5C0000}"/>
    <cellStyle name="Note 2 2 3 2 3 9" xfId="23512" xr:uid="{00000000-0005-0000-0000-00001F5C0000}"/>
    <cellStyle name="Note 2 2 3 2 4" xfId="23513" xr:uid="{00000000-0005-0000-0000-0000205C0000}"/>
    <cellStyle name="Note 2 2 3 2 4 2" xfId="23514" xr:uid="{00000000-0005-0000-0000-0000215C0000}"/>
    <cellStyle name="Note 2 2 3 2 4 3" xfId="23515" xr:uid="{00000000-0005-0000-0000-0000225C0000}"/>
    <cellStyle name="Note 2 2 3 2 4 3 2" xfId="23516" xr:uid="{00000000-0005-0000-0000-0000235C0000}"/>
    <cellStyle name="Note 2 2 3 2 4 3 2 2" xfId="23517" xr:uid="{00000000-0005-0000-0000-0000245C0000}"/>
    <cellStyle name="Note 2 2 3 2 4 3 3" xfId="23518" xr:uid="{00000000-0005-0000-0000-0000255C0000}"/>
    <cellStyle name="Note 2 2 3 2 4 4" xfId="23519" xr:uid="{00000000-0005-0000-0000-0000265C0000}"/>
    <cellStyle name="Note 2 2 3 2 4 4 2" xfId="23520" xr:uid="{00000000-0005-0000-0000-0000275C0000}"/>
    <cellStyle name="Note 2 2 3 2 4 4 2 2" xfId="23521" xr:uid="{00000000-0005-0000-0000-0000285C0000}"/>
    <cellStyle name="Note 2 2 3 2 4 4 3" xfId="23522" xr:uid="{00000000-0005-0000-0000-0000295C0000}"/>
    <cellStyle name="Note 2 2 3 2 4 5" xfId="23523" xr:uid="{00000000-0005-0000-0000-00002A5C0000}"/>
    <cellStyle name="Note 2 2 3 2 4 5 2" xfId="23524" xr:uid="{00000000-0005-0000-0000-00002B5C0000}"/>
    <cellStyle name="Note 2 2 3 2 4 5 2 2" xfId="23525" xr:uid="{00000000-0005-0000-0000-00002C5C0000}"/>
    <cellStyle name="Note 2 2 3 2 4 5 3" xfId="23526" xr:uid="{00000000-0005-0000-0000-00002D5C0000}"/>
    <cellStyle name="Note 2 2 3 2 4 6" xfId="23527" xr:uid="{00000000-0005-0000-0000-00002E5C0000}"/>
    <cellStyle name="Note 2 2 3 2 4 6 2" xfId="23528" xr:uid="{00000000-0005-0000-0000-00002F5C0000}"/>
    <cellStyle name="Note 2 2 3 2 4 7" xfId="23529" xr:uid="{00000000-0005-0000-0000-0000305C0000}"/>
    <cellStyle name="Note 2 2 3 2 4 7 2" xfId="23530" xr:uid="{00000000-0005-0000-0000-0000315C0000}"/>
    <cellStyle name="Note 2 2 3 2 4 8" xfId="23531" xr:uid="{00000000-0005-0000-0000-0000325C0000}"/>
    <cellStyle name="Note 2 2 3 2 4 9" xfId="23532" xr:uid="{00000000-0005-0000-0000-0000335C0000}"/>
    <cellStyle name="Note 2 2 3 2 5" xfId="23533" xr:uid="{00000000-0005-0000-0000-0000345C0000}"/>
    <cellStyle name="Note 2 2 3 2 5 2" xfId="23534" xr:uid="{00000000-0005-0000-0000-0000355C0000}"/>
    <cellStyle name="Note 2 2 3 2 5 3" xfId="23535" xr:uid="{00000000-0005-0000-0000-0000365C0000}"/>
    <cellStyle name="Note 2 2 3 2 6" xfId="23536" xr:uid="{00000000-0005-0000-0000-0000375C0000}"/>
    <cellStyle name="Note 2 2 3 2 6 2" xfId="23537" xr:uid="{00000000-0005-0000-0000-0000385C0000}"/>
    <cellStyle name="Note 2 2 3 2 6 2 2" xfId="23538" xr:uid="{00000000-0005-0000-0000-0000395C0000}"/>
    <cellStyle name="Note 2 2 3 2 6 2 2 2" xfId="23539" xr:uid="{00000000-0005-0000-0000-00003A5C0000}"/>
    <cellStyle name="Note 2 2 3 2 6 2 3" xfId="23540" xr:uid="{00000000-0005-0000-0000-00003B5C0000}"/>
    <cellStyle name="Note 2 2 3 2 6 3" xfId="23541" xr:uid="{00000000-0005-0000-0000-00003C5C0000}"/>
    <cellStyle name="Note 2 2 3 2 6 3 2" xfId="23542" xr:uid="{00000000-0005-0000-0000-00003D5C0000}"/>
    <cellStyle name="Note 2 2 3 2 6 3 2 2" xfId="23543" xr:uid="{00000000-0005-0000-0000-00003E5C0000}"/>
    <cellStyle name="Note 2 2 3 2 6 3 3" xfId="23544" xr:uid="{00000000-0005-0000-0000-00003F5C0000}"/>
    <cellStyle name="Note 2 2 3 2 6 4" xfId="23545" xr:uid="{00000000-0005-0000-0000-0000405C0000}"/>
    <cellStyle name="Note 2 2 3 2 6 4 2" xfId="23546" xr:uid="{00000000-0005-0000-0000-0000415C0000}"/>
    <cellStyle name="Note 2 2 3 2 6 4 2 2" xfId="23547" xr:uid="{00000000-0005-0000-0000-0000425C0000}"/>
    <cellStyle name="Note 2 2 3 2 6 4 3" xfId="23548" xr:uid="{00000000-0005-0000-0000-0000435C0000}"/>
    <cellStyle name="Note 2 2 3 2 6 5" xfId="23549" xr:uid="{00000000-0005-0000-0000-0000445C0000}"/>
    <cellStyle name="Note 2 2 3 2 6 5 2" xfId="23550" xr:uid="{00000000-0005-0000-0000-0000455C0000}"/>
    <cellStyle name="Note 2 2 3 2 6 6" xfId="23551" xr:uid="{00000000-0005-0000-0000-0000465C0000}"/>
    <cellStyle name="Note 2 2 3 2 6 6 2" xfId="23552" xr:uid="{00000000-0005-0000-0000-0000475C0000}"/>
    <cellStyle name="Note 2 2 3 2 6 7" xfId="23553" xr:uid="{00000000-0005-0000-0000-0000485C0000}"/>
    <cellStyle name="Note 2 2 3 2 7" xfId="23554" xr:uid="{00000000-0005-0000-0000-0000495C0000}"/>
    <cellStyle name="Note 2 2 3 2 7 2" xfId="23555" xr:uid="{00000000-0005-0000-0000-00004A5C0000}"/>
    <cellStyle name="Note 2 2 3 2 7 2 2" xfId="23556" xr:uid="{00000000-0005-0000-0000-00004B5C0000}"/>
    <cellStyle name="Note 2 2 3 2 7 3" xfId="23557" xr:uid="{00000000-0005-0000-0000-00004C5C0000}"/>
    <cellStyle name="Note 2 2 3 2 8" xfId="23558" xr:uid="{00000000-0005-0000-0000-00004D5C0000}"/>
    <cellStyle name="Note 2 2 3 2 8 2" xfId="23559" xr:uid="{00000000-0005-0000-0000-00004E5C0000}"/>
    <cellStyle name="Note 2 2 3 2 8 2 2" xfId="23560" xr:uid="{00000000-0005-0000-0000-00004F5C0000}"/>
    <cellStyle name="Note 2 2 3 2 8 3" xfId="23561" xr:uid="{00000000-0005-0000-0000-0000505C0000}"/>
    <cellStyle name="Note 2 2 3 3" xfId="618" xr:uid="{00000000-0005-0000-0000-0000515C0000}"/>
    <cellStyle name="Note 2 2 3 3 10" xfId="23562" xr:uid="{00000000-0005-0000-0000-0000525C0000}"/>
    <cellStyle name="Note 2 2 3 3 2" xfId="619" xr:uid="{00000000-0005-0000-0000-0000535C0000}"/>
    <cellStyle name="Note 2 2 3 3 2 2" xfId="23563" xr:uid="{00000000-0005-0000-0000-0000545C0000}"/>
    <cellStyle name="Note 2 2 3 3 2 3" xfId="23564" xr:uid="{00000000-0005-0000-0000-0000555C0000}"/>
    <cellStyle name="Note 2 2 3 3 2 3 2" xfId="23565" xr:uid="{00000000-0005-0000-0000-0000565C0000}"/>
    <cellStyle name="Note 2 2 3 3 2 3 3" xfId="23566" xr:uid="{00000000-0005-0000-0000-0000575C0000}"/>
    <cellStyle name="Note 2 2 3 3 2 4" xfId="23567" xr:uid="{00000000-0005-0000-0000-0000585C0000}"/>
    <cellStyle name="Note 2 2 3 3 2 4 2" xfId="23568" xr:uid="{00000000-0005-0000-0000-0000595C0000}"/>
    <cellStyle name="Note 2 2 3 3 2 4 2 2" xfId="23569" xr:uid="{00000000-0005-0000-0000-00005A5C0000}"/>
    <cellStyle name="Note 2 2 3 3 2 4 3" xfId="23570" xr:uid="{00000000-0005-0000-0000-00005B5C0000}"/>
    <cellStyle name="Note 2 2 3 3 2 5" xfId="23571" xr:uid="{00000000-0005-0000-0000-00005C5C0000}"/>
    <cellStyle name="Note 2 2 3 3 2 5 2" xfId="23572" xr:uid="{00000000-0005-0000-0000-00005D5C0000}"/>
    <cellStyle name="Note 2 2 3 3 2 5 2 2" xfId="23573" xr:uid="{00000000-0005-0000-0000-00005E5C0000}"/>
    <cellStyle name="Note 2 2 3 3 2 5 3" xfId="23574" xr:uid="{00000000-0005-0000-0000-00005F5C0000}"/>
    <cellStyle name="Note 2 2 3 3 2 6" xfId="23575" xr:uid="{00000000-0005-0000-0000-0000605C0000}"/>
    <cellStyle name="Note 2 2 3 3 2 6 2" xfId="23576" xr:uid="{00000000-0005-0000-0000-0000615C0000}"/>
    <cellStyle name="Note 2 2 3 3 2 6 2 2" xfId="23577" xr:uid="{00000000-0005-0000-0000-0000625C0000}"/>
    <cellStyle name="Note 2 2 3 3 2 6 3" xfId="23578" xr:uid="{00000000-0005-0000-0000-0000635C0000}"/>
    <cellStyle name="Note 2 2 3 3 2 7" xfId="23579" xr:uid="{00000000-0005-0000-0000-0000645C0000}"/>
    <cellStyle name="Note 2 2 3 3 2 7 2" xfId="23580" xr:uid="{00000000-0005-0000-0000-0000655C0000}"/>
    <cellStyle name="Note 2 2 3 3 2 8" xfId="23581" xr:uid="{00000000-0005-0000-0000-0000665C0000}"/>
    <cellStyle name="Note 2 2 3 3 2 8 2" xfId="23582" xr:uid="{00000000-0005-0000-0000-0000675C0000}"/>
    <cellStyle name="Note 2 2 3 3 2 9" xfId="23583" xr:uid="{00000000-0005-0000-0000-0000685C0000}"/>
    <cellStyle name="Note 2 2 3 3 3" xfId="620" xr:uid="{00000000-0005-0000-0000-0000695C0000}"/>
    <cellStyle name="Note 2 2 3 3 4" xfId="23584" xr:uid="{00000000-0005-0000-0000-00006A5C0000}"/>
    <cellStyle name="Note 2 2 3 3 4 2" xfId="23585" xr:uid="{00000000-0005-0000-0000-00006B5C0000}"/>
    <cellStyle name="Note 2 2 3 3 4 3" xfId="23586" xr:uid="{00000000-0005-0000-0000-00006C5C0000}"/>
    <cellStyle name="Note 2 2 3 3 5" xfId="23587" xr:uid="{00000000-0005-0000-0000-00006D5C0000}"/>
    <cellStyle name="Note 2 2 3 3 5 2" xfId="23588" xr:uid="{00000000-0005-0000-0000-00006E5C0000}"/>
    <cellStyle name="Note 2 2 3 3 5 2 2" xfId="23589" xr:uid="{00000000-0005-0000-0000-00006F5C0000}"/>
    <cellStyle name="Note 2 2 3 3 5 3" xfId="23590" xr:uid="{00000000-0005-0000-0000-0000705C0000}"/>
    <cellStyle name="Note 2 2 3 3 6" xfId="23591" xr:uid="{00000000-0005-0000-0000-0000715C0000}"/>
    <cellStyle name="Note 2 2 3 3 6 2" xfId="23592" xr:uid="{00000000-0005-0000-0000-0000725C0000}"/>
    <cellStyle name="Note 2 2 3 3 6 2 2" xfId="23593" xr:uid="{00000000-0005-0000-0000-0000735C0000}"/>
    <cellStyle name="Note 2 2 3 3 6 3" xfId="23594" xr:uid="{00000000-0005-0000-0000-0000745C0000}"/>
    <cellStyle name="Note 2 2 3 3 7" xfId="23595" xr:uid="{00000000-0005-0000-0000-0000755C0000}"/>
    <cellStyle name="Note 2 2 3 3 7 2" xfId="23596" xr:uid="{00000000-0005-0000-0000-0000765C0000}"/>
    <cellStyle name="Note 2 2 3 3 7 2 2" xfId="23597" xr:uid="{00000000-0005-0000-0000-0000775C0000}"/>
    <cellStyle name="Note 2 2 3 3 7 3" xfId="23598" xr:uid="{00000000-0005-0000-0000-0000785C0000}"/>
    <cellStyle name="Note 2 2 3 3 8" xfId="23599" xr:uid="{00000000-0005-0000-0000-0000795C0000}"/>
    <cellStyle name="Note 2 2 3 3 8 2" xfId="23600" xr:uid="{00000000-0005-0000-0000-00007A5C0000}"/>
    <cellStyle name="Note 2 2 3 3 9" xfId="23601" xr:uid="{00000000-0005-0000-0000-00007B5C0000}"/>
    <cellStyle name="Note 2 2 3 3 9 2" xfId="23602" xr:uid="{00000000-0005-0000-0000-00007C5C0000}"/>
    <cellStyle name="Note 2 2 3 4" xfId="621" xr:uid="{00000000-0005-0000-0000-00007D5C0000}"/>
    <cellStyle name="Note 2 2 3 4 2" xfId="622" xr:uid="{00000000-0005-0000-0000-00007E5C0000}"/>
    <cellStyle name="Note 2 2 3 4 2 10" xfId="23603" xr:uid="{00000000-0005-0000-0000-00007F5C0000}"/>
    <cellStyle name="Note 2 2 3 4 2 2" xfId="23604" xr:uid="{00000000-0005-0000-0000-0000805C0000}"/>
    <cellStyle name="Note 2 2 3 4 2 3" xfId="23605" xr:uid="{00000000-0005-0000-0000-0000815C0000}"/>
    <cellStyle name="Note 2 2 3 4 2 4" xfId="23606" xr:uid="{00000000-0005-0000-0000-0000825C0000}"/>
    <cellStyle name="Note 2 2 3 4 2 4 2" xfId="23607" xr:uid="{00000000-0005-0000-0000-0000835C0000}"/>
    <cellStyle name="Note 2 2 3 4 2 4 2 2" xfId="23608" xr:uid="{00000000-0005-0000-0000-0000845C0000}"/>
    <cellStyle name="Note 2 2 3 4 2 4 3" xfId="23609" xr:uid="{00000000-0005-0000-0000-0000855C0000}"/>
    <cellStyle name="Note 2 2 3 4 2 5" xfId="23610" xr:uid="{00000000-0005-0000-0000-0000865C0000}"/>
    <cellStyle name="Note 2 2 3 4 2 5 2" xfId="23611" xr:uid="{00000000-0005-0000-0000-0000875C0000}"/>
    <cellStyle name="Note 2 2 3 4 2 5 2 2" xfId="23612" xr:uid="{00000000-0005-0000-0000-0000885C0000}"/>
    <cellStyle name="Note 2 2 3 4 2 5 3" xfId="23613" xr:uid="{00000000-0005-0000-0000-0000895C0000}"/>
    <cellStyle name="Note 2 2 3 4 2 6" xfId="23614" xr:uid="{00000000-0005-0000-0000-00008A5C0000}"/>
    <cellStyle name="Note 2 2 3 4 2 6 2" xfId="23615" xr:uid="{00000000-0005-0000-0000-00008B5C0000}"/>
    <cellStyle name="Note 2 2 3 4 2 6 2 2" xfId="23616" xr:uid="{00000000-0005-0000-0000-00008C5C0000}"/>
    <cellStyle name="Note 2 2 3 4 2 6 3" xfId="23617" xr:uid="{00000000-0005-0000-0000-00008D5C0000}"/>
    <cellStyle name="Note 2 2 3 4 2 7" xfId="23618" xr:uid="{00000000-0005-0000-0000-00008E5C0000}"/>
    <cellStyle name="Note 2 2 3 4 2 7 2" xfId="23619" xr:uid="{00000000-0005-0000-0000-00008F5C0000}"/>
    <cellStyle name="Note 2 2 3 4 2 8" xfId="23620" xr:uid="{00000000-0005-0000-0000-0000905C0000}"/>
    <cellStyle name="Note 2 2 3 4 2 8 2" xfId="23621" xr:uid="{00000000-0005-0000-0000-0000915C0000}"/>
    <cellStyle name="Note 2 2 3 4 2 9" xfId="23622" xr:uid="{00000000-0005-0000-0000-0000925C0000}"/>
    <cellStyle name="Note 2 2 3 4 3" xfId="623" xr:uid="{00000000-0005-0000-0000-0000935C0000}"/>
    <cellStyle name="Note 2 2 3 4 4" xfId="23623" xr:uid="{00000000-0005-0000-0000-0000945C0000}"/>
    <cellStyle name="Note 2 2 3 4 4 2" xfId="23624" xr:uid="{00000000-0005-0000-0000-0000955C0000}"/>
    <cellStyle name="Note 2 2 3 4 4 2 2" xfId="23625" xr:uid="{00000000-0005-0000-0000-0000965C0000}"/>
    <cellStyle name="Note 2 2 3 4 4 3" xfId="23626" xr:uid="{00000000-0005-0000-0000-0000975C0000}"/>
    <cellStyle name="Note 2 2 3 4 5" xfId="23627" xr:uid="{00000000-0005-0000-0000-0000985C0000}"/>
    <cellStyle name="Note 2 2 3 4 5 2" xfId="23628" xr:uid="{00000000-0005-0000-0000-0000995C0000}"/>
    <cellStyle name="Note 2 2 3 4 5 2 2" xfId="23629" xr:uid="{00000000-0005-0000-0000-00009A5C0000}"/>
    <cellStyle name="Note 2 2 3 4 5 3" xfId="23630" xr:uid="{00000000-0005-0000-0000-00009B5C0000}"/>
    <cellStyle name="Note 2 2 3 5" xfId="23631" xr:uid="{00000000-0005-0000-0000-00009C5C0000}"/>
    <cellStyle name="Note 2 2 3 5 2" xfId="23632" xr:uid="{00000000-0005-0000-0000-00009D5C0000}"/>
    <cellStyle name="Note 2 2 3 5 3" xfId="23633" xr:uid="{00000000-0005-0000-0000-00009E5C0000}"/>
    <cellStyle name="Note 2 2 3 5 3 2" xfId="23634" xr:uid="{00000000-0005-0000-0000-00009F5C0000}"/>
    <cellStyle name="Note 2 2 3 5 3 3" xfId="23635" xr:uid="{00000000-0005-0000-0000-0000A05C0000}"/>
    <cellStyle name="Note 2 2 3 5 4" xfId="23636" xr:uid="{00000000-0005-0000-0000-0000A15C0000}"/>
    <cellStyle name="Note 2 2 3 5 4 2" xfId="23637" xr:uid="{00000000-0005-0000-0000-0000A25C0000}"/>
    <cellStyle name="Note 2 2 3 5 4 2 2" xfId="23638" xr:uid="{00000000-0005-0000-0000-0000A35C0000}"/>
    <cellStyle name="Note 2 2 3 5 4 3" xfId="23639" xr:uid="{00000000-0005-0000-0000-0000A45C0000}"/>
    <cellStyle name="Note 2 2 3 5 5" xfId="23640" xr:uid="{00000000-0005-0000-0000-0000A55C0000}"/>
    <cellStyle name="Note 2 2 3 5 5 2" xfId="23641" xr:uid="{00000000-0005-0000-0000-0000A65C0000}"/>
    <cellStyle name="Note 2 2 3 5 5 2 2" xfId="23642" xr:uid="{00000000-0005-0000-0000-0000A75C0000}"/>
    <cellStyle name="Note 2 2 3 5 5 3" xfId="23643" xr:uid="{00000000-0005-0000-0000-0000A85C0000}"/>
    <cellStyle name="Note 2 2 3 5 6" xfId="23644" xr:uid="{00000000-0005-0000-0000-0000A95C0000}"/>
    <cellStyle name="Note 2 2 3 5 6 2" xfId="23645" xr:uid="{00000000-0005-0000-0000-0000AA5C0000}"/>
    <cellStyle name="Note 2 2 3 5 6 2 2" xfId="23646" xr:uid="{00000000-0005-0000-0000-0000AB5C0000}"/>
    <cellStyle name="Note 2 2 3 5 6 3" xfId="23647" xr:uid="{00000000-0005-0000-0000-0000AC5C0000}"/>
    <cellStyle name="Note 2 2 3 5 7" xfId="23648" xr:uid="{00000000-0005-0000-0000-0000AD5C0000}"/>
    <cellStyle name="Note 2 2 3 5 7 2" xfId="23649" xr:uid="{00000000-0005-0000-0000-0000AE5C0000}"/>
    <cellStyle name="Note 2 2 3 5 8" xfId="23650" xr:uid="{00000000-0005-0000-0000-0000AF5C0000}"/>
    <cellStyle name="Note 2 2 3 5 8 2" xfId="23651" xr:uid="{00000000-0005-0000-0000-0000B05C0000}"/>
    <cellStyle name="Note 2 2 3 5 9" xfId="23652" xr:uid="{00000000-0005-0000-0000-0000B15C0000}"/>
    <cellStyle name="Note 2 2 3 6" xfId="23653" xr:uid="{00000000-0005-0000-0000-0000B25C0000}"/>
    <cellStyle name="Note 2 2 3 6 2" xfId="23654" xr:uid="{00000000-0005-0000-0000-0000B35C0000}"/>
    <cellStyle name="Note 2 2 3 6 3" xfId="23655" xr:uid="{00000000-0005-0000-0000-0000B45C0000}"/>
    <cellStyle name="Note 2 2 3 7" xfId="23656" xr:uid="{00000000-0005-0000-0000-0000B55C0000}"/>
    <cellStyle name="Note 2 2 3 8" xfId="23657" xr:uid="{00000000-0005-0000-0000-0000B65C0000}"/>
    <cellStyle name="Note 2 2 3 8 2" xfId="23658" xr:uid="{00000000-0005-0000-0000-0000B75C0000}"/>
    <cellStyle name="Note 2 2 3 8 2 2" xfId="23659" xr:uid="{00000000-0005-0000-0000-0000B85C0000}"/>
    <cellStyle name="Note 2 2 3 8 3" xfId="23660" xr:uid="{00000000-0005-0000-0000-0000B95C0000}"/>
    <cellStyle name="Note 2 2 3 8 4" xfId="23661" xr:uid="{00000000-0005-0000-0000-0000BA5C0000}"/>
    <cellStyle name="Note 2 2 3 8 5" xfId="23662" xr:uid="{00000000-0005-0000-0000-0000BB5C0000}"/>
    <cellStyle name="Note 2 2 3 9" xfId="23663" xr:uid="{00000000-0005-0000-0000-0000BC5C0000}"/>
    <cellStyle name="Note 2 2 3 9 2" xfId="23664" xr:uid="{00000000-0005-0000-0000-0000BD5C0000}"/>
    <cellStyle name="Note 2 2 3 9 2 2" xfId="23665" xr:uid="{00000000-0005-0000-0000-0000BE5C0000}"/>
    <cellStyle name="Note 2 2 3 9 3" xfId="23666" xr:uid="{00000000-0005-0000-0000-0000BF5C0000}"/>
    <cellStyle name="Note 2 2 4" xfId="624" xr:uid="{00000000-0005-0000-0000-0000C05C0000}"/>
    <cellStyle name="Note 2 2 4 2" xfId="23667" xr:uid="{00000000-0005-0000-0000-0000C15C0000}"/>
    <cellStyle name="Note 2 2 4 2 2" xfId="23668" xr:uid="{00000000-0005-0000-0000-0000C25C0000}"/>
    <cellStyle name="Note 2 2 4 2 3" xfId="23669" xr:uid="{00000000-0005-0000-0000-0000C35C0000}"/>
    <cellStyle name="Note 2 2 4 2 3 2" xfId="23670" xr:uid="{00000000-0005-0000-0000-0000C45C0000}"/>
    <cellStyle name="Note 2 2 4 2 3 3" xfId="23671" xr:uid="{00000000-0005-0000-0000-0000C55C0000}"/>
    <cellStyle name="Note 2 2 4 2 4" xfId="23672" xr:uid="{00000000-0005-0000-0000-0000C65C0000}"/>
    <cellStyle name="Note 2 2 4 2 4 2" xfId="23673" xr:uid="{00000000-0005-0000-0000-0000C75C0000}"/>
    <cellStyle name="Note 2 2 4 2 4 2 2" xfId="23674" xr:uid="{00000000-0005-0000-0000-0000C85C0000}"/>
    <cellStyle name="Note 2 2 4 2 4 3" xfId="23675" xr:uid="{00000000-0005-0000-0000-0000C95C0000}"/>
    <cellStyle name="Note 2 2 4 2 5" xfId="23676" xr:uid="{00000000-0005-0000-0000-0000CA5C0000}"/>
    <cellStyle name="Note 2 2 4 2 5 2" xfId="23677" xr:uid="{00000000-0005-0000-0000-0000CB5C0000}"/>
    <cellStyle name="Note 2 2 4 2 5 2 2" xfId="23678" xr:uid="{00000000-0005-0000-0000-0000CC5C0000}"/>
    <cellStyle name="Note 2 2 4 2 5 3" xfId="23679" xr:uid="{00000000-0005-0000-0000-0000CD5C0000}"/>
    <cellStyle name="Note 2 2 4 2 6" xfId="23680" xr:uid="{00000000-0005-0000-0000-0000CE5C0000}"/>
    <cellStyle name="Note 2 2 4 2 6 2" xfId="23681" xr:uid="{00000000-0005-0000-0000-0000CF5C0000}"/>
    <cellStyle name="Note 2 2 4 2 6 2 2" xfId="23682" xr:uid="{00000000-0005-0000-0000-0000D05C0000}"/>
    <cellStyle name="Note 2 2 4 2 6 3" xfId="23683" xr:uid="{00000000-0005-0000-0000-0000D15C0000}"/>
    <cellStyle name="Note 2 2 4 2 7" xfId="23684" xr:uid="{00000000-0005-0000-0000-0000D25C0000}"/>
    <cellStyle name="Note 2 2 4 2 7 2" xfId="23685" xr:uid="{00000000-0005-0000-0000-0000D35C0000}"/>
    <cellStyle name="Note 2 2 4 2 8" xfId="23686" xr:uid="{00000000-0005-0000-0000-0000D45C0000}"/>
    <cellStyle name="Note 2 2 4 2 8 2" xfId="23687" xr:uid="{00000000-0005-0000-0000-0000D55C0000}"/>
    <cellStyle name="Note 2 2 4 2 9" xfId="23688" xr:uid="{00000000-0005-0000-0000-0000D65C0000}"/>
    <cellStyle name="Note 2 2 4 3" xfId="23689" xr:uid="{00000000-0005-0000-0000-0000D75C0000}"/>
    <cellStyle name="Note 2 2 4 3 2" xfId="23690" xr:uid="{00000000-0005-0000-0000-0000D85C0000}"/>
    <cellStyle name="Note 2 2 4 3 3" xfId="23691" xr:uid="{00000000-0005-0000-0000-0000D95C0000}"/>
    <cellStyle name="Note 2 2 4 3 3 2" xfId="23692" xr:uid="{00000000-0005-0000-0000-0000DA5C0000}"/>
    <cellStyle name="Note 2 2 4 3 3 3" xfId="23693" xr:uid="{00000000-0005-0000-0000-0000DB5C0000}"/>
    <cellStyle name="Note 2 2 4 3 4" xfId="23694" xr:uid="{00000000-0005-0000-0000-0000DC5C0000}"/>
    <cellStyle name="Note 2 2 4 3 4 2" xfId="23695" xr:uid="{00000000-0005-0000-0000-0000DD5C0000}"/>
    <cellStyle name="Note 2 2 4 3 4 2 2" xfId="23696" xr:uid="{00000000-0005-0000-0000-0000DE5C0000}"/>
    <cellStyle name="Note 2 2 4 3 4 3" xfId="23697" xr:uid="{00000000-0005-0000-0000-0000DF5C0000}"/>
    <cellStyle name="Note 2 2 4 3 5" xfId="23698" xr:uid="{00000000-0005-0000-0000-0000E05C0000}"/>
    <cellStyle name="Note 2 2 4 3 5 2" xfId="23699" xr:uid="{00000000-0005-0000-0000-0000E15C0000}"/>
    <cellStyle name="Note 2 2 4 3 5 2 2" xfId="23700" xr:uid="{00000000-0005-0000-0000-0000E25C0000}"/>
    <cellStyle name="Note 2 2 4 3 5 3" xfId="23701" xr:uid="{00000000-0005-0000-0000-0000E35C0000}"/>
    <cellStyle name="Note 2 2 4 3 6" xfId="23702" xr:uid="{00000000-0005-0000-0000-0000E45C0000}"/>
    <cellStyle name="Note 2 2 4 3 6 2" xfId="23703" xr:uid="{00000000-0005-0000-0000-0000E55C0000}"/>
    <cellStyle name="Note 2 2 4 3 6 2 2" xfId="23704" xr:uid="{00000000-0005-0000-0000-0000E65C0000}"/>
    <cellStyle name="Note 2 2 4 3 6 3" xfId="23705" xr:uid="{00000000-0005-0000-0000-0000E75C0000}"/>
    <cellStyle name="Note 2 2 4 3 7" xfId="23706" xr:uid="{00000000-0005-0000-0000-0000E85C0000}"/>
    <cellStyle name="Note 2 2 4 3 7 2" xfId="23707" xr:uid="{00000000-0005-0000-0000-0000E95C0000}"/>
    <cellStyle name="Note 2 2 4 3 8" xfId="23708" xr:uid="{00000000-0005-0000-0000-0000EA5C0000}"/>
    <cellStyle name="Note 2 2 4 3 8 2" xfId="23709" xr:uid="{00000000-0005-0000-0000-0000EB5C0000}"/>
    <cellStyle name="Note 2 2 4 3 9" xfId="23710" xr:uid="{00000000-0005-0000-0000-0000EC5C0000}"/>
    <cellStyle name="Note 2 2 4 4" xfId="23711" xr:uid="{00000000-0005-0000-0000-0000ED5C0000}"/>
    <cellStyle name="Note 2 2 4 4 2" xfId="23712" xr:uid="{00000000-0005-0000-0000-0000EE5C0000}"/>
    <cellStyle name="Note 2 2 4 4 3" xfId="23713" xr:uid="{00000000-0005-0000-0000-0000EF5C0000}"/>
    <cellStyle name="Note 2 2 4 4 3 2" xfId="23714" xr:uid="{00000000-0005-0000-0000-0000F05C0000}"/>
    <cellStyle name="Note 2 2 4 4 3 2 2" xfId="23715" xr:uid="{00000000-0005-0000-0000-0000F15C0000}"/>
    <cellStyle name="Note 2 2 4 4 3 3" xfId="23716" xr:uid="{00000000-0005-0000-0000-0000F25C0000}"/>
    <cellStyle name="Note 2 2 4 4 4" xfId="23717" xr:uid="{00000000-0005-0000-0000-0000F35C0000}"/>
    <cellStyle name="Note 2 2 4 4 4 2" xfId="23718" xr:uid="{00000000-0005-0000-0000-0000F45C0000}"/>
    <cellStyle name="Note 2 2 4 4 4 2 2" xfId="23719" xr:uid="{00000000-0005-0000-0000-0000F55C0000}"/>
    <cellStyle name="Note 2 2 4 4 4 3" xfId="23720" xr:uid="{00000000-0005-0000-0000-0000F65C0000}"/>
    <cellStyle name="Note 2 2 4 4 5" xfId="23721" xr:uid="{00000000-0005-0000-0000-0000F75C0000}"/>
    <cellStyle name="Note 2 2 4 4 5 2" xfId="23722" xr:uid="{00000000-0005-0000-0000-0000F85C0000}"/>
    <cellStyle name="Note 2 2 4 4 5 2 2" xfId="23723" xr:uid="{00000000-0005-0000-0000-0000F95C0000}"/>
    <cellStyle name="Note 2 2 4 4 5 3" xfId="23724" xr:uid="{00000000-0005-0000-0000-0000FA5C0000}"/>
    <cellStyle name="Note 2 2 4 4 6" xfId="23725" xr:uid="{00000000-0005-0000-0000-0000FB5C0000}"/>
    <cellStyle name="Note 2 2 4 4 6 2" xfId="23726" xr:uid="{00000000-0005-0000-0000-0000FC5C0000}"/>
    <cellStyle name="Note 2 2 4 4 7" xfId="23727" xr:uid="{00000000-0005-0000-0000-0000FD5C0000}"/>
    <cellStyle name="Note 2 2 4 4 7 2" xfId="23728" xr:uid="{00000000-0005-0000-0000-0000FE5C0000}"/>
    <cellStyle name="Note 2 2 4 4 8" xfId="23729" xr:uid="{00000000-0005-0000-0000-0000FF5C0000}"/>
    <cellStyle name="Note 2 2 4 4 9" xfId="23730" xr:uid="{00000000-0005-0000-0000-0000005D0000}"/>
    <cellStyle name="Note 2 2 4 5" xfId="23731" xr:uid="{00000000-0005-0000-0000-0000015D0000}"/>
    <cellStyle name="Note 2 2 4 5 2" xfId="23732" xr:uid="{00000000-0005-0000-0000-0000025D0000}"/>
    <cellStyle name="Note 2 2 4 5 3" xfId="23733" xr:uid="{00000000-0005-0000-0000-0000035D0000}"/>
    <cellStyle name="Note 2 2 4 6" xfId="23734" xr:uid="{00000000-0005-0000-0000-0000045D0000}"/>
    <cellStyle name="Note 2 2 4 6 2" xfId="23735" xr:uid="{00000000-0005-0000-0000-0000055D0000}"/>
    <cellStyle name="Note 2 2 4 6 2 2" xfId="23736" xr:uid="{00000000-0005-0000-0000-0000065D0000}"/>
    <cellStyle name="Note 2 2 4 6 2 2 2" xfId="23737" xr:uid="{00000000-0005-0000-0000-0000075D0000}"/>
    <cellStyle name="Note 2 2 4 6 2 3" xfId="23738" xr:uid="{00000000-0005-0000-0000-0000085D0000}"/>
    <cellStyle name="Note 2 2 4 6 3" xfId="23739" xr:uid="{00000000-0005-0000-0000-0000095D0000}"/>
    <cellStyle name="Note 2 2 4 6 3 2" xfId="23740" xr:uid="{00000000-0005-0000-0000-00000A5D0000}"/>
    <cellStyle name="Note 2 2 4 6 3 2 2" xfId="23741" xr:uid="{00000000-0005-0000-0000-00000B5D0000}"/>
    <cellStyle name="Note 2 2 4 6 3 3" xfId="23742" xr:uid="{00000000-0005-0000-0000-00000C5D0000}"/>
    <cellStyle name="Note 2 2 4 6 4" xfId="23743" xr:uid="{00000000-0005-0000-0000-00000D5D0000}"/>
    <cellStyle name="Note 2 2 4 6 4 2" xfId="23744" xr:uid="{00000000-0005-0000-0000-00000E5D0000}"/>
    <cellStyle name="Note 2 2 4 6 4 2 2" xfId="23745" xr:uid="{00000000-0005-0000-0000-00000F5D0000}"/>
    <cellStyle name="Note 2 2 4 6 4 3" xfId="23746" xr:uid="{00000000-0005-0000-0000-0000105D0000}"/>
    <cellStyle name="Note 2 2 4 6 5" xfId="23747" xr:uid="{00000000-0005-0000-0000-0000115D0000}"/>
    <cellStyle name="Note 2 2 4 6 5 2" xfId="23748" xr:uid="{00000000-0005-0000-0000-0000125D0000}"/>
    <cellStyle name="Note 2 2 4 6 6" xfId="23749" xr:uid="{00000000-0005-0000-0000-0000135D0000}"/>
    <cellStyle name="Note 2 2 4 6 6 2" xfId="23750" xr:uid="{00000000-0005-0000-0000-0000145D0000}"/>
    <cellStyle name="Note 2 2 4 6 7" xfId="23751" xr:uid="{00000000-0005-0000-0000-0000155D0000}"/>
    <cellStyle name="Note 2 2 4 7" xfId="23752" xr:uid="{00000000-0005-0000-0000-0000165D0000}"/>
    <cellStyle name="Note 2 2 4 7 2" xfId="23753" xr:uid="{00000000-0005-0000-0000-0000175D0000}"/>
    <cellStyle name="Note 2 2 4 7 2 2" xfId="23754" xr:uid="{00000000-0005-0000-0000-0000185D0000}"/>
    <cellStyle name="Note 2 2 4 7 3" xfId="23755" xr:uid="{00000000-0005-0000-0000-0000195D0000}"/>
    <cellStyle name="Note 2 2 4 8" xfId="23756" xr:uid="{00000000-0005-0000-0000-00001A5D0000}"/>
    <cellStyle name="Note 2 2 4 8 2" xfId="23757" xr:uid="{00000000-0005-0000-0000-00001B5D0000}"/>
    <cellStyle name="Note 2 2 4 8 2 2" xfId="23758" xr:uid="{00000000-0005-0000-0000-00001C5D0000}"/>
    <cellStyle name="Note 2 2 4 8 3" xfId="23759" xr:uid="{00000000-0005-0000-0000-00001D5D0000}"/>
    <cellStyle name="Note 2 2 5" xfId="625" xr:uid="{00000000-0005-0000-0000-00001E5D0000}"/>
    <cellStyle name="Note 2 2 5 10" xfId="23760" xr:uid="{00000000-0005-0000-0000-00001F5D0000}"/>
    <cellStyle name="Note 2 2 5 2" xfId="626" xr:uid="{00000000-0005-0000-0000-0000205D0000}"/>
    <cellStyle name="Note 2 2 5 2 2" xfId="23761" xr:uid="{00000000-0005-0000-0000-0000215D0000}"/>
    <cellStyle name="Note 2 2 5 2 3" xfId="23762" xr:uid="{00000000-0005-0000-0000-0000225D0000}"/>
    <cellStyle name="Note 2 2 5 2 3 2" xfId="23763" xr:uid="{00000000-0005-0000-0000-0000235D0000}"/>
    <cellStyle name="Note 2 2 5 2 3 3" xfId="23764" xr:uid="{00000000-0005-0000-0000-0000245D0000}"/>
    <cellStyle name="Note 2 2 5 2 4" xfId="23765" xr:uid="{00000000-0005-0000-0000-0000255D0000}"/>
    <cellStyle name="Note 2 2 5 2 4 2" xfId="23766" xr:uid="{00000000-0005-0000-0000-0000265D0000}"/>
    <cellStyle name="Note 2 2 5 2 4 2 2" xfId="23767" xr:uid="{00000000-0005-0000-0000-0000275D0000}"/>
    <cellStyle name="Note 2 2 5 2 4 3" xfId="23768" xr:uid="{00000000-0005-0000-0000-0000285D0000}"/>
    <cellStyle name="Note 2 2 5 2 5" xfId="23769" xr:uid="{00000000-0005-0000-0000-0000295D0000}"/>
    <cellStyle name="Note 2 2 5 2 5 2" xfId="23770" xr:uid="{00000000-0005-0000-0000-00002A5D0000}"/>
    <cellStyle name="Note 2 2 5 2 5 2 2" xfId="23771" xr:uid="{00000000-0005-0000-0000-00002B5D0000}"/>
    <cellStyle name="Note 2 2 5 2 5 3" xfId="23772" xr:uid="{00000000-0005-0000-0000-00002C5D0000}"/>
    <cellStyle name="Note 2 2 5 2 6" xfId="23773" xr:uid="{00000000-0005-0000-0000-00002D5D0000}"/>
    <cellStyle name="Note 2 2 5 2 6 2" xfId="23774" xr:uid="{00000000-0005-0000-0000-00002E5D0000}"/>
    <cellStyle name="Note 2 2 5 2 6 2 2" xfId="23775" xr:uid="{00000000-0005-0000-0000-00002F5D0000}"/>
    <cellStyle name="Note 2 2 5 2 6 3" xfId="23776" xr:uid="{00000000-0005-0000-0000-0000305D0000}"/>
    <cellStyle name="Note 2 2 5 2 7" xfId="23777" xr:uid="{00000000-0005-0000-0000-0000315D0000}"/>
    <cellStyle name="Note 2 2 5 2 7 2" xfId="23778" xr:uid="{00000000-0005-0000-0000-0000325D0000}"/>
    <cellStyle name="Note 2 2 5 2 8" xfId="23779" xr:uid="{00000000-0005-0000-0000-0000335D0000}"/>
    <cellStyle name="Note 2 2 5 2 8 2" xfId="23780" xr:uid="{00000000-0005-0000-0000-0000345D0000}"/>
    <cellStyle name="Note 2 2 5 2 9" xfId="23781" xr:uid="{00000000-0005-0000-0000-0000355D0000}"/>
    <cellStyle name="Note 2 2 5 3" xfId="627" xr:uid="{00000000-0005-0000-0000-0000365D0000}"/>
    <cellStyle name="Note 2 2 5 4" xfId="23782" xr:uid="{00000000-0005-0000-0000-0000375D0000}"/>
    <cellStyle name="Note 2 2 5 4 2" xfId="23783" xr:uid="{00000000-0005-0000-0000-0000385D0000}"/>
    <cellStyle name="Note 2 2 5 4 3" xfId="23784" xr:uid="{00000000-0005-0000-0000-0000395D0000}"/>
    <cellStyle name="Note 2 2 5 5" xfId="23785" xr:uid="{00000000-0005-0000-0000-00003A5D0000}"/>
    <cellStyle name="Note 2 2 5 5 2" xfId="23786" xr:uid="{00000000-0005-0000-0000-00003B5D0000}"/>
    <cellStyle name="Note 2 2 5 5 2 2" xfId="23787" xr:uid="{00000000-0005-0000-0000-00003C5D0000}"/>
    <cellStyle name="Note 2 2 5 5 3" xfId="23788" xr:uid="{00000000-0005-0000-0000-00003D5D0000}"/>
    <cellStyle name="Note 2 2 5 6" xfId="23789" xr:uid="{00000000-0005-0000-0000-00003E5D0000}"/>
    <cellStyle name="Note 2 2 5 6 2" xfId="23790" xr:uid="{00000000-0005-0000-0000-00003F5D0000}"/>
    <cellStyle name="Note 2 2 5 6 2 2" xfId="23791" xr:uid="{00000000-0005-0000-0000-0000405D0000}"/>
    <cellStyle name="Note 2 2 5 6 3" xfId="23792" xr:uid="{00000000-0005-0000-0000-0000415D0000}"/>
    <cellStyle name="Note 2 2 5 7" xfId="23793" xr:uid="{00000000-0005-0000-0000-0000425D0000}"/>
    <cellStyle name="Note 2 2 5 7 2" xfId="23794" xr:uid="{00000000-0005-0000-0000-0000435D0000}"/>
    <cellStyle name="Note 2 2 5 7 2 2" xfId="23795" xr:uid="{00000000-0005-0000-0000-0000445D0000}"/>
    <cellStyle name="Note 2 2 5 7 3" xfId="23796" xr:uid="{00000000-0005-0000-0000-0000455D0000}"/>
    <cellStyle name="Note 2 2 5 8" xfId="23797" xr:uid="{00000000-0005-0000-0000-0000465D0000}"/>
    <cellStyle name="Note 2 2 5 8 2" xfId="23798" xr:uid="{00000000-0005-0000-0000-0000475D0000}"/>
    <cellStyle name="Note 2 2 5 9" xfId="23799" xr:uid="{00000000-0005-0000-0000-0000485D0000}"/>
    <cellStyle name="Note 2 2 5 9 2" xfId="23800" xr:uid="{00000000-0005-0000-0000-0000495D0000}"/>
    <cellStyle name="Note 2 2 6" xfId="628" xr:uid="{00000000-0005-0000-0000-00004A5D0000}"/>
    <cellStyle name="Note 2 2 6 2" xfId="629" xr:uid="{00000000-0005-0000-0000-00004B5D0000}"/>
    <cellStyle name="Note 2 2 6 2 10" xfId="23801" xr:uid="{00000000-0005-0000-0000-00004C5D0000}"/>
    <cellStyle name="Note 2 2 6 2 2" xfId="23802" xr:uid="{00000000-0005-0000-0000-00004D5D0000}"/>
    <cellStyle name="Note 2 2 6 2 3" xfId="23803" xr:uid="{00000000-0005-0000-0000-00004E5D0000}"/>
    <cellStyle name="Note 2 2 6 2 4" xfId="23804" xr:uid="{00000000-0005-0000-0000-00004F5D0000}"/>
    <cellStyle name="Note 2 2 6 2 4 2" xfId="23805" xr:uid="{00000000-0005-0000-0000-0000505D0000}"/>
    <cellStyle name="Note 2 2 6 2 4 2 2" xfId="23806" xr:uid="{00000000-0005-0000-0000-0000515D0000}"/>
    <cellStyle name="Note 2 2 6 2 4 3" xfId="23807" xr:uid="{00000000-0005-0000-0000-0000525D0000}"/>
    <cellStyle name="Note 2 2 6 2 5" xfId="23808" xr:uid="{00000000-0005-0000-0000-0000535D0000}"/>
    <cellStyle name="Note 2 2 6 2 5 2" xfId="23809" xr:uid="{00000000-0005-0000-0000-0000545D0000}"/>
    <cellStyle name="Note 2 2 6 2 5 2 2" xfId="23810" xr:uid="{00000000-0005-0000-0000-0000555D0000}"/>
    <cellStyle name="Note 2 2 6 2 5 3" xfId="23811" xr:uid="{00000000-0005-0000-0000-0000565D0000}"/>
    <cellStyle name="Note 2 2 6 2 6" xfId="23812" xr:uid="{00000000-0005-0000-0000-0000575D0000}"/>
    <cellStyle name="Note 2 2 6 2 6 2" xfId="23813" xr:uid="{00000000-0005-0000-0000-0000585D0000}"/>
    <cellStyle name="Note 2 2 6 2 6 2 2" xfId="23814" xr:uid="{00000000-0005-0000-0000-0000595D0000}"/>
    <cellStyle name="Note 2 2 6 2 6 3" xfId="23815" xr:uid="{00000000-0005-0000-0000-00005A5D0000}"/>
    <cellStyle name="Note 2 2 6 2 7" xfId="23816" xr:uid="{00000000-0005-0000-0000-00005B5D0000}"/>
    <cellStyle name="Note 2 2 6 2 7 2" xfId="23817" xr:uid="{00000000-0005-0000-0000-00005C5D0000}"/>
    <cellStyle name="Note 2 2 6 2 8" xfId="23818" xr:uid="{00000000-0005-0000-0000-00005D5D0000}"/>
    <cellStyle name="Note 2 2 6 2 8 2" xfId="23819" xr:uid="{00000000-0005-0000-0000-00005E5D0000}"/>
    <cellStyle name="Note 2 2 6 2 9" xfId="23820" xr:uid="{00000000-0005-0000-0000-00005F5D0000}"/>
    <cellStyle name="Note 2 2 6 3" xfId="630" xr:uid="{00000000-0005-0000-0000-0000605D0000}"/>
    <cellStyle name="Note 2 2 6 4" xfId="23821" xr:uid="{00000000-0005-0000-0000-0000615D0000}"/>
    <cellStyle name="Note 2 2 6 4 2" xfId="23822" xr:uid="{00000000-0005-0000-0000-0000625D0000}"/>
    <cellStyle name="Note 2 2 6 4 2 2" xfId="23823" xr:uid="{00000000-0005-0000-0000-0000635D0000}"/>
    <cellStyle name="Note 2 2 6 4 3" xfId="23824" xr:uid="{00000000-0005-0000-0000-0000645D0000}"/>
    <cellStyle name="Note 2 2 6 5" xfId="23825" xr:uid="{00000000-0005-0000-0000-0000655D0000}"/>
    <cellStyle name="Note 2 2 6 5 2" xfId="23826" xr:uid="{00000000-0005-0000-0000-0000665D0000}"/>
    <cellStyle name="Note 2 2 6 5 2 2" xfId="23827" xr:uid="{00000000-0005-0000-0000-0000675D0000}"/>
    <cellStyle name="Note 2 2 6 5 3" xfId="23828" xr:uid="{00000000-0005-0000-0000-0000685D0000}"/>
    <cellStyle name="Note 2 2 7" xfId="23829" xr:uid="{00000000-0005-0000-0000-0000695D0000}"/>
    <cellStyle name="Note 2 2 7 2" xfId="23830" xr:uid="{00000000-0005-0000-0000-00006A5D0000}"/>
    <cellStyle name="Note 2 2 7 3" xfId="23831" xr:uid="{00000000-0005-0000-0000-00006B5D0000}"/>
    <cellStyle name="Note 2 2 7 3 2" xfId="23832" xr:uid="{00000000-0005-0000-0000-00006C5D0000}"/>
    <cellStyle name="Note 2 2 7 3 3" xfId="23833" xr:uid="{00000000-0005-0000-0000-00006D5D0000}"/>
    <cellStyle name="Note 2 2 7 4" xfId="23834" xr:uid="{00000000-0005-0000-0000-00006E5D0000}"/>
    <cellStyle name="Note 2 2 7 4 2" xfId="23835" xr:uid="{00000000-0005-0000-0000-00006F5D0000}"/>
    <cellStyle name="Note 2 2 7 4 2 2" xfId="23836" xr:uid="{00000000-0005-0000-0000-0000705D0000}"/>
    <cellStyle name="Note 2 2 7 4 3" xfId="23837" xr:uid="{00000000-0005-0000-0000-0000715D0000}"/>
    <cellStyle name="Note 2 2 7 5" xfId="23838" xr:uid="{00000000-0005-0000-0000-0000725D0000}"/>
    <cellStyle name="Note 2 2 7 5 2" xfId="23839" xr:uid="{00000000-0005-0000-0000-0000735D0000}"/>
    <cellStyle name="Note 2 2 7 5 2 2" xfId="23840" xr:uid="{00000000-0005-0000-0000-0000745D0000}"/>
    <cellStyle name="Note 2 2 7 5 3" xfId="23841" xr:uid="{00000000-0005-0000-0000-0000755D0000}"/>
    <cellStyle name="Note 2 2 7 6" xfId="23842" xr:uid="{00000000-0005-0000-0000-0000765D0000}"/>
    <cellStyle name="Note 2 2 7 6 2" xfId="23843" xr:uid="{00000000-0005-0000-0000-0000775D0000}"/>
    <cellStyle name="Note 2 2 7 6 2 2" xfId="23844" xr:uid="{00000000-0005-0000-0000-0000785D0000}"/>
    <cellStyle name="Note 2 2 7 6 3" xfId="23845" xr:uid="{00000000-0005-0000-0000-0000795D0000}"/>
    <cellStyle name="Note 2 2 7 7" xfId="23846" xr:uid="{00000000-0005-0000-0000-00007A5D0000}"/>
    <cellStyle name="Note 2 2 7 7 2" xfId="23847" xr:uid="{00000000-0005-0000-0000-00007B5D0000}"/>
    <cellStyle name="Note 2 2 7 8" xfId="23848" xr:uid="{00000000-0005-0000-0000-00007C5D0000}"/>
    <cellStyle name="Note 2 2 7 8 2" xfId="23849" xr:uid="{00000000-0005-0000-0000-00007D5D0000}"/>
    <cellStyle name="Note 2 2 7 9" xfId="23850" xr:uid="{00000000-0005-0000-0000-00007E5D0000}"/>
    <cellStyle name="Note 2 2 8" xfId="23851" xr:uid="{00000000-0005-0000-0000-00007F5D0000}"/>
    <cellStyle name="Note 2 2 8 2" xfId="23852" xr:uid="{00000000-0005-0000-0000-0000805D0000}"/>
    <cellStyle name="Note 2 2 8 3" xfId="23853" xr:uid="{00000000-0005-0000-0000-0000815D0000}"/>
    <cellStyle name="Note 2 2 8 4" xfId="23854" xr:uid="{00000000-0005-0000-0000-0000825D0000}"/>
    <cellStyle name="Note 2 2 8 5" xfId="23855" xr:uid="{00000000-0005-0000-0000-0000835D0000}"/>
    <cellStyle name="Note 2 2 8 5 2" xfId="23856" xr:uid="{00000000-0005-0000-0000-0000845D0000}"/>
    <cellStyle name="Note 2 2 8 6" xfId="23857" xr:uid="{00000000-0005-0000-0000-0000855D0000}"/>
    <cellStyle name="Note 2 2 8 7" xfId="23858" xr:uid="{00000000-0005-0000-0000-0000865D0000}"/>
    <cellStyle name="Note 2 2 9" xfId="23859" xr:uid="{00000000-0005-0000-0000-0000875D0000}"/>
    <cellStyle name="Note 2 20" xfId="23860" xr:uid="{00000000-0005-0000-0000-0000885D0000}"/>
    <cellStyle name="Note 2 21" xfId="23861" xr:uid="{00000000-0005-0000-0000-0000895D0000}"/>
    <cellStyle name="Note 2 3" xfId="631" xr:uid="{00000000-0005-0000-0000-00008A5D0000}"/>
    <cellStyle name="Note 2 3 10" xfId="23862" xr:uid="{00000000-0005-0000-0000-00008B5D0000}"/>
    <cellStyle name="Note 2 3 10 2" xfId="23863" xr:uid="{00000000-0005-0000-0000-00008C5D0000}"/>
    <cellStyle name="Note 2 3 10 2 2" xfId="23864" xr:uid="{00000000-0005-0000-0000-00008D5D0000}"/>
    <cellStyle name="Note 2 3 10 3" xfId="23865" xr:uid="{00000000-0005-0000-0000-00008E5D0000}"/>
    <cellStyle name="Note 2 3 10 4" xfId="23866" xr:uid="{00000000-0005-0000-0000-00008F5D0000}"/>
    <cellStyle name="Note 2 3 10 5" xfId="23867" xr:uid="{00000000-0005-0000-0000-0000905D0000}"/>
    <cellStyle name="Note 2 3 11" xfId="23868" xr:uid="{00000000-0005-0000-0000-0000915D0000}"/>
    <cellStyle name="Note 2 3 11 2" xfId="23869" xr:uid="{00000000-0005-0000-0000-0000925D0000}"/>
    <cellStyle name="Note 2 3 11 2 2" xfId="23870" xr:uid="{00000000-0005-0000-0000-0000935D0000}"/>
    <cellStyle name="Note 2 3 11 3" xfId="23871" xr:uid="{00000000-0005-0000-0000-0000945D0000}"/>
    <cellStyle name="Note 2 3 12" xfId="23872" xr:uid="{00000000-0005-0000-0000-0000955D0000}"/>
    <cellStyle name="Note 2 3 12 2" xfId="23873" xr:uid="{00000000-0005-0000-0000-0000965D0000}"/>
    <cellStyle name="Note 2 3 12 2 2" xfId="23874" xr:uid="{00000000-0005-0000-0000-0000975D0000}"/>
    <cellStyle name="Note 2 3 12 3" xfId="23875" xr:uid="{00000000-0005-0000-0000-0000985D0000}"/>
    <cellStyle name="Note 2 3 13" xfId="23876" xr:uid="{00000000-0005-0000-0000-0000995D0000}"/>
    <cellStyle name="Note 2 3 13 2" xfId="23877" xr:uid="{00000000-0005-0000-0000-00009A5D0000}"/>
    <cellStyle name="Note 2 3 14" xfId="23878" xr:uid="{00000000-0005-0000-0000-00009B5D0000}"/>
    <cellStyle name="Note 2 3 14 2" xfId="23879" xr:uid="{00000000-0005-0000-0000-00009C5D0000}"/>
    <cellStyle name="Note 2 3 15" xfId="23880" xr:uid="{00000000-0005-0000-0000-00009D5D0000}"/>
    <cellStyle name="Note 2 3 16" xfId="23881" xr:uid="{00000000-0005-0000-0000-00009E5D0000}"/>
    <cellStyle name="Note 2 3 17" xfId="23882" xr:uid="{00000000-0005-0000-0000-00009F5D0000}"/>
    <cellStyle name="Note 2 3 2" xfId="632" xr:uid="{00000000-0005-0000-0000-0000A05D0000}"/>
    <cellStyle name="Note 2 3 2 10" xfId="23883" xr:uid="{00000000-0005-0000-0000-0000A15D0000}"/>
    <cellStyle name="Note 2 3 2 10 2" xfId="23884" xr:uid="{00000000-0005-0000-0000-0000A25D0000}"/>
    <cellStyle name="Note 2 3 2 10 2 2" xfId="23885" xr:uid="{00000000-0005-0000-0000-0000A35D0000}"/>
    <cellStyle name="Note 2 3 2 10 3" xfId="23886" xr:uid="{00000000-0005-0000-0000-0000A45D0000}"/>
    <cellStyle name="Note 2 3 2 11" xfId="23887" xr:uid="{00000000-0005-0000-0000-0000A55D0000}"/>
    <cellStyle name="Note 2 3 2 11 2" xfId="23888" xr:uid="{00000000-0005-0000-0000-0000A65D0000}"/>
    <cellStyle name="Note 2 3 2 12" xfId="23889" xr:uid="{00000000-0005-0000-0000-0000A75D0000}"/>
    <cellStyle name="Note 2 3 2 12 2" xfId="23890" xr:uid="{00000000-0005-0000-0000-0000A85D0000}"/>
    <cellStyle name="Note 2 3 2 13" xfId="23891" xr:uid="{00000000-0005-0000-0000-0000A95D0000}"/>
    <cellStyle name="Note 2 3 2 14" xfId="23892" xr:uid="{00000000-0005-0000-0000-0000AA5D0000}"/>
    <cellStyle name="Note 2 3 2 15" xfId="23893" xr:uid="{00000000-0005-0000-0000-0000AB5D0000}"/>
    <cellStyle name="Note 2 3 2 2" xfId="633" xr:uid="{00000000-0005-0000-0000-0000AC5D0000}"/>
    <cellStyle name="Note 2 3 2 2 2" xfId="23894" xr:uid="{00000000-0005-0000-0000-0000AD5D0000}"/>
    <cellStyle name="Note 2 3 2 2 2 2" xfId="23895" xr:uid="{00000000-0005-0000-0000-0000AE5D0000}"/>
    <cellStyle name="Note 2 3 2 2 2 3" xfId="23896" xr:uid="{00000000-0005-0000-0000-0000AF5D0000}"/>
    <cellStyle name="Note 2 3 2 2 2 3 2" xfId="23897" xr:uid="{00000000-0005-0000-0000-0000B05D0000}"/>
    <cellStyle name="Note 2 3 2 2 2 3 3" xfId="23898" xr:uid="{00000000-0005-0000-0000-0000B15D0000}"/>
    <cellStyle name="Note 2 3 2 2 2 4" xfId="23899" xr:uid="{00000000-0005-0000-0000-0000B25D0000}"/>
    <cellStyle name="Note 2 3 2 2 2 4 2" xfId="23900" xr:uid="{00000000-0005-0000-0000-0000B35D0000}"/>
    <cellStyle name="Note 2 3 2 2 2 4 2 2" xfId="23901" xr:uid="{00000000-0005-0000-0000-0000B45D0000}"/>
    <cellStyle name="Note 2 3 2 2 2 4 3" xfId="23902" xr:uid="{00000000-0005-0000-0000-0000B55D0000}"/>
    <cellStyle name="Note 2 3 2 2 2 5" xfId="23903" xr:uid="{00000000-0005-0000-0000-0000B65D0000}"/>
    <cellStyle name="Note 2 3 2 2 2 5 2" xfId="23904" xr:uid="{00000000-0005-0000-0000-0000B75D0000}"/>
    <cellStyle name="Note 2 3 2 2 2 5 2 2" xfId="23905" xr:uid="{00000000-0005-0000-0000-0000B85D0000}"/>
    <cellStyle name="Note 2 3 2 2 2 5 3" xfId="23906" xr:uid="{00000000-0005-0000-0000-0000B95D0000}"/>
    <cellStyle name="Note 2 3 2 2 2 6" xfId="23907" xr:uid="{00000000-0005-0000-0000-0000BA5D0000}"/>
    <cellStyle name="Note 2 3 2 2 2 6 2" xfId="23908" xr:uid="{00000000-0005-0000-0000-0000BB5D0000}"/>
    <cellStyle name="Note 2 3 2 2 2 6 2 2" xfId="23909" xr:uid="{00000000-0005-0000-0000-0000BC5D0000}"/>
    <cellStyle name="Note 2 3 2 2 2 6 3" xfId="23910" xr:uid="{00000000-0005-0000-0000-0000BD5D0000}"/>
    <cellStyle name="Note 2 3 2 2 2 7" xfId="23911" xr:uid="{00000000-0005-0000-0000-0000BE5D0000}"/>
    <cellStyle name="Note 2 3 2 2 2 7 2" xfId="23912" xr:uid="{00000000-0005-0000-0000-0000BF5D0000}"/>
    <cellStyle name="Note 2 3 2 2 2 8" xfId="23913" xr:uid="{00000000-0005-0000-0000-0000C05D0000}"/>
    <cellStyle name="Note 2 3 2 2 2 8 2" xfId="23914" xr:uid="{00000000-0005-0000-0000-0000C15D0000}"/>
    <cellStyle name="Note 2 3 2 2 2 9" xfId="23915" xr:uid="{00000000-0005-0000-0000-0000C25D0000}"/>
    <cellStyle name="Note 2 3 2 2 3" xfId="23916" xr:uid="{00000000-0005-0000-0000-0000C35D0000}"/>
    <cellStyle name="Note 2 3 2 2 3 2" xfId="23917" xr:uid="{00000000-0005-0000-0000-0000C45D0000}"/>
    <cellStyle name="Note 2 3 2 2 3 3" xfId="23918" xr:uid="{00000000-0005-0000-0000-0000C55D0000}"/>
    <cellStyle name="Note 2 3 2 2 3 3 2" xfId="23919" xr:uid="{00000000-0005-0000-0000-0000C65D0000}"/>
    <cellStyle name="Note 2 3 2 2 3 3 3" xfId="23920" xr:uid="{00000000-0005-0000-0000-0000C75D0000}"/>
    <cellStyle name="Note 2 3 2 2 3 4" xfId="23921" xr:uid="{00000000-0005-0000-0000-0000C85D0000}"/>
    <cellStyle name="Note 2 3 2 2 3 4 2" xfId="23922" xr:uid="{00000000-0005-0000-0000-0000C95D0000}"/>
    <cellStyle name="Note 2 3 2 2 3 4 2 2" xfId="23923" xr:uid="{00000000-0005-0000-0000-0000CA5D0000}"/>
    <cellStyle name="Note 2 3 2 2 3 4 3" xfId="23924" xr:uid="{00000000-0005-0000-0000-0000CB5D0000}"/>
    <cellStyle name="Note 2 3 2 2 3 5" xfId="23925" xr:uid="{00000000-0005-0000-0000-0000CC5D0000}"/>
    <cellStyle name="Note 2 3 2 2 3 5 2" xfId="23926" xr:uid="{00000000-0005-0000-0000-0000CD5D0000}"/>
    <cellStyle name="Note 2 3 2 2 3 5 2 2" xfId="23927" xr:uid="{00000000-0005-0000-0000-0000CE5D0000}"/>
    <cellStyle name="Note 2 3 2 2 3 5 3" xfId="23928" xr:uid="{00000000-0005-0000-0000-0000CF5D0000}"/>
    <cellStyle name="Note 2 3 2 2 3 6" xfId="23929" xr:uid="{00000000-0005-0000-0000-0000D05D0000}"/>
    <cellStyle name="Note 2 3 2 2 3 6 2" xfId="23930" xr:uid="{00000000-0005-0000-0000-0000D15D0000}"/>
    <cellStyle name="Note 2 3 2 2 3 6 2 2" xfId="23931" xr:uid="{00000000-0005-0000-0000-0000D25D0000}"/>
    <cellStyle name="Note 2 3 2 2 3 6 3" xfId="23932" xr:uid="{00000000-0005-0000-0000-0000D35D0000}"/>
    <cellStyle name="Note 2 3 2 2 3 7" xfId="23933" xr:uid="{00000000-0005-0000-0000-0000D45D0000}"/>
    <cellStyle name="Note 2 3 2 2 3 7 2" xfId="23934" xr:uid="{00000000-0005-0000-0000-0000D55D0000}"/>
    <cellStyle name="Note 2 3 2 2 3 8" xfId="23935" xr:uid="{00000000-0005-0000-0000-0000D65D0000}"/>
    <cellStyle name="Note 2 3 2 2 3 8 2" xfId="23936" xr:uid="{00000000-0005-0000-0000-0000D75D0000}"/>
    <cellStyle name="Note 2 3 2 2 3 9" xfId="23937" xr:uid="{00000000-0005-0000-0000-0000D85D0000}"/>
    <cellStyle name="Note 2 3 2 2 4" xfId="23938" xr:uid="{00000000-0005-0000-0000-0000D95D0000}"/>
    <cellStyle name="Note 2 3 2 2 4 2" xfId="23939" xr:uid="{00000000-0005-0000-0000-0000DA5D0000}"/>
    <cellStyle name="Note 2 3 2 2 4 3" xfId="23940" xr:uid="{00000000-0005-0000-0000-0000DB5D0000}"/>
    <cellStyle name="Note 2 3 2 2 4 3 2" xfId="23941" xr:uid="{00000000-0005-0000-0000-0000DC5D0000}"/>
    <cellStyle name="Note 2 3 2 2 4 3 2 2" xfId="23942" xr:uid="{00000000-0005-0000-0000-0000DD5D0000}"/>
    <cellStyle name="Note 2 3 2 2 4 3 3" xfId="23943" xr:uid="{00000000-0005-0000-0000-0000DE5D0000}"/>
    <cellStyle name="Note 2 3 2 2 4 4" xfId="23944" xr:uid="{00000000-0005-0000-0000-0000DF5D0000}"/>
    <cellStyle name="Note 2 3 2 2 4 4 2" xfId="23945" xr:uid="{00000000-0005-0000-0000-0000E05D0000}"/>
    <cellStyle name="Note 2 3 2 2 4 4 2 2" xfId="23946" xr:uid="{00000000-0005-0000-0000-0000E15D0000}"/>
    <cellStyle name="Note 2 3 2 2 4 4 3" xfId="23947" xr:uid="{00000000-0005-0000-0000-0000E25D0000}"/>
    <cellStyle name="Note 2 3 2 2 4 5" xfId="23948" xr:uid="{00000000-0005-0000-0000-0000E35D0000}"/>
    <cellStyle name="Note 2 3 2 2 4 5 2" xfId="23949" xr:uid="{00000000-0005-0000-0000-0000E45D0000}"/>
    <cellStyle name="Note 2 3 2 2 4 5 2 2" xfId="23950" xr:uid="{00000000-0005-0000-0000-0000E55D0000}"/>
    <cellStyle name="Note 2 3 2 2 4 5 3" xfId="23951" xr:uid="{00000000-0005-0000-0000-0000E65D0000}"/>
    <cellStyle name="Note 2 3 2 2 4 6" xfId="23952" xr:uid="{00000000-0005-0000-0000-0000E75D0000}"/>
    <cellStyle name="Note 2 3 2 2 4 6 2" xfId="23953" xr:uid="{00000000-0005-0000-0000-0000E85D0000}"/>
    <cellStyle name="Note 2 3 2 2 4 7" xfId="23954" xr:uid="{00000000-0005-0000-0000-0000E95D0000}"/>
    <cellStyle name="Note 2 3 2 2 4 7 2" xfId="23955" xr:uid="{00000000-0005-0000-0000-0000EA5D0000}"/>
    <cellStyle name="Note 2 3 2 2 4 8" xfId="23956" xr:uid="{00000000-0005-0000-0000-0000EB5D0000}"/>
    <cellStyle name="Note 2 3 2 2 4 9" xfId="23957" xr:uid="{00000000-0005-0000-0000-0000EC5D0000}"/>
    <cellStyle name="Note 2 3 2 2 5" xfId="23958" xr:uid="{00000000-0005-0000-0000-0000ED5D0000}"/>
    <cellStyle name="Note 2 3 2 2 5 2" xfId="23959" xr:uid="{00000000-0005-0000-0000-0000EE5D0000}"/>
    <cellStyle name="Note 2 3 2 2 5 3" xfId="23960" xr:uid="{00000000-0005-0000-0000-0000EF5D0000}"/>
    <cellStyle name="Note 2 3 2 2 6" xfId="23961" xr:uid="{00000000-0005-0000-0000-0000F05D0000}"/>
    <cellStyle name="Note 2 3 2 2 6 2" xfId="23962" xr:uid="{00000000-0005-0000-0000-0000F15D0000}"/>
    <cellStyle name="Note 2 3 2 2 6 2 2" xfId="23963" xr:uid="{00000000-0005-0000-0000-0000F25D0000}"/>
    <cellStyle name="Note 2 3 2 2 6 2 2 2" xfId="23964" xr:uid="{00000000-0005-0000-0000-0000F35D0000}"/>
    <cellStyle name="Note 2 3 2 2 6 2 3" xfId="23965" xr:uid="{00000000-0005-0000-0000-0000F45D0000}"/>
    <cellStyle name="Note 2 3 2 2 6 3" xfId="23966" xr:uid="{00000000-0005-0000-0000-0000F55D0000}"/>
    <cellStyle name="Note 2 3 2 2 6 3 2" xfId="23967" xr:uid="{00000000-0005-0000-0000-0000F65D0000}"/>
    <cellStyle name="Note 2 3 2 2 6 3 2 2" xfId="23968" xr:uid="{00000000-0005-0000-0000-0000F75D0000}"/>
    <cellStyle name="Note 2 3 2 2 6 3 3" xfId="23969" xr:uid="{00000000-0005-0000-0000-0000F85D0000}"/>
    <cellStyle name="Note 2 3 2 2 6 4" xfId="23970" xr:uid="{00000000-0005-0000-0000-0000F95D0000}"/>
    <cellStyle name="Note 2 3 2 2 6 4 2" xfId="23971" xr:uid="{00000000-0005-0000-0000-0000FA5D0000}"/>
    <cellStyle name="Note 2 3 2 2 6 4 2 2" xfId="23972" xr:uid="{00000000-0005-0000-0000-0000FB5D0000}"/>
    <cellStyle name="Note 2 3 2 2 6 4 3" xfId="23973" xr:uid="{00000000-0005-0000-0000-0000FC5D0000}"/>
    <cellStyle name="Note 2 3 2 2 6 5" xfId="23974" xr:uid="{00000000-0005-0000-0000-0000FD5D0000}"/>
    <cellStyle name="Note 2 3 2 2 6 5 2" xfId="23975" xr:uid="{00000000-0005-0000-0000-0000FE5D0000}"/>
    <cellStyle name="Note 2 3 2 2 6 6" xfId="23976" xr:uid="{00000000-0005-0000-0000-0000FF5D0000}"/>
    <cellStyle name="Note 2 3 2 2 6 6 2" xfId="23977" xr:uid="{00000000-0005-0000-0000-0000005E0000}"/>
    <cellStyle name="Note 2 3 2 2 6 7" xfId="23978" xr:uid="{00000000-0005-0000-0000-0000015E0000}"/>
    <cellStyle name="Note 2 3 2 2 7" xfId="23979" xr:uid="{00000000-0005-0000-0000-0000025E0000}"/>
    <cellStyle name="Note 2 3 2 2 7 2" xfId="23980" xr:uid="{00000000-0005-0000-0000-0000035E0000}"/>
    <cellStyle name="Note 2 3 2 2 7 2 2" xfId="23981" xr:uid="{00000000-0005-0000-0000-0000045E0000}"/>
    <cellStyle name="Note 2 3 2 2 7 3" xfId="23982" xr:uid="{00000000-0005-0000-0000-0000055E0000}"/>
    <cellStyle name="Note 2 3 2 2 8" xfId="23983" xr:uid="{00000000-0005-0000-0000-0000065E0000}"/>
    <cellStyle name="Note 2 3 2 2 8 2" xfId="23984" xr:uid="{00000000-0005-0000-0000-0000075E0000}"/>
    <cellStyle name="Note 2 3 2 2 8 2 2" xfId="23985" xr:uid="{00000000-0005-0000-0000-0000085E0000}"/>
    <cellStyle name="Note 2 3 2 2 8 3" xfId="23986" xr:uid="{00000000-0005-0000-0000-0000095E0000}"/>
    <cellStyle name="Note 2 3 2 3" xfId="634" xr:uid="{00000000-0005-0000-0000-00000A5E0000}"/>
    <cellStyle name="Note 2 3 2 3 10" xfId="23987" xr:uid="{00000000-0005-0000-0000-00000B5E0000}"/>
    <cellStyle name="Note 2 3 2 3 2" xfId="635" xr:uid="{00000000-0005-0000-0000-00000C5E0000}"/>
    <cellStyle name="Note 2 3 2 3 2 2" xfId="23988" xr:uid="{00000000-0005-0000-0000-00000D5E0000}"/>
    <cellStyle name="Note 2 3 2 3 2 3" xfId="23989" xr:uid="{00000000-0005-0000-0000-00000E5E0000}"/>
    <cellStyle name="Note 2 3 2 3 2 3 2" xfId="23990" xr:uid="{00000000-0005-0000-0000-00000F5E0000}"/>
    <cellStyle name="Note 2 3 2 3 2 3 3" xfId="23991" xr:uid="{00000000-0005-0000-0000-0000105E0000}"/>
    <cellStyle name="Note 2 3 2 3 2 4" xfId="23992" xr:uid="{00000000-0005-0000-0000-0000115E0000}"/>
    <cellStyle name="Note 2 3 2 3 2 4 2" xfId="23993" xr:uid="{00000000-0005-0000-0000-0000125E0000}"/>
    <cellStyle name="Note 2 3 2 3 2 4 2 2" xfId="23994" xr:uid="{00000000-0005-0000-0000-0000135E0000}"/>
    <cellStyle name="Note 2 3 2 3 2 4 3" xfId="23995" xr:uid="{00000000-0005-0000-0000-0000145E0000}"/>
    <cellStyle name="Note 2 3 2 3 2 5" xfId="23996" xr:uid="{00000000-0005-0000-0000-0000155E0000}"/>
    <cellStyle name="Note 2 3 2 3 2 5 2" xfId="23997" xr:uid="{00000000-0005-0000-0000-0000165E0000}"/>
    <cellStyle name="Note 2 3 2 3 2 5 2 2" xfId="23998" xr:uid="{00000000-0005-0000-0000-0000175E0000}"/>
    <cellStyle name="Note 2 3 2 3 2 5 3" xfId="23999" xr:uid="{00000000-0005-0000-0000-0000185E0000}"/>
    <cellStyle name="Note 2 3 2 3 2 6" xfId="24000" xr:uid="{00000000-0005-0000-0000-0000195E0000}"/>
    <cellStyle name="Note 2 3 2 3 2 6 2" xfId="24001" xr:uid="{00000000-0005-0000-0000-00001A5E0000}"/>
    <cellStyle name="Note 2 3 2 3 2 6 2 2" xfId="24002" xr:uid="{00000000-0005-0000-0000-00001B5E0000}"/>
    <cellStyle name="Note 2 3 2 3 2 6 3" xfId="24003" xr:uid="{00000000-0005-0000-0000-00001C5E0000}"/>
    <cellStyle name="Note 2 3 2 3 2 7" xfId="24004" xr:uid="{00000000-0005-0000-0000-00001D5E0000}"/>
    <cellStyle name="Note 2 3 2 3 2 7 2" xfId="24005" xr:uid="{00000000-0005-0000-0000-00001E5E0000}"/>
    <cellStyle name="Note 2 3 2 3 2 8" xfId="24006" xr:uid="{00000000-0005-0000-0000-00001F5E0000}"/>
    <cellStyle name="Note 2 3 2 3 2 8 2" xfId="24007" xr:uid="{00000000-0005-0000-0000-0000205E0000}"/>
    <cellStyle name="Note 2 3 2 3 2 9" xfId="24008" xr:uid="{00000000-0005-0000-0000-0000215E0000}"/>
    <cellStyle name="Note 2 3 2 3 3" xfId="636" xr:uid="{00000000-0005-0000-0000-0000225E0000}"/>
    <cellStyle name="Note 2 3 2 3 4" xfId="24009" xr:uid="{00000000-0005-0000-0000-0000235E0000}"/>
    <cellStyle name="Note 2 3 2 3 4 2" xfId="24010" xr:uid="{00000000-0005-0000-0000-0000245E0000}"/>
    <cellStyle name="Note 2 3 2 3 4 3" xfId="24011" xr:uid="{00000000-0005-0000-0000-0000255E0000}"/>
    <cellStyle name="Note 2 3 2 3 5" xfId="24012" xr:uid="{00000000-0005-0000-0000-0000265E0000}"/>
    <cellStyle name="Note 2 3 2 3 5 2" xfId="24013" xr:uid="{00000000-0005-0000-0000-0000275E0000}"/>
    <cellStyle name="Note 2 3 2 3 5 2 2" xfId="24014" xr:uid="{00000000-0005-0000-0000-0000285E0000}"/>
    <cellStyle name="Note 2 3 2 3 5 3" xfId="24015" xr:uid="{00000000-0005-0000-0000-0000295E0000}"/>
    <cellStyle name="Note 2 3 2 3 6" xfId="24016" xr:uid="{00000000-0005-0000-0000-00002A5E0000}"/>
    <cellStyle name="Note 2 3 2 3 6 2" xfId="24017" xr:uid="{00000000-0005-0000-0000-00002B5E0000}"/>
    <cellStyle name="Note 2 3 2 3 6 2 2" xfId="24018" xr:uid="{00000000-0005-0000-0000-00002C5E0000}"/>
    <cellStyle name="Note 2 3 2 3 6 3" xfId="24019" xr:uid="{00000000-0005-0000-0000-00002D5E0000}"/>
    <cellStyle name="Note 2 3 2 3 7" xfId="24020" xr:uid="{00000000-0005-0000-0000-00002E5E0000}"/>
    <cellStyle name="Note 2 3 2 3 7 2" xfId="24021" xr:uid="{00000000-0005-0000-0000-00002F5E0000}"/>
    <cellStyle name="Note 2 3 2 3 7 2 2" xfId="24022" xr:uid="{00000000-0005-0000-0000-0000305E0000}"/>
    <cellStyle name="Note 2 3 2 3 7 3" xfId="24023" xr:uid="{00000000-0005-0000-0000-0000315E0000}"/>
    <cellStyle name="Note 2 3 2 3 8" xfId="24024" xr:uid="{00000000-0005-0000-0000-0000325E0000}"/>
    <cellStyle name="Note 2 3 2 3 8 2" xfId="24025" xr:uid="{00000000-0005-0000-0000-0000335E0000}"/>
    <cellStyle name="Note 2 3 2 3 9" xfId="24026" xr:uid="{00000000-0005-0000-0000-0000345E0000}"/>
    <cellStyle name="Note 2 3 2 3 9 2" xfId="24027" xr:uid="{00000000-0005-0000-0000-0000355E0000}"/>
    <cellStyle name="Note 2 3 2 4" xfId="637" xr:uid="{00000000-0005-0000-0000-0000365E0000}"/>
    <cellStyle name="Note 2 3 2 4 2" xfId="638" xr:uid="{00000000-0005-0000-0000-0000375E0000}"/>
    <cellStyle name="Note 2 3 2 4 2 10" xfId="24028" xr:uid="{00000000-0005-0000-0000-0000385E0000}"/>
    <cellStyle name="Note 2 3 2 4 2 2" xfId="24029" xr:uid="{00000000-0005-0000-0000-0000395E0000}"/>
    <cellStyle name="Note 2 3 2 4 2 3" xfId="24030" xr:uid="{00000000-0005-0000-0000-00003A5E0000}"/>
    <cellStyle name="Note 2 3 2 4 2 4" xfId="24031" xr:uid="{00000000-0005-0000-0000-00003B5E0000}"/>
    <cellStyle name="Note 2 3 2 4 2 4 2" xfId="24032" xr:uid="{00000000-0005-0000-0000-00003C5E0000}"/>
    <cellStyle name="Note 2 3 2 4 2 4 2 2" xfId="24033" xr:uid="{00000000-0005-0000-0000-00003D5E0000}"/>
    <cellStyle name="Note 2 3 2 4 2 4 3" xfId="24034" xr:uid="{00000000-0005-0000-0000-00003E5E0000}"/>
    <cellStyle name="Note 2 3 2 4 2 5" xfId="24035" xr:uid="{00000000-0005-0000-0000-00003F5E0000}"/>
    <cellStyle name="Note 2 3 2 4 2 5 2" xfId="24036" xr:uid="{00000000-0005-0000-0000-0000405E0000}"/>
    <cellStyle name="Note 2 3 2 4 2 5 2 2" xfId="24037" xr:uid="{00000000-0005-0000-0000-0000415E0000}"/>
    <cellStyle name="Note 2 3 2 4 2 5 3" xfId="24038" xr:uid="{00000000-0005-0000-0000-0000425E0000}"/>
    <cellStyle name="Note 2 3 2 4 2 6" xfId="24039" xr:uid="{00000000-0005-0000-0000-0000435E0000}"/>
    <cellStyle name="Note 2 3 2 4 2 6 2" xfId="24040" xr:uid="{00000000-0005-0000-0000-0000445E0000}"/>
    <cellStyle name="Note 2 3 2 4 2 6 2 2" xfId="24041" xr:uid="{00000000-0005-0000-0000-0000455E0000}"/>
    <cellStyle name="Note 2 3 2 4 2 6 3" xfId="24042" xr:uid="{00000000-0005-0000-0000-0000465E0000}"/>
    <cellStyle name="Note 2 3 2 4 2 7" xfId="24043" xr:uid="{00000000-0005-0000-0000-0000475E0000}"/>
    <cellStyle name="Note 2 3 2 4 2 7 2" xfId="24044" xr:uid="{00000000-0005-0000-0000-0000485E0000}"/>
    <cellStyle name="Note 2 3 2 4 2 8" xfId="24045" xr:uid="{00000000-0005-0000-0000-0000495E0000}"/>
    <cellStyle name="Note 2 3 2 4 2 8 2" xfId="24046" xr:uid="{00000000-0005-0000-0000-00004A5E0000}"/>
    <cellStyle name="Note 2 3 2 4 2 9" xfId="24047" xr:uid="{00000000-0005-0000-0000-00004B5E0000}"/>
    <cellStyle name="Note 2 3 2 4 3" xfId="639" xr:uid="{00000000-0005-0000-0000-00004C5E0000}"/>
    <cellStyle name="Note 2 3 2 4 4" xfId="24048" xr:uid="{00000000-0005-0000-0000-00004D5E0000}"/>
    <cellStyle name="Note 2 3 2 4 4 2" xfId="24049" xr:uid="{00000000-0005-0000-0000-00004E5E0000}"/>
    <cellStyle name="Note 2 3 2 4 4 2 2" xfId="24050" xr:uid="{00000000-0005-0000-0000-00004F5E0000}"/>
    <cellStyle name="Note 2 3 2 4 4 3" xfId="24051" xr:uid="{00000000-0005-0000-0000-0000505E0000}"/>
    <cellStyle name="Note 2 3 2 4 5" xfId="24052" xr:uid="{00000000-0005-0000-0000-0000515E0000}"/>
    <cellStyle name="Note 2 3 2 4 5 2" xfId="24053" xr:uid="{00000000-0005-0000-0000-0000525E0000}"/>
    <cellStyle name="Note 2 3 2 4 5 2 2" xfId="24054" xr:uid="{00000000-0005-0000-0000-0000535E0000}"/>
    <cellStyle name="Note 2 3 2 4 5 3" xfId="24055" xr:uid="{00000000-0005-0000-0000-0000545E0000}"/>
    <cellStyle name="Note 2 3 2 5" xfId="24056" xr:uid="{00000000-0005-0000-0000-0000555E0000}"/>
    <cellStyle name="Note 2 3 2 5 2" xfId="24057" xr:uid="{00000000-0005-0000-0000-0000565E0000}"/>
    <cellStyle name="Note 2 3 2 5 3" xfId="24058" xr:uid="{00000000-0005-0000-0000-0000575E0000}"/>
    <cellStyle name="Note 2 3 2 5 3 2" xfId="24059" xr:uid="{00000000-0005-0000-0000-0000585E0000}"/>
    <cellStyle name="Note 2 3 2 5 3 3" xfId="24060" xr:uid="{00000000-0005-0000-0000-0000595E0000}"/>
    <cellStyle name="Note 2 3 2 5 4" xfId="24061" xr:uid="{00000000-0005-0000-0000-00005A5E0000}"/>
    <cellStyle name="Note 2 3 2 5 4 2" xfId="24062" xr:uid="{00000000-0005-0000-0000-00005B5E0000}"/>
    <cellStyle name="Note 2 3 2 5 4 2 2" xfId="24063" xr:uid="{00000000-0005-0000-0000-00005C5E0000}"/>
    <cellStyle name="Note 2 3 2 5 4 3" xfId="24064" xr:uid="{00000000-0005-0000-0000-00005D5E0000}"/>
    <cellStyle name="Note 2 3 2 5 5" xfId="24065" xr:uid="{00000000-0005-0000-0000-00005E5E0000}"/>
    <cellStyle name="Note 2 3 2 5 5 2" xfId="24066" xr:uid="{00000000-0005-0000-0000-00005F5E0000}"/>
    <cellStyle name="Note 2 3 2 5 5 2 2" xfId="24067" xr:uid="{00000000-0005-0000-0000-0000605E0000}"/>
    <cellStyle name="Note 2 3 2 5 5 3" xfId="24068" xr:uid="{00000000-0005-0000-0000-0000615E0000}"/>
    <cellStyle name="Note 2 3 2 5 6" xfId="24069" xr:uid="{00000000-0005-0000-0000-0000625E0000}"/>
    <cellStyle name="Note 2 3 2 5 6 2" xfId="24070" xr:uid="{00000000-0005-0000-0000-0000635E0000}"/>
    <cellStyle name="Note 2 3 2 5 6 2 2" xfId="24071" xr:uid="{00000000-0005-0000-0000-0000645E0000}"/>
    <cellStyle name="Note 2 3 2 5 6 3" xfId="24072" xr:uid="{00000000-0005-0000-0000-0000655E0000}"/>
    <cellStyle name="Note 2 3 2 5 7" xfId="24073" xr:uid="{00000000-0005-0000-0000-0000665E0000}"/>
    <cellStyle name="Note 2 3 2 5 7 2" xfId="24074" xr:uid="{00000000-0005-0000-0000-0000675E0000}"/>
    <cellStyle name="Note 2 3 2 5 8" xfId="24075" xr:uid="{00000000-0005-0000-0000-0000685E0000}"/>
    <cellStyle name="Note 2 3 2 5 8 2" xfId="24076" xr:uid="{00000000-0005-0000-0000-0000695E0000}"/>
    <cellStyle name="Note 2 3 2 5 9" xfId="24077" xr:uid="{00000000-0005-0000-0000-00006A5E0000}"/>
    <cellStyle name="Note 2 3 2 6" xfId="24078" xr:uid="{00000000-0005-0000-0000-00006B5E0000}"/>
    <cellStyle name="Note 2 3 2 6 2" xfId="24079" xr:uid="{00000000-0005-0000-0000-00006C5E0000}"/>
    <cellStyle name="Note 2 3 2 6 3" xfId="24080" xr:uid="{00000000-0005-0000-0000-00006D5E0000}"/>
    <cellStyle name="Note 2 3 2 7" xfId="24081" xr:uid="{00000000-0005-0000-0000-00006E5E0000}"/>
    <cellStyle name="Note 2 3 2 8" xfId="24082" xr:uid="{00000000-0005-0000-0000-00006F5E0000}"/>
    <cellStyle name="Note 2 3 2 8 2" xfId="24083" xr:uid="{00000000-0005-0000-0000-0000705E0000}"/>
    <cellStyle name="Note 2 3 2 8 2 2" xfId="24084" xr:uid="{00000000-0005-0000-0000-0000715E0000}"/>
    <cellStyle name="Note 2 3 2 8 3" xfId="24085" xr:uid="{00000000-0005-0000-0000-0000725E0000}"/>
    <cellStyle name="Note 2 3 2 8 4" xfId="24086" xr:uid="{00000000-0005-0000-0000-0000735E0000}"/>
    <cellStyle name="Note 2 3 2 8 5" xfId="24087" xr:uid="{00000000-0005-0000-0000-0000745E0000}"/>
    <cellStyle name="Note 2 3 2 9" xfId="24088" xr:uid="{00000000-0005-0000-0000-0000755E0000}"/>
    <cellStyle name="Note 2 3 2 9 2" xfId="24089" xr:uid="{00000000-0005-0000-0000-0000765E0000}"/>
    <cellStyle name="Note 2 3 2 9 2 2" xfId="24090" xr:uid="{00000000-0005-0000-0000-0000775E0000}"/>
    <cellStyle name="Note 2 3 2 9 3" xfId="24091" xr:uid="{00000000-0005-0000-0000-0000785E0000}"/>
    <cellStyle name="Note 2 3 3" xfId="640" xr:uid="{00000000-0005-0000-0000-0000795E0000}"/>
    <cellStyle name="Note 2 3 3 10" xfId="24092" xr:uid="{00000000-0005-0000-0000-00007A5E0000}"/>
    <cellStyle name="Note 2 3 3 10 2" xfId="24093" xr:uid="{00000000-0005-0000-0000-00007B5E0000}"/>
    <cellStyle name="Note 2 3 3 10 2 2" xfId="24094" xr:uid="{00000000-0005-0000-0000-00007C5E0000}"/>
    <cellStyle name="Note 2 3 3 10 3" xfId="24095" xr:uid="{00000000-0005-0000-0000-00007D5E0000}"/>
    <cellStyle name="Note 2 3 3 11" xfId="24096" xr:uid="{00000000-0005-0000-0000-00007E5E0000}"/>
    <cellStyle name="Note 2 3 3 11 2" xfId="24097" xr:uid="{00000000-0005-0000-0000-00007F5E0000}"/>
    <cellStyle name="Note 2 3 3 12" xfId="24098" xr:uid="{00000000-0005-0000-0000-0000805E0000}"/>
    <cellStyle name="Note 2 3 3 12 2" xfId="24099" xr:uid="{00000000-0005-0000-0000-0000815E0000}"/>
    <cellStyle name="Note 2 3 3 13" xfId="24100" xr:uid="{00000000-0005-0000-0000-0000825E0000}"/>
    <cellStyle name="Note 2 3 3 14" xfId="24101" xr:uid="{00000000-0005-0000-0000-0000835E0000}"/>
    <cellStyle name="Note 2 3 3 15" xfId="24102" xr:uid="{00000000-0005-0000-0000-0000845E0000}"/>
    <cellStyle name="Note 2 3 3 2" xfId="641" xr:uid="{00000000-0005-0000-0000-0000855E0000}"/>
    <cellStyle name="Note 2 3 3 2 2" xfId="24103" xr:uid="{00000000-0005-0000-0000-0000865E0000}"/>
    <cellStyle name="Note 2 3 3 2 2 2" xfId="24104" xr:uid="{00000000-0005-0000-0000-0000875E0000}"/>
    <cellStyle name="Note 2 3 3 2 2 3" xfId="24105" xr:uid="{00000000-0005-0000-0000-0000885E0000}"/>
    <cellStyle name="Note 2 3 3 2 2 3 2" xfId="24106" xr:uid="{00000000-0005-0000-0000-0000895E0000}"/>
    <cellStyle name="Note 2 3 3 2 2 3 3" xfId="24107" xr:uid="{00000000-0005-0000-0000-00008A5E0000}"/>
    <cellStyle name="Note 2 3 3 2 2 4" xfId="24108" xr:uid="{00000000-0005-0000-0000-00008B5E0000}"/>
    <cellStyle name="Note 2 3 3 2 2 4 2" xfId="24109" xr:uid="{00000000-0005-0000-0000-00008C5E0000}"/>
    <cellStyle name="Note 2 3 3 2 2 4 2 2" xfId="24110" xr:uid="{00000000-0005-0000-0000-00008D5E0000}"/>
    <cellStyle name="Note 2 3 3 2 2 4 3" xfId="24111" xr:uid="{00000000-0005-0000-0000-00008E5E0000}"/>
    <cellStyle name="Note 2 3 3 2 2 5" xfId="24112" xr:uid="{00000000-0005-0000-0000-00008F5E0000}"/>
    <cellStyle name="Note 2 3 3 2 2 5 2" xfId="24113" xr:uid="{00000000-0005-0000-0000-0000905E0000}"/>
    <cellStyle name="Note 2 3 3 2 2 5 2 2" xfId="24114" xr:uid="{00000000-0005-0000-0000-0000915E0000}"/>
    <cellStyle name="Note 2 3 3 2 2 5 3" xfId="24115" xr:uid="{00000000-0005-0000-0000-0000925E0000}"/>
    <cellStyle name="Note 2 3 3 2 2 6" xfId="24116" xr:uid="{00000000-0005-0000-0000-0000935E0000}"/>
    <cellStyle name="Note 2 3 3 2 2 6 2" xfId="24117" xr:uid="{00000000-0005-0000-0000-0000945E0000}"/>
    <cellStyle name="Note 2 3 3 2 2 6 2 2" xfId="24118" xr:uid="{00000000-0005-0000-0000-0000955E0000}"/>
    <cellStyle name="Note 2 3 3 2 2 6 3" xfId="24119" xr:uid="{00000000-0005-0000-0000-0000965E0000}"/>
    <cellStyle name="Note 2 3 3 2 2 7" xfId="24120" xr:uid="{00000000-0005-0000-0000-0000975E0000}"/>
    <cellStyle name="Note 2 3 3 2 2 7 2" xfId="24121" xr:uid="{00000000-0005-0000-0000-0000985E0000}"/>
    <cellStyle name="Note 2 3 3 2 2 8" xfId="24122" xr:uid="{00000000-0005-0000-0000-0000995E0000}"/>
    <cellStyle name="Note 2 3 3 2 2 8 2" xfId="24123" xr:uid="{00000000-0005-0000-0000-00009A5E0000}"/>
    <cellStyle name="Note 2 3 3 2 2 9" xfId="24124" xr:uid="{00000000-0005-0000-0000-00009B5E0000}"/>
    <cellStyle name="Note 2 3 3 2 3" xfId="24125" xr:uid="{00000000-0005-0000-0000-00009C5E0000}"/>
    <cellStyle name="Note 2 3 3 2 3 2" xfId="24126" xr:uid="{00000000-0005-0000-0000-00009D5E0000}"/>
    <cellStyle name="Note 2 3 3 2 3 3" xfId="24127" xr:uid="{00000000-0005-0000-0000-00009E5E0000}"/>
    <cellStyle name="Note 2 3 3 2 3 3 2" xfId="24128" xr:uid="{00000000-0005-0000-0000-00009F5E0000}"/>
    <cellStyle name="Note 2 3 3 2 3 3 3" xfId="24129" xr:uid="{00000000-0005-0000-0000-0000A05E0000}"/>
    <cellStyle name="Note 2 3 3 2 3 4" xfId="24130" xr:uid="{00000000-0005-0000-0000-0000A15E0000}"/>
    <cellStyle name="Note 2 3 3 2 3 4 2" xfId="24131" xr:uid="{00000000-0005-0000-0000-0000A25E0000}"/>
    <cellStyle name="Note 2 3 3 2 3 4 2 2" xfId="24132" xr:uid="{00000000-0005-0000-0000-0000A35E0000}"/>
    <cellStyle name="Note 2 3 3 2 3 4 3" xfId="24133" xr:uid="{00000000-0005-0000-0000-0000A45E0000}"/>
    <cellStyle name="Note 2 3 3 2 3 5" xfId="24134" xr:uid="{00000000-0005-0000-0000-0000A55E0000}"/>
    <cellStyle name="Note 2 3 3 2 3 5 2" xfId="24135" xr:uid="{00000000-0005-0000-0000-0000A65E0000}"/>
    <cellStyle name="Note 2 3 3 2 3 5 2 2" xfId="24136" xr:uid="{00000000-0005-0000-0000-0000A75E0000}"/>
    <cellStyle name="Note 2 3 3 2 3 5 3" xfId="24137" xr:uid="{00000000-0005-0000-0000-0000A85E0000}"/>
    <cellStyle name="Note 2 3 3 2 3 6" xfId="24138" xr:uid="{00000000-0005-0000-0000-0000A95E0000}"/>
    <cellStyle name="Note 2 3 3 2 3 6 2" xfId="24139" xr:uid="{00000000-0005-0000-0000-0000AA5E0000}"/>
    <cellStyle name="Note 2 3 3 2 3 6 2 2" xfId="24140" xr:uid="{00000000-0005-0000-0000-0000AB5E0000}"/>
    <cellStyle name="Note 2 3 3 2 3 6 3" xfId="24141" xr:uid="{00000000-0005-0000-0000-0000AC5E0000}"/>
    <cellStyle name="Note 2 3 3 2 3 7" xfId="24142" xr:uid="{00000000-0005-0000-0000-0000AD5E0000}"/>
    <cellStyle name="Note 2 3 3 2 3 7 2" xfId="24143" xr:uid="{00000000-0005-0000-0000-0000AE5E0000}"/>
    <cellStyle name="Note 2 3 3 2 3 8" xfId="24144" xr:uid="{00000000-0005-0000-0000-0000AF5E0000}"/>
    <cellStyle name="Note 2 3 3 2 3 8 2" xfId="24145" xr:uid="{00000000-0005-0000-0000-0000B05E0000}"/>
    <cellStyle name="Note 2 3 3 2 3 9" xfId="24146" xr:uid="{00000000-0005-0000-0000-0000B15E0000}"/>
    <cellStyle name="Note 2 3 3 2 4" xfId="24147" xr:uid="{00000000-0005-0000-0000-0000B25E0000}"/>
    <cellStyle name="Note 2 3 3 2 4 2" xfId="24148" xr:uid="{00000000-0005-0000-0000-0000B35E0000}"/>
    <cellStyle name="Note 2 3 3 2 4 3" xfId="24149" xr:uid="{00000000-0005-0000-0000-0000B45E0000}"/>
    <cellStyle name="Note 2 3 3 2 4 3 2" xfId="24150" xr:uid="{00000000-0005-0000-0000-0000B55E0000}"/>
    <cellStyle name="Note 2 3 3 2 4 3 2 2" xfId="24151" xr:uid="{00000000-0005-0000-0000-0000B65E0000}"/>
    <cellStyle name="Note 2 3 3 2 4 3 3" xfId="24152" xr:uid="{00000000-0005-0000-0000-0000B75E0000}"/>
    <cellStyle name="Note 2 3 3 2 4 4" xfId="24153" xr:uid="{00000000-0005-0000-0000-0000B85E0000}"/>
    <cellStyle name="Note 2 3 3 2 4 4 2" xfId="24154" xr:uid="{00000000-0005-0000-0000-0000B95E0000}"/>
    <cellStyle name="Note 2 3 3 2 4 4 2 2" xfId="24155" xr:uid="{00000000-0005-0000-0000-0000BA5E0000}"/>
    <cellStyle name="Note 2 3 3 2 4 4 3" xfId="24156" xr:uid="{00000000-0005-0000-0000-0000BB5E0000}"/>
    <cellStyle name="Note 2 3 3 2 4 5" xfId="24157" xr:uid="{00000000-0005-0000-0000-0000BC5E0000}"/>
    <cellStyle name="Note 2 3 3 2 4 5 2" xfId="24158" xr:uid="{00000000-0005-0000-0000-0000BD5E0000}"/>
    <cellStyle name="Note 2 3 3 2 4 5 2 2" xfId="24159" xr:uid="{00000000-0005-0000-0000-0000BE5E0000}"/>
    <cellStyle name="Note 2 3 3 2 4 5 3" xfId="24160" xr:uid="{00000000-0005-0000-0000-0000BF5E0000}"/>
    <cellStyle name="Note 2 3 3 2 4 6" xfId="24161" xr:uid="{00000000-0005-0000-0000-0000C05E0000}"/>
    <cellStyle name="Note 2 3 3 2 4 6 2" xfId="24162" xr:uid="{00000000-0005-0000-0000-0000C15E0000}"/>
    <cellStyle name="Note 2 3 3 2 4 7" xfId="24163" xr:uid="{00000000-0005-0000-0000-0000C25E0000}"/>
    <cellStyle name="Note 2 3 3 2 4 7 2" xfId="24164" xr:uid="{00000000-0005-0000-0000-0000C35E0000}"/>
    <cellStyle name="Note 2 3 3 2 4 8" xfId="24165" xr:uid="{00000000-0005-0000-0000-0000C45E0000}"/>
    <cellStyle name="Note 2 3 3 2 4 9" xfId="24166" xr:uid="{00000000-0005-0000-0000-0000C55E0000}"/>
    <cellStyle name="Note 2 3 3 2 5" xfId="24167" xr:uid="{00000000-0005-0000-0000-0000C65E0000}"/>
    <cellStyle name="Note 2 3 3 2 5 2" xfId="24168" xr:uid="{00000000-0005-0000-0000-0000C75E0000}"/>
    <cellStyle name="Note 2 3 3 2 5 3" xfId="24169" xr:uid="{00000000-0005-0000-0000-0000C85E0000}"/>
    <cellStyle name="Note 2 3 3 2 6" xfId="24170" xr:uid="{00000000-0005-0000-0000-0000C95E0000}"/>
    <cellStyle name="Note 2 3 3 2 6 2" xfId="24171" xr:uid="{00000000-0005-0000-0000-0000CA5E0000}"/>
    <cellStyle name="Note 2 3 3 2 6 2 2" xfId="24172" xr:uid="{00000000-0005-0000-0000-0000CB5E0000}"/>
    <cellStyle name="Note 2 3 3 2 6 2 2 2" xfId="24173" xr:uid="{00000000-0005-0000-0000-0000CC5E0000}"/>
    <cellStyle name="Note 2 3 3 2 6 2 3" xfId="24174" xr:uid="{00000000-0005-0000-0000-0000CD5E0000}"/>
    <cellStyle name="Note 2 3 3 2 6 3" xfId="24175" xr:uid="{00000000-0005-0000-0000-0000CE5E0000}"/>
    <cellStyle name="Note 2 3 3 2 6 3 2" xfId="24176" xr:uid="{00000000-0005-0000-0000-0000CF5E0000}"/>
    <cellStyle name="Note 2 3 3 2 6 3 2 2" xfId="24177" xr:uid="{00000000-0005-0000-0000-0000D05E0000}"/>
    <cellStyle name="Note 2 3 3 2 6 3 3" xfId="24178" xr:uid="{00000000-0005-0000-0000-0000D15E0000}"/>
    <cellStyle name="Note 2 3 3 2 6 4" xfId="24179" xr:uid="{00000000-0005-0000-0000-0000D25E0000}"/>
    <cellStyle name="Note 2 3 3 2 6 4 2" xfId="24180" xr:uid="{00000000-0005-0000-0000-0000D35E0000}"/>
    <cellStyle name="Note 2 3 3 2 6 4 2 2" xfId="24181" xr:uid="{00000000-0005-0000-0000-0000D45E0000}"/>
    <cellStyle name="Note 2 3 3 2 6 4 3" xfId="24182" xr:uid="{00000000-0005-0000-0000-0000D55E0000}"/>
    <cellStyle name="Note 2 3 3 2 6 5" xfId="24183" xr:uid="{00000000-0005-0000-0000-0000D65E0000}"/>
    <cellStyle name="Note 2 3 3 2 6 5 2" xfId="24184" xr:uid="{00000000-0005-0000-0000-0000D75E0000}"/>
    <cellStyle name="Note 2 3 3 2 6 6" xfId="24185" xr:uid="{00000000-0005-0000-0000-0000D85E0000}"/>
    <cellStyle name="Note 2 3 3 2 6 6 2" xfId="24186" xr:uid="{00000000-0005-0000-0000-0000D95E0000}"/>
    <cellStyle name="Note 2 3 3 2 6 7" xfId="24187" xr:uid="{00000000-0005-0000-0000-0000DA5E0000}"/>
    <cellStyle name="Note 2 3 3 2 7" xfId="24188" xr:uid="{00000000-0005-0000-0000-0000DB5E0000}"/>
    <cellStyle name="Note 2 3 3 2 7 2" xfId="24189" xr:uid="{00000000-0005-0000-0000-0000DC5E0000}"/>
    <cellStyle name="Note 2 3 3 2 7 2 2" xfId="24190" xr:uid="{00000000-0005-0000-0000-0000DD5E0000}"/>
    <cellStyle name="Note 2 3 3 2 7 3" xfId="24191" xr:uid="{00000000-0005-0000-0000-0000DE5E0000}"/>
    <cellStyle name="Note 2 3 3 2 8" xfId="24192" xr:uid="{00000000-0005-0000-0000-0000DF5E0000}"/>
    <cellStyle name="Note 2 3 3 2 8 2" xfId="24193" xr:uid="{00000000-0005-0000-0000-0000E05E0000}"/>
    <cellStyle name="Note 2 3 3 2 8 2 2" xfId="24194" xr:uid="{00000000-0005-0000-0000-0000E15E0000}"/>
    <cellStyle name="Note 2 3 3 2 8 3" xfId="24195" xr:uid="{00000000-0005-0000-0000-0000E25E0000}"/>
    <cellStyle name="Note 2 3 3 3" xfId="642" xr:uid="{00000000-0005-0000-0000-0000E35E0000}"/>
    <cellStyle name="Note 2 3 3 3 10" xfId="24196" xr:uid="{00000000-0005-0000-0000-0000E45E0000}"/>
    <cellStyle name="Note 2 3 3 3 2" xfId="643" xr:uid="{00000000-0005-0000-0000-0000E55E0000}"/>
    <cellStyle name="Note 2 3 3 3 2 2" xfId="24197" xr:uid="{00000000-0005-0000-0000-0000E65E0000}"/>
    <cellStyle name="Note 2 3 3 3 2 3" xfId="24198" xr:uid="{00000000-0005-0000-0000-0000E75E0000}"/>
    <cellStyle name="Note 2 3 3 3 2 3 2" xfId="24199" xr:uid="{00000000-0005-0000-0000-0000E85E0000}"/>
    <cellStyle name="Note 2 3 3 3 2 3 3" xfId="24200" xr:uid="{00000000-0005-0000-0000-0000E95E0000}"/>
    <cellStyle name="Note 2 3 3 3 2 4" xfId="24201" xr:uid="{00000000-0005-0000-0000-0000EA5E0000}"/>
    <cellStyle name="Note 2 3 3 3 2 4 2" xfId="24202" xr:uid="{00000000-0005-0000-0000-0000EB5E0000}"/>
    <cellStyle name="Note 2 3 3 3 2 4 2 2" xfId="24203" xr:uid="{00000000-0005-0000-0000-0000EC5E0000}"/>
    <cellStyle name="Note 2 3 3 3 2 4 3" xfId="24204" xr:uid="{00000000-0005-0000-0000-0000ED5E0000}"/>
    <cellStyle name="Note 2 3 3 3 2 5" xfId="24205" xr:uid="{00000000-0005-0000-0000-0000EE5E0000}"/>
    <cellStyle name="Note 2 3 3 3 2 5 2" xfId="24206" xr:uid="{00000000-0005-0000-0000-0000EF5E0000}"/>
    <cellStyle name="Note 2 3 3 3 2 5 2 2" xfId="24207" xr:uid="{00000000-0005-0000-0000-0000F05E0000}"/>
    <cellStyle name="Note 2 3 3 3 2 5 3" xfId="24208" xr:uid="{00000000-0005-0000-0000-0000F15E0000}"/>
    <cellStyle name="Note 2 3 3 3 2 6" xfId="24209" xr:uid="{00000000-0005-0000-0000-0000F25E0000}"/>
    <cellStyle name="Note 2 3 3 3 2 6 2" xfId="24210" xr:uid="{00000000-0005-0000-0000-0000F35E0000}"/>
    <cellStyle name="Note 2 3 3 3 2 6 2 2" xfId="24211" xr:uid="{00000000-0005-0000-0000-0000F45E0000}"/>
    <cellStyle name="Note 2 3 3 3 2 6 3" xfId="24212" xr:uid="{00000000-0005-0000-0000-0000F55E0000}"/>
    <cellStyle name="Note 2 3 3 3 2 7" xfId="24213" xr:uid="{00000000-0005-0000-0000-0000F65E0000}"/>
    <cellStyle name="Note 2 3 3 3 2 7 2" xfId="24214" xr:uid="{00000000-0005-0000-0000-0000F75E0000}"/>
    <cellStyle name="Note 2 3 3 3 2 8" xfId="24215" xr:uid="{00000000-0005-0000-0000-0000F85E0000}"/>
    <cellStyle name="Note 2 3 3 3 2 8 2" xfId="24216" xr:uid="{00000000-0005-0000-0000-0000F95E0000}"/>
    <cellStyle name="Note 2 3 3 3 2 9" xfId="24217" xr:uid="{00000000-0005-0000-0000-0000FA5E0000}"/>
    <cellStyle name="Note 2 3 3 3 3" xfId="644" xr:uid="{00000000-0005-0000-0000-0000FB5E0000}"/>
    <cellStyle name="Note 2 3 3 3 4" xfId="24218" xr:uid="{00000000-0005-0000-0000-0000FC5E0000}"/>
    <cellStyle name="Note 2 3 3 3 4 2" xfId="24219" xr:uid="{00000000-0005-0000-0000-0000FD5E0000}"/>
    <cellStyle name="Note 2 3 3 3 4 3" xfId="24220" xr:uid="{00000000-0005-0000-0000-0000FE5E0000}"/>
    <cellStyle name="Note 2 3 3 3 5" xfId="24221" xr:uid="{00000000-0005-0000-0000-0000FF5E0000}"/>
    <cellStyle name="Note 2 3 3 3 5 2" xfId="24222" xr:uid="{00000000-0005-0000-0000-0000005F0000}"/>
    <cellStyle name="Note 2 3 3 3 5 2 2" xfId="24223" xr:uid="{00000000-0005-0000-0000-0000015F0000}"/>
    <cellStyle name="Note 2 3 3 3 5 3" xfId="24224" xr:uid="{00000000-0005-0000-0000-0000025F0000}"/>
    <cellStyle name="Note 2 3 3 3 6" xfId="24225" xr:uid="{00000000-0005-0000-0000-0000035F0000}"/>
    <cellStyle name="Note 2 3 3 3 6 2" xfId="24226" xr:uid="{00000000-0005-0000-0000-0000045F0000}"/>
    <cellStyle name="Note 2 3 3 3 6 2 2" xfId="24227" xr:uid="{00000000-0005-0000-0000-0000055F0000}"/>
    <cellStyle name="Note 2 3 3 3 6 3" xfId="24228" xr:uid="{00000000-0005-0000-0000-0000065F0000}"/>
    <cellStyle name="Note 2 3 3 3 7" xfId="24229" xr:uid="{00000000-0005-0000-0000-0000075F0000}"/>
    <cellStyle name="Note 2 3 3 3 7 2" xfId="24230" xr:uid="{00000000-0005-0000-0000-0000085F0000}"/>
    <cellStyle name="Note 2 3 3 3 7 2 2" xfId="24231" xr:uid="{00000000-0005-0000-0000-0000095F0000}"/>
    <cellStyle name="Note 2 3 3 3 7 3" xfId="24232" xr:uid="{00000000-0005-0000-0000-00000A5F0000}"/>
    <cellStyle name="Note 2 3 3 3 8" xfId="24233" xr:uid="{00000000-0005-0000-0000-00000B5F0000}"/>
    <cellStyle name="Note 2 3 3 3 8 2" xfId="24234" xr:uid="{00000000-0005-0000-0000-00000C5F0000}"/>
    <cellStyle name="Note 2 3 3 3 9" xfId="24235" xr:uid="{00000000-0005-0000-0000-00000D5F0000}"/>
    <cellStyle name="Note 2 3 3 3 9 2" xfId="24236" xr:uid="{00000000-0005-0000-0000-00000E5F0000}"/>
    <cellStyle name="Note 2 3 3 4" xfId="645" xr:uid="{00000000-0005-0000-0000-00000F5F0000}"/>
    <cellStyle name="Note 2 3 3 4 2" xfId="646" xr:uid="{00000000-0005-0000-0000-0000105F0000}"/>
    <cellStyle name="Note 2 3 3 4 2 10" xfId="24237" xr:uid="{00000000-0005-0000-0000-0000115F0000}"/>
    <cellStyle name="Note 2 3 3 4 2 2" xfId="24238" xr:uid="{00000000-0005-0000-0000-0000125F0000}"/>
    <cellStyle name="Note 2 3 3 4 2 3" xfId="24239" xr:uid="{00000000-0005-0000-0000-0000135F0000}"/>
    <cellStyle name="Note 2 3 3 4 2 4" xfId="24240" xr:uid="{00000000-0005-0000-0000-0000145F0000}"/>
    <cellStyle name="Note 2 3 3 4 2 4 2" xfId="24241" xr:uid="{00000000-0005-0000-0000-0000155F0000}"/>
    <cellStyle name="Note 2 3 3 4 2 4 2 2" xfId="24242" xr:uid="{00000000-0005-0000-0000-0000165F0000}"/>
    <cellStyle name="Note 2 3 3 4 2 4 3" xfId="24243" xr:uid="{00000000-0005-0000-0000-0000175F0000}"/>
    <cellStyle name="Note 2 3 3 4 2 5" xfId="24244" xr:uid="{00000000-0005-0000-0000-0000185F0000}"/>
    <cellStyle name="Note 2 3 3 4 2 5 2" xfId="24245" xr:uid="{00000000-0005-0000-0000-0000195F0000}"/>
    <cellStyle name="Note 2 3 3 4 2 5 2 2" xfId="24246" xr:uid="{00000000-0005-0000-0000-00001A5F0000}"/>
    <cellStyle name="Note 2 3 3 4 2 5 3" xfId="24247" xr:uid="{00000000-0005-0000-0000-00001B5F0000}"/>
    <cellStyle name="Note 2 3 3 4 2 6" xfId="24248" xr:uid="{00000000-0005-0000-0000-00001C5F0000}"/>
    <cellStyle name="Note 2 3 3 4 2 6 2" xfId="24249" xr:uid="{00000000-0005-0000-0000-00001D5F0000}"/>
    <cellStyle name="Note 2 3 3 4 2 6 2 2" xfId="24250" xr:uid="{00000000-0005-0000-0000-00001E5F0000}"/>
    <cellStyle name="Note 2 3 3 4 2 6 3" xfId="24251" xr:uid="{00000000-0005-0000-0000-00001F5F0000}"/>
    <cellStyle name="Note 2 3 3 4 2 7" xfId="24252" xr:uid="{00000000-0005-0000-0000-0000205F0000}"/>
    <cellStyle name="Note 2 3 3 4 2 7 2" xfId="24253" xr:uid="{00000000-0005-0000-0000-0000215F0000}"/>
    <cellStyle name="Note 2 3 3 4 2 8" xfId="24254" xr:uid="{00000000-0005-0000-0000-0000225F0000}"/>
    <cellStyle name="Note 2 3 3 4 2 8 2" xfId="24255" xr:uid="{00000000-0005-0000-0000-0000235F0000}"/>
    <cellStyle name="Note 2 3 3 4 2 9" xfId="24256" xr:uid="{00000000-0005-0000-0000-0000245F0000}"/>
    <cellStyle name="Note 2 3 3 4 3" xfId="647" xr:uid="{00000000-0005-0000-0000-0000255F0000}"/>
    <cellStyle name="Note 2 3 3 4 4" xfId="24257" xr:uid="{00000000-0005-0000-0000-0000265F0000}"/>
    <cellStyle name="Note 2 3 3 4 4 2" xfId="24258" xr:uid="{00000000-0005-0000-0000-0000275F0000}"/>
    <cellStyle name="Note 2 3 3 4 4 2 2" xfId="24259" xr:uid="{00000000-0005-0000-0000-0000285F0000}"/>
    <cellStyle name="Note 2 3 3 4 4 3" xfId="24260" xr:uid="{00000000-0005-0000-0000-0000295F0000}"/>
    <cellStyle name="Note 2 3 3 4 5" xfId="24261" xr:uid="{00000000-0005-0000-0000-00002A5F0000}"/>
    <cellStyle name="Note 2 3 3 4 5 2" xfId="24262" xr:uid="{00000000-0005-0000-0000-00002B5F0000}"/>
    <cellStyle name="Note 2 3 3 4 5 2 2" xfId="24263" xr:uid="{00000000-0005-0000-0000-00002C5F0000}"/>
    <cellStyle name="Note 2 3 3 4 5 3" xfId="24264" xr:uid="{00000000-0005-0000-0000-00002D5F0000}"/>
    <cellStyle name="Note 2 3 3 5" xfId="24265" xr:uid="{00000000-0005-0000-0000-00002E5F0000}"/>
    <cellStyle name="Note 2 3 3 5 2" xfId="24266" xr:uid="{00000000-0005-0000-0000-00002F5F0000}"/>
    <cellStyle name="Note 2 3 3 5 3" xfId="24267" xr:uid="{00000000-0005-0000-0000-0000305F0000}"/>
    <cellStyle name="Note 2 3 3 5 3 2" xfId="24268" xr:uid="{00000000-0005-0000-0000-0000315F0000}"/>
    <cellStyle name="Note 2 3 3 5 3 3" xfId="24269" xr:uid="{00000000-0005-0000-0000-0000325F0000}"/>
    <cellStyle name="Note 2 3 3 5 4" xfId="24270" xr:uid="{00000000-0005-0000-0000-0000335F0000}"/>
    <cellStyle name="Note 2 3 3 5 4 2" xfId="24271" xr:uid="{00000000-0005-0000-0000-0000345F0000}"/>
    <cellStyle name="Note 2 3 3 5 4 2 2" xfId="24272" xr:uid="{00000000-0005-0000-0000-0000355F0000}"/>
    <cellStyle name="Note 2 3 3 5 4 3" xfId="24273" xr:uid="{00000000-0005-0000-0000-0000365F0000}"/>
    <cellStyle name="Note 2 3 3 5 5" xfId="24274" xr:uid="{00000000-0005-0000-0000-0000375F0000}"/>
    <cellStyle name="Note 2 3 3 5 5 2" xfId="24275" xr:uid="{00000000-0005-0000-0000-0000385F0000}"/>
    <cellStyle name="Note 2 3 3 5 5 2 2" xfId="24276" xr:uid="{00000000-0005-0000-0000-0000395F0000}"/>
    <cellStyle name="Note 2 3 3 5 5 3" xfId="24277" xr:uid="{00000000-0005-0000-0000-00003A5F0000}"/>
    <cellStyle name="Note 2 3 3 5 6" xfId="24278" xr:uid="{00000000-0005-0000-0000-00003B5F0000}"/>
    <cellStyle name="Note 2 3 3 5 6 2" xfId="24279" xr:uid="{00000000-0005-0000-0000-00003C5F0000}"/>
    <cellStyle name="Note 2 3 3 5 6 2 2" xfId="24280" xr:uid="{00000000-0005-0000-0000-00003D5F0000}"/>
    <cellStyle name="Note 2 3 3 5 6 3" xfId="24281" xr:uid="{00000000-0005-0000-0000-00003E5F0000}"/>
    <cellStyle name="Note 2 3 3 5 7" xfId="24282" xr:uid="{00000000-0005-0000-0000-00003F5F0000}"/>
    <cellStyle name="Note 2 3 3 5 7 2" xfId="24283" xr:uid="{00000000-0005-0000-0000-0000405F0000}"/>
    <cellStyle name="Note 2 3 3 5 8" xfId="24284" xr:uid="{00000000-0005-0000-0000-0000415F0000}"/>
    <cellStyle name="Note 2 3 3 5 8 2" xfId="24285" xr:uid="{00000000-0005-0000-0000-0000425F0000}"/>
    <cellStyle name="Note 2 3 3 5 9" xfId="24286" xr:uid="{00000000-0005-0000-0000-0000435F0000}"/>
    <cellStyle name="Note 2 3 3 6" xfId="24287" xr:uid="{00000000-0005-0000-0000-0000445F0000}"/>
    <cellStyle name="Note 2 3 3 6 2" xfId="24288" xr:uid="{00000000-0005-0000-0000-0000455F0000}"/>
    <cellStyle name="Note 2 3 3 6 3" xfId="24289" xr:uid="{00000000-0005-0000-0000-0000465F0000}"/>
    <cellStyle name="Note 2 3 3 7" xfId="24290" xr:uid="{00000000-0005-0000-0000-0000475F0000}"/>
    <cellStyle name="Note 2 3 3 8" xfId="24291" xr:uid="{00000000-0005-0000-0000-0000485F0000}"/>
    <cellStyle name="Note 2 3 3 8 2" xfId="24292" xr:uid="{00000000-0005-0000-0000-0000495F0000}"/>
    <cellStyle name="Note 2 3 3 8 2 2" xfId="24293" xr:uid="{00000000-0005-0000-0000-00004A5F0000}"/>
    <cellStyle name="Note 2 3 3 8 3" xfId="24294" xr:uid="{00000000-0005-0000-0000-00004B5F0000}"/>
    <cellStyle name="Note 2 3 3 8 4" xfId="24295" xr:uid="{00000000-0005-0000-0000-00004C5F0000}"/>
    <cellStyle name="Note 2 3 3 8 5" xfId="24296" xr:uid="{00000000-0005-0000-0000-00004D5F0000}"/>
    <cellStyle name="Note 2 3 3 9" xfId="24297" xr:uid="{00000000-0005-0000-0000-00004E5F0000}"/>
    <cellStyle name="Note 2 3 3 9 2" xfId="24298" xr:uid="{00000000-0005-0000-0000-00004F5F0000}"/>
    <cellStyle name="Note 2 3 3 9 2 2" xfId="24299" xr:uid="{00000000-0005-0000-0000-0000505F0000}"/>
    <cellStyle name="Note 2 3 3 9 3" xfId="24300" xr:uid="{00000000-0005-0000-0000-0000515F0000}"/>
    <cellStyle name="Note 2 3 4" xfId="648" xr:uid="{00000000-0005-0000-0000-0000525F0000}"/>
    <cellStyle name="Note 2 3 4 2" xfId="24301" xr:uid="{00000000-0005-0000-0000-0000535F0000}"/>
    <cellStyle name="Note 2 3 4 2 2" xfId="24302" xr:uid="{00000000-0005-0000-0000-0000545F0000}"/>
    <cellStyle name="Note 2 3 4 2 3" xfId="24303" xr:uid="{00000000-0005-0000-0000-0000555F0000}"/>
    <cellStyle name="Note 2 3 4 2 3 2" xfId="24304" xr:uid="{00000000-0005-0000-0000-0000565F0000}"/>
    <cellStyle name="Note 2 3 4 2 3 3" xfId="24305" xr:uid="{00000000-0005-0000-0000-0000575F0000}"/>
    <cellStyle name="Note 2 3 4 2 4" xfId="24306" xr:uid="{00000000-0005-0000-0000-0000585F0000}"/>
    <cellStyle name="Note 2 3 4 2 4 2" xfId="24307" xr:uid="{00000000-0005-0000-0000-0000595F0000}"/>
    <cellStyle name="Note 2 3 4 2 4 2 2" xfId="24308" xr:uid="{00000000-0005-0000-0000-00005A5F0000}"/>
    <cellStyle name="Note 2 3 4 2 4 3" xfId="24309" xr:uid="{00000000-0005-0000-0000-00005B5F0000}"/>
    <cellStyle name="Note 2 3 4 2 5" xfId="24310" xr:uid="{00000000-0005-0000-0000-00005C5F0000}"/>
    <cellStyle name="Note 2 3 4 2 5 2" xfId="24311" xr:uid="{00000000-0005-0000-0000-00005D5F0000}"/>
    <cellStyle name="Note 2 3 4 2 5 2 2" xfId="24312" xr:uid="{00000000-0005-0000-0000-00005E5F0000}"/>
    <cellStyle name="Note 2 3 4 2 5 3" xfId="24313" xr:uid="{00000000-0005-0000-0000-00005F5F0000}"/>
    <cellStyle name="Note 2 3 4 2 6" xfId="24314" xr:uid="{00000000-0005-0000-0000-0000605F0000}"/>
    <cellStyle name="Note 2 3 4 2 6 2" xfId="24315" xr:uid="{00000000-0005-0000-0000-0000615F0000}"/>
    <cellStyle name="Note 2 3 4 2 6 2 2" xfId="24316" xr:uid="{00000000-0005-0000-0000-0000625F0000}"/>
    <cellStyle name="Note 2 3 4 2 6 3" xfId="24317" xr:uid="{00000000-0005-0000-0000-0000635F0000}"/>
    <cellStyle name="Note 2 3 4 2 7" xfId="24318" xr:uid="{00000000-0005-0000-0000-0000645F0000}"/>
    <cellStyle name="Note 2 3 4 2 7 2" xfId="24319" xr:uid="{00000000-0005-0000-0000-0000655F0000}"/>
    <cellStyle name="Note 2 3 4 2 8" xfId="24320" xr:uid="{00000000-0005-0000-0000-0000665F0000}"/>
    <cellStyle name="Note 2 3 4 2 8 2" xfId="24321" xr:uid="{00000000-0005-0000-0000-0000675F0000}"/>
    <cellStyle name="Note 2 3 4 2 9" xfId="24322" xr:uid="{00000000-0005-0000-0000-0000685F0000}"/>
    <cellStyle name="Note 2 3 4 3" xfId="24323" xr:uid="{00000000-0005-0000-0000-0000695F0000}"/>
    <cellStyle name="Note 2 3 4 3 2" xfId="24324" xr:uid="{00000000-0005-0000-0000-00006A5F0000}"/>
    <cellStyle name="Note 2 3 4 3 3" xfId="24325" xr:uid="{00000000-0005-0000-0000-00006B5F0000}"/>
    <cellStyle name="Note 2 3 4 3 3 2" xfId="24326" xr:uid="{00000000-0005-0000-0000-00006C5F0000}"/>
    <cellStyle name="Note 2 3 4 3 3 3" xfId="24327" xr:uid="{00000000-0005-0000-0000-00006D5F0000}"/>
    <cellStyle name="Note 2 3 4 3 4" xfId="24328" xr:uid="{00000000-0005-0000-0000-00006E5F0000}"/>
    <cellStyle name="Note 2 3 4 3 4 2" xfId="24329" xr:uid="{00000000-0005-0000-0000-00006F5F0000}"/>
    <cellStyle name="Note 2 3 4 3 4 2 2" xfId="24330" xr:uid="{00000000-0005-0000-0000-0000705F0000}"/>
    <cellStyle name="Note 2 3 4 3 4 3" xfId="24331" xr:uid="{00000000-0005-0000-0000-0000715F0000}"/>
    <cellStyle name="Note 2 3 4 3 5" xfId="24332" xr:uid="{00000000-0005-0000-0000-0000725F0000}"/>
    <cellStyle name="Note 2 3 4 3 5 2" xfId="24333" xr:uid="{00000000-0005-0000-0000-0000735F0000}"/>
    <cellStyle name="Note 2 3 4 3 5 2 2" xfId="24334" xr:uid="{00000000-0005-0000-0000-0000745F0000}"/>
    <cellStyle name="Note 2 3 4 3 5 3" xfId="24335" xr:uid="{00000000-0005-0000-0000-0000755F0000}"/>
    <cellStyle name="Note 2 3 4 3 6" xfId="24336" xr:uid="{00000000-0005-0000-0000-0000765F0000}"/>
    <cellStyle name="Note 2 3 4 3 6 2" xfId="24337" xr:uid="{00000000-0005-0000-0000-0000775F0000}"/>
    <cellStyle name="Note 2 3 4 3 6 2 2" xfId="24338" xr:uid="{00000000-0005-0000-0000-0000785F0000}"/>
    <cellStyle name="Note 2 3 4 3 6 3" xfId="24339" xr:uid="{00000000-0005-0000-0000-0000795F0000}"/>
    <cellStyle name="Note 2 3 4 3 7" xfId="24340" xr:uid="{00000000-0005-0000-0000-00007A5F0000}"/>
    <cellStyle name="Note 2 3 4 3 7 2" xfId="24341" xr:uid="{00000000-0005-0000-0000-00007B5F0000}"/>
    <cellStyle name="Note 2 3 4 3 8" xfId="24342" xr:uid="{00000000-0005-0000-0000-00007C5F0000}"/>
    <cellStyle name="Note 2 3 4 3 8 2" xfId="24343" xr:uid="{00000000-0005-0000-0000-00007D5F0000}"/>
    <cellStyle name="Note 2 3 4 3 9" xfId="24344" xr:uid="{00000000-0005-0000-0000-00007E5F0000}"/>
    <cellStyle name="Note 2 3 4 4" xfId="24345" xr:uid="{00000000-0005-0000-0000-00007F5F0000}"/>
    <cellStyle name="Note 2 3 4 4 2" xfId="24346" xr:uid="{00000000-0005-0000-0000-0000805F0000}"/>
    <cellStyle name="Note 2 3 4 4 3" xfId="24347" xr:uid="{00000000-0005-0000-0000-0000815F0000}"/>
    <cellStyle name="Note 2 3 4 4 3 2" xfId="24348" xr:uid="{00000000-0005-0000-0000-0000825F0000}"/>
    <cellStyle name="Note 2 3 4 4 3 2 2" xfId="24349" xr:uid="{00000000-0005-0000-0000-0000835F0000}"/>
    <cellStyle name="Note 2 3 4 4 3 3" xfId="24350" xr:uid="{00000000-0005-0000-0000-0000845F0000}"/>
    <cellStyle name="Note 2 3 4 4 4" xfId="24351" xr:uid="{00000000-0005-0000-0000-0000855F0000}"/>
    <cellStyle name="Note 2 3 4 4 4 2" xfId="24352" xr:uid="{00000000-0005-0000-0000-0000865F0000}"/>
    <cellStyle name="Note 2 3 4 4 4 2 2" xfId="24353" xr:uid="{00000000-0005-0000-0000-0000875F0000}"/>
    <cellStyle name="Note 2 3 4 4 4 3" xfId="24354" xr:uid="{00000000-0005-0000-0000-0000885F0000}"/>
    <cellStyle name="Note 2 3 4 4 5" xfId="24355" xr:uid="{00000000-0005-0000-0000-0000895F0000}"/>
    <cellStyle name="Note 2 3 4 4 5 2" xfId="24356" xr:uid="{00000000-0005-0000-0000-00008A5F0000}"/>
    <cellStyle name="Note 2 3 4 4 5 2 2" xfId="24357" xr:uid="{00000000-0005-0000-0000-00008B5F0000}"/>
    <cellStyle name="Note 2 3 4 4 5 3" xfId="24358" xr:uid="{00000000-0005-0000-0000-00008C5F0000}"/>
    <cellStyle name="Note 2 3 4 4 6" xfId="24359" xr:uid="{00000000-0005-0000-0000-00008D5F0000}"/>
    <cellStyle name="Note 2 3 4 4 6 2" xfId="24360" xr:uid="{00000000-0005-0000-0000-00008E5F0000}"/>
    <cellStyle name="Note 2 3 4 4 7" xfId="24361" xr:uid="{00000000-0005-0000-0000-00008F5F0000}"/>
    <cellStyle name="Note 2 3 4 4 7 2" xfId="24362" xr:uid="{00000000-0005-0000-0000-0000905F0000}"/>
    <cellStyle name="Note 2 3 4 4 8" xfId="24363" xr:uid="{00000000-0005-0000-0000-0000915F0000}"/>
    <cellStyle name="Note 2 3 4 4 9" xfId="24364" xr:uid="{00000000-0005-0000-0000-0000925F0000}"/>
    <cellStyle name="Note 2 3 4 5" xfId="24365" xr:uid="{00000000-0005-0000-0000-0000935F0000}"/>
    <cellStyle name="Note 2 3 4 5 2" xfId="24366" xr:uid="{00000000-0005-0000-0000-0000945F0000}"/>
    <cellStyle name="Note 2 3 4 5 3" xfId="24367" xr:uid="{00000000-0005-0000-0000-0000955F0000}"/>
    <cellStyle name="Note 2 3 4 6" xfId="24368" xr:uid="{00000000-0005-0000-0000-0000965F0000}"/>
    <cellStyle name="Note 2 3 4 6 2" xfId="24369" xr:uid="{00000000-0005-0000-0000-0000975F0000}"/>
    <cellStyle name="Note 2 3 4 6 2 2" xfId="24370" xr:uid="{00000000-0005-0000-0000-0000985F0000}"/>
    <cellStyle name="Note 2 3 4 6 2 2 2" xfId="24371" xr:uid="{00000000-0005-0000-0000-0000995F0000}"/>
    <cellStyle name="Note 2 3 4 6 2 3" xfId="24372" xr:uid="{00000000-0005-0000-0000-00009A5F0000}"/>
    <cellStyle name="Note 2 3 4 6 3" xfId="24373" xr:uid="{00000000-0005-0000-0000-00009B5F0000}"/>
    <cellStyle name="Note 2 3 4 6 3 2" xfId="24374" xr:uid="{00000000-0005-0000-0000-00009C5F0000}"/>
    <cellStyle name="Note 2 3 4 6 3 2 2" xfId="24375" xr:uid="{00000000-0005-0000-0000-00009D5F0000}"/>
    <cellStyle name="Note 2 3 4 6 3 3" xfId="24376" xr:uid="{00000000-0005-0000-0000-00009E5F0000}"/>
    <cellStyle name="Note 2 3 4 6 4" xfId="24377" xr:uid="{00000000-0005-0000-0000-00009F5F0000}"/>
    <cellStyle name="Note 2 3 4 6 4 2" xfId="24378" xr:uid="{00000000-0005-0000-0000-0000A05F0000}"/>
    <cellStyle name="Note 2 3 4 6 4 2 2" xfId="24379" xr:uid="{00000000-0005-0000-0000-0000A15F0000}"/>
    <cellStyle name="Note 2 3 4 6 4 3" xfId="24380" xr:uid="{00000000-0005-0000-0000-0000A25F0000}"/>
    <cellStyle name="Note 2 3 4 6 5" xfId="24381" xr:uid="{00000000-0005-0000-0000-0000A35F0000}"/>
    <cellStyle name="Note 2 3 4 6 5 2" xfId="24382" xr:uid="{00000000-0005-0000-0000-0000A45F0000}"/>
    <cellStyle name="Note 2 3 4 6 6" xfId="24383" xr:uid="{00000000-0005-0000-0000-0000A55F0000}"/>
    <cellStyle name="Note 2 3 4 6 6 2" xfId="24384" xr:uid="{00000000-0005-0000-0000-0000A65F0000}"/>
    <cellStyle name="Note 2 3 4 6 7" xfId="24385" xr:uid="{00000000-0005-0000-0000-0000A75F0000}"/>
    <cellStyle name="Note 2 3 4 7" xfId="24386" xr:uid="{00000000-0005-0000-0000-0000A85F0000}"/>
    <cellStyle name="Note 2 3 4 7 2" xfId="24387" xr:uid="{00000000-0005-0000-0000-0000A95F0000}"/>
    <cellStyle name="Note 2 3 4 7 2 2" xfId="24388" xr:uid="{00000000-0005-0000-0000-0000AA5F0000}"/>
    <cellStyle name="Note 2 3 4 7 3" xfId="24389" xr:uid="{00000000-0005-0000-0000-0000AB5F0000}"/>
    <cellStyle name="Note 2 3 4 8" xfId="24390" xr:uid="{00000000-0005-0000-0000-0000AC5F0000}"/>
    <cellStyle name="Note 2 3 4 8 2" xfId="24391" xr:uid="{00000000-0005-0000-0000-0000AD5F0000}"/>
    <cellStyle name="Note 2 3 4 8 2 2" xfId="24392" xr:uid="{00000000-0005-0000-0000-0000AE5F0000}"/>
    <cellStyle name="Note 2 3 4 8 3" xfId="24393" xr:uid="{00000000-0005-0000-0000-0000AF5F0000}"/>
    <cellStyle name="Note 2 3 5" xfId="649" xr:uid="{00000000-0005-0000-0000-0000B05F0000}"/>
    <cellStyle name="Note 2 3 5 10" xfId="24394" xr:uid="{00000000-0005-0000-0000-0000B15F0000}"/>
    <cellStyle name="Note 2 3 5 2" xfId="650" xr:uid="{00000000-0005-0000-0000-0000B25F0000}"/>
    <cellStyle name="Note 2 3 5 2 2" xfId="24395" xr:uid="{00000000-0005-0000-0000-0000B35F0000}"/>
    <cellStyle name="Note 2 3 5 2 3" xfId="24396" xr:uid="{00000000-0005-0000-0000-0000B45F0000}"/>
    <cellStyle name="Note 2 3 5 2 3 2" xfId="24397" xr:uid="{00000000-0005-0000-0000-0000B55F0000}"/>
    <cellStyle name="Note 2 3 5 2 3 3" xfId="24398" xr:uid="{00000000-0005-0000-0000-0000B65F0000}"/>
    <cellStyle name="Note 2 3 5 2 4" xfId="24399" xr:uid="{00000000-0005-0000-0000-0000B75F0000}"/>
    <cellStyle name="Note 2 3 5 2 4 2" xfId="24400" xr:uid="{00000000-0005-0000-0000-0000B85F0000}"/>
    <cellStyle name="Note 2 3 5 2 4 2 2" xfId="24401" xr:uid="{00000000-0005-0000-0000-0000B95F0000}"/>
    <cellStyle name="Note 2 3 5 2 4 3" xfId="24402" xr:uid="{00000000-0005-0000-0000-0000BA5F0000}"/>
    <cellStyle name="Note 2 3 5 2 5" xfId="24403" xr:uid="{00000000-0005-0000-0000-0000BB5F0000}"/>
    <cellStyle name="Note 2 3 5 2 5 2" xfId="24404" xr:uid="{00000000-0005-0000-0000-0000BC5F0000}"/>
    <cellStyle name="Note 2 3 5 2 5 2 2" xfId="24405" xr:uid="{00000000-0005-0000-0000-0000BD5F0000}"/>
    <cellStyle name="Note 2 3 5 2 5 3" xfId="24406" xr:uid="{00000000-0005-0000-0000-0000BE5F0000}"/>
    <cellStyle name="Note 2 3 5 2 6" xfId="24407" xr:uid="{00000000-0005-0000-0000-0000BF5F0000}"/>
    <cellStyle name="Note 2 3 5 2 6 2" xfId="24408" xr:uid="{00000000-0005-0000-0000-0000C05F0000}"/>
    <cellStyle name="Note 2 3 5 2 6 2 2" xfId="24409" xr:uid="{00000000-0005-0000-0000-0000C15F0000}"/>
    <cellStyle name="Note 2 3 5 2 6 3" xfId="24410" xr:uid="{00000000-0005-0000-0000-0000C25F0000}"/>
    <cellStyle name="Note 2 3 5 2 7" xfId="24411" xr:uid="{00000000-0005-0000-0000-0000C35F0000}"/>
    <cellStyle name="Note 2 3 5 2 7 2" xfId="24412" xr:uid="{00000000-0005-0000-0000-0000C45F0000}"/>
    <cellStyle name="Note 2 3 5 2 8" xfId="24413" xr:uid="{00000000-0005-0000-0000-0000C55F0000}"/>
    <cellStyle name="Note 2 3 5 2 8 2" xfId="24414" xr:uid="{00000000-0005-0000-0000-0000C65F0000}"/>
    <cellStyle name="Note 2 3 5 2 9" xfId="24415" xr:uid="{00000000-0005-0000-0000-0000C75F0000}"/>
    <cellStyle name="Note 2 3 5 3" xfId="651" xr:uid="{00000000-0005-0000-0000-0000C85F0000}"/>
    <cellStyle name="Note 2 3 5 4" xfId="24416" xr:uid="{00000000-0005-0000-0000-0000C95F0000}"/>
    <cellStyle name="Note 2 3 5 4 2" xfId="24417" xr:uid="{00000000-0005-0000-0000-0000CA5F0000}"/>
    <cellStyle name="Note 2 3 5 4 3" xfId="24418" xr:uid="{00000000-0005-0000-0000-0000CB5F0000}"/>
    <cellStyle name="Note 2 3 5 5" xfId="24419" xr:uid="{00000000-0005-0000-0000-0000CC5F0000}"/>
    <cellStyle name="Note 2 3 5 5 2" xfId="24420" xr:uid="{00000000-0005-0000-0000-0000CD5F0000}"/>
    <cellStyle name="Note 2 3 5 5 2 2" xfId="24421" xr:uid="{00000000-0005-0000-0000-0000CE5F0000}"/>
    <cellStyle name="Note 2 3 5 5 3" xfId="24422" xr:uid="{00000000-0005-0000-0000-0000CF5F0000}"/>
    <cellStyle name="Note 2 3 5 6" xfId="24423" xr:uid="{00000000-0005-0000-0000-0000D05F0000}"/>
    <cellStyle name="Note 2 3 5 6 2" xfId="24424" xr:uid="{00000000-0005-0000-0000-0000D15F0000}"/>
    <cellStyle name="Note 2 3 5 6 2 2" xfId="24425" xr:uid="{00000000-0005-0000-0000-0000D25F0000}"/>
    <cellStyle name="Note 2 3 5 6 3" xfId="24426" xr:uid="{00000000-0005-0000-0000-0000D35F0000}"/>
    <cellStyle name="Note 2 3 5 7" xfId="24427" xr:uid="{00000000-0005-0000-0000-0000D45F0000}"/>
    <cellStyle name="Note 2 3 5 7 2" xfId="24428" xr:uid="{00000000-0005-0000-0000-0000D55F0000}"/>
    <cellStyle name="Note 2 3 5 7 2 2" xfId="24429" xr:uid="{00000000-0005-0000-0000-0000D65F0000}"/>
    <cellStyle name="Note 2 3 5 7 3" xfId="24430" xr:uid="{00000000-0005-0000-0000-0000D75F0000}"/>
    <cellStyle name="Note 2 3 5 8" xfId="24431" xr:uid="{00000000-0005-0000-0000-0000D85F0000}"/>
    <cellStyle name="Note 2 3 5 8 2" xfId="24432" xr:uid="{00000000-0005-0000-0000-0000D95F0000}"/>
    <cellStyle name="Note 2 3 5 9" xfId="24433" xr:uid="{00000000-0005-0000-0000-0000DA5F0000}"/>
    <cellStyle name="Note 2 3 5 9 2" xfId="24434" xr:uid="{00000000-0005-0000-0000-0000DB5F0000}"/>
    <cellStyle name="Note 2 3 6" xfId="652" xr:uid="{00000000-0005-0000-0000-0000DC5F0000}"/>
    <cellStyle name="Note 2 3 6 2" xfId="653" xr:uid="{00000000-0005-0000-0000-0000DD5F0000}"/>
    <cellStyle name="Note 2 3 6 2 10" xfId="24435" xr:uid="{00000000-0005-0000-0000-0000DE5F0000}"/>
    <cellStyle name="Note 2 3 6 2 2" xfId="24436" xr:uid="{00000000-0005-0000-0000-0000DF5F0000}"/>
    <cellStyle name="Note 2 3 6 2 3" xfId="24437" xr:uid="{00000000-0005-0000-0000-0000E05F0000}"/>
    <cellStyle name="Note 2 3 6 2 4" xfId="24438" xr:uid="{00000000-0005-0000-0000-0000E15F0000}"/>
    <cellStyle name="Note 2 3 6 2 4 2" xfId="24439" xr:uid="{00000000-0005-0000-0000-0000E25F0000}"/>
    <cellStyle name="Note 2 3 6 2 4 2 2" xfId="24440" xr:uid="{00000000-0005-0000-0000-0000E35F0000}"/>
    <cellStyle name="Note 2 3 6 2 4 3" xfId="24441" xr:uid="{00000000-0005-0000-0000-0000E45F0000}"/>
    <cellStyle name="Note 2 3 6 2 5" xfId="24442" xr:uid="{00000000-0005-0000-0000-0000E55F0000}"/>
    <cellStyle name="Note 2 3 6 2 5 2" xfId="24443" xr:uid="{00000000-0005-0000-0000-0000E65F0000}"/>
    <cellStyle name="Note 2 3 6 2 5 2 2" xfId="24444" xr:uid="{00000000-0005-0000-0000-0000E75F0000}"/>
    <cellStyle name="Note 2 3 6 2 5 3" xfId="24445" xr:uid="{00000000-0005-0000-0000-0000E85F0000}"/>
    <cellStyle name="Note 2 3 6 2 6" xfId="24446" xr:uid="{00000000-0005-0000-0000-0000E95F0000}"/>
    <cellStyle name="Note 2 3 6 2 6 2" xfId="24447" xr:uid="{00000000-0005-0000-0000-0000EA5F0000}"/>
    <cellStyle name="Note 2 3 6 2 6 2 2" xfId="24448" xr:uid="{00000000-0005-0000-0000-0000EB5F0000}"/>
    <cellStyle name="Note 2 3 6 2 6 3" xfId="24449" xr:uid="{00000000-0005-0000-0000-0000EC5F0000}"/>
    <cellStyle name="Note 2 3 6 2 7" xfId="24450" xr:uid="{00000000-0005-0000-0000-0000ED5F0000}"/>
    <cellStyle name="Note 2 3 6 2 7 2" xfId="24451" xr:uid="{00000000-0005-0000-0000-0000EE5F0000}"/>
    <cellStyle name="Note 2 3 6 2 8" xfId="24452" xr:uid="{00000000-0005-0000-0000-0000EF5F0000}"/>
    <cellStyle name="Note 2 3 6 2 8 2" xfId="24453" xr:uid="{00000000-0005-0000-0000-0000F05F0000}"/>
    <cellStyle name="Note 2 3 6 2 9" xfId="24454" xr:uid="{00000000-0005-0000-0000-0000F15F0000}"/>
    <cellStyle name="Note 2 3 6 3" xfId="654" xr:uid="{00000000-0005-0000-0000-0000F25F0000}"/>
    <cellStyle name="Note 2 3 6 4" xfId="24455" xr:uid="{00000000-0005-0000-0000-0000F35F0000}"/>
    <cellStyle name="Note 2 3 6 4 2" xfId="24456" xr:uid="{00000000-0005-0000-0000-0000F45F0000}"/>
    <cellStyle name="Note 2 3 6 4 2 2" xfId="24457" xr:uid="{00000000-0005-0000-0000-0000F55F0000}"/>
    <cellStyle name="Note 2 3 6 4 3" xfId="24458" xr:uid="{00000000-0005-0000-0000-0000F65F0000}"/>
    <cellStyle name="Note 2 3 6 5" xfId="24459" xr:uid="{00000000-0005-0000-0000-0000F75F0000}"/>
    <cellStyle name="Note 2 3 6 5 2" xfId="24460" xr:uid="{00000000-0005-0000-0000-0000F85F0000}"/>
    <cellStyle name="Note 2 3 6 5 2 2" xfId="24461" xr:uid="{00000000-0005-0000-0000-0000F95F0000}"/>
    <cellStyle name="Note 2 3 6 5 3" xfId="24462" xr:uid="{00000000-0005-0000-0000-0000FA5F0000}"/>
    <cellStyle name="Note 2 3 7" xfId="24463" xr:uid="{00000000-0005-0000-0000-0000FB5F0000}"/>
    <cellStyle name="Note 2 3 7 2" xfId="24464" xr:uid="{00000000-0005-0000-0000-0000FC5F0000}"/>
    <cellStyle name="Note 2 3 7 3" xfId="24465" xr:uid="{00000000-0005-0000-0000-0000FD5F0000}"/>
    <cellStyle name="Note 2 3 7 3 2" xfId="24466" xr:uid="{00000000-0005-0000-0000-0000FE5F0000}"/>
    <cellStyle name="Note 2 3 7 3 3" xfId="24467" xr:uid="{00000000-0005-0000-0000-0000FF5F0000}"/>
    <cellStyle name="Note 2 3 7 4" xfId="24468" xr:uid="{00000000-0005-0000-0000-000000600000}"/>
    <cellStyle name="Note 2 3 7 4 2" xfId="24469" xr:uid="{00000000-0005-0000-0000-000001600000}"/>
    <cellStyle name="Note 2 3 7 4 2 2" xfId="24470" xr:uid="{00000000-0005-0000-0000-000002600000}"/>
    <cellStyle name="Note 2 3 7 4 3" xfId="24471" xr:uid="{00000000-0005-0000-0000-000003600000}"/>
    <cellStyle name="Note 2 3 7 5" xfId="24472" xr:uid="{00000000-0005-0000-0000-000004600000}"/>
    <cellStyle name="Note 2 3 7 5 2" xfId="24473" xr:uid="{00000000-0005-0000-0000-000005600000}"/>
    <cellStyle name="Note 2 3 7 5 2 2" xfId="24474" xr:uid="{00000000-0005-0000-0000-000006600000}"/>
    <cellStyle name="Note 2 3 7 5 3" xfId="24475" xr:uid="{00000000-0005-0000-0000-000007600000}"/>
    <cellStyle name="Note 2 3 7 6" xfId="24476" xr:uid="{00000000-0005-0000-0000-000008600000}"/>
    <cellStyle name="Note 2 3 7 6 2" xfId="24477" xr:uid="{00000000-0005-0000-0000-000009600000}"/>
    <cellStyle name="Note 2 3 7 6 2 2" xfId="24478" xr:uid="{00000000-0005-0000-0000-00000A600000}"/>
    <cellStyle name="Note 2 3 7 6 3" xfId="24479" xr:uid="{00000000-0005-0000-0000-00000B600000}"/>
    <cellStyle name="Note 2 3 7 7" xfId="24480" xr:uid="{00000000-0005-0000-0000-00000C600000}"/>
    <cellStyle name="Note 2 3 7 7 2" xfId="24481" xr:uid="{00000000-0005-0000-0000-00000D600000}"/>
    <cellStyle name="Note 2 3 7 8" xfId="24482" xr:uid="{00000000-0005-0000-0000-00000E600000}"/>
    <cellStyle name="Note 2 3 7 8 2" xfId="24483" xr:uid="{00000000-0005-0000-0000-00000F600000}"/>
    <cellStyle name="Note 2 3 7 9" xfId="24484" xr:uid="{00000000-0005-0000-0000-000010600000}"/>
    <cellStyle name="Note 2 3 8" xfId="24485" xr:uid="{00000000-0005-0000-0000-000011600000}"/>
    <cellStyle name="Note 2 3 8 2" xfId="24486" xr:uid="{00000000-0005-0000-0000-000012600000}"/>
    <cellStyle name="Note 2 3 8 3" xfId="24487" xr:uid="{00000000-0005-0000-0000-000013600000}"/>
    <cellStyle name="Note 2 3 9" xfId="24488" xr:uid="{00000000-0005-0000-0000-000014600000}"/>
    <cellStyle name="Note 2 4" xfId="655" xr:uid="{00000000-0005-0000-0000-000015600000}"/>
    <cellStyle name="Note 2 4 10" xfId="24489" xr:uid="{00000000-0005-0000-0000-000016600000}"/>
    <cellStyle name="Note 2 4 10 2" xfId="24490" xr:uid="{00000000-0005-0000-0000-000017600000}"/>
    <cellStyle name="Note 2 4 10 2 2" xfId="24491" xr:uid="{00000000-0005-0000-0000-000018600000}"/>
    <cellStyle name="Note 2 4 10 3" xfId="24492" xr:uid="{00000000-0005-0000-0000-000019600000}"/>
    <cellStyle name="Note 2 4 11" xfId="24493" xr:uid="{00000000-0005-0000-0000-00001A600000}"/>
    <cellStyle name="Note 2 4 11 2" xfId="24494" xr:uid="{00000000-0005-0000-0000-00001B600000}"/>
    <cellStyle name="Note 2 4 12" xfId="24495" xr:uid="{00000000-0005-0000-0000-00001C600000}"/>
    <cellStyle name="Note 2 4 12 2" xfId="24496" xr:uid="{00000000-0005-0000-0000-00001D600000}"/>
    <cellStyle name="Note 2 4 13" xfId="24497" xr:uid="{00000000-0005-0000-0000-00001E600000}"/>
    <cellStyle name="Note 2 4 14" xfId="24498" xr:uid="{00000000-0005-0000-0000-00001F600000}"/>
    <cellStyle name="Note 2 4 15" xfId="24499" xr:uid="{00000000-0005-0000-0000-000020600000}"/>
    <cellStyle name="Note 2 4 2" xfId="656" xr:uid="{00000000-0005-0000-0000-000021600000}"/>
    <cellStyle name="Note 2 4 2 2" xfId="24500" xr:uid="{00000000-0005-0000-0000-000022600000}"/>
    <cellStyle name="Note 2 4 2 2 2" xfId="24501" xr:uid="{00000000-0005-0000-0000-000023600000}"/>
    <cellStyle name="Note 2 4 2 2 3" xfId="24502" xr:uid="{00000000-0005-0000-0000-000024600000}"/>
    <cellStyle name="Note 2 4 2 2 3 2" xfId="24503" xr:uid="{00000000-0005-0000-0000-000025600000}"/>
    <cellStyle name="Note 2 4 2 2 3 3" xfId="24504" xr:uid="{00000000-0005-0000-0000-000026600000}"/>
    <cellStyle name="Note 2 4 2 2 4" xfId="24505" xr:uid="{00000000-0005-0000-0000-000027600000}"/>
    <cellStyle name="Note 2 4 2 2 4 2" xfId="24506" xr:uid="{00000000-0005-0000-0000-000028600000}"/>
    <cellStyle name="Note 2 4 2 2 4 2 2" xfId="24507" xr:uid="{00000000-0005-0000-0000-000029600000}"/>
    <cellStyle name="Note 2 4 2 2 4 3" xfId="24508" xr:uid="{00000000-0005-0000-0000-00002A600000}"/>
    <cellStyle name="Note 2 4 2 2 5" xfId="24509" xr:uid="{00000000-0005-0000-0000-00002B600000}"/>
    <cellStyle name="Note 2 4 2 2 5 2" xfId="24510" xr:uid="{00000000-0005-0000-0000-00002C600000}"/>
    <cellStyle name="Note 2 4 2 2 5 2 2" xfId="24511" xr:uid="{00000000-0005-0000-0000-00002D600000}"/>
    <cellStyle name="Note 2 4 2 2 5 3" xfId="24512" xr:uid="{00000000-0005-0000-0000-00002E600000}"/>
    <cellStyle name="Note 2 4 2 2 6" xfId="24513" xr:uid="{00000000-0005-0000-0000-00002F600000}"/>
    <cellStyle name="Note 2 4 2 2 6 2" xfId="24514" xr:uid="{00000000-0005-0000-0000-000030600000}"/>
    <cellStyle name="Note 2 4 2 2 6 2 2" xfId="24515" xr:uid="{00000000-0005-0000-0000-000031600000}"/>
    <cellStyle name="Note 2 4 2 2 6 3" xfId="24516" xr:uid="{00000000-0005-0000-0000-000032600000}"/>
    <cellStyle name="Note 2 4 2 2 7" xfId="24517" xr:uid="{00000000-0005-0000-0000-000033600000}"/>
    <cellStyle name="Note 2 4 2 2 7 2" xfId="24518" xr:uid="{00000000-0005-0000-0000-000034600000}"/>
    <cellStyle name="Note 2 4 2 2 8" xfId="24519" xr:uid="{00000000-0005-0000-0000-000035600000}"/>
    <cellStyle name="Note 2 4 2 2 8 2" xfId="24520" xr:uid="{00000000-0005-0000-0000-000036600000}"/>
    <cellStyle name="Note 2 4 2 2 9" xfId="24521" xr:uid="{00000000-0005-0000-0000-000037600000}"/>
    <cellStyle name="Note 2 4 2 3" xfId="24522" xr:uid="{00000000-0005-0000-0000-000038600000}"/>
    <cellStyle name="Note 2 4 2 3 2" xfId="24523" xr:uid="{00000000-0005-0000-0000-000039600000}"/>
    <cellStyle name="Note 2 4 2 3 3" xfId="24524" xr:uid="{00000000-0005-0000-0000-00003A600000}"/>
    <cellStyle name="Note 2 4 2 3 3 2" xfId="24525" xr:uid="{00000000-0005-0000-0000-00003B600000}"/>
    <cellStyle name="Note 2 4 2 3 3 3" xfId="24526" xr:uid="{00000000-0005-0000-0000-00003C600000}"/>
    <cellStyle name="Note 2 4 2 3 4" xfId="24527" xr:uid="{00000000-0005-0000-0000-00003D600000}"/>
    <cellStyle name="Note 2 4 2 3 4 2" xfId="24528" xr:uid="{00000000-0005-0000-0000-00003E600000}"/>
    <cellStyle name="Note 2 4 2 3 4 2 2" xfId="24529" xr:uid="{00000000-0005-0000-0000-00003F600000}"/>
    <cellStyle name="Note 2 4 2 3 4 3" xfId="24530" xr:uid="{00000000-0005-0000-0000-000040600000}"/>
    <cellStyle name="Note 2 4 2 3 5" xfId="24531" xr:uid="{00000000-0005-0000-0000-000041600000}"/>
    <cellStyle name="Note 2 4 2 3 5 2" xfId="24532" xr:uid="{00000000-0005-0000-0000-000042600000}"/>
    <cellStyle name="Note 2 4 2 3 5 2 2" xfId="24533" xr:uid="{00000000-0005-0000-0000-000043600000}"/>
    <cellStyle name="Note 2 4 2 3 5 3" xfId="24534" xr:uid="{00000000-0005-0000-0000-000044600000}"/>
    <cellStyle name="Note 2 4 2 3 6" xfId="24535" xr:uid="{00000000-0005-0000-0000-000045600000}"/>
    <cellStyle name="Note 2 4 2 3 6 2" xfId="24536" xr:uid="{00000000-0005-0000-0000-000046600000}"/>
    <cellStyle name="Note 2 4 2 3 6 2 2" xfId="24537" xr:uid="{00000000-0005-0000-0000-000047600000}"/>
    <cellStyle name="Note 2 4 2 3 6 3" xfId="24538" xr:uid="{00000000-0005-0000-0000-000048600000}"/>
    <cellStyle name="Note 2 4 2 3 7" xfId="24539" xr:uid="{00000000-0005-0000-0000-000049600000}"/>
    <cellStyle name="Note 2 4 2 3 7 2" xfId="24540" xr:uid="{00000000-0005-0000-0000-00004A600000}"/>
    <cellStyle name="Note 2 4 2 3 8" xfId="24541" xr:uid="{00000000-0005-0000-0000-00004B600000}"/>
    <cellStyle name="Note 2 4 2 3 8 2" xfId="24542" xr:uid="{00000000-0005-0000-0000-00004C600000}"/>
    <cellStyle name="Note 2 4 2 3 9" xfId="24543" xr:uid="{00000000-0005-0000-0000-00004D600000}"/>
    <cellStyle name="Note 2 4 2 4" xfId="24544" xr:uid="{00000000-0005-0000-0000-00004E600000}"/>
    <cellStyle name="Note 2 4 2 4 2" xfId="24545" xr:uid="{00000000-0005-0000-0000-00004F600000}"/>
    <cellStyle name="Note 2 4 2 4 3" xfId="24546" xr:uid="{00000000-0005-0000-0000-000050600000}"/>
    <cellStyle name="Note 2 4 2 4 3 2" xfId="24547" xr:uid="{00000000-0005-0000-0000-000051600000}"/>
    <cellStyle name="Note 2 4 2 4 3 2 2" xfId="24548" xr:uid="{00000000-0005-0000-0000-000052600000}"/>
    <cellStyle name="Note 2 4 2 4 3 3" xfId="24549" xr:uid="{00000000-0005-0000-0000-000053600000}"/>
    <cellStyle name="Note 2 4 2 4 4" xfId="24550" xr:uid="{00000000-0005-0000-0000-000054600000}"/>
    <cellStyle name="Note 2 4 2 4 4 2" xfId="24551" xr:uid="{00000000-0005-0000-0000-000055600000}"/>
    <cellStyle name="Note 2 4 2 4 4 2 2" xfId="24552" xr:uid="{00000000-0005-0000-0000-000056600000}"/>
    <cellStyle name="Note 2 4 2 4 4 3" xfId="24553" xr:uid="{00000000-0005-0000-0000-000057600000}"/>
    <cellStyle name="Note 2 4 2 4 5" xfId="24554" xr:uid="{00000000-0005-0000-0000-000058600000}"/>
    <cellStyle name="Note 2 4 2 4 5 2" xfId="24555" xr:uid="{00000000-0005-0000-0000-000059600000}"/>
    <cellStyle name="Note 2 4 2 4 5 2 2" xfId="24556" xr:uid="{00000000-0005-0000-0000-00005A600000}"/>
    <cellStyle name="Note 2 4 2 4 5 3" xfId="24557" xr:uid="{00000000-0005-0000-0000-00005B600000}"/>
    <cellStyle name="Note 2 4 2 4 6" xfId="24558" xr:uid="{00000000-0005-0000-0000-00005C600000}"/>
    <cellStyle name="Note 2 4 2 4 6 2" xfId="24559" xr:uid="{00000000-0005-0000-0000-00005D600000}"/>
    <cellStyle name="Note 2 4 2 4 7" xfId="24560" xr:uid="{00000000-0005-0000-0000-00005E600000}"/>
    <cellStyle name="Note 2 4 2 4 7 2" xfId="24561" xr:uid="{00000000-0005-0000-0000-00005F600000}"/>
    <cellStyle name="Note 2 4 2 4 8" xfId="24562" xr:uid="{00000000-0005-0000-0000-000060600000}"/>
    <cellStyle name="Note 2 4 2 4 9" xfId="24563" xr:uid="{00000000-0005-0000-0000-000061600000}"/>
    <cellStyle name="Note 2 4 2 5" xfId="24564" xr:uid="{00000000-0005-0000-0000-000062600000}"/>
    <cellStyle name="Note 2 4 2 5 2" xfId="24565" xr:uid="{00000000-0005-0000-0000-000063600000}"/>
    <cellStyle name="Note 2 4 2 5 3" xfId="24566" xr:uid="{00000000-0005-0000-0000-000064600000}"/>
    <cellStyle name="Note 2 4 2 6" xfId="24567" xr:uid="{00000000-0005-0000-0000-000065600000}"/>
    <cellStyle name="Note 2 4 2 6 2" xfId="24568" xr:uid="{00000000-0005-0000-0000-000066600000}"/>
    <cellStyle name="Note 2 4 2 6 2 2" xfId="24569" xr:uid="{00000000-0005-0000-0000-000067600000}"/>
    <cellStyle name="Note 2 4 2 6 2 2 2" xfId="24570" xr:uid="{00000000-0005-0000-0000-000068600000}"/>
    <cellStyle name="Note 2 4 2 6 2 3" xfId="24571" xr:uid="{00000000-0005-0000-0000-000069600000}"/>
    <cellStyle name="Note 2 4 2 6 3" xfId="24572" xr:uid="{00000000-0005-0000-0000-00006A600000}"/>
    <cellStyle name="Note 2 4 2 6 3 2" xfId="24573" xr:uid="{00000000-0005-0000-0000-00006B600000}"/>
    <cellStyle name="Note 2 4 2 6 3 2 2" xfId="24574" xr:uid="{00000000-0005-0000-0000-00006C600000}"/>
    <cellStyle name="Note 2 4 2 6 3 3" xfId="24575" xr:uid="{00000000-0005-0000-0000-00006D600000}"/>
    <cellStyle name="Note 2 4 2 6 4" xfId="24576" xr:uid="{00000000-0005-0000-0000-00006E600000}"/>
    <cellStyle name="Note 2 4 2 6 4 2" xfId="24577" xr:uid="{00000000-0005-0000-0000-00006F600000}"/>
    <cellStyle name="Note 2 4 2 6 4 2 2" xfId="24578" xr:uid="{00000000-0005-0000-0000-000070600000}"/>
    <cellStyle name="Note 2 4 2 6 4 3" xfId="24579" xr:uid="{00000000-0005-0000-0000-000071600000}"/>
    <cellStyle name="Note 2 4 2 6 5" xfId="24580" xr:uid="{00000000-0005-0000-0000-000072600000}"/>
    <cellStyle name="Note 2 4 2 6 5 2" xfId="24581" xr:uid="{00000000-0005-0000-0000-000073600000}"/>
    <cellStyle name="Note 2 4 2 6 6" xfId="24582" xr:uid="{00000000-0005-0000-0000-000074600000}"/>
    <cellStyle name="Note 2 4 2 6 6 2" xfId="24583" xr:uid="{00000000-0005-0000-0000-000075600000}"/>
    <cellStyle name="Note 2 4 2 6 7" xfId="24584" xr:uid="{00000000-0005-0000-0000-000076600000}"/>
    <cellStyle name="Note 2 4 2 7" xfId="24585" xr:uid="{00000000-0005-0000-0000-000077600000}"/>
    <cellStyle name="Note 2 4 2 7 2" xfId="24586" xr:uid="{00000000-0005-0000-0000-000078600000}"/>
    <cellStyle name="Note 2 4 2 7 2 2" xfId="24587" xr:uid="{00000000-0005-0000-0000-000079600000}"/>
    <cellStyle name="Note 2 4 2 7 3" xfId="24588" xr:uid="{00000000-0005-0000-0000-00007A600000}"/>
    <cellStyle name="Note 2 4 2 8" xfId="24589" xr:uid="{00000000-0005-0000-0000-00007B600000}"/>
    <cellStyle name="Note 2 4 2 8 2" xfId="24590" xr:uid="{00000000-0005-0000-0000-00007C600000}"/>
    <cellStyle name="Note 2 4 2 8 2 2" xfId="24591" xr:uid="{00000000-0005-0000-0000-00007D600000}"/>
    <cellStyle name="Note 2 4 2 8 3" xfId="24592" xr:uid="{00000000-0005-0000-0000-00007E600000}"/>
    <cellStyle name="Note 2 4 3" xfId="657" xr:uid="{00000000-0005-0000-0000-00007F600000}"/>
    <cellStyle name="Note 2 4 3 10" xfId="24593" xr:uid="{00000000-0005-0000-0000-000080600000}"/>
    <cellStyle name="Note 2 4 3 2" xfId="658" xr:uid="{00000000-0005-0000-0000-000081600000}"/>
    <cellStyle name="Note 2 4 3 2 2" xfId="24594" xr:uid="{00000000-0005-0000-0000-000082600000}"/>
    <cellStyle name="Note 2 4 3 2 3" xfId="24595" xr:uid="{00000000-0005-0000-0000-000083600000}"/>
    <cellStyle name="Note 2 4 3 2 3 2" xfId="24596" xr:uid="{00000000-0005-0000-0000-000084600000}"/>
    <cellStyle name="Note 2 4 3 2 3 3" xfId="24597" xr:uid="{00000000-0005-0000-0000-000085600000}"/>
    <cellStyle name="Note 2 4 3 2 4" xfId="24598" xr:uid="{00000000-0005-0000-0000-000086600000}"/>
    <cellStyle name="Note 2 4 3 2 4 2" xfId="24599" xr:uid="{00000000-0005-0000-0000-000087600000}"/>
    <cellStyle name="Note 2 4 3 2 4 2 2" xfId="24600" xr:uid="{00000000-0005-0000-0000-000088600000}"/>
    <cellStyle name="Note 2 4 3 2 4 3" xfId="24601" xr:uid="{00000000-0005-0000-0000-000089600000}"/>
    <cellStyle name="Note 2 4 3 2 5" xfId="24602" xr:uid="{00000000-0005-0000-0000-00008A600000}"/>
    <cellStyle name="Note 2 4 3 2 5 2" xfId="24603" xr:uid="{00000000-0005-0000-0000-00008B600000}"/>
    <cellStyle name="Note 2 4 3 2 5 2 2" xfId="24604" xr:uid="{00000000-0005-0000-0000-00008C600000}"/>
    <cellStyle name="Note 2 4 3 2 5 3" xfId="24605" xr:uid="{00000000-0005-0000-0000-00008D600000}"/>
    <cellStyle name="Note 2 4 3 2 6" xfId="24606" xr:uid="{00000000-0005-0000-0000-00008E600000}"/>
    <cellStyle name="Note 2 4 3 2 6 2" xfId="24607" xr:uid="{00000000-0005-0000-0000-00008F600000}"/>
    <cellStyle name="Note 2 4 3 2 6 2 2" xfId="24608" xr:uid="{00000000-0005-0000-0000-000090600000}"/>
    <cellStyle name="Note 2 4 3 2 6 3" xfId="24609" xr:uid="{00000000-0005-0000-0000-000091600000}"/>
    <cellStyle name="Note 2 4 3 2 7" xfId="24610" xr:uid="{00000000-0005-0000-0000-000092600000}"/>
    <cellStyle name="Note 2 4 3 2 7 2" xfId="24611" xr:uid="{00000000-0005-0000-0000-000093600000}"/>
    <cellStyle name="Note 2 4 3 2 8" xfId="24612" xr:uid="{00000000-0005-0000-0000-000094600000}"/>
    <cellStyle name="Note 2 4 3 2 8 2" xfId="24613" xr:uid="{00000000-0005-0000-0000-000095600000}"/>
    <cellStyle name="Note 2 4 3 2 9" xfId="24614" xr:uid="{00000000-0005-0000-0000-000096600000}"/>
    <cellStyle name="Note 2 4 3 3" xfId="659" xr:uid="{00000000-0005-0000-0000-000097600000}"/>
    <cellStyle name="Note 2 4 3 4" xfId="24615" xr:uid="{00000000-0005-0000-0000-000098600000}"/>
    <cellStyle name="Note 2 4 3 4 2" xfId="24616" xr:uid="{00000000-0005-0000-0000-000099600000}"/>
    <cellStyle name="Note 2 4 3 4 3" xfId="24617" xr:uid="{00000000-0005-0000-0000-00009A600000}"/>
    <cellStyle name="Note 2 4 3 5" xfId="24618" xr:uid="{00000000-0005-0000-0000-00009B600000}"/>
    <cellStyle name="Note 2 4 3 5 2" xfId="24619" xr:uid="{00000000-0005-0000-0000-00009C600000}"/>
    <cellStyle name="Note 2 4 3 5 2 2" xfId="24620" xr:uid="{00000000-0005-0000-0000-00009D600000}"/>
    <cellStyle name="Note 2 4 3 5 3" xfId="24621" xr:uid="{00000000-0005-0000-0000-00009E600000}"/>
    <cellStyle name="Note 2 4 3 6" xfId="24622" xr:uid="{00000000-0005-0000-0000-00009F600000}"/>
    <cellStyle name="Note 2 4 3 6 2" xfId="24623" xr:uid="{00000000-0005-0000-0000-0000A0600000}"/>
    <cellStyle name="Note 2 4 3 6 2 2" xfId="24624" xr:uid="{00000000-0005-0000-0000-0000A1600000}"/>
    <cellStyle name="Note 2 4 3 6 3" xfId="24625" xr:uid="{00000000-0005-0000-0000-0000A2600000}"/>
    <cellStyle name="Note 2 4 3 7" xfId="24626" xr:uid="{00000000-0005-0000-0000-0000A3600000}"/>
    <cellStyle name="Note 2 4 3 7 2" xfId="24627" xr:uid="{00000000-0005-0000-0000-0000A4600000}"/>
    <cellStyle name="Note 2 4 3 7 2 2" xfId="24628" xr:uid="{00000000-0005-0000-0000-0000A5600000}"/>
    <cellStyle name="Note 2 4 3 7 3" xfId="24629" xr:uid="{00000000-0005-0000-0000-0000A6600000}"/>
    <cellStyle name="Note 2 4 3 8" xfId="24630" xr:uid="{00000000-0005-0000-0000-0000A7600000}"/>
    <cellStyle name="Note 2 4 3 8 2" xfId="24631" xr:uid="{00000000-0005-0000-0000-0000A8600000}"/>
    <cellStyle name="Note 2 4 3 9" xfId="24632" xr:uid="{00000000-0005-0000-0000-0000A9600000}"/>
    <cellStyle name="Note 2 4 3 9 2" xfId="24633" xr:uid="{00000000-0005-0000-0000-0000AA600000}"/>
    <cellStyle name="Note 2 4 4" xfId="660" xr:uid="{00000000-0005-0000-0000-0000AB600000}"/>
    <cellStyle name="Note 2 4 4 2" xfId="661" xr:uid="{00000000-0005-0000-0000-0000AC600000}"/>
    <cellStyle name="Note 2 4 4 2 10" xfId="24634" xr:uid="{00000000-0005-0000-0000-0000AD600000}"/>
    <cellStyle name="Note 2 4 4 2 2" xfId="24635" xr:uid="{00000000-0005-0000-0000-0000AE600000}"/>
    <cellStyle name="Note 2 4 4 2 3" xfId="24636" xr:uid="{00000000-0005-0000-0000-0000AF600000}"/>
    <cellStyle name="Note 2 4 4 2 4" xfId="24637" xr:uid="{00000000-0005-0000-0000-0000B0600000}"/>
    <cellStyle name="Note 2 4 4 2 4 2" xfId="24638" xr:uid="{00000000-0005-0000-0000-0000B1600000}"/>
    <cellStyle name="Note 2 4 4 2 4 2 2" xfId="24639" xr:uid="{00000000-0005-0000-0000-0000B2600000}"/>
    <cellStyle name="Note 2 4 4 2 4 3" xfId="24640" xr:uid="{00000000-0005-0000-0000-0000B3600000}"/>
    <cellStyle name="Note 2 4 4 2 5" xfId="24641" xr:uid="{00000000-0005-0000-0000-0000B4600000}"/>
    <cellStyle name="Note 2 4 4 2 5 2" xfId="24642" xr:uid="{00000000-0005-0000-0000-0000B5600000}"/>
    <cellStyle name="Note 2 4 4 2 5 2 2" xfId="24643" xr:uid="{00000000-0005-0000-0000-0000B6600000}"/>
    <cellStyle name="Note 2 4 4 2 5 3" xfId="24644" xr:uid="{00000000-0005-0000-0000-0000B7600000}"/>
    <cellStyle name="Note 2 4 4 2 6" xfId="24645" xr:uid="{00000000-0005-0000-0000-0000B8600000}"/>
    <cellStyle name="Note 2 4 4 2 6 2" xfId="24646" xr:uid="{00000000-0005-0000-0000-0000B9600000}"/>
    <cellStyle name="Note 2 4 4 2 6 2 2" xfId="24647" xr:uid="{00000000-0005-0000-0000-0000BA600000}"/>
    <cellStyle name="Note 2 4 4 2 6 3" xfId="24648" xr:uid="{00000000-0005-0000-0000-0000BB600000}"/>
    <cellStyle name="Note 2 4 4 2 7" xfId="24649" xr:uid="{00000000-0005-0000-0000-0000BC600000}"/>
    <cellStyle name="Note 2 4 4 2 7 2" xfId="24650" xr:uid="{00000000-0005-0000-0000-0000BD600000}"/>
    <cellStyle name="Note 2 4 4 2 8" xfId="24651" xr:uid="{00000000-0005-0000-0000-0000BE600000}"/>
    <cellStyle name="Note 2 4 4 2 8 2" xfId="24652" xr:uid="{00000000-0005-0000-0000-0000BF600000}"/>
    <cellStyle name="Note 2 4 4 2 9" xfId="24653" xr:uid="{00000000-0005-0000-0000-0000C0600000}"/>
    <cellStyle name="Note 2 4 4 3" xfId="662" xr:uid="{00000000-0005-0000-0000-0000C1600000}"/>
    <cellStyle name="Note 2 4 4 4" xfId="24654" xr:uid="{00000000-0005-0000-0000-0000C2600000}"/>
    <cellStyle name="Note 2 4 4 4 2" xfId="24655" xr:uid="{00000000-0005-0000-0000-0000C3600000}"/>
    <cellStyle name="Note 2 4 4 4 2 2" xfId="24656" xr:uid="{00000000-0005-0000-0000-0000C4600000}"/>
    <cellStyle name="Note 2 4 4 4 3" xfId="24657" xr:uid="{00000000-0005-0000-0000-0000C5600000}"/>
    <cellStyle name="Note 2 4 4 5" xfId="24658" xr:uid="{00000000-0005-0000-0000-0000C6600000}"/>
    <cellStyle name="Note 2 4 4 5 2" xfId="24659" xr:uid="{00000000-0005-0000-0000-0000C7600000}"/>
    <cellStyle name="Note 2 4 4 5 2 2" xfId="24660" xr:uid="{00000000-0005-0000-0000-0000C8600000}"/>
    <cellStyle name="Note 2 4 4 5 3" xfId="24661" xr:uid="{00000000-0005-0000-0000-0000C9600000}"/>
    <cellStyle name="Note 2 4 5" xfId="24662" xr:uid="{00000000-0005-0000-0000-0000CA600000}"/>
    <cellStyle name="Note 2 4 5 2" xfId="24663" xr:uid="{00000000-0005-0000-0000-0000CB600000}"/>
    <cellStyle name="Note 2 4 5 3" xfId="24664" xr:uid="{00000000-0005-0000-0000-0000CC600000}"/>
    <cellStyle name="Note 2 4 5 3 2" xfId="24665" xr:uid="{00000000-0005-0000-0000-0000CD600000}"/>
    <cellStyle name="Note 2 4 5 3 3" xfId="24666" xr:uid="{00000000-0005-0000-0000-0000CE600000}"/>
    <cellStyle name="Note 2 4 5 4" xfId="24667" xr:uid="{00000000-0005-0000-0000-0000CF600000}"/>
    <cellStyle name="Note 2 4 5 4 2" xfId="24668" xr:uid="{00000000-0005-0000-0000-0000D0600000}"/>
    <cellStyle name="Note 2 4 5 4 2 2" xfId="24669" xr:uid="{00000000-0005-0000-0000-0000D1600000}"/>
    <cellStyle name="Note 2 4 5 4 3" xfId="24670" xr:uid="{00000000-0005-0000-0000-0000D2600000}"/>
    <cellStyle name="Note 2 4 5 5" xfId="24671" xr:uid="{00000000-0005-0000-0000-0000D3600000}"/>
    <cellStyle name="Note 2 4 5 5 2" xfId="24672" xr:uid="{00000000-0005-0000-0000-0000D4600000}"/>
    <cellStyle name="Note 2 4 5 5 2 2" xfId="24673" xr:uid="{00000000-0005-0000-0000-0000D5600000}"/>
    <cellStyle name="Note 2 4 5 5 3" xfId="24674" xr:uid="{00000000-0005-0000-0000-0000D6600000}"/>
    <cellStyle name="Note 2 4 5 6" xfId="24675" xr:uid="{00000000-0005-0000-0000-0000D7600000}"/>
    <cellStyle name="Note 2 4 5 6 2" xfId="24676" xr:uid="{00000000-0005-0000-0000-0000D8600000}"/>
    <cellStyle name="Note 2 4 5 6 2 2" xfId="24677" xr:uid="{00000000-0005-0000-0000-0000D9600000}"/>
    <cellStyle name="Note 2 4 5 6 3" xfId="24678" xr:uid="{00000000-0005-0000-0000-0000DA600000}"/>
    <cellStyle name="Note 2 4 5 7" xfId="24679" xr:uid="{00000000-0005-0000-0000-0000DB600000}"/>
    <cellStyle name="Note 2 4 5 7 2" xfId="24680" xr:uid="{00000000-0005-0000-0000-0000DC600000}"/>
    <cellStyle name="Note 2 4 5 8" xfId="24681" xr:uid="{00000000-0005-0000-0000-0000DD600000}"/>
    <cellStyle name="Note 2 4 5 8 2" xfId="24682" xr:uid="{00000000-0005-0000-0000-0000DE600000}"/>
    <cellStyle name="Note 2 4 5 9" xfId="24683" xr:uid="{00000000-0005-0000-0000-0000DF600000}"/>
    <cellStyle name="Note 2 4 6" xfId="24684" xr:uid="{00000000-0005-0000-0000-0000E0600000}"/>
    <cellStyle name="Note 2 4 6 2" xfId="24685" xr:uid="{00000000-0005-0000-0000-0000E1600000}"/>
    <cellStyle name="Note 2 4 6 3" xfId="24686" xr:uid="{00000000-0005-0000-0000-0000E2600000}"/>
    <cellStyle name="Note 2 4 7" xfId="24687" xr:uid="{00000000-0005-0000-0000-0000E3600000}"/>
    <cellStyle name="Note 2 4 8" xfId="24688" xr:uid="{00000000-0005-0000-0000-0000E4600000}"/>
    <cellStyle name="Note 2 4 8 2" xfId="24689" xr:uid="{00000000-0005-0000-0000-0000E5600000}"/>
    <cellStyle name="Note 2 4 8 2 2" xfId="24690" xr:uid="{00000000-0005-0000-0000-0000E6600000}"/>
    <cellStyle name="Note 2 4 8 3" xfId="24691" xr:uid="{00000000-0005-0000-0000-0000E7600000}"/>
    <cellStyle name="Note 2 4 8 4" xfId="24692" xr:uid="{00000000-0005-0000-0000-0000E8600000}"/>
    <cellStyle name="Note 2 4 8 5" xfId="24693" xr:uid="{00000000-0005-0000-0000-0000E9600000}"/>
    <cellStyle name="Note 2 4 9" xfId="24694" xr:uid="{00000000-0005-0000-0000-0000EA600000}"/>
    <cellStyle name="Note 2 4 9 2" xfId="24695" xr:uid="{00000000-0005-0000-0000-0000EB600000}"/>
    <cellStyle name="Note 2 4 9 2 2" xfId="24696" xr:uid="{00000000-0005-0000-0000-0000EC600000}"/>
    <cellStyle name="Note 2 4 9 3" xfId="24697" xr:uid="{00000000-0005-0000-0000-0000ED600000}"/>
    <cellStyle name="Note 2 5" xfId="663" xr:uid="{00000000-0005-0000-0000-0000EE600000}"/>
    <cellStyle name="Note 2 5 10" xfId="24698" xr:uid="{00000000-0005-0000-0000-0000EF600000}"/>
    <cellStyle name="Note 2 5 10 2" xfId="24699" xr:uid="{00000000-0005-0000-0000-0000F0600000}"/>
    <cellStyle name="Note 2 5 10 2 2" xfId="24700" xr:uid="{00000000-0005-0000-0000-0000F1600000}"/>
    <cellStyle name="Note 2 5 10 3" xfId="24701" xr:uid="{00000000-0005-0000-0000-0000F2600000}"/>
    <cellStyle name="Note 2 5 11" xfId="24702" xr:uid="{00000000-0005-0000-0000-0000F3600000}"/>
    <cellStyle name="Note 2 5 11 2" xfId="24703" xr:uid="{00000000-0005-0000-0000-0000F4600000}"/>
    <cellStyle name="Note 2 5 12" xfId="24704" xr:uid="{00000000-0005-0000-0000-0000F5600000}"/>
    <cellStyle name="Note 2 5 12 2" xfId="24705" xr:uid="{00000000-0005-0000-0000-0000F6600000}"/>
    <cellStyle name="Note 2 5 13" xfId="24706" xr:uid="{00000000-0005-0000-0000-0000F7600000}"/>
    <cellStyle name="Note 2 5 14" xfId="24707" xr:uid="{00000000-0005-0000-0000-0000F8600000}"/>
    <cellStyle name="Note 2 5 15" xfId="24708" xr:uid="{00000000-0005-0000-0000-0000F9600000}"/>
    <cellStyle name="Note 2 5 2" xfId="664" xr:uid="{00000000-0005-0000-0000-0000FA600000}"/>
    <cellStyle name="Note 2 5 2 2" xfId="24709" xr:uid="{00000000-0005-0000-0000-0000FB600000}"/>
    <cellStyle name="Note 2 5 2 2 2" xfId="24710" xr:uid="{00000000-0005-0000-0000-0000FC600000}"/>
    <cellStyle name="Note 2 5 2 2 3" xfId="24711" xr:uid="{00000000-0005-0000-0000-0000FD600000}"/>
    <cellStyle name="Note 2 5 2 2 3 2" xfId="24712" xr:uid="{00000000-0005-0000-0000-0000FE600000}"/>
    <cellStyle name="Note 2 5 2 2 3 3" xfId="24713" xr:uid="{00000000-0005-0000-0000-0000FF600000}"/>
    <cellStyle name="Note 2 5 2 2 4" xfId="24714" xr:uid="{00000000-0005-0000-0000-000000610000}"/>
    <cellStyle name="Note 2 5 2 2 4 2" xfId="24715" xr:uid="{00000000-0005-0000-0000-000001610000}"/>
    <cellStyle name="Note 2 5 2 2 4 2 2" xfId="24716" xr:uid="{00000000-0005-0000-0000-000002610000}"/>
    <cellStyle name="Note 2 5 2 2 4 3" xfId="24717" xr:uid="{00000000-0005-0000-0000-000003610000}"/>
    <cellStyle name="Note 2 5 2 2 5" xfId="24718" xr:uid="{00000000-0005-0000-0000-000004610000}"/>
    <cellStyle name="Note 2 5 2 2 5 2" xfId="24719" xr:uid="{00000000-0005-0000-0000-000005610000}"/>
    <cellStyle name="Note 2 5 2 2 5 2 2" xfId="24720" xr:uid="{00000000-0005-0000-0000-000006610000}"/>
    <cellStyle name="Note 2 5 2 2 5 3" xfId="24721" xr:uid="{00000000-0005-0000-0000-000007610000}"/>
    <cellStyle name="Note 2 5 2 2 6" xfId="24722" xr:uid="{00000000-0005-0000-0000-000008610000}"/>
    <cellStyle name="Note 2 5 2 2 6 2" xfId="24723" xr:uid="{00000000-0005-0000-0000-000009610000}"/>
    <cellStyle name="Note 2 5 2 2 6 2 2" xfId="24724" xr:uid="{00000000-0005-0000-0000-00000A610000}"/>
    <cellStyle name="Note 2 5 2 2 6 3" xfId="24725" xr:uid="{00000000-0005-0000-0000-00000B610000}"/>
    <cellStyle name="Note 2 5 2 2 7" xfId="24726" xr:uid="{00000000-0005-0000-0000-00000C610000}"/>
    <cellStyle name="Note 2 5 2 2 7 2" xfId="24727" xr:uid="{00000000-0005-0000-0000-00000D610000}"/>
    <cellStyle name="Note 2 5 2 2 8" xfId="24728" xr:uid="{00000000-0005-0000-0000-00000E610000}"/>
    <cellStyle name="Note 2 5 2 2 8 2" xfId="24729" xr:uid="{00000000-0005-0000-0000-00000F610000}"/>
    <cellStyle name="Note 2 5 2 2 9" xfId="24730" xr:uid="{00000000-0005-0000-0000-000010610000}"/>
    <cellStyle name="Note 2 5 2 3" xfId="24731" xr:uid="{00000000-0005-0000-0000-000011610000}"/>
    <cellStyle name="Note 2 5 2 3 2" xfId="24732" xr:uid="{00000000-0005-0000-0000-000012610000}"/>
    <cellStyle name="Note 2 5 2 3 3" xfId="24733" xr:uid="{00000000-0005-0000-0000-000013610000}"/>
    <cellStyle name="Note 2 5 2 3 3 2" xfId="24734" xr:uid="{00000000-0005-0000-0000-000014610000}"/>
    <cellStyle name="Note 2 5 2 3 3 3" xfId="24735" xr:uid="{00000000-0005-0000-0000-000015610000}"/>
    <cellStyle name="Note 2 5 2 3 4" xfId="24736" xr:uid="{00000000-0005-0000-0000-000016610000}"/>
    <cellStyle name="Note 2 5 2 3 4 2" xfId="24737" xr:uid="{00000000-0005-0000-0000-000017610000}"/>
    <cellStyle name="Note 2 5 2 3 4 2 2" xfId="24738" xr:uid="{00000000-0005-0000-0000-000018610000}"/>
    <cellStyle name="Note 2 5 2 3 4 3" xfId="24739" xr:uid="{00000000-0005-0000-0000-000019610000}"/>
    <cellStyle name="Note 2 5 2 3 5" xfId="24740" xr:uid="{00000000-0005-0000-0000-00001A610000}"/>
    <cellStyle name="Note 2 5 2 3 5 2" xfId="24741" xr:uid="{00000000-0005-0000-0000-00001B610000}"/>
    <cellStyle name="Note 2 5 2 3 5 2 2" xfId="24742" xr:uid="{00000000-0005-0000-0000-00001C610000}"/>
    <cellStyle name="Note 2 5 2 3 5 3" xfId="24743" xr:uid="{00000000-0005-0000-0000-00001D610000}"/>
    <cellStyle name="Note 2 5 2 3 6" xfId="24744" xr:uid="{00000000-0005-0000-0000-00001E610000}"/>
    <cellStyle name="Note 2 5 2 3 6 2" xfId="24745" xr:uid="{00000000-0005-0000-0000-00001F610000}"/>
    <cellStyle name="Note 2 5 2 3 6 2 2" xfId="24746" xr:uid="{00000000-0005-0000-0000-000020610000}"/>
    <cellStyle name="Note 2 5 2 3 6 3" xfId="24747" xr:uid="{00000000-0005-0000-0000-000021610000}"/>
    <cellStyle name="Note 2 5 2 3 7" xfId="24748" xr:uid="{00000000-0005-0000-0000-000022610000}"/>
    <cellStyle name="Note 2 5 2 3 7 2" xfId="24749" xr:uid="{00000000-0005-0000-0000-000023610000}"/>
    <cellStyle name="Note 2 5 2 3 8" xfId="24750" xr:uid="{00000000-0005-0000-0000-000024610000}"/>
    <cellStyle name="Note 2 5 2 3 8 2" xfId="24751" xr:uid="{00000000-0005-0000-0000-000025610000}"/>
    <cellStyle name="Note 2 5 2 3 9" xfId="24752" xr:uid="{00000000-0005-0000-0000-000026610000}"/>
    <cellStyle name="Note 2 5 2 4" xfId="24753" xr:uid="{00000000-0005-0000-0000-000027610000}"/>
    <cellStyle name="Note 2 5 2 4 2" xfId="24754" xr:uid="{00000000-0005-0000-0000-000028610000}"/>
    <cellStyle name="Note 2 5 2 4 3" xfId="24755" xr:uid="{00000000-0005-0000-0000-000029610000}"/>
    <cellStyle name="Note 2 5 2 4 3 2" xfId="24756" xr:uid="{00000000-0005-0000-0000-00002A610000}"/>
    <cellStyle name="Note 2 5 2 4 3 2 2" xfId="24757" xr:uid="{00000000-0005-0000-0000-00002B610000}"/>
    <cellStyle name="Note 2 5 2 4 3 3" xfId="24758" xr:uid="{00000000-0005-0000-0000-00002C610000}"/>
    <cellStyle name="Note 2 5 2 4 4" xfId="24759" xr:uid="{00000000-0005-0000-0000-00002D610000}"/>
    <cellStyle name="Note 2 5 2 4 4 2" xfId="24760" xr:uid="{00000000-0005-0000-0000-00002E610000}"/>
    <cellStyle name="Note 2 5 2 4 4 2 2" xfId="24761" xr:uid="{00000000-0005-0000-0000-00002F610000}"/>
    <cellStyle name="Note 2 5 2 4 4 3" xfId="24762" xr:uid="{00000000-0005-0000-0000-000030610000}"/>
    <cellStyle name="Note 2 5 2 4 5" xfId="24763" xr:uid="{00000000-0005-0000-0000-000031610000}"/>
    <cellStyle name="Note 2 5 2 4 5 2" xfId="24764" xr:uid="{00000000-0005-0000-0000-000032610000}"/>
    <cellStyle name="Note 2 5 2 4 5 2 2" xfId="24765" xr:uid="{00000000-0005-0000-0000-000033610000}"/>
    <cellStyle name="Note 2 5 2 4 5 3" xfId="24766" xr:uid="{00000000-0005-0000-0000-000034610000}"/>
    <cellStyle name="Note 2 5 2 4 6" xfId="24767" xr:uid="{00000000-0005-0000-0000-000035610000}"/>
    <cellStyle name="Note 2 5 2 4 6 2" xfId="24768" xr:uid="{00000000-0005-0000-0000-000036610000}"/>
    <cellStyle name="Note 2 5 2 4 7" xfId="24769" xr:uid="{00000000-0005-0000-0000-000037610000}"/>
    <cellStyle name="Note 2 5 2 4 7 2" xfId="24770" xr:uid="{00000000-0005-0000-0000-000038610000}"/>
    <cellStyle name="Note 2 5 2 4 8" xfId="24771" xr:uid="{00000000-0005-0000-0000-000039610000}"/>
    <cellStyle name="Note 2 5 2 4 9" xfId="24772" xr:uid="{00000000-0005-0000-0000-00003A610000}"/>
    <cellStyle name="Note 2 5 2 5" xfId="24773" xr:uid="{00000000-0005-0000-0000-00003B610000}"/>
    <cellStyle name="Note 2 5 2 5 2" xfId="24774" xr:uid="{00000000-0005-0000-0000-00003C610000}"/>
    <cellStyle name="Note 2 5 2 5 3" xfId="24775" xr:uid="{00000000-0005-0000-0000-00003D610000}"/>
    <cellStyle name="Note 2 5 2 6" xfId="24776" xr:uid="{00000000-0005-0000-0000-00003E610000}"/>
    <cellStyle name="Note 2 5 2 6 2" xfId="24777" xr:uid="{00000000-0005-0000-0000-00003F610000}"/>
    <cellStyle name="Note 2 5 2 6 2 2" xfId="24778" xr:uid="{00000000-0005-0000-0000-000040610000}"/>
    <cellStyle name="Note 2 5 2 6 2 2 2" xfId="24779" xr:uid="{00000000-0005-0000-0000-000041610000}"/>
    <cellStyle name="Note 2 5 2 6 2 3" xfId="24780" xr:uid="{00000000-0005-0000-0000-000042610000}"/>
    <cellStyle name="Note 2 5 2 6 3" xfId="24781" xr:uid="{00000000-0005-0000-0000-000043610000}"/>
    <cellStyle name="Note 2 5 2 6 3 2" xfId="24782" xr:uid="{00000000-0005-0000-0000-000044610000}"/>
    <cellStyle name="Note 2 5 2 6 3 2 2" xfId="24783" xr:uid="{00000000-0005-0000-0000-000045610000}"/>
    <cellStyle name="Note 2 5 2 6 3 3" xfId="24784" xr:uid="{00000000-0005-0000-0000-000046610000}"/>
    <cellStyle name="Note 2 5 2 6 4" xfId="24785" xr:uid="{00000000-0005-0000-0000-000047610000}"/>
    <cellStyle name="Note 2 5 2 6 4 2" xfId="24786" xr:uid="{00000000-0005-0000-0000-000048610000}"/>
    <cellStyle name="Note 2 5 2 6 4 2 2" xfId="24787" xr:uid="{00000000-0005-0000-0000-000049610000}"/>
    <cellStyle name="Note 2 5 2 6 4 3" xfId="24788" xr:uid="{00000000-0005-0000-0000-00004A610000}"/>
    <cellStyle name="Note 2 5 2 6 5" xfId="24789" xr:uid="{00000000-0005-0000-0000-00004B610000}"/>
    <cellStyle name="Note 2 5 2 6 5 2" xfId="24790" xr:uid="{00000000-0005-0000-0000-00004C610000}"/>
    <cellStyle name="Note 2 5 2 6 6" xfId="24791" xr:uid="{00000000-0005-0000-0000-00004D610000}"/>
    <cellStyle name="Note 2 5 2 6 6 2" xfId="24792" xr:uid="{00000000-0005-0000-0000-00004E610000}"/>
    <cellStyle name="Note 2 5 2 6 7" xfId="24793" xr:uid="{00000000-0005-0000-0000-00004F610000}"/>
    <cellStyle name="Note 2 5 2 7" xfId="24794" xr:uid="{00000000-0005-0000-0000-000050610000}"/>
    <cellStyle name="Note 2 5 2 7 2" xfId="24795" xr:uid="{00000000-0005-0000-0000-000051610000}"/>
    <cellStyle name="Note 2 5 2 7 2 2" xfId="24796" xr:uid="{00000000-0005-0000-0000-000052610000}"/>
    <cellStyle name="Note 2 5 2 7 3" xfId="24797" xr:uid="{00000000-0005-0000-0000-000053610000}"/>
    <cellStyle name="Note 2 5 2 8" xfId="24798" xr:uid="{00000000-0005-0000-0000-000054610000}"/>
    <cellStyle name="Note 2 5 2 8 2" xfId="24799" xr:uid="{00000000-0005-0000-0000-000055610000}"/>
    <cellStyle name="Note 2 5 2 8 2 2" xfId="24800" xr:uid="{00000000-0005-0000-0000-000056610000}"/>
    <cellStyle name="Note 2 5 2 8 3" xfId="24801" xr:uid="{00000000-0005-0000-0000-000057610000}"/>
    <cellStyle name="Note 2 5 3" xfId="665" xr:uid="{00000000-0005-0000-0000-000058610000}"/>
    <cellStyle name="Note 2 5 3 10" xfId="24802" xr:uid="{00000000-0005-0000-0000-000059610000}"/>
    <cellStyle name="Note 2 5 3 2" xfId="666" xr:uid="{00000000-0005-0000-0000-00005A610000}"/>
    <cellStyle name="Note 2 5 3 2 2" xfId="24803" xr:uid="{00000000-0005-0000-0000-00005B610000}"/>
    <cellStyle name="Note 2 5 3 2 3" xfId="24804" xr:uid="{00000000-0005-0000-0000-00005C610000}"/>
    <cellStyle name="Note 2 5 3 2 3 2" xfId="24805" xr:uid="{00000000-0005-0000-0000-00005D610000}"/>
    <cellStyle name="Note 2 5 3 2 3 3" xfId="24806" xr:uid="{00000000-0005-0000-0000-00005E610000}"/>
    <cellStyle name="Note 2 5 3 2 4" xfId="24807" xr:uid="{00000000-0005-0000-0000-00005F610000}"/>
    <cellStyle name="Note 2 5 3 2 4 2" xfId="24808" xr:uid="{00000000-0005-0000-0000-000060610000}"/>
    <cellStyle name="Note 2 5 3 2 4 2 2" xfId="24809" xr:uid="{00000000-0005-0000-0000-000061610000}"/>
    <cellStyle name="Note 2 5 3 2 4 3" xfId="24810" xr:uid="{00000000-0005-0000-0000-000062610000}"/>
    <cellStyle name="Note 2 5 3 2 5" xfId="24811" xr:uid="{00000000-0005-0000-0000-000063610000}"/>
    <cellStyle name="Note 2 5 3 2 5 2" xfId="24812" xr:uid="{00000000-0005-0000-0000-000064610000}"/>
    <cellStyle name="Note 2 5 3 2 5 2 2" xfId="24813" xr:uid="{00000000-0005-0000-0000-000065610000}"/>
    <cellStyle name="Note 2 5 3 2 5 3" xfId="24814" xr:uid="{00000000-0005-0000-0000-000066610000}"/>
    <cellStyle name="Note 2 5 3 2 6" xfId="24815" xr:uid="{00000000-0005-0000-0000-000067610000}"/>
    <cellStyle name="Note 2 5 3 2 6 2" xfId="24816" xr:uid="{00000000-0005-0000-0000-000068610000}"/>
    <cellStyle name="Note 2 5 3 2 6 2 2" xfId="24817" xr:uid="{00000000-0005-0000-0000-000069610000}"/>
    <cellStyle name="Note 2 5 3 2 6 3" xfId="24818" xr:uid="{00000000-0005-0000-0000-00006A610000}"/>
    <cellStyle name="Note 2 5 3 2 7" xfId="24819" xr:uid="{00000000-0005-0000-0000-00006B610000}"/>
    <cellStyle name="Note 2 5 3 2 7 2" xfId="24820" xr:uid="{00000000-0005-0000-0000-00006C610000}"/>
    <cellStyle name="Note 2 5 3 2 8" xfId="24821" xr:uid="{00000000-0005-0000-0000-00006D610000}"/>
    <cellStyle name="Note 2 5 3 2 8 2" xfId="24822" xr:uid="{00000000-0005-0000-0000-00006E610000}"/>
    <cellStyle name="Note 2 5 3 2 9" xfId="24823" xr:uid="{00000000-0005-0000-0000-00006F610000}"/>
    <cellStyle name="Note 2 5 3 3" xfId="667" xr:uid="{00000000-0005-0000-0000-000070610000}"/>
    <cellStyle name="Note 2 5 3 4" xfId="24824" xr:uid="{00000000-0005-0000-0000-000071610000}"/>
    <cellStyle name="Note 2 5 3 4 2" xfId="24825" xr:uid="{00000000-0005-0000-0000-000072610000}"/>
    <cellStyle name="Note 2 5 3 4 3" xfId="24826" xr:uid="{00000000-0005-0000-0000-000073610000}"/>
    <cellStyle name="Note 2 5 3 5" xfId="24827" xr:uid="{00000000-0005-0000-0000-000074610000}"/>
    <cellStyle name="Note 2 5 3 5 2" xfId="24828" xr:uid="{00000000-0005-0000-0000-000075610000}"/>
    <cellStyle name="Note 2 5 3 5 2 2" xfId="24829" xr:uid="{00000000-0005-0000-0000-000076610000}"/>
    <cellStyle name="Note 2 5 3 5 3" xfId="24830" xr:uid="{00000000-0005-0000-0000-000077610000}"/>
    <cellStyle name="Note 2 5 3 6" xfId="24831" xr:uid="{00000000-0005-0000-0000-000078610000}"/>
    <cellStyle name="Note 2 5 3 6 2" xfId="24832" xr:uid="{00000000-0005-0000-0000-000079610000}"/>
    <cellStyle name="Note 2 5 3 6 2 2" xfId="24833" xr:uid="{00000000-0005-0000-0000-00007A610000}"/>
    <cellStyle name="Note 2 5 3 6 3" xfId="24834" xr:uid="{00000000-0005-0000-0000-00007B610000}"/>
    <cellStyle name="Note 2 5 3 7" xfId="24835" xr:uid="{00000000-0005-0000-0000-00007C610000}"/>
    <cellStyle name="Note 2 5 3 7 2" xfId="24836" xr:uid="{00000000-0005-0000-0000-00007D610000}"/>
    <cellStyle name="Note 2 5 3 7 2 2" xfId="24837" xr:uid="{00000000-0005-0000-0000-00007E610000}"/>
    <cellStyle name="Note 2 5 3 7 3" xfId="24838" xr:uid="{00000000-0005-0000-0000-00007F610000}"/>
    <cellStyle name="Note 2 5 3 8" xfId="24839" xr:uid="{00000000-0005-0000-0000-000080610000}"/>
    <cellStyle name="Note 2 5 3 8 2" xfId="24840" xr:uid="{00000000-0005-0000-0000-000081610000}"/>
    <cellStyle name="Note 2 5 3 9" xfId="24841" xr:uid="{00000000-0005-0000-0000-000082610000}"/>
    <cellStyle name="Note 2 5 3 9 2" xfId="24842" xr:uid="{00000000-0005-0000-0000-000083610000}"/>
    <cellStyle name="Note 2 5 4" xfId="668" xr:uid="{00000000-0005-0000-0000-000084610000}"/>
    <cellStyle name="Note 2 5 4 2" xfId="669" xr:uid="{00000000-0005-0000-0000-000085610000}"/>
    <cellStyle name="Note 2 5 4 2 10" xfId="24843" xr:uid="{00000000-0005-0000-0000-000086610000}"/>
    <cellStyle name="Note 2 5 4 2 2" xfId="24844" xr:uid="{00000000-0005-0000-0000-000087610000}"/>
    <cellStyle name="Note 2 5 4 2 3" xfId="24845" xr:uid="{00000000-0005-0000-0000-000088610000}"/>
    <cellStyle name="Note 2 5 4 2 4" xfId="24846" xr:uid="{00000000-0005-0000-0000-000089610000}"/>
    <cellStyle name="Note 2 5 4 2 4 2" xfId="24847" xr:uid="{00000000-0005-0000-0000-00008A610000}"/>
    <cellStyle name="Note 2 5 4 2 4 2 2" xfId="24848" xr:uid="{00000000-0005-0000-0000-00008B610000}"/>
    <cellStyle name="Note 2 5 4 2 4 3" xfId="24849" xr:uid="{00000000-0005-0000-0000-00008C610000}"/>
    <cellStyle name="Note 2 5 4 2 5" xfId="24850" xr:uid="{00000000-0005-0000-0000-00008D610000}"/>
    <cellStyle name="Note 2 5 4 2 5 2" xfId="24851" xr:uid="{00000000-0005-0000-0000-00008E610000}"/>
    <cellStyle name="Note 2 5 4 2 5 2 2" xfId="24852" xr:uid="{00000000-0005-0000-0000-00008F610000}"/>
    <cellStyle name="Note 2 5 4 2 5 3" xfId="24853" xr:uid="{00000000-0005-0000-0000-000090610000}"/>
    <cellStyle name="Note 2 5 4 2 6" xfId="24854" xr:uid="{00000000-0005-0000-0000-000091610000}"/>
    <cellStyle name="Note 2 5 4 2 6 2" xfId="24855" xr:uid="{00000000-0005-0000-0000-000092610000}"/>
    <cellStyle name="Note 2 5 4 2 6 2 2" xfId="24856" xr:uid="{00000000-0005-0000-0000-000093610000}"/>
    <cellStyle name="Note 2 5 4 2 6 3" xfId="24857" xr:uid="{00000000-0005-0000-0000-000094610000}"/>
    <cellStyle name="Note 2 5 4 2 7" xfId="24858" xr:uid="{00000000-0005-0000-0000-000095610000}"/>
    <cellStyle name="Note 2 5 4 2 7 2" xfId="24859" xr:uid="{00000000-0005-0000-0000-000096610000}"/>
    <cellStyle name="Note 2 5 4 2 8" xfId="24860" xr:uid="{00000000-0005-0000-0000-000097610000}"/>
    <cellStyle name="Note 2 5 4 2 8 2" xfId="24861" xr:uid="{00000000-0005-0000-0000-000098610000}"/>
    <cellStyle name="Note 2 5 4 2 9" xfId="24862" xr:uid="{00000000-0005-0000-0000-000099610000}"/>
    <cellStyle name="Note 2 5 4 3" xfId="670" xr:uid="{00000000-0005-0000-0000-00009A610000}"/>
    <cellStyle name="Note 2 5 4 4" xfId="24863" xr:uid="{00000000-0005-0000-0000-00009B610000}"/>
    <cellStyle name="Note 2 5 4 4 2" xfId="24864" xr:uid="{00000000-0005-0000-0000-00009C610000}"/>
    <cellStyle name="Note 2 5 4 4 2 2" xfId="24865" xr:uid="{00000000-0005-0000-0000-00009D610000}"/>
    <cellStyle name="Note 2 5 4 4 3" xfId="24866" xr:uid="{00000000-0005-0000-0000-00009E610000}"/>
    <cellStyle name="Note 2 5 4 5" xfId="24867" xr:uid="{00000000-0005-0000-0000-00009F610000}"/>
    <cellStyle name="Note 2 5 4 5 2" xfId="24868" xr:uid="{00000000-0005-0000-0000-0000A0610000}"/>
    <cellStyle name="Note 2 5 4 5 2 2" xfId="24869" xr:uid="{00000000-0005-0000-0000-0000A1610000}"/>
    <cellStyle name="Note 2 5 4 5 3" xfId="24870" xr:uid="{00000000-0005-0000-0000-0000A2610000}"/>
    <cellStyle name="Note 2 5 5" xfId="24871" xr:uid="{00000000-0005-0000-0000-0000A3610000}"/>
    <cellStyle name="Note 2 5 5 2" xfId="24872" xr:uid="{00000000-0005-0000-0000-0000A4610000}"/>
    <cellStyle name="Note 2 5 5 3" xfId="24873" xr:uid="{00000000-0005-0000-0000-0000A5610000}"/>
    <cellStyle name="Note 2 5 5 3 2" xfId="24874" xr:uid="{00000000-0005-0000-0000-0000A6610000}"/>
    <cellStyle name="Note 2 5 5 3 3" xfId="24875" xr:uid="{00000000-0005-0000-0000-0000A7610000}"/>
    <cellStyle name="Note 2 5 5 4" xfId="24876" xr:uid="{00000000-0005-0000-0000-0000A8610000}"/>
    <cellStyle name="Note 2 5 5 4 2" xfId="24877" xr:uid="{00000000-0005-0000-0000-0000A9610000}"/>
    <cellStyle name="Note 2 5 5 4 2 2" xfId="24878" xr:uid="{00000000-0005-0000-0000-0000AA610000}"/>
    <cellStyle name="Note 2 5 5 4 3" xfId="24879" xr:uid="{00000000-0005-0000-0000-0000AB610000}"/>
    <cellStyle name="Note 2 5 5 5" xfId="24880" xr:uid="{00000000-0005-0000-0000-0000AC610000}"/>
    <cellStyle name="Note 2 5 5 5 2" xfId="24881" xr:uid="{00000000-0005-0000-0000-0000AD610000}"/>
    <cellStyle name="Note 2 5 5 5 2 2" xfId="24882" xr:uid="{00000000-0005-0000-0000-0000AE610000}"/>
    <cellStyle name="Note 2 5 5 5 3" xfId="24883" xr:uid="{00000000-0005-0000-0000-0000AF610000}"/>
    <cellStyle name="Note 2 5 5 6" xfId="24884" xr:uid="{00000000-0005-0000-0000-0000B0610000}"/>
    <cellStyle name="Note 2 5 5 6 2" xfId="24885" xr:uid="{00000000-0005-0000-0000-0000B1610000}"/>
    <cellStyle name="Note 2 5 5 6 2 2" xfId="24886" xr:uid="{00000000-0005-0000-0000-0000B2610000}"/>
    <cellStyle name="Note 2 5 5 6 3" xfId="24887" xr:uid="{00000000-0005-0000-0000-0000B3610000}"/>
    <cellStyle name="Note 2 5 5 7" xfId="24888" xr:uid="{00000000-0005-0000-0000-0000B4610000}"/>
    <cellStyle name="Note 2 5 5 7 2" xfId="24889" xr:uid="{00000000-0005-0000-0000-0000B5610000}"/>
    <cellStyle name="Note 2 5 5 8" xfId="24890" xr:uid="{00000000-0005-0000-0000-0000B6610000}"/>
    <cellStyle name="Note 2 5 5 8 2" xfId="24891" xr:uid="{00000000-0005-0000-0000-0000B7610000}"/>
    <cellStyle name="Note 2 5 5 9" xfId="24892" xr:uid="{00000000-0005-0000-0000-0000B8610000}"/>
    <cellStyle name="Note 2 5 6" xfId="24893" xr:uid="{00000000-0005-0000-0000-0000B9610000}"/>
    <cellStyle name="Note 2 5 6 2" xfId="24894" xr:uid="{00000000-0005-0000-0000-0000BA610000}"/>
    <cellStyle name="Note 2 5 6 3" xfId="24895" xr:uid="{00000000-0005-0000-0000-0000BB610000}"/>
    <cellStyle name="Note 2 5 7" xfId="24896" xr:uid="{00000000-0005-0000-0000-0000BC610000}"/>
    <cellStyle name="Note 2 5 8" xfId="24897" xr:uid="{00000000-0005-0000-0000-0000BD610000}"/>
    <cellStyle name="Note 2 5 8 2" xfId="24898" xr:uid="{00000000-0005-0000-0000-0000BE610000}"/>
    <cellStyle name="Note 2 5 8 2 2" xfId="24899" xr:uid="{00000000-0005-0000-0000-0000BF610000}"/>
    <cellStyle name="Note 2 5 8 3" xfId="24900" xr:uid="{00000000-0005-0000-0000-0000C0610000}"/>
    <cellStyle name="Note 2 5 8 4" xfId="24901" xr:uid="{00000000-0005-0000-0000-0000C1610000}"/>
    <cellStyle name="Note 2 5 8 5" xfId="24902" xr:uid="{00000000-0005-0000-0000-0000C2610000}"/>
    <cellStyle name="Note 2 5 9" xfId="24903" xr:uid="{00000000-0005-0000-0000-0000C3610000}"/>
    <cellStyle name="Note 2 5 9 2" xfId="24904" xr:uid="{00000000-0005-0000-0000-0000C4610000}"/>
    <cellStyle name="Note 2 5 9 2 2" xfId="24905" xr:uid="{00000000-0005-0000-0000-0000C5610000}"/>
    <cellStyle name="Note 2 5 9 3" xfId="24906" xr:uid="{00000000-0005-0000-0000-0000C6610000}"/>
    <cellStyle name="Note 2 6" xfId="671" xr:uid="{00000000-0005-0000-0000-0000C7610000}"/>
    <cellStyle name="Note 2 6 2" xfId="24907" xr:uid="{00000000-0005-0000-0000-0000C8610000}"/>
    <cellStyle name="Note 2 6 2 2" xfId="24908" xr:uid="{00000000-0005-0000-0000-0000C9610000}"/>
    <cellStyle name="Note 2 6 2 3" xfId="24909" xr:uid="{00000000-0005-0000-0000-0000CA610000}"/>
    <cellStyle name="Note 2 6 2 3 2" xfId="24910" xr:uid="{00000000-0005-0000-0000-0000CB610000}"/>
    <cellStyle name="Note 2 6 2 3 3" xfId="24911" xr:uid="{00000000-0005-0000-0000-0000CC610000}"/>
    <cellStyle name="Note 2 6 2 4" xfId="24912" xr:uid="{00000000-0005-0000-0000-0000CD610000}"/>
    <cellStyle name="Note 2 6 2 4 2" xfId="24913" xr:uid="{00000000-0005-0000-0000-0000CE610000}"/>
    <cellStyle name="Note 2 6 2 4 2 2" xfId="24914" xr:uid="{00000000-0005-0000-0000-0000CF610000}"/>
    <cellStyle name="Note 2 6 2 4 3" xfId="24915" xr:uid="{00000000-0005-0000-0000-0000D0610000}"/>
    <cellStyle name="Note 2 6 2 5" xfId="24916" xr:uid="{00000000-0005-0000-0000-0000D1610000}"/>
    <cellStyle name="Note 2 6 2 5 2" xfId="24917" xr:uid="{00000000-0005-0000-0000-0000D2610000}"/>
    <cellStyle name="Note 2 6 2 5 2 2" xfId="24918" xr:uid="{00000000-0005-0000-0000-0000D3610000}"/>
    <cellStyle name="Note 2 6 2 5 3" xfId="24919" xr:uid="{00000000-0005-0000-0000-0000D4610000}"/>
    <cellStyle name="Note 2 6 2 6" xfId="24920" xr:uid="{00000000-0005-0000-0000-0000D5610000}"/>
    <cellStyle name="Note 2 6 2 6 2" xfId="24921" xr:uid="{00000000-0005-0000-0000-0000D6610000}"/>
    <cellStyle name="Note 2 6 2 6 2 2" xfId="24922" xr:uid="{00000000-0005-0000-0000-0000D7610000}"/>
    <cellStyle name="Note 2 6 2 6 3" xfId="24923" xr:uid="{00000000-0005-0000-0000-0000D8610000}"/>
    <cellStyle name="Note 2 6 2 7" xfId="24924" xr:uid="{00000000-0005-0000-0000-0000D9610000}"/>
    <cellStyle name="Note 2 6 2 7 2" xfId="24925" xr:uid="{00000000-0005-0000-0000-0000DA610000}"/>
    <cellStyle name="Note 2 6 2 8" xfId="24926" xr:uid="{00000000-0005-0000-0000-0000DB610000}"/>
    <cellStyle name="Note 2 6 2 8 2" xfId="24927" xr:uid="{00000000-0005-0000-0000-0000DC610000}"/>
    <cellStyle name="Note 2 6 2 9" xfId="24928" xr:uid="{00000000-0005-0000-0000-0000DD610000}"/>
    <cellStyle name="Note 2 6 3" xfId="24929" xr:uid="{00000000-0005-0000-0000-0000DE610000}"/>
    <cellStyle name="Note 2 6 3 2" xfId="24930" xr:uid="{00000000-0005-0000-0000-0000DF610000}"/>
    <cellStyle name="Note 2 6 3 3" xfId="24931" xr:uid="{00000000-0005-0000-0000-0000E0610000}"/>
    <cellStyle name="Note 2 6 3 3 2" xfId="24932" xr:uid="{00000000-0005-0000-0000-0000E1610000}"/>
    <cellStyle name="Note 2 6 3 3 3" xfId="24933" xr:uid="{00000000-0005-0000-0000-0000E2610000}"/>
    <cellStyle name="Note 2 6 3 4" xfId="24934" xr:uid="{00000000-0005-0000-0000-0000E3610000}"/>
    <cellStyle name="Note 2 6 3 4 2" xfId="24935" xr:uid="{00000000-0005-0000-0000-0000E4610000}"/>
    <cellStyle name="Note 2 6 3 4 2 2" xfId="24936" xr:uid="{00000000-0005-0000-0000-0000E5610000}"/>
    <cellStyle name="Note 2 6 3 4 3" xfId="24937" xr:uid="{00000000-0005-0000-0000-0000E6610000}"/>
    <cellStyle name="Note 2 6 3 5" xfId="24938" xr:uid="{00000000-0005-0000-0000-0000E7610000}"/>
    <cellStyle name="Note 2 6 3 5 2" xfId="24939" xr:uid="{00000000-0005-0000-0000-0000E8610000}"/>
    <cellStyle name="Note 2 6 3 5 2 2" xfId="24940" xr:uid="{00000000-0005-0000-0000-0000E9610000}"/>
    <cellStyle name="Note 2 6 3 5 3" xfId="24941" xr:uid="{00000000-0005-0000-0000-0000EA610000}"/>
    <cellStyle name="Note 2 6 3 6" xfId="24942" xr:uid="{00000000-0005-0000-0000-0000EB610000}"/>
    <cellStyle name="Note 2 6 3 6 2" xfId="24943" xr:uid="{00000000-0005-0000-0000-0000EC610000}"/>
    <cellStyle name="Note 2 6 3 6 2 2" xfId="24944" xr:uid="{00000000-0005-0000-0000-0000ED610000}"/>
    <cellStyle name="Note 2 6 3 6 3" xfId="24945" xr:uid="{00000000-0005-0000-0000-0000EE610000}"/>
    <cellStyle name="Note 2 6 3 7" xfId="24946" xr:uid="{00000000-0005-0000-0000-0000EF610000}"/>
    <cellStyle name="Note 2 6 3 7 2" xfId="24947" xr:uid="{00000000-0005-0000-0000-0000F0610000}"/>
    <cellStyle name="Note 2 6 3 8" xfId="24948" xr:uid="{00000000-0005-0000-0000-0000F1610000}"/>
    <cellStyle name="Note 2 6 3 8 2" xfId="24949" xr:uid="{00000000-0005-0000-0000-0000F2610000}"/>
    <cellStyle name="Note 2 6 3 9" xfId="24950" xr:uid="{00000000-0005-0000-0000-0000F3610000}"/>
    <cellStyle name="Note 2 6 4" xfId="24951" xr:uid="{00000000-0005-0000-0000-0000F4610000}"/>
    <cellStyle name="Note 2 6 4 2" xfId="24952" xr:uid="{00000000-0005-0000-0000-0000F5610000}"/>
    <cellStyle name="Note 2 6 4 3" xfId="24953" xr:uid="{00000000-0005-0000-0000-0000F6610000}"/>
    <cellStyle name="Note 2 6 4 3 2" xfId="24954" xr:uid="{00000000-0005-0000-0000-0000F7610000}"/>
    <cellStyle name="Note 2 6 4 3 2 2" xfId="24955" xr:uid="{00000000-0005-0000-0000-0000F8610000}"/>
    <cellStyle name="Note 2 6 4 3 3" xfId="24956" xr:uid="{00000000-0005-0000-0000-0000F9610000}"/>
    <cellStyle name="Note 2 6 4 4" xfId="24957" xr:uid="{00000000-0005-0000-0000-0000FA610000}"/>
    <cellStyle name="Note 2 6 4 4 2" xfId="24958" xr:uid="{00000000-0005-0000-0000-0000FB610000}"/>
    <cellStyle name="Note 2 6 4 4 2 2" xfId="24959" xr:uid="{00000000-0005-0000-0000-0000FC610000}"/>
    <cellStyle name="Note 2 6 4 4 3" xfId="24960" xr:uid="{00000000-0005-0000-0000-0000FD610000}"/>
    <cellStyle name="Note 2 6 4 5" xfId="24961" xr:uid="{00000000-0005-0000-0000-0000FE610000}"/>
    <cellStyle name="Note 2 6 4 5 2" xfId="24962" xr:uid="{00000000-0005-0000-0000-0000FF610000}"/>
    <cellStyle name="Note 2 6 4 5 2 2" xfId="24963" xr:uid="{00000000-0005-0000-0000-000000620000}"/>
    <cellStyle name="Note 2 6 4 5 3" xfId="24964" xr:uid="{00000000-0005-0000-0000-000001620000}"/>
    <cellStyle name="Note 2 6 4 6" xfId="24965" xr:uid="{00000000-0005-0000-0000-000002620000}"/>
    <cellStyle name="Note 2 6 4 6 2" xfId="24966" xr:uid="{00000000-0005-0000-0000-000003620000}"/>
    <cellStyle name="Note 2 6 4 7" xfId="24967" xr:uid="{00000000-0005-0000-0000-000004620000}"/>
    <cellStyle name="Note 2 6 4 7 2" xfId="24968" xr:uid="{00000000-0005-0000-0000-000005620000}"/>
    <cellStyle name="Note 2 6 4 8" xfId="24969" xr:uid="{00000000-0005-0000-0000-000006620000}"/>
    <cellStyle name="Note 2 6 4 9" xfId="24970" xr:uid="{00000000-0005-0000-0000-000007620000}"/>
    <cellStyle name="Note 2 6 5" xfId="24971" xr:uid="{00000000-0005-0000-0000-000008620000}"/>
    <cellStyle name="Note 2 6 5 2" xfId="24972" xr:uid="{00000000-0005-0000-0000-000009620000}"/>
    <cellStyle name="Note 2 6 5 3" xfId="24973" xr:uid="{00000000-0005-0000-0000-00000A620000}"/>
    <cellStyle name="Note 2 6 6" xfId="24974" xr:uid="{00000000-0005-0000-0000-00000B620000}"/>
    <cellStyle name="Note 2 6 6 2" xfId="24975" xr:uid="{00000000-0005-0000-0000-00000C620000}"/>
    <cellStyle name="Note 2 6 6 2 2" xfId="24976" xr:uid="{00000000-0005-0000-0000-00000D620000}"/>
    <cellStyle name="Note 2 6 6 2 2 2" xfId="24977" xr:uid="{00000000-0005-0000-0000-00000E620000}"/>
    <cellStyle name="Note 2 6 6 2 3" xfId="24978" xr:uid="{00000000-0005-0000-0000-00000F620000}"/>
    <cellStyle name="Note 2 6 6 3" xfId="24979" xr:uid="{00000000-0005-0000-0000-000010620000}"/>
    <cellStyle name="Note 2 6 6 3 2" xfId="24980" xr:uid="{00000000-0005-0000-0000-000011620000}"/>
    <cellStyle name="Note 2 6 6 3 2 2" xfId="24981" xr:uid="{00000000-0005-0000-0000-000012620000}"/>
    <cellStyle name="Note 2 6 6 3 3" xfId="24982" xr:uid="{00000000-0005-0000-0000-000013620000}"/>
    <cellStyle name="Note 2 6 6 4" xfId="24983" xr:uid="{00000000-0005-0000-0000-000014620000}"/>
    <cellStyle name="Note 2 6 6 4 2" xfId="24984" xr:uid="{00000000-0005-0000-0000-000015620000}"/>
    <cellStyle name="Note 2 6 6 4 2 2" xfId="24985" xr:uid="{00000000-0005-0000-0000-000016620000}"/>
    <cellStyle name="Note 2 6 6 4 3" xfId="24986" xr:uid="{00000000-0005-0000-0000-000017620000}"/>
    <cellStyle name="Note 2 6 6 5" xfId="24987" xr:uid="{00000000-0005-0000-0000-000018620000}"/>
    <cellStyle name="Note 2 6 6 5 2" xfId="24988" xr:uid="{00000000-0005-0000-0000-000019620000}"/>
    <cellStyle name="Note 2 6 6 6" xfId="24989" xr:uid="{00000000-0005-0000-0000-00001A620000}"/>
    <cellStyle name="Note 2 6 6 6 2" xfId="24990" xr:uid="{00000000-0005-0000-0000-00001B620000}"/>
    <cellStyle name="Note 2 6 6 7" xfId="24991" xr:uid="{00000000-0005-0000-0000-00001C620000}"/>
    <cellStyle name="Note 2 6 7" xfId="24992" xr:uid="{00000000-0005-0000-0000-00001D620000}"/>
    <cellStyle name="Note 2 6 7 2" xfId="24993" xr:uid="{00000000-0005-0000-0000-00001E620000}"/>
    <cellStyle name="Note 2 6 7 2 2" xfId="24994" xr:uid="{00000000-0005-0000-0000-00001F620000}"/>
    <cellStyle name="Note 2 6 7 3" xfId="24995" xr:uid="{00000000-0005-0000-0000-000020620000}"/>
    <cellStyle name="Note 2 6 8" xfId="24996" xr:uid="{00000000-0005-0000-0000-000021620000}"/>
    <cellStyle name="Note 2 6 8 2" xfId="24997" xr:uid="{00000000-0005-0000-0000-000022620000}"/>
    <cellStyle name="Note 2 6 8 2 2" xfId="24998" xr:uid="{00000000-0005-0000-0000-000023620000}"/>
    <cellStyle name="Note 2 6 8 3" xfId="24999" xr:uid="{00000000-0005-0000-0000-000024620000}"/>
    <cellStyle name="Note 2 7" xfId="672" xr:uid="{00000000-0005-0000-0000-000025620000}"/>
    <cellStyle name="Note 2 7 10" xfId="25000" xr:uid="{00000000-0005-0000-0000-000026620000}"/>
    <cellStyle name="Note 2 7 2" xfId="673" xr:uid="{00000000-0005-0000-0000-000027620000}"/>
    <cellStyle name="Note 2 7 2 2" xfId="25001" xr:uid="{00000000-0005-0000-0000-000028620000}"/>
    <cellStyle name="Note 2 7 2 3" xfId="25002" xr:uid="{00000000-0005-0000-0000-000029620000}"/>
    <cellStyle name="Note 2 7 2 3 2" xfId="25003" xr:uid="{00000000-0005-0000-0000-00002A620000}"/>
    <cellStyle name="Note 2 7 2 3 3" xfId="25004" xr:uid="{00000000-0005-0000-0000-00002B620000}"/>
    <cellStyle name="Note 2 7 2 4" xfId="25005" xr:uid="{00000000-0005-0000-0000-00002C620000}"/>
    <cellStyle name="Note 2 7 2 4 2" xfId="25006" xr:uid="{00000000-0005-0000-0000-00002D620000}"/>
    <cellStyle name="Note 2 7 2 4 2 2" xfId="25007" xr:uid="{00000000-0005-0000-0000-00002E620000}"/>
    <cellStyle name="Note 2 7 2 4 3" xfId="25008" xr:uid="{00000000-0005-0000-0000-00002F620000}"/>
    <cellStyle name="Note 2 7 2 5" xfId="25009" xr:uid="{00000000-0005-0000-0000-000030620000}"/>
    <cellStyle name="Note 2 7 2 5 2" xfId="25010" xr:uid="{00000000-0005-0000-0000-000031620000}"/>
    <cellStyle name="Note 2 7 2 5 2 2" xfId="25011" xr:uid="{00000000-0005-0000-0000-000032620000}"/>
    <cellStyle name="Note 2 7 2 5 3" xfId="25012" xr:uid="{00000000-0005-0000-0000-000033620000}"/>
    <cellStyle name="Note 2 7 2 6" xfId="25013" xr:uid="{00000000-0005-0000-0000-000034620000}"/>
    <cellStyle name="Note 2 7 2 6 2" xfId="25014" xr:uid="{00000000-0005-0000-0000-000035620000}"/>
    <cellStyle name="Note 2 7 2 6 2 2" xfId="25015" xr:uid="{00000000-0005-0000-0000-000036620000}"/>
    <cellStyle name="Note 2 7 2 6 3" xfId="25016" xr:uid="{00000000-0005-0000-0000-000037620000}"/>
    <cellStyle name="Note 2 7 2 7" xfId="25017" xr:uid="{00000000-0005-0000-0000-000038620000}"/>
    <cellStyle name="Note 2 7 2 7 2" xfId="25018" xr:uid="{00000000-0005-0000-0000-000039620000}"/>
    <cellStyle name="Note 2 7 2 8" xfId="25019" xr:uid="{00000000-0005-0000-0000-00003A620000}"/>
    <cellStyle name="Note 2 7 2 8 2" xfId="25020" xr:uid="{00000000-0005-0000-0000-00003B620000}"/>
    <cellStyle name="Note 2 7 2 9" xfId="25021" xr:uid="{00000000-0005-0000-0000-00003C620000}"/>
    <cellStyle name="Note 2 7 3" xfId="674" xr:uid="{00000000-0005-0000-0000-00003D620000}"/>
    <cellStyle name="Note 2 7 4" xfId="25022" xr:uid="{00000000-0005-0000-0000-00003E620000}"/>
    <cellStyle name="Note 2 7 4 2" xfId="25023" xr:uid="{00000000-0005-0000-0000-00003F620000}"/>
    <cellStyle name="Note 2 7 4 3" xfId="25024" xr:uid="{00000000-0005-0000-0000-000040620000}"/>
    <cellStyle name="Note 2 7 5" xfId="25025" xr:uid="{00000000-0005-0000-0000-000041620000}"/>
    <cellStyle name="Note 2 7 5 2" xfId="25026" xr:uid="{00000000-0005-0000-0000-000042620000}"/>
    <cellStyle name="Note 2 7 5 2 2" xfId="25027" xr:uid="{00000000-0005-0000-0000-000043620000}"/>
    <cellStyle name="Note 2 7 5 3" xfId="25028" xr:uid="{00000000-0005-0000-0000-000044620000}"/>
    <cellStyle name="Note 2 7 6" xfId="25029" xr:uid="{00000000-0005-0000-0000-000045620000}"/>
    <cellStyle name="Note 2 7 6 2" xfId="25030" xr:uid="{00000000-0005-0000-0000-000046620000}"/>
    <cellStyle name="Note 2 7 6 2 2" xfId="25031" xr:uid="{00000000-0005-0000-0000-000047620000}"/>
    <cellStyle name="Note 2 7 6 3" xfId="25032" xr:uid="{00000000-0005-0000-0000-000048620000}"/>
    <cellStyle name="Note 2 7 7" xfId="25033" xr:uid="{00000000-0005-0000-0000-000049620000}"/>
    <cellStyle name="Note 2 7 7 2" xfId="25034" xr:uid="{00000000-0005-0000-0000-00004A620000}"/>
    <cellStyle name="Note 2 7 7 2 2" xfId="25035" xr:uid="{00000000-0005-0000-0000-00004B620000}"/>
    <cellStyle name="Note 2 7 7 3" xfId="25036" xr:uid="{00000000-0005-0000-0000-00004C620000}"/>
    <cellStyle name="Note 2 7 8" xfId="25037" xr:uid="{00000000-0005-0000-0000-00004D620000}"/>
    <cellStyle name="Note 2 7 8 2" xfId="25038" xr:uid="{00000000-0005-0000-0000-00004E620000}"/>
    <cellStyle name="Note 2 7 9" xfId="25039" xr:uid="{00000000-0005-0000-0000-00004F620000}"/>
    <cellStyle name="Note 2 7 9 2" xfId="25040" xr:uid="{00000000-0005-0000-0000-000050620000}"/>
    <cellStyle name="Note 2 8" xfId="675" xr:uid="{00000000-0005-0000-0000-000051620000}"/>
    <cellStyle name="Note 2 8 2" xfId="676" xr:uid="{00000000-0005-0000-0000-000052620000}"/>
    <cellStyle name="Note 2 8 2 10" xfId="25041" xr:uid="{00000000-0005-0000-0000-000053620000}"/>
    <cellStyle name="Note 2 8 2 2" xfId="25042" xr:uid="{00000000-0005-0000-0000-000054620000}"/>
    <cellStyle name="Note 2 8 2 3" xfId="25043" xr:uid="{00000000-0005-0000-0000-000055620000}"/>
    <cellStyle name="Note 2 8 2 4" xfId="25044" xr:uid="{00000000-0005-0000-0000-000056620000}"/>
    <cellStyle name="Note 2 8 2 4 2" xfId="25045" xr:uid="{00000000-0005-0000-0000-000057620000}"/>
    <cellStyle name="Note 2 8 2 4 2 2" xfId="25046" xr:uid="{00000000-0005-0000-0000-000058620000}"/>
    <cellStyle name="Note 2 8 2 4 3" xfId="25047" xr:uid="{00000000-0005-0000-0000-000059620000}"/>
    <cellStyle name="Note 2 8 2 5" xfId="25048" xr:uid="{00000000-0005-0000-0000-00005A620000}"/>
    <cellStyle name="Note 2 8 2 5 2" xfId="25049" xr:uid="{00000000-0005-0000-0000-00005B620000}"/>
    <cellStyle name="Note 2 8 2 5 2 2" xfId="25050" xr:uid="{00000000-0005-0000-0000-00005C620000}"/>
    <cellStyle name="Note 2 8 2 5 3" xfId="25051" xr:uid="{00000000-0005-0000-0000-00005D620000}"/>
    <cellStyle name="Note 2 8 2 6" xfId="25052" xr:uid="{00000000-0005-0000-0000-00005E620000}"/>
    <cellStyle name="Note 2 8 2 6 2" xfId="25053" xr:uid="{00000000-0005-0000-0000-00005F620000}"/>
    <cellStyle name="Note 2 8 2 6 2 2" xfId="25054" xr:uid="{00000000-0005-0000-0000-000060620000}"/>
    <cellStyle name="Note 2 8 2 6 3" xfId="25055" xr:uid="{00000000-0005-0000-0000-000061620000}"/>
    <cellStyle name="Note 2 8 2 7" xfId="25056" xr:uid="{00000000-0005-0000-0000-000062620000}"/>
    <cellStyle name="Note 2 8 2 7 2" xfId="25057" xr:uid="{00000000-0005-0000-0000-000063620000}"/>
    <cellStyle name="Note 2 8 2 8" xfId="25058" xr:uid="{00000000-0005-0000-0000-000064620000}"/>
    <cellStyle name="Note 2 8 2 8 2" xfId="25059" xr:uid="{00000000-0005-0000-0000-000065620000}"/>
    <cellStyle name="Note 2 8 2 9" xfId="25060" xr:uid="{00000000-0005-0000-0000-000066620000}"/>
    <cellStyle name="Note 2 8 3" xfId="677" xr:uid="{00000000-0005-0000-0000-000067620000}"/>
    <cellStyle name="Note 2 8 4" xfId="25061" xr:uid="{00000000-0005-0000-0000-000068620000}"/>
    <cellStyle name="Note 2 8 4 2" xfId="25062" xr:uid="{00000000-0005-0000-0000-000069620000}"/>
    <cellStyle name="Note 2 8 4 2 2" xfId="25063" xr:uid="{00000000-0005-0000-0000-00006A620000}"/>
    <cellStyle name="Note 2 8 4 3" xfId="25064" xr:uid="{00000000-0005-0000-0000-00006B620000}"/>
    <cellStyle name="Note 2 8 5" xfId="25065" xr:uid="{00000000-0005-0000-0000-00006C620000}"/>
    <cellStyle name="Note 2 8 5 2" xfId="25066" xr:uid="{00000000-0005-0000-0000-00006D620000}"/>
    <cellStyle name="Note 2 8 5 2 2" xfId="25067" xr:uid="{00000000-0005-0000-0000-00006E620000}"/>
    <cellStyle name="Note 2 8 5 3" xfId="25068" xr:uid="{00000000-0005-0000-0000-00006F620000}"/>
    <cellStyle name="Note 2 9" xfId="25069" xr:uid="{00000000-0005-0000-0000-000070620000}"/>
    <cellStyle name="Note 2 9 2" xfId="25070" xr:uid="{00000000-0005-0000-0000-000071620000}"/>
    <cellStyle name="Note 2 9 3" xfId="25071" xr:uid="{00000000-0005-0000-0000-000072620000}"/>
    <cellStyle name="Note 2 9 3 2" xfId="25072" xr:uid="{00000000-0005-0000-0000-000073620000}"/>
    <cellStyle name="Note 2 9 3 3" xfId="25073" xr:uid="{00000000-0005-0000-0000-000074620000}"/>
    <cellStyle name="Note 2 9 4" xfId="25074" xr:uid="{00000000-0005-0000-0000-000075620000}"/>
    <cellStyle name="Note 2 9 4 2" xfId="25075" xr:uid="{00000000-0005-0000-0000-000076620000}"/>
    <cellStyle name="Note 2 9 4 2 2" xfId="25076" xr:uid="{00000000-0005-0000-0000-000077620000}"/>
    <cellStyle name="Note 2 9 4 3" xfId="25077" xr:uid="{00000000-0005-0000-0000-000078620000}"/>
    <cellStyle name="Note 2 9 5" xfId="25078" xr:uid="{00000000-0005-0000-0000-000079620000}"/>
    <cellStyle name="Note 2 9 5 2" xfId="25079" xr:uid="{00000000-0005-0000-0000-00007A620000}"/>
    <cellStyle name="Note 2 9 5 2 2" xfId="25080" xr:uid="{00000000-0005-0000-0000-00007B620000}"/>
    <cellStyle name="Note 2 9 5 3" xfId="25081" xr:uid="{00000000-0005-0000-0000-00007C620000}"/>
    <cellStyle name="Note 2 9 6" xfId="25082" xr:uid="{00000000-0005-0000-0000-00007D620000}"/>
    <cellStyle name="Note 2 9 6 2" xfId="25083" xr:uid="{00000000-0005-0000-0000-00007E620000}"/>
    <cellStyle name="Note 2 9 6 2 2" xfId="25084" xr:uid="{00000000-0005-0000-0000-00007F620000}"/>
    <cellStyle name="Note 2 9 6 3" xfId="25085" xr:uid="{00000000-0005-0000-0000-000080620000}"/>
    <cellStyle name="Note 2 9 7" xfId="25086" xr:uid="{00000000-0005-0000-0000-000081620000}"/>
    <cellStyle name="Note 2 9 7 2" xfId="25087" xr:uid="{00000000-0005-0000-0000-000082620000}"/>
    <cellStyle name="Note 2 9 8" xfId="25088" xr:uid="{00000000-0005-0000-0000-000083620000}"/>
    <cellStyle name="Note 2 9 8 2" xfId="25089" xr:uid="{00000000-0005-0000-0000-000084620000}"/>
    <cellStyle name="Note 2 9 9" xfId="25090" xr:uid="{00000000-0005-0000-0000-000085620000}"/>
    <cellStyle name="Note 3" xfId="25091" xr:uid="{00000000-0005-0000-0000-000086620000}"/>
    <cellStyle name="Output" xfId="25667" builtinId="21" customBuiltin="1"/>
    <cellStyle name="Output 2" xfId="25092" xr:uid="{00000000-0005-0000-0000-000088620000}"/>
    <cellStyle name="Percent" xfId="25706" builtinId="5"/>
    <cellStyle name="Percent 10" xfId="678" xr:uid="{00000000-0005-0000-0000-000089620000}"/>
    <cellStyle name="Percent 10 2" xfId="679" xr:uid="{00000000-0005-0000-0000-00008A620000}"/>
    <cellStyle name="Percent 10 2 2" xfId="25093" xr:uid="{00000000-0005-0000-0000-00008B620000}"/>
    <cellStyle name="Percent 10 2 2 2" xfId="25094" xr:uid="{00000000-0005-0000-0000-00008C620000}"/>
    <cellStyle name="Percent 10 2 3" xfId="25095" xr:uid="{00000000-0005-0000-0000-00008D620000}"/>
    <cellStyle name="Percent 10 2 4" xfId="25096" xr:uid="{00000000-0005-0000-0000-00008E620000}"/>
    <cellStyle name="Percent 10 3" xfId="680" xr:uid="{00000000-0005-0000-0000-00008F620000}"/>
    <cellStyle name="Percent 10 3 2" xfId="681" xr:uid="{00000000-0005-0000-0000-000090620000}"/>
    <cellStyle name="Percent 10 3 2 2" xfId="25578" xr:uid="{00000000-0005-0000-0000-000091620000}"/>
    <cellStyle name="Percent 10 3 3" xfId="682" xr:uid="{00000000-0005-0000-0000-000092620000}"/>
    <cellStyle name="Percent 10 3 3 2" xfId="25097" xr:uid="{00000000-0005-0000-0000-000093620000}"/>
    <cellStyle name="Percent 10 3 4" xfId="25098" xr:uid="{00000000-0005-0000-0000-000094620000}"/>
    <cellStyle name="Percent 10 3 5" xfId="25099" xr:uid="{00000000-0005-0000-0000-000095620000}"/>
    <cellStyle name="Percent 10 3 6" xfId="25100" xr:uid="{00000000-0005-0000-0000-000096620000}"/>
    <cellStyle name="Percent 10 4" xfId="683" xr:uid="{00000000-0005-0000-0000-000097620000}"/>
    <cellStyle name="Percent 10 4 2" xfId="684" xr:uid="{00000000-0005-0000-0000-000098620000}"/>
    <cellStyle name="Percent 10 4 2 2" xfId="25579" xr:uid="{00000000-0005-0000-0000-000099620000}"/>
    <cellStyle name="Percent 10 4 3" xfId="685" xr:uid="{00000000-0005-0000-0000-00009A620000}"/>
    <cellStyle name="Percent 10 5" xfId="25101" xr:uid="{00000000-0005-0000-0000-00009B620000}"/>
    <cellStyle name="Percent 10 6" xfId="25102" xr:uid="{00000000-0005-0000-0000-00009C620000}"/>
    <cellStyle name="Percent 11" xfId="686" xr:uid="{00000000-0005-0000-0000-00009D620000}"/>
    <cellStyle name="Percent 11 2" xfId="687" xr:uid="{00000000-0005-0000-0000-00009E620000}"/>
    <cellStyle name="Percent 11 2 2" xfId="25103" xr:uid="{00000000-0005-0000-0000-00009F620000}"/>
    <cellStyle name="Percent 11 2 2 2" xfId="25104" xr:uid="{00000000-0005-0000-0000-0000A0620000}"/>
    <cellStyle name="Percent 11 2 3" xfId="25105" xr:uid="{00000000-0005-0000-0000-0000A1620000}"/>
    <cellStyle name="Percent 11 2 4" xfId="25106" xr:uid="{00000000-0005-0000-0000-0000A2620000}"/>
    <cellStyle name="Percent 11 3" xfId="688" xr:uid="{00000000-0005-0000-0000-0000A3620000}"/>
    <cellStyle name="Percent 11 3 2" xfId="689" xr:uid="{00000000-0005-0000-0000-0000A4620000}"/>
    <cellStyle name="Percent 11 3 2 2" xfId="25580" xr:uid="{00000000-0005-0000-0000-0000A5620000}"/>
    <cellStyle name="Percent 11 3 3" xfId="690" xr:uid="{00000000-0005-0000-0000-0000A6620000}"/>
    <cellStyle name="Percent 11 3 3 2" xfId="25107" xr:uid="{00000000-0005-0000-0000-0000A7620000}"/>
    <cellStyle name="Percent 11 3 4" xfId="25108" xr:uid="{00000000-0005-0000-0000-0000A8620000}"/>
    <cellStyle name="Percent 11 3 5" xfId="25109" xr:uid="{00000000-0005-0000-0000-0000A9620000}"/>
    <cellStyle name="Percent 11 3 6" xfId="25110" xr:uid="{00000000-0005-0000-0000-0000AA620000}"/>
    <cellStyle name="Percent 11 4" xfId="691" xr:uid="{00000000-0005-0000-0000-0000AB620000}"/>
    <cellStyle name="Percent 11 4 2" xfId="692" xr:uid="{00000000-0005-0000-0000-0000AC620000}"/>
    <cellStyle name="Percent 11 4 2 2" xfId="25581" xr:uid="{00000000-0005-0000-0000-0000AD620000}"/>
    <cellStyle name="Percent 11 4 3" xfId="693" xr:uid="{00000000-0005-0000-0000-0000AE620000}"/>
    <cellStyle name="Percent 11 5" xfId="25111" xr:uid="{00000000-0005-0000-0000-0000AF620000}"/>
    <cellStyle name="Percent 11 6" xfId="25112" xr:uid="{00000000-0005-0000-0000-0000B0620000}"/>
    <cellStyle name="Percent 12" xfId="694" xr:uid="{00000000-0005-0000-0000-0000B1620000}"/>
    <cellStyle name="Percent 12 10" xfId="25113" xr:uid="{00000000-0005-0000-0000-0000B2620000}"/>
    <cellStyle name="Percent 12 10 2" xfId="25114" xr:uid="{00000000-0005-0000-0000-0000B3620000}"/>
    <cellStyle name="Percent 12 10 2 2" xfId="25115" xr:uid="{00000000-0005-0000-0000-0000B4620000}"/>
    <cellStyle name="Percent 12 10 3" xfId="25116" xr:uid="{00000000-0005-0000-0000-0000B5620000}"/>
    <cellStyle name="Percent 12 11" xfId="25117" xr:uid="{00000000-0005-0000-0000-0000B6620000}"/>
    <cellStyle name="Percent 12 11 2" xfId="25118" xr:uid="{00000000-0005-0000-0000-0000B7620000}"/>
    <cellStyle name="Percent 12 11 2 2" xfId="25119" xr:uid="{00000000-0005-0000-0000-0000B8620000}"/>
    <cellStyle name="Percent 12 11 3" xfId="25120" xr:uid="{00000000-0005-0000-0000-0000B9620000}"/>
    <cellStyle name="Percent 12 2" xfId="695" xr:uid="{00000000-0005-0000-0000-0000BA620000}"/>
    <cellStyle name="Percent 12 2 2" xfId="25121" xr:uid="{00000000-0005-0000-0000-0000BB620000}"/>
    <cellStyle name="Percent 12 2 2 2" xfId="25122" xr:uid="{00000000-0005-0000-0000-0000BC620000}"/>
    <cellStyle name="Percent 12 2 2 3" xfId="25123" xr:uid="{00000000-0005-0000-0000-0000BD620000}"/>
    <cellStyle name="Percent 12 2 2 3 2" xfId="25124" xr:uid="{00000000-0005-0000-0000-0000BE620000}"/>
    <cellStyle name="Percent 12 2 2 3 3" xfId="25125" xr:uid="{00000000-0005-0000-0000-0000BF620000}"/>
    <cellStyle name="Percent 12 2 2 4" xfId="25126" xr:uid="{00000000-0005-0000-0000-0000C0620000}"/>
    <cellStyle name="Percent 12 2 2 4 2" xfId="25127" xr:uid="{00000000-0005-0000-0000-0000C1620000}"/>
    <cellStyle name="Percent 12 2 2 4 2 2" xfId="25128" xr:uid="{00000000-0005-0000-0000-0000C2620000}"/>
    <cellStyle name="Percent 12 2 2 4 3" xfId="25129" xr:uid="{00000000-0005-0000-0000-0000C3620000}"/>
    <cellStyle name="Percent 12 2 2 5" xfId="25130" xr:uid="{00000000-0005-0000-0000-0000C4620000}"/>
    <cellStyle name="Percent 12 2 2 5 2" xfId="25131" xr:uid="{00000000-0005-0000-0000-0000C5620000}"/>
    <cellStyle name="Percent 12 2 2 5 2 2" xfId="25132" xr:uid="{00000000-0005-0000-0000-0000C6620000}"/>
    <cellStyle name="Percent 12 2 2 5 3" xfId="25133" xr:uid="{00000000-0005-0000-0000-0000C7620000}"/>
    <cellStyle name="Percent 12 2 2 6" xfId="25134" xr:uid="{00000000-0005-0000-0000-0000C8620000}"/>
    <cellStyle name="Percent 12 2 2 6 2" xfId="25135" xr:uid="{00000000-0005-0000-0000-0000C9620000}"/>
    <cellStyle name="Percent 12 2 2 6 2 2" xfId="25136" xr:uid="{00000000-0005-0000-0000-0000CA620000}"/>
    <cellStyle name="Percent 12 2 2 6 3" xfId="25137" xr:uid="{00000000-0005-0000-0000-0000CB620000}"/>
    <cellStyle name="Percent 12 2 2 7" xfId="25138" xr:uid="{00000000-0005-0000-0000-0000CC620000}"/>
    <cellStyle name="Percent 12 2 2 7 2" xfId="25139" xr:uid="{00000000-0005-0000-0000-0000CD620000}"/>
    <cellStyle name="Percent 12 2 2 8" xfId="25140" xr:uid="{00000000-0005-0000-0000-0000CE620000}"/>
    <cellStyle name="Percent 12 2 2 8 2" xfId="25141" xr:uid="{00000000-0005-0000-0000-0000CF620000}"/>
    <cellStyle name="Percent 12 2 2 9" xfId="25142" xr:uid="{00000000-0005-0000-0000-0000D0620000}"/>
    <cellStyle name="Percent 12 2 3" xfId="25143" xr:uid="{00000000-0005-0000-0000-0000D1620000}"/>
    <cellStyle name="Percent 12 2 3 2" xfId="25144" xr:uid="{00000000-0005-0000-0000-0000D2620000}"/>
    <cellStyle name="Percent 12 2 3 3" xfId="25145" xr:uid="{00000000-0005-0000-0000-0000D3620000}"/>
    <cellStyle name="Percent 12 2 3 3 2" xfId="25146" xr:uid="{00000000-0005-0000-0000-0000D4620000}"/>
    <cellStyle name="Percent 12 2 3 3 3" xfId="25147" xr:uid="{00000000-0005-0000-0000-0000D5620000}"/>
    <cellStyle name="Percent 12 2 3 4" xfId="25148" xr:uid="{00000000-0005-0000-0000-0000D6620000}"/>
    <cellStyle name="Percent 12 2 3 4 2" xfId="25149" xr:uid="{00000000-0005-0000-0000-0000D7620000}"/>
    <cellStyle name="Percent 12 2 3 4 2 2" xfId="25150" xr:uid="{00000000-0005-0000-0000-0000D8620000}"/>
    <cellStyle name="Percent 12 2 3 4 3" xfId="25151" xr:uid="{00000000-0005-0000-0000-0000D9620000}"/>
    <cellStyle name="Percent 12 2 3 5" xfId="25152" xr:uid="{00000000-0005-0000-0000-0000DA620000}"/>
    <cellStyle name="Percent 12 2 3 5 2" xfId="25153" xr:uid="{00000000-0005-0000-0000-0000DB620000}"/>
    <cellStyle name="Percent 12 2 3 5 2 2" xfId="25154" xr:uid="{00000000-0005-0000-0000-0000DC620000}"/>
    <cellStyle name="Percent 12 2 3 5 3" xfId="25155" xr:uid="{00000000-0005-0000-0000-0000DD620000}"/>
    <cellStyle name="Percent 12 2 3 6" xfId="25156" xr:uid="{00000000-0005-0000-0000-0000DE620000}"/>
    <cellStyle name="Percent 12 2 3 6 2" xfId="25157" xr:uid="{00000000-0005-0000-0000-0000DF620000}"/>
    <cellStyle name="Percent 12 2 3 6 2 2" xfId="25158" xr:uid="{00000000-0005-0000-0000-0000E0620000}"/>
    <cellStyle name="Percent 12 2 3 6 3" xfId="25159" xr:uid="{00000000-0005-0000-0000-0000E1620000}"/>
    <cellStyle name="Percent 12 2 3 7" xfId="25160" xr:uid="{00000000-0005-0000-0000-0000E2620000}"/>
    <cellStyle name="Percent 12 2 3 7 2" xfId="25161" xr:uid="{00000000-0005-0000-0000-0000E3620000}"/>
    <cellStyle name="Percent 12 2 3 8" xfId="25162" xr:uid="{00000000-0005-0000-0000-0000E4620000}"/>
    <cellStyle name="Percent 12 2 3 8 2" xfId="25163" xr:uid="{00000000-0005-0000-0000-0000E5620000}"/>
    <cellStyle name="Percent 12 2 3 9" xfId="25164" xr:uid="{00000000-0005-0000-0000-0000E6620000}"/>
    <cellStyle name="Percent 12 2 4" xfId="25165" xr:uid="{00000000-0005-0000-0000-0000E7620000}"/>
    <cellStyle name="Percent 12 2 4 2" xfId="25166" xr:uid="{00000000-0005-0000-0000-0000E8620000}"/>
    <cellStyle name="Percent 12 2 4 3" xfId="25167" xr:uid="{00000000-0005-0000-0000-0000E9620000}"/>
    <cellStyle name="Percent 12 2 4 3 2" xfId="25168" xr:uid="{00000000-0005-0000-0000-0000EA620000}"/>
    <cellStyle name="Percent 12 2 4 3 2 2" xfId="25169" xr:uid="{00000000-0005-0000-0000-0000EB620000}"/>
    <cellStyle name="Percent 12 2 4 3 3" xfId="25170" xr:uid="{00000000-0005-0000-0000-0000EC620000}"/>
    <cellStyle name="Percent 12 2 4 4" xfId="25171" xr:uid="{00000000-0005-0000-0000-0000ED620000}"/>
    <cellStyle name="Percent 12 2 4 4 2" xfId="25172" xr:uid="{00000000-0005-0000-0000-0000EE620000}"/>
    <cellStyle name="Percent 12 2 4 4 2 2" xfId="25173" xr:uid="{00000000-0005-0000-0000-0000EF620000}"/>
    <cellStyle name="Percent 12 2 4 4 3" xfId="25174" xr:uid="{00000000-0005-0000-0000-0000F0620000}"/>
    <cellStyle name="Percent 12 2 4 5" xfId="25175" xr:uid="{00000000-0005-0000-0000-0000F1620000}"/>
    <cellStyle name="Percent 12 2 4 5 2" xfId="25176" xr:uid="{00000000-0005-0000-0000-0000F2620000}"/>
    <cellStyle name="Percent 12 2 4 5 2 2" xfId="25177" xr:uid="{00000000-0005-0000-0000-0000F3620000}"/>
    <cellStyle name="Percent 12 2 4 5 3" xfId="25178" xr:uid="{00000000-0005-0000-0000-0000F4620000}"/>
    <cellStyle name="Percent 12 2 4 6" xfId="25179" xr:uid="{00000000-0005-0000-0000-0000F5620000}"/>
    <cellStyle name="Percent 12 2 4 6 2" xfId="25180" xr:uid="{00000000-0005-0000-0000-0000F6620000}"/>
    <cellStyle name="Percent 12 2 4 7" xfId="25181" xr:uid="{00000000-0005-0000-0000-0000F7620000}"/>
    <cellStyle name="Percent 12 2 4 7 2" xfId="25182" xr:uid="{00000000-0005-0000-0000-0000F8620000}"/>
    <cellStyle name="Percent 12 2 4 8" xfId="25183" xr:uid="{00000000-0005-0000-0000-0000F9620000}"/>
    <cellStyle name="Percent 12 2 4 9" xfId="25184" xr:uid="{00000000-0005-0000-0000-0000FA620000}"/>
    <cellStyle name="Percent 12 2 5" xfId="25185" xr:uid="{00000000-0005-0000-0000-0000FB620000}"/>
    <cellStyle name="Percent 12 2 5 2" xfId="25186" xr:uid="{00000000-0005-0000-0000-0000FC620000}"/>
    <cellStyle name="Percent 12 2 5 3" xfId="25187" xr:uid="{00000000-0005-0000-0000-0000FD620000}"/>
    <cellStyle name="Percent 12 2 6" xfId="25188" xr:uid="{00000000-0005-0000-0000-0000FE620000}"/>
    <cellStyle name="Percent 12 2 6 2" xfId="25189" xr:uid="{00000000-0005-0000-0000-0000FF620000}"/>
    <cellStyle name="Percent 12 2 6 2 2" xfId="25190" xr:uid="{00000000-0005-0000-0000-000000630000}"/>
    <cellStyle name="Percent 12 2 6 2 2 2" xfId="25191" xr:uid="{00000000-0005-0000-0000-000001630000}"/>
    <cellStyle name="Percent 12 2 6 2 3" xfId="25192" xr:uid="{00000000-0005-0000-0000-000002630000}"/>
    <cellStyle name="Percent 12 2 6 3" xfId="25193" xr:uid="{00000000-0005-0000-0000-000003630000}"/>
    <cellStyle name="Percent 12 2 6 3 2" xfId="25194" xr:uid="{00000000-0005-0000-0000-000004630000}"/>
    <cellStyle name="Percent 12 2 6 3 2 2" xfId="25195" xr:uid="{00000000-0005-0000-0000-000005630000}"/>
    <cellStyle name="Percent 12 2 6 3 3" xfId="25196" xr:uid="{00000000-0005-0000-0000-000006630000}"/>
    <cellStyle name="Percent 12 2 6 4" xfId="25197" xr:uid="{00000000-0005-0000-0000-000007630000}"/>
    <cellStyle name="Percent 12 2 6 4 2" xfId="25198" xr:uid="{00000000-0005-0000-0000-000008630000}"/>
    <cellStyle name="Percent 12 2 6 4 2 2" xfId="25199" xr:uid="{00000000-0005-0000-0000-000009630000}"/>
    <cellStyle name="Percent 12 2 6 4 3" xfId="25200" xr:uid="{00000000-0005-0000-0000-00000A630000}"/>
    <cellStyle name="Percent 12 2 6 5" xfId="25201" xr:uid="{00000000-0005-0000-0000-00000B630000}"/>
    <cellStyle name="Percent 12 2 6 5 2" xfId="25202" xr:uid="{00000000-0005-0000-0000-00000C630000}"/>
    <cellStyle name="Percent 12 2 6 6" xfId="25203" xr:uid="{00000000-0005-0000-0000-00000D630000}"/>
    <cellStyle name="Percent 12 2 6 6 2" xfId="25204" xr:uid="{00000000-0005-0000-0000-00000E630000}"/>
    <cellStyle name="Percent 12 2 6 7" xfId="25205" xr:uid="{00000000-0005-0000-0000-00000F630000}"/>
    <cellStyle name="Percent 12 2 7" xfId="25206" xr:uid="{00000000-0005-0000-0000-000010630000}"/>
    <cellStyle name="Percent 12 2 7 2" xfId="25207" xr:uid="{00000000-0005-0000-0000-000011630000}"/>
    <cellStyle name="Percent 12 2 7 2 2" xfId="25208" xr:uid="{00000000-0005-0000-0000-000012630000}"/>
    <cellStyle name="Percent 12 2 7 3" xfId="25209" xr:uid="{00000000-0005-0000-0000-000013630000}"/>
    <cellStyle name="Percent 12 2 8" xfId="25210" xr:uid="{00000000-0005-0000-0000-000014630000}"/>
    <cellStyle name="Percent 12 2 8 2" xfId="25211" xr:uid="{00000000-0005-0000-0000-000015630000}"/>
    <cellStyle name="Percent 12 2 8 2 2" xfId="25212" xr:uid="{00000000-0005-0000-0000-000016630000}"/>
    <cellStyle name="Percent 12 2 8 3" xfId="25213" xr:uid="{00000000-0005-0000-0000-000017630000}"/>
    <cellStyle name="Percent 12 3" xfId="25214" xr:uid="{00000000-0005-0000-0000-000018630000}"/>
    <cellStyle name="Percent 12 3 10" xfId="25215" xr:uid="{00000000-0005-0000-0000-000019630000}"/>
    <cellStyle name="Percent 12 3 2" xfId="25216" xr:uid="{00000000-0005-0000-0000-00001A630000}"/>
    <cellStyle name="Percent 12 3 2 2" xfId="25217" xr:uid="{00000000-0005-0000-0000-00001B630000}"/>
    <cellStyle name="Percent 12 3 2 3" xfId="25218" xr:uid="{00000000-0005-0000-0000-00001C630000}"/>
    <cellStyle name="Percent 12 3 2 3 2" xfId="25219" xr:uid="{00000000-0005-0000-0000-00001D630000}"/>
    <cellStyle name="Percent 12 3 2 3 3" xfId="25220" xr:uid="{00000000-0005-0000-0000-00001E630000}"/>
    <cellStyle name="Percent 12 3 2 4" xfId="25221" xr:uid="{00000000-0005-0000-0000-00001F630000}"/>
    <cellStyle name="Percent 12 3 2 4 2" xfId="25222" xr:uid="{00000000-0005-0000-0000-000020630000}"/>
    <cellStyle name="Percent 12 3 2 4 2 2" xfId="25223" xr:uid="{00000000-0005-0000-0000-000021630000}"/>
    <cellStyle name="Percent 12 3 2 4 3" xfId="25224" xr:uid="{00000000-0005-0000-0000-000022630000}"/>
    <cellStyle name="Percent 12 3 2 5" xfId="25225" xr:uid="{00000000-0005-0000-0000-000023630000}"/>
    <cellStyle name="Percent 12 3 2 5 2" xfId="25226" xr:uid="{00000000-0005-0000-0000-000024630000}"/>
    <cellStyle name="Percent 12 3 2 5 2 2" xfId="25227" xr:uid="{00000000-0005-0000-0000-000025630000}"/>
    <cellStyle name="Percent 12 3 2 5 3" xfId="25228" xr:uid="{00000000-0005-0000-0000-000026630000}"/>
    <cellStyle name="Percent 12 3 2 6" xfId="25229" xr:uid="{00000000-0005-0000-0000-000027630000}"/>
    <cellStyle name="Percent 12 3 2 6 2" xfId="25230" xr:uid="{00000000-0005-0000-0000-000028630000}"/>
    <cellStyle name="Percent 12 3 2 6 2 2" xfId="25231" xr:uid="{00000000-0005-0000-0000-000029630000}"/>
    <cellStyle name="Percent 12 3 2 6 3" xfId="25232" xr:uid="{00000000-0005-0000-0000-00002A630000}"/>
    <cellStyle name="Percent 12 3 2 7" xfId="25233" xr:uid="{00000000-0005-0000-0000-00002B630000}"/>
    <cellStyle name="Percent 12 3 2 7 2" xfId="25234" xr:uid="{00000000-0005-0000-0000-00002C630000}"/>
    <cellStyle name="Percent 12 3 2 8" xfId="25235" xr:uid="{00000000-0005-0000-0000-00002D630000}"/>
    <cellStyle name="Percent 12 3 2 8 2" xfId="25236" xr:uid="{00000000-0005-0000-0000-00002E630000}"/>
    <cellStyle name="Percent 12 3 2 9" xfId="25237" xr:uid="{00000000-0005-0000-0000-00002F630000}"/>
    <cellStyle name="Percent 12 3 3" xfId="25238" xr:uid="{00000000-0005-0000-0000-000030630000}"/>
    <cellStyle name="Percent 12 3 4" xfId="25239" xr:uid="{00000000-0005-0000-0000-000031630000}"/>
    <cellStyle name="Percent 12 3 4 2" xfId="25240" xr:uid="{00000000-0005-0000-0000-000032630000}"/>
    <cellStyle name="Percent 12 3 4 3" xfId="25241" xr:uid="{00000000-0005-0000-0000-000033630000}"/>
    <cellStyle name="Percent 12 3 5" xfId="25242" xr:uid="{00000000-0005-0000-0000-000034630000}"/>
    <cellStyle name="Percent 12 3 5 2" xfId="25243" xr:uid="{00000000-0005-0000-0000-000035630000}"/>
    <cellStyle name="Percent 12 3 5 2 2" xfId="25244" xr:uid="{00000000-0005-0000-0000-000036630000}"/>
    <cellStyle name="Percent 12 3 5 3" xfId="25245" xr:uid="{00000000-0005-0000-0000-000037630000}"/>
    <cellStyle name="Percent 12 3 6" xfId="25246" xr:uid="{00000000-0005-0000-0000-000038630000}"/>
    <cellStyle name="Percent 12 3 6 2" xfId="25247" xr:uid="{00000000-0005-0000-0000-000039630000}"/>
    <cellStyle name="Percent 12 3 6 2 2" xfId="25248" xr:uid="{00000000-0005-0000-0000-00003A630000}"/>
    <cellStyle name="Percent 12 3 6 3" xfId="25249" xr:uid="{00000000-0005-0000-0000-00003B630000}"/>
    <cellStyle name="Percent 12 3 7" xfId="25250" xr:uid="{00000000-0005-0000-0000-00003C630000}"/>
    <cellStyle name="Percent 12 3 7 2" xfId="25251" xr:uid="{00000000-0005-0000-0000-00003D630000}"/>
    <cellStyle name="Percent 12 3 7 2 2" xfId="25252" xr:uid="{00000000-0005-0000-0000-00003E630000}"/>
    <cellStyle name="Percent 12 3 7 3" xfId="25253" xr:uid="{00000000-0005-0000-0000-00003F630000}"/>
    <cellStyle name="Percent 12 3 8" xfId="25254" xr:uid="{00000000-0005-0000-0000-000040630000}"/>
    <cellStyle name="Percent 12 3 8 2" xfId="25255" xr:uid="{00000000-0005-0000-0000-000041630000}"/>
    <cellStyle name="Percent 12 3 9" xfId="25256" xr:uid="{00000000-0005-0000-0000-000042630000}"/>
    <cellStyle name="Percent 12 3 9 2" xfId="25257" xr:uid="{00000000-0005-0000-0000-000043630000}"/>
    <cellStyle name="Percent 12 4" xfId="25258" xr:uid="{00000000-0005-0000-0000-000044630000}"/>
    <cellStyle name="Percent 12 4 2" xfId="25259" xr:uid="{00000000-0005-0000-0000-000045630000}"/>
    <cellStyle name="Percent 12 4 3" xfId="25260" xr:uid="{00000000-0005-0000-0000-000046630000}"/>
    <cellStyle name="Percent 12 4 3 2" xfId="25261" xr:uid="{00000000-0005-0000-0000-000047630000}"/>
    <cellStyle name="Percent 12 4 3 3" xfId="25262" xr:uid="{00000000-0005-0000-0000-000048630000}"/>
    <cellStyle name="Percent 12 4 4" xfId="25263" xr:uid="{00000000-0005-0000-0000-000049630000}"/>
    <cellStyle name="Percent 12 4 4 2" xfId="25264" xr:uid="{00000000-0005-0000-0000-00004A630000}"/>
    <cellStyle name="Percent 12 4 4 2 2" xfId="25265" xr:uid="{00000000-0005-0000-0000-00004B630000}"/>
    <cellStyle name="Percent 12 4 4 3" xfId="25266" xr:uid="{00000000-0005-0000-0000-00004C630000}"/>
    <cellStyle name="Percent 12 4 5" xfId="25267" xr:uid="{00000000-0005-0000-0000-00004D630000}"/>
    <cellStyle name="Percent 12 4 5 2" xfId="25268" xr:uid="{00000000-0005-0000-0000-00004E630000}"/>
    <cellStyle name="Percent 12 4 5 2 2" xfId="25269" xr:uid="{00000000-0005-0000-0000-00004F630000}"/>
    <cellStyle name="Percent 12 4 5 3" xfId="25270" xr:uid="{00000000-0005-0000-0000-000050630000}"/>
    <cellStyle name="Percent 12 4 6" xfId="25271" xr:uid="{00000000-0005-0000-0000-000051630000}"/>
    <cellStyle name="Percent 12 4 6 2" xfId="25272" xr:uid="{00000000-0005-0000-0000-000052630000}"/>
    <cellStyle name="Percent 12 4 6 2 2" xfId="25273" xr:uid="{00000000-0005-0000-0000-000053630000}"/>
    <cellStyle name="Percent 12 4 6 3" xfId="25274" xr:uid="{00000000-0005-0000-0000-000054630000}"/>
    <cellStyle name="Percent 12 4 7" xfId="25275" xr:uid="{00000000-0005-0000-0000-000055630000}"/>
    <cellStyle name="Percent 12 4 7 2" xfId="25276" xr:uid="{00000000-0005-0000-0000-000056630000}"/>
    <cellStyle name="Percent 12 4 8" xfId="25277" xr:uid="{00000000-0005-0000-0000-000057630000}"/>
    <cellStyle name="Percent 12 4 8 2" xfId="25278" xr:uid="{00000000-0005-0000-0000-000058630000}"/>
    <cellStyle name="Percent 12 4 9" xfId="25279" xr:uid="{00000000-0005-0000-0000-000059630000}"/>
    <cellStyle name="Percent 12 5" xfId="25280" xr:uid="{00000000-0005-0000-0000-00005A630000}"/>
    <cellStyle name="Percent 12 5 2" xfId="25281" xr:uid="{00000000-0005-0000-0000-00005B630000}"/>
    <cellStyle name="Percent 12 5 3" xfId="25282" xr:uid="{00000000-0005-0000-0000-00005C630000}"/>
    <cellStyle name="Percent 12 5 3 2" xfId="25283" xr:uid="{00000000-0005-0000-0000-00005D630000}"/>
    <cellStyle name="Percent 12 5 3 3" xfId="25284" xr:uid="{00000000-0005-0000-0000-00005E630000}"/>
    <cellStyle name="Percent 12 5 4" xfId="25285" xr:uid="{00000000-0005-0000-0000-00005F630000}"/>
    <cellStyle name="Percent 12 5 4 2" xfId="25286" xr:uid="{00000000-0005-0000-0000-000060630000}"/>
    <cellStyle name="Percent 12 5 4 2 2" xfId="25287" xr:uid="{00000000-0005-0000-0000-000061630000}"/>
    <cellStyle name="Percent 12 5 4 3" xfId="25288" xr:uid="{00000000-0005-0000-0000-000062630000}"/>
    <cellStyle name="Percent 12 5 5" xfId="25289" xr:uid="{00000000-0005-0000-0000-000063630000}"/>
    <cellStyle name="Percent 12 5 5 2" xfId="25290" xr:uid="{00000000-0005-0000-0000-000064630000}"/>
    <cellStyle name="Percent 12 5 5 2 2" xfId="25291" xr:uid="{00000000-0005-0000-0000-000065630000}"/>
    <cellStyle name="Percent 12 5 5 3" xfId="25292" xr:uid="{00000000-0005-0000-0000-000066630000}"/>
    <cellStyle name="Percent 12 5 6" xfId="25293" xr:uid="{00000000-0005-0000-0000-000067630000}"/>
    <cellStyle name="Percent 12 5 6 2" xfId="25294" xr:uid="{00000000-0005-0000-0000-000068630000}"/>
    <cellStyle name="Percent 12 5 6 2 2" xfId="25295" xr:uid="{00000000-0005-0000-0000-000069630000}"/>
    <cellStyle name="Percent 12 5 6 3" xfId="25296" xr:uid="{00000000-0005-0000-0000-00006A630000}"/>
    <cellStyle name="Percent 12 5 7" xfId="25297" xr:uid="{00000000-0005-0000-0000-00006B630000}"/>
    <cellStyle name="Percent 12 5 7 2" xfId="25298" xr:uid="{00000000-0005-0000-0000-00006C630000}"/>
    <cellStyle name="Percent 12 5 8" xfId="25299" xr:uid="{00000000-0005-0000-0000-00006D630000}"/>
    <cellStyle name="Percent 12 5 8 2" xfId="25300" xr:uid="{00000000-0005-0000-0000-00006E630000}"/>
    <cellStyle name="Percent 12 5 9" xfId="25301" xr:uid="{00000000-0005-0000-0000-00006F630000}"/>
    <cellStyle name="Percent 12 6" xfId="25302" xr:uid="{00000000-0005-0000-0000-000070630000}"/>
    <cellStyle name="Percent 12 6 2" xfId="25303" xr:uid="{00000000-0005-0000-0000-000071630000}"/>
    <cellStyle name="Percent 12 6 3" xfId="25304" xr:uid="{00000000-0005-0000-0000-000072630000}"/>
    <cellStyle name="Percent 12 6 3 2" xfId="25305" xr:uid="{00000000-0005-0000-0000-000073630000}"/>
    <cellStyle name="Percent 12 6 3 3" xfId="25306" xr:uid="{00000000-0005-0000-0000-000074630000}"/>
    <cellStyle name="Percent 12 6 4" xfId="25307" xr:uid="{00000000-0005-0000-0000-000075630000}"/>
    <cellStyle name="Percent 12 6 4 2" xfId="25308" xr:uid="{00000000-0005-0000-0000-000076630000}"/>
    <cellStyle name="Percent 12 6 4 2 2" xfId="25309" xr:uid="{00000000-0005-0000-0000-000077630000}"/>
    <cellStyle name="Percent 12 6 4 3" xfId="25310" xr:uid="{00000000-0005-0000-0000-000078630000}"/>
    <cellStyle name="Percent 12 6 5" xfId="25311" xr:uid="{00000000-0005-0000-0000-000079630000}"/>
    <cellStyle name="Percent 12 6 5 2" xfId="25312" xr:uid="{00000000-0005-0000-0000-00007A630000}"/>
    <cellStyle name="Percent 12 6 5 2 2" xfId="25313" xr:uid="{00000000-0005-0000-0000-00007B630000}"/>
    <cellStyle name="Percent 12 6 5 3" xfId="25314" xr:uid="{00000000-0005-0000-0000-00007C630000}"/>
    <cellStyle name="Percent 12 6 6" xfId="25315" xr:uid="{00000000-0005-0000-0000-00007D630000}"/>
    <cellStyle name="Percent 12 6 6 2" xfId="25316" xr:uid="{00000000-0005-0000-0000-00007E630000}"/>
    <cellStyle name="Percent 12 6 6 2 2" xfId="25317" xr:uid="{00000000-0005-0000-0000-00007F630000}"/>
    <cellStyle name="Percent 12 6 6 3" xfId="25318" xr:uid="{00000000-0005-0000-0000-000080630000}"/>
    <cellStyle name="Percent 12 6 7" xfId="25319" xr:uid="{00000000-0005-0000-0000-000081630000}"/>
    <cellStyle name="Percent 12 6 7 2" xfId="25320" xr:uid="{00000000-0005-0000-0000-000082630000}"/>
    <cellStyle name="Percent 12 6 8" xfId="25321" xr:uid="{00000000-0005-0000-0000-000083630000}"/>
    <cellStyle name="Percent 12 6 8 2" xfId="25322" xr:uid="{00000000-0005-0000-0000-000084630000}"/>
    <cellStyle name="Percent 12 6 9" xfId="25323" xr:uid="{00000000-0005-0000-0000-000085630000}"/>
    <cellStyle name="Percent 12 7" xfId="25324" xr:uid="{00000000-0005-0000-0000-000086630000}"/>
    <cellStyle name="Percent 12 7 2" xfId="25325" xr:uid="{00000000-0005-0000-0000-000087630000}"/>
    <cellStyle name="Percent 12 7 3" xfId="25326" xr:uid="{00000000-0005-0000-0000-000088630000}"/>
    <cellStyle name="Percent 12 8" xfId="25327" xr:uid="{00000000-0005-0000-0000-000089630000}"/>
    <cellStyle name="Percent 12 8 2" xfId="25328" xr:uid="{00000000-0005-0000-0000-00008A630000}"/>
    <cellStyle name="Percent 12 8 3" xfId="25329" xr:uid="{00000000-0005-0000-0000-00008B630000}"/>
    <cellStyle name="Percent 12 8 3 2" xfId="25330" xr:uid="{00000000-0005-0000-0000-00008C630000}"/>
    <cellStyle name="Percent 12 8 3 2 2" xfId="25331" xr:uid="{00000000-0005-0000-0000-00008D630000}"/>
    <cellStyle name="Percent 12 8 3 3" xfId="25332" xr:uid="{00000000-0005-0000-0000-00008E630000}"/>
    <cellStyle name="Percent 12 8 4" xfId="25333" xr:uid="{00000000-0005-0000-0000-00008F630000}"/>
    <cellStyle name="Percent 12 8 4 2" xfId="25334" xr:uid="{00000000-0005-0000-0000-000090630000}"/>
    <cellStyle name="Percent 12 8 4 2 2" xfId="25335" xr:uid="{00000000-0005-0000-0000-000091630000}"/>
    <cellStyle name="Percent 12 8 4 3" xfId="25336" xr:uid="{00000000-0005-0000-0000-000092630000}"/>
    <cellStyle name="Percent 12 8 5" xfId="25337" xr:uid="{00000000-0005-0000-0000-000093630000}"/>
    <cellStyle name="Percent 12 8 5 2" xfId="25338" xr:uid="{00000000-0005-0000-0000-000094630000}"/>
    <cellStyle name="Percent 12 8 5 2 2" xfId="25339" xr:uid="{00000000-0005-0000-0000-000095630000}"/>
    <cellStyle name="Percent 12 8 5 3" xfId="25340" xr:uid="{00000000-0005-0000-0000-000096630000}"/>
    <cellStyle name="Percent 12 8 6" xfId="25341" xr:uid="{00000000-0005-0000-0000-000097630000}"/>
    <cellStyle name="Percent 12 8 6 2" xfId="25342" xr:uid="{00000000-0005-0000-0000-000098630000}"/>
    <cellStyle name="Percent 12 8 7" xfId="25343" xr:uid="{00000000-0005-0000-0000-000099630000}"/>
    <cellStyle name="Percent 12 8 7 2" xfId="25344" xr:uid="{00000000-0005-0000-0000-00009A630000}"/>
    <cellStyle name="Percent 12 8 8" xfId="25345" xr:uid="{00000000-0005-0000-0000-00009B630000}"/>
    <cellStyle name="Percent 12 8 9" xfId="25346" xr:uid="{00000000-0005-0000-0000-00009C630000}"/>
    <cellStyle name="Percent 12 9" xfId="25347" xr:uid="{00000000-0005-0000-0000-00009D630000}"/>
    <cellStyle name="Percent 13" xfId="696" xr:uid="{00000000-0005-0000-0000-00009E630000}"/>
    <cellStyle name="Percent 13 10" xfId="25348" xr:uid="{00000000-0005-0000-0000-00009F630000}"/>
    <cellStyle name="Percent 13 2" xfId="697" xr:uid="{00000000-0005-0000-0000-0000A0630000}"/>
    <cellStyle name="Percent 13 2 2" xfId="25582" xr:uid="{00000000-0005-0000-0000-0000A1630000}"/>
    <cellStyle name="Percent 13 3" xfId="698" xr:uid="{00000000-0005-0000-0000-0000A2630000}"/>
    <cellStyle name="Percent 13 4" xfId="25349" xr:uid="{00000000-0005-0000-0000-0000A3630000}"/>
    <cellStyle name="Percent 13 4 2" xfId="25350" xr:uid="{00000000-0005-0000-0000-0000A4630000}"/>
    <cellStyle name="Percent 13 4 2 2" xfId="25351" xr:uid="{00000000-0005-0000-0000-0000A5630000}"/>
    <cellStyle name="Percent 13 4 3" xfId="25352" xr:uid="{00000000-0005-0000-0000-0000A6630000}"/>
    <cellStyle name="Percent 13 5" xfId="25353" xr:uid="{00000000-0005-0000-0000-0000A7630000}"/>
    <cellStyle name="Percent 13 5 2" xfId="25354" xr:uid="{00000000-0005-0000-0000-0000A8630000}"/>
    <cellStyle name="Percent 13 5 2 2" xfId="25355" xr:uid="{00000000-0005-0000-0000-0000A9630000}"/>
    <cellStyle name="Percent 13 5 3" xfId="25356" xr:uid="{00000000-0005-0000-0000-0000AA630000}"/>
    <cellStyle name="Percent 13 6" xfId="25357" xr:uid="{00000000-0005-0000-0000-0000AB630000}"/>
    <cellStyle name="Percent 13 6 2" xfId="25358" xr:uid="{00000000-0005-0000-0000-0000AC630000}"/>
    <cellStyle name="Percent 13 6 2 2" xfId="25359" xr:uid="{00000000-0005-0000-0000-0000AD630000}"/>
    <cellStyle name="Percent 13 6 3" xfId="25360" xr:uid="{00000000-0005-0000-0000-0000AE630000}"/>
    <cellStyle name="Percent 13 7" xfId="25361" xr:uid="{00000000-0005-0000-0000-0000AF630000}"/>
    <cellStyle name="Percent 13 7 2" xfId="25362" xr:uid="{00000000-0005-0000-0000-0000B0630000}"/>
    <cellStyle name="Percent 13 8" xfId="25363" xr:uid="{00000000-0005-0000-0000-0000B1630000}"/>
    <cellStyle name="Percent 13 8 2" xfId="25364" xr:uid="{00000000-0005-0000-0000-0000B2630000}"/>
    <cellStyle name="Percent 13 9" xfId="25365" xr:uid="{00000000-0005-0000-0000-0000B3630000}"/>
    <cellStyle name="Percent 14" xfId="699" xr:uid="{00000000-0005-0000-0000-0000B4630000}"/>
    <cellStyle name="Percent 14 2" xfId="25366" xr:uid="{00000000-0005-0000-0000-0000B5630000}"/>
    <cellStyle name="Percent 14 2 2" xfId="25367" xr:uid="{00000000-0005-0000-0000-0000B6630000}"/>
    <cellStyle name="Percent 14 2 2 2" xfId="25368" xr:uid="{00000000-0005-0000-0000-0000B7630000}"/>
    <cellStyle name="Percent 14 2 3" xfId="25369" xr:uid="{00000000-0005-0000-0000-0000B8630000}"/>
    <cellStyle name="Percent 14 3" xfId="25370" xr:uid="{00000000-0005-0000-0000-0000B9630000}"/>
    <cellStyle name="Percent 14 3 2" xfId="25371" xr:uid="{00000000-0005-0000-0000-0000BA630000}"/>
    <cellStyle name="Percent 14 4" xfId="25372" xr:uid="{00000000-0005-0000-0000-0000BB630000}"/>
    <cellStyle name="Percent 15" xfId="25373" xr:uid="{00000000-0005-0000-0000-0000BC630000}"/>
    <cellStyle name="Percent 15 2" xfId="25374" xr:uid="{00000000-0005-0000-0000-0000BD630000}"/>
    <cellStyle name="Percent 15 2 2" xfId="25375" xr:uid="{00000000-0005-0000-0000-0000BE630000}"/>
    <cellStyle name="Percent 15 3" xfId="25376" xr:uid="{00000000-0005-0000-0000-0000BF630000}"/>
    <cellStyle name="Percent 16" xfId="25377" xr:uid="{00000000-0005-0000-0000-0000C0630000}"/>
    <cellStyle name="Percent 16 2" xfId="25378" xr:uid="{00000000-0005-0000-0000-0000C1630000}"/>
    <cellStyle name="Percent 16 2 2" xfId="25379" xr:uid="{00000000-0005-0000-0000-0000C2630000}"/>
    <cellStyle name="Percent 16 3" xfId="25380" xr:uid="{00000000-0005-0000-0000-0000C3630000}"/>
    <cellStyle name="Percent 17" xfId="25381" xr:uid="{00000000-0005-0000-0000-0000C4630000}"/>
    <cellStyle name="Percent 17 2" xfId="25382" xr:uid="{00000000-0005-0000-0000-0000C5630000}"/>
    <cellStyle name="Percent 17 2 2" xfId="25383" xr:uid="{00000000-0005-0000-0000-0000C6630000}"/>
    <cellStyle name="Percent 17 3" xfId="25384" xr:uid="{00000000-0005-0000-0000-0000C7630000}"/>
    <cellStyle name="Percent 18" xfId="25385" xr:uid="{00000000-0005-0000-0000-0000C8630000}"/>
    <cellStyle name="Percent 18 2" xfId="25386" xr:uid="{00000000-0005-0000-0000-0000C9630000}"/>
    <cellStyle name="Percent 19" xfId="25387" xr:uid="{00000000-0005-0000-0000-0000CA630000}"/>
    <cellStyle name="Percent 19 2" xfId="25388" xr:uid="{00000000-0005-0000-0000-0000CB630000}"/>
    <cellStyle name="Percent 2" xfId="700" xr:uid="{00000000-0005-0000-0000-0000CC630000}"/>
    <cellStyle name="Percent 2 10" xfId="25389" xr:uid="{00000000-0005-0000-0000-0000CD630000}"/>
    <cellStyle name="Percent 2 10 2" xfId="25390" xr:uid="{00000000-0005-0000-0000-0000CE630000}"/>
    <cellStyle name="Percent 2 10 3" xfId="25391" xr:uid="{00000000-0005-0000-0000-0000CF630000}"/>
    <cellStyle name="Percent 2 11" xfId="25392" xr:uid="{00000000-0005-0000-0000-0000D0630000}"/>
    <cellStyle name="Percent 2 11 2" xfId="25393" xr:uid="{00000000-0005-0000-0000-0000D1630000}"/>
    <cellStyle name="Percent 2 12" xfId="25394" xr:uid="{00000000-0005-0000-0000-0000D2630000}"/>
    <cellStyle name="Percent 2 12 2" xfId="25395" xr:uid="{00000000-0005-0000-0000-0000D3630000}"/>
    <cellStyle name="Percent 2 13" xfId="25396" xr:uid="{00000000-0005-0000-0000-0000D4630000}"/>
    <cellStyle name="Percent 2 14" xfId="25397" xr:uid="{00000000-0005-0000-0000-0000D5630000}"/>
    <cellStyle name="Percent 2 15" xfId="25398" xr:uid="{00000000-0005-0000-0000-0000D6630000}"/>
    <cellStyle name="Percent 2 16" xfId="25399" xr:uid="{00000000-0005-0000-0000-0000D7630000}"/>
    <cellStyle name="Percent 2 2" xfId="701" xr:uid="{00000000-0005-0000-0000-0000D8630000}"/>
    <cellStyle name="Percent 2 2 2" xfId="702" xr:uid="{00000000-0005-0000-0000-0000D9630000}"/>
    <cellStyle name="Percent 2 3" xfId="703" xr:uid="{00000000-0005-0000-0000-0000DA630000}"/>
    <cellStyle name="Percent 2 3 2" xfId="704" xr:uid="{00000000-0005-0000-0000-0000DB630000}"/>
    <cellStyle name="Percent 2 4" xfId="705" xr:uid="{00000000-0005-0000-0000-0000DC630000}"/>
    <cellStyle name="Percent 2 5" xfId="706" xr:uid="{00000000-0005-0000-0000-0000DD630000}"/>
    <cellStyle name="Percent 2 5 2" xfId="707" xr:uid="{00000000-0005-0000-0000-0000DE630000}"/>
    <cellStyle name="Percent 2 5 2 2" xfId="25400" xr:uid="{00000000-0005-0000-0000-0000DF630000}"/>
    <cellStyle name="Percent 2 5 2 2 2" xfId="25401" xr:uid="{00000000-0005-0000-0000-0000E0630000}"/>
    <cellStyle name="Percent 2 5 2 3" xfId="25402" xr:uid="{00000000-0005-0000-0000-0000E1630000}"/>
    <cellStyle name="Percent 2 5 2 4" xfId="25403" xr:uid="{00000000-0005-0000-0000-0000E2630000}"/>
    <cellStyle name="Percent 2 5 3" xfId="708" xr:uid="{00000000-0005-0000-0000-0000E3630000}"/>
    <cellStyle name="Percent 2 5 3 2" xfId="709" xr:uid="{00000000-0005-0000-0000-0000E4630000}"/>
    <cellStyle name="Percent 2 5 3 2 2" xfId="25583" xr:uid="{00000000-0005-0000-0000-0000E5630000}"/>
    <cellStyle name="Percent 2 5 3 3" xfId="710" xr:uid="{00000000-0005-0000-0000-0000E6630000}"/>
    <cellStyle name="Percent 2 5 3 3 2" xfId="25404" xr:uid="{00000000-0005-0000-0000-0000E7630000}"/>
    <cellStyle name="Percent 2 5 3 4" xfId="25405" xr:uid="{00000000-0005-0000-0000-0000E8630000}"/>
    <cellStyle name="Percent 2 5 3 5" xfId="25406" xr:uid="{00000000-0005-0000-0000-0000E9630000}"/>
    <cellStyle name="Percent 2 5 3 6" xfId="25407" xr:uid="{00000000-0005-0000-0000-0000EA630000}"/>
    <cellStyle name="Percent 2 5 4" xfId="711" xr:uid="{00000000-0005-0000-0000-0000EB630000}"/>
    <cellStyle name="Percent 2 5 4 2" xfId="712" xr:uid="{00000000-0005-0000-0000-0000EC630000}"/>
    <cellStyle name="Percent 2 5 4 2 2" xfId="25584" xr:uid="{00000000-0005-0000-0000-0000ED630000}"/>
    <cellStyle name="Percent 2 5 4 3" xfId="713" xr:uid="{00000000-0005-0000-0000-0000EE630000}"/>
    <cellStyle name="Percent 2 5 5" xfId="25408" xr:uid="{00000000-0005-0000-0000-0000EF630000}"/>
    <cellStyle name="Percent 2 5 6" xfId="25409" xr:uid="{00000000-0005-0000-0000-0000F0630000}"/>
    <cellStyle name="Percent 2 6" xfId="714" xr:uid="{00000000-0005-0000-0000-0000F1630000}"/>
    <cellStyle name="Percent 2 6 2" xfId="715" xr:uid="{00000000-0005-0000-0000-0000F2630000}"/>
    <cellStyle name="Percent 2 6 2 2" xfId="25410" xr:uid="{00000000-0005-0000-0000-0000F3630000}"/>
    <cellStyle name="Percent 2 6 2 2 2" xfId="25411" xr:uid="{00000000-0005-0000-0000-0000F4630000}"/>
    <cellStyle name="Percent 2 6 2 3" xfId="25412" xr:uid="{00000000-0005-0000-0000-0000F5630000}"/>
    <cellStyle name="Percent 2 6 2 4" xfId="25413" xr:uid="{00000000-0005-0000-0000-0000F6630000}"/>
    <cellStyle name="Percent 2 6 3" xfId="716" xr:uid="{00000000-0005-0000-0000-0000F7630000}"/>
    <cellStyle name="Percent 2 6 3 2" xfId="717" xr:uid="{00000000-0005-0000-0000-0000F8630000}"/>
    <cellStyle name="Percent 2 6 3 2 2" xfId="25585" xr:uid="{00000000-0005-0000-0000-0000F9630000}"/>
    <cellStyle name="Percent 2 6 3 3" xfId="718" xr:uid="{00000000-0005-0000-0000-0000FA630000}"/>
    <cellStyle name="Percent 2 6 3 3 2" xfId="25414" xr:uid="{00000000-0005-0000-0000-0000FB630000}"/>
    <cellStyle name="Percent 2 6 3 4" xfId="25415" xr:uid="{00000000-0005-0000-0000-0000FC630000}"/>
    <cellStyle name="Percent 2 6 3 5" xfId="25416" xr:uid="{00000000-0005-0000-0000-0000FD630000}"/>
    <cellStyle name="Percent 2 6 4" xfId="719" xr:uid="{00000000-0005-0000-0000-0000FE630000}"/>
    <cellStyle name="Percent 2 6 4 2" xfId="720" xr:uid="{00000000-0005-0000-0000-0000FF630000}"/>
    <cellStyle name="Percent 2 6 4 3" xfId="721" xr:uid="{00000000-0005-0000-0000-000000640000}"/>
    <cellStyle name="Percent 2 6 5" xfId="25417" xr:uid="{00000000-0005-0000-0000-000001640000}"/>
    <cellStyle name="Percent 2 6 6" xfId="25418" xr:uid="{00000000-0005-0000-0000-000002640000}"/>
    <cellStyle name="Percent 2 7" xfId="722" xr:uid="{00000000-0005-0000-0000-000003640000}"/>
    <cellStyle name="Percent 2 7 2" xfId="25419" xr:uid="{00000000-0005-0000-0000-000004640000}"/>
    <cellStyle name="Percent 2 7 2 2" xfId="25420" xr:uid="{00000000-0005-0000-0000-000005640000}"/>
    <cellStyle name="Percent 2 7 3" xfId="25421" xr:uid="{00000000-0005-0000-0000-000006640000}"/>
    <cellStyle name="Percent 2 7 4" xfId="25422" xr:uid="{00000000-0005-0000-0000-000007640000}"/>
    <cellStyle name="Percent 2 8" xfId="723" xr:uid="{00000000-0005-0000-0000-000008640000}"/>
    <cellStyle name="Percent 2 8 2" xfId="724" xr:uid="{00000000-0005-0000-0000-000009640000}"/>
    <cellStyle name="Percent 2 8 2 2" xfId="25586" xr:uid="{00000000-0005-0000-0000-00000A640000}"/>
    <cellStyle name="Percent 2 8 3" xfId="725" xr:uid="{00000000-0005-0000-0000-00000B640000}"/>
    <cellStyle name="Percent 2 8 3 2" xfId="25423" xr:uid="{00000000-0005-0000-0000-00000C640000}"/>
    <cellStyle name="Percent 2 8 4" xfId="25424" xr:uid="{00000000-0005-0000-0000-00000D640000}"/>
    <cellStyle name="Percent 2 8 5" xfId="25425" xr:uid="{00000000-0005-0000-0000-00000E640000}"/>
    <cellStyle name="Percent 2 8 6" xfId="25426" xr:uid="{00000000-0005-0000-0000-00000F640000}"/>
    <cellStyle name="Percent 2 9" xfId="726" xr:uid="{00000000-0005-0000-0000-000010640000}"/>
    <cellStyle name="Percent 2 9 2" xfId="727" xr:uid="{00000000-0005-0000-0000-000011640000}"/>
    <cellStyle name="Percent 2 9 2 2" xfId="25587" xr:uid="{00000000-0005-0000-0000-000012640000}"/>
    <cellStyle name="Percent 2 9 3" xfId="728" xr:uid="{00000000-0005-0000-0000-000013640000}"/>
    <cellStyle name="Percent 3" xfId="729" xr:uid="{00000000-0005-0000-0000-000014640000}"/>
    <cellStyle name="Percent 3 2" xfId="730" xr:uid="{00000000-0005-0000-0000-000015640000}"/>
    <cellStyle name="Percent 3 3" xfId="731" xr:uid="{00000000-0005-0000-0000-000016640000}"/>
    <cellStyle name="Percent 3 3 2" xfId="732" xr:uid="{00000000-0005-0000-0000-000017640000}"/>
    <cellStyle name="Percent 3 3 2 2" xfId="25427" xr:uid="{00000000-0005-0000-0000-000018640000}"/>
    <cellStyle name="Percent 3 3 2 2 2" xfId="25428" xr:uid="{00000000-0005-0000-0000-000019640000}"/>
    <cellStyle name="Percent 3 3 2 3" xfId="25429" xr:uid="{00000000-0005-0000-0000-00001A640000}"/>
    <cellStyle name="Percent 3 3 2 4" xfId="25430" xr:uid="{00000000-0005-0000-0000-00001B640000}"/>
    <cellStyle name="Percent 3 3 3" xfId="733" xr:uid="{00000000-0005-0000-0000-00001C640000}"/>
    <cellStyle name="Percent 3 3 3 2" xfId="734" xr:uid="{00000000-0005-0000-0000-00001D640000}"/>
    <cellStyle name="Percent 3 3 3 2 2" xfId="25588" xr:uid="{00000000-0005-0000-0000-00001E640000}"/>
    <cellStyle name="Percent 3 3 3 3" xfId="735" xr:uid="{00000000-0005-0000-0000-00001F640000}"/>
    <cellStyle name="Percent 3 3 3 3 2" xfId="25431" xr:uid="{00000000-0005-0000-0000-000020640000}"/>
    <cellStyle name="Percent 3 3 3 4" xfId="25432" xr:uid="{00000000-0005-0000-0000-000021640000}"/>
    <cellStyle name="Percent 3 3 3 5" xfId="25433" xr:uid="{00000000-0005-0000-0000-000022640000}"/>
    <cellStyle name="Percent 3 3 4" xfId="736" xr:uid="{00000000-0005-0000-0000-000023640000}"/>
    <cellStyle name="Percent 3 3 4 2" xfId="737" xr:uid="{00000000-0005-0000-0000-000024640000}"/>
    <cellStyle name="Percent 3 3 4 3" xfId="738" xr:uid="{00000000-0005-0000-0000-000025640000}"/>
    <cellStyle name="Percent 3 3 5" xfId="25434" xr:uid="{00000000-0005-0000-0000-000026640000}"/>
    <cellStyle name="Percent 3 3 6" xfId="25435" xr:uid="{00000000-0005-0000-0000-000027640000}"/>
    <cellStyle name="Percent 4" xfId="739" xr:uid="{00000000-0005-0000-0000-000028640000}"/>
    <cellStyle name="Percent 4 2" xfId="740" xr:uid="{00000000-0005-0000-0000-000029640000}"/>
    <cellStyle name="Percent 5" xfId="741" xr:uid="{00000000-0005-0000-0000-00002A640000}"/>
    <cellStyle name="Percent 5 2" xfId="742" xr:uid="{00000000-0005-0000-0000-00002B640000}"/>
    <cellStyle name="Percent 5 2 2" xfId="743" xr:uid="{00000000-0005-0000-0000-00002C640000}"/>
    <cellStyle name="Percent 5 3" xfId="744" xr:uid="{00000000-0005-0000-0000-00002D640000}"/>
    <cellStyle name="Percent 6" xfId="745" xr:uid="{00000000-0005-0000-0000-00002E640000}"/>
    <cellStyle name="Percent 7" xfId="746" xr:uid="{00000000-0005-0000-0000-00002F640000}"/>
    <cellStyle name="Percent 7 2" xfId="747" xr:uid="{00000000-0005-0000-0000-000030640000}"/>
    <cellStyle name="Percent 7 2 2" xfId="25436" xr:uid="{00000000-0005-0000-0000-000031640000}"/>
    <cellStyle name="Percent 7 2 2 2" xfId="25437" xr:uid="{00000000-0005-0000-0000-000032640000}"/>
    <cellStyle name="Percent 7 2 3" xfId="25438" xr:uid="{00000000-0005-0000-0000-000033640000}"/>
    <cellStyle name="Percent 7 2 4" xfId="25439" xr:uid="{00000000-0005-0000-0000-000034640000}"/>
    <cellStyle name="Percent 7 3" xfId="748" xr:uid="{00000000-0005-0000-0000-000035640000}"/>
    <cellStyle name="Percent 7 3 2" xfId="749" xr:uid="{00000000-0005-0000-0000-000036640000}"/>
    <cellStyle name="Percent 7 3 2 2" xfId="25589" xr:uid="{00000000-0005-0000-0000-000037640000}"/>
    <cellStyle name="Percent 7 3 3" xfId="750" xr:uid="{00000000-0005-0000-0000-000038640000}"/>
    <cellStyle name="Percent 7 3 3 2" xfId="25440" xr:uid="{00000000-0005-0000-0000-000039640000}"/>
    <cellStyle name="Percent 7 3 4" xfId="25441" xr:uid="{00000000-0005-0000-0000-00003A640000}"/>
    <cellStyle name="Percent 7 3 5" xfId="25442" xr:uid="{00000000-0005-0000-0000-00003B640000}"/>
    <cellStyle name="Percent 7 3 6" xfId="25443" xr:uid="{00000000-0005-0000-0000-00003C640000}"/>
    <cellStyle name="Percent 7 4" xfId="751" xr:uid="{00000000-0005-0000-0000-00003D640000}"/>
    <cellStyle name="Percent 7 4 2" xfId="752" xr:uid="{00000000-0005-0000-0000-00003E640000}"/>
    <cellStyle name="Percent 7 4 2 2" xfId="25590" xr:uid="{00000000-0005-0000-0000-00003F640000}"/>
    <cellStyle name="Percent 7 4 3" xfId="753" xr:uid="{00000000-0005-0000-0000-000040640000}"/>
    <cellStyle name="Percent 7 5" xfId="25444" xr:uid="{00000000-0005-0000-0000-000041640000}"/>
    <cellStyle name="Percent 7 6" xfId="25445" xr:uid="{00000000-0005-0000-0000-000042640000}"/>
    <cellStyle name="Percent 8" xfId="754" xr:uid="{00000000-0005-0000-0000-000043640000}"/>
    <cellStyle name="Percent 8 2" xfId="755" xr:uid="{00000000-0005-0000-0000-000044640000}"/>
    <cellStyle name="Percent 8 2 2" xfId="25446" xr:uid="{00000000-0005-0000-0000-000045640000}"/>
    <cellStyle name="Percent 8 2 2 2" xfId="25447" xr:uid="{00000000-0005-0000-0000-000046640000}"/>
    <cellStyle name="Percent 8 2 3" xfId="25448" xr:uid="{00000000-0005-0000-0000-000047640000}"/>
    <cellStyle name="Percent 8 2 4" xfId="25449" xr:uid="{00000000-0005-0000-0000-000048640000}"/>
    <cellStyle name="Percent 8 3" xfId="756" xr:uid="{00000000-0005-0000-0000-000049640000}"/>
    <cellStyle name="Percent 8 3 2" xfId="757" xr:uid="{00000000-0005-0000-0000-00004A640000}"/>
    <cellStyle name="Percent 8 3 2 2" xfId="25591" xr:uid="{00000000-0005-0000-0000-00004B640000}"/>
    <cellStyle name="Percent 8 3 3" xfId="758" xr:uid="{00000000-0005-0000-0000-00004C640000}"/>
    <cellStyle name="Percent 8 3 3 2" xfId="25450" xr:uid="{00000000-0005-0000-0000-00004D640000}"/>
    <cellStyle name="Percent 8 3 4" xfId="25451" xr:uid="{00000000-0005-0000-0000-00004E640000}"/>
    <cellStyle name="Percent 8 3 5" xfId="25452" xr:uid="{00000000-0005-0000-0000-00004F640000}"/>
    <cellStyle name="Percent 8 4" xfId="759" xr:uid="{00000000-0005-0000-0000-000050640000}"/>
    <cellStyle name="Percent 8 4 2" xfId="760" xr:uid="{00000000-0005-0000-0000-000051640000}"/>
    <cellStyle name="Percent 8 4 3" xfId="761" xr:uid="{00000000-0005-0000-0000-000052640000}"/>
    <cellStyle name="Percent 8 5" xfId="25453" xr:uid="{00000000-0005-0000-0000-000053640000}"/>
    <cellStyle name="Percent 8 6" xfId="25454" xr:uid="{00000000-0005-0000-0000-000054640000}"/>
    <cellStyle name="Percent 9" xfId="762" xr:uid="{00000000-0005-0000-0000-000055640000}"/>
    <cellStyle name="Percent 9 2" xfId="25455" xr:uid="{00000000-0005-0000-0000-000056640000}"/>
    <cellStyle name="Percent 9 2 2" xfId="25456" xr:uid="{00000000-0005-0000-0000-000057640000}"/>
    <cellStyle name="Percent 9 2 3" xfId="25457" xr:uid="{00000000-0005-0000-0000-000058640000}"/>
    <cellStyle name="Percent 9 3" xfId="25458" xr:uid="{00000000-0005-0000-0000-000059640000}"/>
    <cellStyle name="Percent 9 3 2" xfId="25459" xr:uid="{00000000-0005-0000-0000-00005A640000}"/>
    <cellStyle name="Percent 9 3 3" xfId="25460" xr:uid="{00000000-0005-0000-0000-00005B640000}"/>
    <cellStyle name="Percent 9 4" xfId="25461" xr:uid="{00000000-0005-0000-0000-00005C640000}"/>
    <cellStyle name="Percent 9 4 2" xfId="25462" xr:uid="{00000000-0005-0000-0000-00005D640000}"/>
    <cellStyle name="Percent 9 4 3" xfId="25463" xr:uid="{00000000-0005-0000-0000-00005E640000}"/>
    <cellStyle name="Percent 9 5" xfId="25464" xr:uid="{00000000-0005-0000-0000-00005F640000}"/>
    <cellStyle name="Percent 9 6" xfId="25465" xr:uid="{00000000-0005-0000-0000-000060640000}"/>
    <cellStyle name="statement" xfId="763" xr:uid="{00000000-0005-0000-0000-000061640000}"/>
    <cellStyle name="Statement heading" xfId="764" xr:uid="{00000000-0005-0000-0000-000062640000}"/>
    <cellStyle name="Statement heading 2" xfId="765" xr:uid="{00000000-0005-0000-0000-000063640000}"/>
    <cellStyle name="Title" xfId="25658" builtinId="15" customBuiltin="1"/>
    <cellStyle name="Total" xfId="25673" builtinId="25" customBuiltin="1"/>
    <cellStyle name="Total 2" xfId="25466" xr:uid="{00000000-0005-0000-0000-000066640000}"/>
    <cellStyle name="Warning Text" xfId="25671" builtinId="11" customBuiltin="1"/>
    <cellStyle name="Warning Text 2" xfId="25467" xr:uid="{00000000-0005-0000-0000-000068640000}"/>
    <cellStyle name="Years" xfId="766" xr:uid="{00000000-0005-0000-0000-000069640000}"/>
    <cellStyle name="Years 2" xfId="767" xr:uid="{00000000-0005-0000-0000-00006A640000}"/>
  </cellStyles>
  <dxfs count="0"/>
  <tableStyles count="0" defaultTableStyle="TableStyleMedium2" defaultPivotStyle="PivotStyleLight16"/>
  <colors>
    <mruColors>
      <color rgb="FF0066CC"/>
      <color rgb="FF0000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10</xdr:col>
      <xdr:colOff>415925</xdr:colOff>
      <xdr:row>0</xdr:row>
      <xdr:rowOff>0</xdr:rowOff>
    </xdr:from>
    <xdr:to>
      <xdr:col>11</xdr:col>
      <xdr:colOff>990600</xdr:colOff>
      <xdr:row>2</xdr:row>
      <xdr:rowOff>114301</xdr:rowOff>
    </xdr:to>
    <xdr:pic>
      <xdr:nvPicPr>
        <xdr:cNvPr id="4" name="Picture 3">
          <a:extLst>
            <a:ext uri="{FF2B5EF4-FFF2-40B4-BE49-F238E27FC236}">
              <a16:creationId xmlns:a16="http://schemas.microsoft.com/office/drawing/2014/main" id="{3EAC5D81-616D-422C-BCDE-704007B6AA56}"/>
            </a:ext>
          </a:extLst>
        </xdr:cNvPr>
        <xdr:cNvPicPr>
          <a:picLocks noChangeAspect="1"/>
        </xdr:cNvPicPr>
      </xdr:nvPicPr>
      <xdr:blipFill rotWithShape="1">
        <a:blip xmlns:r="http://schemas.openxmlformats.org/officeDocument/2006/relationships" r:embed="rId1"/>
        <a:srcRect l="2122" t="11760" r="2122" b="10205"/>
        <a:stretch/>
      </xdr:blipFill>
      <xdr:spPr>
        <a:xfrm>
          <a:off x="9667875" y="0"/>
          <a:ext cx="1590675" cy="469901"/>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12</xdr:col>
      <xdr:colOff>0</xdr:colOff>
      <xdr:row>6</xdr:row>
      <xdr:rowOff>0</xdr:rowOff>
    </xdr:from>
    <xdr:to>
      <xdr:col>12</xdr:col>
      <xdr:colOff>0</xdr:colOff>
      <xdr:row>7</xdr:row>
      <xdr:rowOff>0</xdr:rowOff>
    </xdr:to>
    <xdr:pic>
      <xdr:nvPicPr>
        <xdr:cNvPr id="2" name="Picture 1">
          <a:extLst>
            <a:ext uri="{FF2B5EF4-FFF2-40B4-BE49-F238E27FC236}">
              <a16:creationId xmlns:a16="http://schemas.microsoft.com/office/drawing/2014/main" id="{E3419C56-AFDE-4778-936C-FEE961CBCDD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3716000" y="904875"/>
          <a:ext cx="0" cy="180975"/>
        </a:xfrm>
        <a:prstGeom prst="rect">
          <a:avLst/>
        </a:prstGeom>
      </xdr:spPr>
    </xdr:pic>
    <xdr:clientData/>
  </xdr:twoCellAnchor>
  <xdr:twoCellAnchor>
    <xdr:from>
      <xdr:col>12</xdr:col>
      <xdr:colOff>0</xdr:colOff>
      <xdr:row>6</xdr:row>
      <xdr:rowOff>0</xdr:rowOff>
    </xdr:from>
    <xdr:to>
      <xdr:col>12</xdr:col>
      <xdr:colOff>0</xdr:colOff>
      <xdr:row>7</xdr:row>
      <xdr:rowOff>0</xdr:rowOff>
    </xdr:to>
    <xdr:pic>
      <xdr:nvPicPr>
        <xdr:cNvPr id="3" name="Picture 2">
          <a:extLst>
            <a:ext uri="{FF2B5EF4-FFF2-40B4-BE49-F238E27FC236}">
              <a16:creationId xmlns:a16="http://schemas.microsoft.com/office/drawing/2014/main" id="{4239D49E-75A1-4795-BB6A-CF3D27840C1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3716000" y="904875"/>
          <a:ext cx="0" cy="180975"/>
        </a:xfrm>
        <a:prstGeom prst="rect">
          <a:avLst/>
        </a:prstGeom>
      </xdr:spPr>
    </xdr:pic>
    <xdr:clientData/>
  </xdr:twoCellAnchor>
  <xdr:twoCellAnchor>
    <xdr:from>
      <xdr:col>13</xdr:col>
      <xdr:colOff>0</xdr:colOff>
      <xdr:row>6</xdr:row>
      <xdr:rowOff>0</xdr:rowOff>
    </xdr:from>
    <xdr:to>
      <xdr:col>13</xdr:col>
      <xdr:colOff>0</xdr:colOff>
      <xdr:row>7</xdr:row>
      <xdr:rowOff>0</xdr:rowOff>
    </xdr:to>
    <xdr:pic>
      <xdr:nvPicPr>
        <xdr:cNvPr id="4" name="Picture 3">
          <a:extLst>
            <a:ext uri="{FF2B5EF4-FFF2-40B4-BE49-F238E27FC236}">
              <a16:creationId xmlns:a16="http://schemas.microsoft.com/office/drawing/2014/main" id="{85C23E47-3C70-42E2-81FA-BE320BAA915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4135100" y="904875"/>
          <a:ext cx="0" cy="180975"/>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xdr:from>
      <xdr:col>12</xdr:col>
      <xdr:colOff>0</xdr:colOff>
      <xdr:row>6</xdr:row>
      <xdr:rowOff>0</xdr:rowOff>
    </xdr:from>
    <xdr:to>
      <xdr:col>12</xdr:col>
      <xdr:colOff>0</xdr:colOff>
      <xdr:row>7</xdr:row>
      <xdr:rowOff>0</xdr:rowOff>
    </xdr:to>
    <xdr:pic>
      <xdr:nvPicPr>
        <xdr:cNvPr id="2" name="Picture 1">
          <a:extLst>
            <a:ext uri="{FF2B5EF4-FFF2-40B4-BE49-F238E27FC236}">
              <a16:creationId xmlns:a16="http://schemas.microsoft.com/office/drawing/2014/main" id="{420E2877-5096-44A9-9E6A-223DDCC1BD9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3716000" y="904875"/>
          <a:ext cx="0" cy="180975"/>
        </a:xfrm>
        <a:prstGeom prst="rect">
          <a:avLst/>
        </a:prstGeom>
      </xdr:spPr>
    </xdr:pic>
    <xdr:clientData/>
  </xdr:twoCellAnchor>
  <xdr:twoCellAnchor>
    <xdr:from>
      <xdr:col>12</xdr:col>
      <xdr:colOff>0</xdr:colOff>
      <xdr:row>6</xdr:row>
      <xdr:rowOff>0</xdr:rowOff>
    </xdr:from>
    <xdr:to>
      <xdr:col>12</xdr:col>
      <xdr:colOff>0</xdr:colOff>
      <xdr:row>7</xdr:row>
      <xdr:rowOff>0</xdr:rowOff>
    </xdr:to>
    <xdr:pic>
      <xdr:nvPicPr>
        <xdr:cNvPr id="3" name="Picture 2">
          <a:extLst>
            <a:ext uri="{FF2B5EF4-FFF2-40B4-BE49-F238E27FC236}">
              <a16:creationId xmlns:a16="http://schemas.microsoft.com/office/drawing/2014/main" id="{72E66960-4B34-4A1B-80AB-16D52A474CA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3716000" y="904875"/>
          <a:ext cx="0" cy="180975"/>
        </a:xfrm>
        <a:prstGeom prst="rect">
          <a:avLst/>
        </a:prstGeom>
      </xdr:spPr>
    </xdr:pic>
    <xdr:clientData/>
  </xdr:twoCellAnchor>
  <xdr:twoCellAnchor>
    <xdr:from>
      <xdr:col>13</xdr:col>
      <xdr:colOff>0</xdr:colOff>
      <xdr:row>6</xdr:row>
      <xdr:rowOff>0</xdr:rowOff>
    </xdr:from>
    <xdr:to>
      <xdr:col>13</xdr:col>
      <xdr:colOff>0</xdr:colOff>
      <xdr:row>7</xdr:row>
      <xdr:rowOff>0</xdr:rowOff>
    </xdr:to>
    <xdr:pic>
      <xdr:nvPicPr>
        <xdr:cNvPr id="4" name="Picture 3">
          <a:extLst>
            <a:ext uri="{FF2B5EF4-FFF2-40B4-BE49-F238E27FC236}">
              <a16:creationId xmlns:a16="http://schemas.microsoft.com/office/drawing/2014/main" id="{F1CDA858-5541-4EC8-A826-7FCBE832273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4135100" y="904875"/>
          <a:ext cx="0" cy="180975"/>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noFill/>
        <a:ln>
          <a:noFill/>
        </a:ln>
        <a:effectLst/>
        <a:extLst>
          <a:ext uri="{909E8E84-426E-40DD-AFC4-6F175D3DCCD1}">
            <a14:hiddenFill xmlns:a14="http://schemas.microsoft.com/office/drawing/2010/main">
              <a:solidFill>
                <a:srgbClr xmlns:mc="http://schemas.openxmlformats.org/markup-compatibility/2006" val="410000" mc:Ignorable="a14" a14:legacySpreadsheetColorIndex="65"/>
              </a:solidFill>
            </a14:hiddenFill>
          </a:ext>
          <a:ext uri="{91240B29-F687-4F45-9708-019B960494DF}">
            <a14:hiddenLine xmlns:a14="http://schemas.microsoft.com/office/drawing/2010/main" w="9525" cap="flat" cmpd="sng" algn="ctr">
              <a:solidFill>
                <a:srgbClr xmlns:mc="http://schemas.openxmlformats.org/markup-compatibility/2006" val="400000" mc:Ignorable="a14" a14:legacySpreadsheetColorIndex="64"/>
              </a:solidFill>
              <a:prstDash val="solid"/>
              <a:round/>
              <a:headEnd type="none" w="med" len="med"/>
              <a:tailEnd type="none" w="med" len="med"/>
            </a14:hiddenLine>
          </a:ex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noFill/>
        <a:ln>
          <a:noFill/>
        </a:ln>
        <a:effectLst/>
        <a:extLst>
          <a:ext uri="{909E8E84-426E-40DD-AFC4-6F175D3DCCD1}">
            <a14:hiddenFill xmlns:a14="http://schemas.microsoft.com/office/drawing/2010/main">
              <a:solidFill>
                <a:srgbClr xmlns:mc="http://schemas.openxmlformats.org/markup-compatibility/2006" val="410000" mc:Ignorable="a14" a14:legacySpreadsheetColorIndex="65"/>
              </a:solidFill>
            </a14:hiddenFill>
          </a:ext>
          <a:ext uri="{91240B29-F687-4F45-9708-019B960494DF}">
            <a14:hiddenLine xmlns:a14="http://schemas.microsoft.com/office/drawing/2010/main" w="9525" cap="flat" cmpd="sng" algn="ctr">
              <a:solidFill>
                <a:srgbClr xmlns:mc="http://schemas.openxmlformats.org/markup-compatibility/2006" val="400000" mc:Ignorable="a14" a14:legacySpreadsheetColorIndex="64"/>
              </a:solidFill>
              <a:prstDash val="solid"/>
              <a:round/>
              <a:headEnd type="none" w="med" len="med"/>
              <a:tailEnd type="none" w="med" len="med"/>
            </a14:hiddenLine>
          </a:ex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989E96-1FC4-4BB0-BBEB-916DA13787DB}">
  <sheetPr>
    <tabColor rgb="FFFFC000"/>
  </sheetPr>
  <dimension ref="A1:P81"/>
  <sheetViews>
    <sheetView workbookViewId="0">
      <selection activeCell="B10" sqref="B10"/>
    </sheetView>
  </sheetViews>
  <sheetFormatPr defaultColWidth="9.140625" defaultRowHeight="14.25" x14ac:dyDescent="0.25"/>
  <cols>
    <col min="1" max="1" width="24.42578125" style="49" bestFit="1" customWidth="1"/>
    <col min="2" max="2" width="31.140625" style="31" customWidth="1"/>
    <col min="3" max="3" width="39.140625" style="31" customWidth="1"/>
    <col min="4" max="4" width="15.140625" style="31" bestFit="1" customWidth="1"/>
    <col min="5" max="12" width="9.140625" style="31"/>
    <col min="13" max="14" width="9.28515625" style="31" customWidth="1"/>
    <col min="15" max="16" width="9.28515625" style="31" hidden="1" customWidth="1"/>
    <col min="17" max="19" width="9.28515625" style="31" customWidth="1"/>
    <col min="20" max="16384" width="9.140625" style="31"/>
  </cols>
  <sheetData>
    <row r="1" spans="1:6" s="75" customFormat="1" x14ac:dyDescent="0.25">
      <c r="A1" s="75" t="s">
        <v>150</v>
      </c>
      <c r="B1" s="75" t="s">
        <v>151</v>
      </c>
      <c r="C1" s="75" t="s">
        <v>152</v>
      </c>
      <c r="F1" s="75" t="s">
        <v>153</v>
      </c>
    </row>
    <row r="2" spans="1:6" x14ac:dyDescent="0.25">
      <c r="A2" s="49" t="s">
        <v>154</v>
      </c>
      <c r="B2" s="8" t="s">
        <v>629</v>
      </c>
      <c r="C2" s="8" t="str">
        <f>B2</f>
        <v>NQ-2025-008</v>
      </c>
      <c r="D2" s="8"/>
      <c r="F2" s="31" t="s">
        <v>298</v>
      </c>
    </row>
    <row r="3" spans="1:6" x14ac:dyDescent="0.25">
      <c r="A3" s="49" t="s">
        <v>155</v>
      </c>
      <c r="B3" s="8" t="s">
        <v>631</v>
      </c>
      <c r="C3" s="8" t="s">
        <v>590</v>
      </c>
      <c r="D3" s="8"/>
      <c r="F3" s="31" t="s">
        <v>299</v>
      </c>
    </row>
    <row r="4" spans="1:6" x14ac:dyDescent="0.25">
      <c r="A4" s="49" t="s">
        <v>199</v>
      </c>
      <c r="B4" s="8" t="s">
        <v>591</v>
      </c>
      <c r="C4" s="8" t="s">
        <v>310</v>
      </c>
      <c r="D4" s="8"/>
      <c r="F4" s="31" t="s">
        <v>300</v>
      </c>
    </row>
    <row r="5" spans="1:6" ht="28.5" x14ac:dyDescent="0.25">
      <c r="A5" s="76" t="s">
        <v>345</v>
      </c>
      <c r="B5" s="8" t="s">
        <v>420</v>
      </c>
      <c r="C5" s="8" t="s">
        <v>421</v>
      </c>
      <c r="D5" s="48" t="s">
        <v>417</v>
      </c>
    </row>
    <row r="6" spans="1:6" x14ac:dyDescent="0.25">
      <c r="A6" s="50" t="s">
        <v>327</v>
      </c>
      <c r="B6" s="48">
        <v>2022</v>
      </c>
      <c r="C6" s="48">
        <f>B6</f>
        <v>2022</v>
      </c>
      <c r="D6" s="8"/>
      <c r="F6" s="80" t="s">
        <v>350</v>
      </c>
    </row>
    <row r="7" spans="1:6" x14ac:dyDescent="0.25">
      <c r="A7" s="50" t="s">
        <v>328</v>
      </c>
      <c r="B7" s="77" t="s">
        <v>557</v>
      </c>
      <c r="C7" s="108" t="s">
        <v>558</v>
      </c>
      <c r="D7" s="8"/>
      <c r="F7" s="31" t="s">
        <v>418</v>
      </c>
    </row>
    <row r="8" spans="1:6" x14ac:dyDescent="0.25">
      <c r="A8" s="50" t="s">
        <v>329</v>
      </c>
      <c r="B8" s="211" t="s">
        <v>592</v>
      </c>
      <c r="C8" s="211" t="str">
        <f>B8</f>
        <v>2025</v>
      </c>
      <c r="D8" s="8"/>
      <c r="F8" s="31" t="s">
        <v>419</v>
      </c>
    </row>
    <row r="9" spans="1:6" x14ac:dyDescent="0.25">
      <c r="A9" s="49" t="s">
        <v>315</v>
      </c>
      <c r="B9" s="8" t="s">
        <v>559</v>
      </c>
      <c r="C9" s="8" t="s">
        <v>560</v>
      </c>
      <c r="D9" s="8"/>
      <c r="F9" s="81" t="s">
        <v>351</v>
      </c>
    </row>
    <row r="10" spans="1:6" x14ac:dyDescent="0.25">
      <c r="A10" s="49" t="s">
        <v>316</v>
      </c>
      <c r="B10" s="8" t="s">
        <v>565</v>
      </c>
      <c r="C10" s="8" t="s">
        <v>561</v>
      </c>
      <c r="D10" s="8"/>
    </row>
    <row r="11" spans="1:6" x14ac:dyDescent="0.25">
      <c r="A11" s="49" t="s">
        <v>156</v>
      </c>
      <c r="B11" s="212" t="s">
        <v>593</v>
      </c>
      <c r="C11" s="213" t="s">
        <v>594</v>
      </c>
      <c r="D11" s="8"/>
    </row>
    <row r="12" spans="1:6" x14ac:dyDescent="0.25">
      <c r="B12" s="8"/>
      <c r="C12" s="8"/>
      <c r="D12" s="8"/>
    </row>
    <row r="13" spans="1:6" x14ac:dyDescent="0.25">
      <c r="A13" s="49" t="s">
        <v>382</v>
      </c>
      <c r="B13" s="8" t="s">
        <v>580</v>
      </c>
      <c r="C13" s="8" t="s">
        <v>581</v>
      </c>
      <c r="D13" s="8" t="s">
        <v>582</v>
      </c>
    </row>
    <row r="14" spans="1:6" x14ac:dyDescent="0.25">
      <c r="A14" s="49" t="s">
        <v>383</v>
      </c>
      <c r="B14" s="8" t="s">
        <v>583</v>
      </c>
      <c r="C14" s="8" t="s">
        <v>584</v>
      </c>
      <c r="D14" s="8" t="s">
        <v>585</v>
      </c>
    </row>
    <row r="15" spans="1:6" x14ac:dyDescent="0.25">
      <c r="B15" s="8"/>
      <c r="C15" s="8"/>
      <c r="D15" s="8"/>
    </row>
    <row r="16" spans="1:6" x14ac:dyDescent="0.25">
      <c r="A16" s="49" t="s">
        <v>158</v>
      </c>
      <c r="B16" s="214" t="s">
        <v>562</v>
      </c>
      <c r="C16" s="214" t="s">
        <v>566</v>
      </c>
      <c r="D16" s="8"/>
    </row>
    <row r="17" spans="1:5" x14ac:dyDescent="0.25">
      <c r="A17" s="78" t="s">
        <v>346</v>
      </c>
      <c r="B17" s="215" t="s">
        <v>563</v>
      </c>
      <c r="C17" s="216" t="s">
        <v>564</v>
      </c>
      <c r="D17" s="8"/>
    </row>
    <row r="19" spans="1:5" x14ac:dyDescent="0.25">
      <c r="A19" s="49" t="s">
        <v>159</v>
      </c>
      <c r="B19" s="74" t="s">
        <v>326</v>
      </c>
      <c r="C19" s="74" t="s">
        <v>326</v>
      </c>
    </row>
    <row r="20" spans="1:5" x14ac:dyDescent="0.25">
      <c r="A20" s="49" t="s">
        <v>325</v>
      </c>
      <c r="B20" s="74" t="s">
        <v>323</v>
      </c>
      <c r="C20" s="74" t="s">
        <v>422</v>
      </c>
    </row>
    <row r="21" spans="1:5" ht="28.5" x14ac:dyDescent="0.25">
      <c r="A21" s="49" t="s">
        <v>160</v>
      </c>
      <c r="B21" s="217" t="s">
        <v>595</v>
      </c>
      <c r="C21" s="217" t="str">
        <f>B21</f>
        <v>4823.61.00.00,  4823.69.00.90,  4823.70.00.00,  4823.90.00.90</v>
      </c>
    </row>
    <row r="22" spans="1:5" x14ac:dyDescent="0.25">
      <c r="B22" s="8"/>
      <c r="C22" s="8"/>
    </row>
    <row r="23" spans="1:5" x14ac:dyDescent="0.25">
      <c r="A23" s="49" t="s">
        <v>347</v>
      </c>
      <c r="B23" s="8" t="s">
        <v>567</v>
      </c>
      <c r="C23" s="8" t="s">
        <v>568</v>
      </c>
    </row>
    <row r="24" spans="1:5" x14ac:dyDescent="0.25">
      <c r="A24" s="49" t="s">
        <v>348</v>
      </c>
      <c r="B24" s="8" t="s">
        <v>569</v>
      </c>
      <c r="C24" s="8" t="s">
        <v>570</v>
      </c>
    </row>
    <row r="25" spans="1:5" x14ac:dyDescent="0.25">
      <c r="B25" s="8"/>
      <c r="C25" s="8"/>
      <c r="D25" s="90"/>
    </row>
    <row r="26" spans="1:5" x14ac:dyDescent="0.25">
      <c r="A26" s="49" t="s">
        <v>157</v>
      </c>
      <c r="B26" s="8" t="s">
        <v>423</v>
      </c>
      <c r="C26" s="8" t="s">
        <v>424</v>
      </c>
    </row>
    <row r="27" spans="1:5" x14ac:dyDescent="0.25">
      <c r="A27" s="49" t="s">
        <v>322</v>
      </c>
      <c r="B27" s="8" t="s">
        <v>596</v>
      </c>
      <c r="C27" s="8" t="s">
        <v>578</v>
      </c>
    </row>
    <row r="28" spans="1:5" x14ac:dyDescent="0.25">
      <c r="A28" s="49" t="s">
        <v>576</v>
      </c>
      <c r="B28" s="8" t="s">
        <v>577</v>
      </c>
      <c r="C28" s="8" t="s">
        <v>579</v>
      </c>
    </row>
    <row r="30" spans="1:5" x14ac:dyDescent="0.25">
      <c r="A30" s="79" t="s">
        <v>205</v>
      </c>
      <c r="D30" s="52"/>
      <c r="E30" s="52"/>
    </row>
    <row r="31" spans="1:5" x14ac:dyDescent="0.25">
      <c r="A31" s="79"/>
      <c r="B31" s="8" t="s">
        <v>420</v>
      </c>
      <c r="C31" s="8" t="s">
        <v>425</v>
      </c>
      <c r="D31" s="52"/>
      <c r="E31" s="52"/>
    </row>
    <row r="32" spans="1:5" s="52" customFormat="1" x14ac:dyDescent="0.25">
      <c r="A32" s="49" t="s">
        <v>349</v>
      </c>
      <c r="B32" s="31" t="s">
        <v>65</v>
      </c>
      <c r="C32" s="31" t="s">
        <v>66</v>
      </c>
      <c r="D32" s="31"/>
      <c r="E32" s="31"/>
    </row>
    <row r="33" spans="1:4" x14ac:dyDescent="0.25">
      <c r="A33" s="49" t="s">
        <v>267</v>
      </c>
      <c r="B33" s="31" t="s">
        <v>267</v>
      </c>
      <c r="C33" s="31" t="s">
        <v>379</v>
      </c>
    </row>
    <row r="35" spans="1:4" x14ac:dyDescent="0.25">
      <c r="A35" s="79"/>
    </row>
    <row r="36" spans="1:4" x14ac:dyDescent="0.25">
      <c r="A36" s="265" t="s">
        <v>396</v>
      </c>
      <c r="B36" s="265"/>
      <c r="C36" s="265"/>
      <c r="D36" s="265"/>
    </row>
    <row r="37" spans="1:4" x14ac:dyDescent="0.25">
      <c r="A37" s="79"/>
    </row>
    <row r="38" spans="1:4" x14ac:dyDescent="0.25">
      <c r="A38" s="49" t="s">
        <v>401</v>
      </c>
      <c r="B38" s="31" t="s">
        <v>402</v>
      </c>
      <c r="C38" s="31" t="s">
        <v>403</v>
      </c>
      <c r="D38" s="50" t="str">
        <f>IF(Intro!$G$21="english",B38,C38)</f>
        <v>Yes</v>
      </c>
    </row>
    <row r="39" spans="1:4" x14ac:dyDescent="0.25">
      <c r="A39" s="79"/>
      <c r="B39" s="31" t="s">
        <v>404</v>
      </c>
      <c r="C39" s="31" t="s">
        <v>405</v>
      </c>
      <c r="D39" s="50" t="str">
        <f>IF(Intro!$G$21="english",B39,C39)</f>
        <v>No</v>
      </c>
    </row>
    <row r="40" spans="1:4" x14ac:dyDescent="0.25">
      <c r="A40" s="79"/>
    </row>
    <row r="41" spans="1:4" x14ac:dyDescent="0.25">
      <c r="A41" s="49" t="s">
        <v>386</v>
      </c>
      <c r="B41" s="31" t="s">
        <v>100</v>
      </c>
      <c r="C41" s="8" t="s">
        <v>128</v>
      </c>
      <c r="D41" s="49" t="str">
        <f>IF(Intro!$G$21="English",B41,C41)</f>
        <v>Distributor</v>
      </c>
    </row>
    <row r="42" spans="1:4" x14ac:dyDescent="0.25">
      <c r="B42" s="31" t="s">
        <v>573</v>
      </c>
      <c r="C42" s="8" t="s">
        <v>575</v>
      </c>
      <c r="D42" s="49" t="str">
        <f>IF(Intro!$G$21="English",B42,C42)</f>
        <v>End user</v>
      </c>
    </row>
    <row r="43" spans="1:4" x14ac:dyDescent="0.25">
      <c r="B43" s="31" t="s">
        <v>572</v>
      </c>
      <c r="C43" s="8" t="s">
        <v>574</v>
      </c>
      <c r="D43" s="49" t="str">
        <f>IF(Intro!$G$21="English",B43,C43)</f>
        <v>Retailer</v>
      </c>
    </row>
    <row r="45" spans="1:4" x14ac:dyDescent="0.25">
      <c r="A45" s="49" t="s">
        <v>387</v>
      </c>
      <c r="B45" s="31" t="s">
        <v>16</v>
      </c>
      <c r="C45" s="31" t="s">
        <v>20</v>
      </c>
      <c r="D45" s="91" t="str">
        <f>IF(Intro!G$21="English",Variables!B45,Variables!C45)</f>
        <v>Always</v>
      </c>
    </row>
    <row r="46" spans="1:4" x14ac:dyDescent="0.25">
      <c r="B46" s="31" t="s">
        <v>17</v>
      </c>
      <c r="C46" s="31" t="s">
        <v>21</v>
      </c>
      <c r="D46" s="91" t="str">
        <f>IF(Intro!G$21="English",Variables!B46,Variables!C46)</f>
        <v>Usually</v>
      </c>
    </row>
    <row r="47" spans="1:4" x14ac:dyDescent="0.25">
      <c r="B47" s="8" t="s">
        <v>18</v>
      </c>
      <c r="C47" s="8" t="s">
        <v>22</v>
      </c>
      <c r="D47" s="91" t="str">
        <f>IF(Intro!G$21="English",Variables!B47,Variables!C47)</f>
        <v>Sometimes</v>
      </c>
    </row>
    <row r="48" spans="1:4" x14ac:dyDescent="0.25">
      <c r="B48" s="31" t="s">
        <v>19</v>
      </c>
      <c r="C48" s="31" t="s">
        <v>23</v>
      </c>
      <c r="D48" s="91" t="str">
        <f>IF(Intro!G$21="English",Variables!B48,Variables!C48)</f>
        <v>Never</v>
      </c>
    </row>
    <row r="49" spans="1:4" x14ac:dyDescent="0.25">
      <c r="C49" s="9"/>
    </row>
    <row r="50" spans="1:4" x14ac:dyDescent="0.25">
      <c r="A50" s="49" t="s">
        <v>388</v>
      </c>
      <c r="B50" s="31" t="s">
        <v>284</v>
      </c>
      <c r="C50" s="31" t="s">
        <v>38</v>
      </c>
      <c r="D50" s="91" t="str">
        <f>IF(Intro!G$21="English",Variables!B50,Variables!C50)</f>
        <v>Very important</v>
      </c>
    </row>
    <row r="51" spans="1:4" x14ac:dyDescent="0.25">
      <c r="B51" s="31" t="s">
        <v>36</v>
      </c>
      <c r="C51" s="31" t="s">
        <v>39</v>
      </c>
      <c r="D51" s="91" t="str">
        <f>IF(Intro!G$21="English",Variables!B51,Variables!C51)</f>
        <v>Somewhat Important</v>
      </c>
    </row>
    <row r="52" spans="1:4" x14ac:dyDescent="0.25">
      <c r="B52" s="8" t="s">
        <v>37</v>
      </c>
      <c r="C52" s="8" t="s">
        <v>40</v>
      </c>
      <c r="D52" s="91" t="str">
        <f>IF(Intro!G$21="English",Variables!B52,Variables!C52)</f>
        <v>Not Important</v>
      </c>
    </row>
    <row r="54" spans="1:4" x14ac:dyDescent="0.25">
      <c r="A54" s="49" t="s">
        <v>389</v>
      </c>
      <c r="B54" s="31" t="s">
        <v>16</v>
      </c>
      <c r="C54" s="31" t="s">
        <v>20</v>
      </c>
      <c r="D54" s="91" t="str">
        <f>IF(Intro!G$21="English",Variables!B54,Variables!C54)</f>
        <v>Always</v>
      </c>
    </row>
    <row r="55" spans="1:4" x14ac:dyDescent="0.25">
      <c r="B55" s="31" t="s">
        <v>17</v>
      </c>
      <c r="C55" s="31" t="s">
        <v>21</v>
      </c>
      <c r="D55" s="91" t="str">
        <f>IF(Intro!G$21="English",Variables!B55,Variables!C55)</f>
        <v>Usually</v>
      </c>
    </row>
    <row r="56" spans="1:4" x14ac:dyDescent="0.25">
      <c r="B56" s="8" t="s">
        <v>18</v>
      </c>
      <c r="C56" s="8" t="s">
        <v>22</v>
      </c>
      <c r="D56" s="91" t="str">
        <f>IF(Intro!G$21="English",Variables!B56,Variables!C56)</f>
        <v>Sometimes</v>
      </c>
    </row>
    <row r="57" spans="1:4" x14ac:dyDescent="0.25">
      <c r="B57" s="31" t="s">
        <v>19</v>
      </c>
      <c r="C57" s="31" t="s">
        <v>23</v>
      </c>
      <c r="D57" s="91" t="str">
        <f>IF(Intro!G$21="English",Variables!B57,Variables!C57)</f>
        <v>Never</v>
      </c>
    </row>
    <row r="58" spans="1:4" x14ac:dyDescent="0.25">
      <c r="B58" s="31" t="s">
        <v>208</v>
      </c>
      <c r="C58" s="31" t="s">
        <v>209</v>
      </c>
      <c r="D58" s="91" t="str">
        <f>IF(Intro!G$21="English",Variables!B58,Variables!C58)</f>
        <v>Do not know</v>
      </c>
    </row>
    <row r="60" spans="1:4" x14ac:dyDescent="0.25">
      <c r="A60" s="49" t="s">
        <v>390</v>
      </c>
      <c r="B60" s="31" t="s">
        <v>223</v>
      </c>
      <c r="C60" s="31" t="s">
        <v>223</v>
      </c>
      <c r="D60" s="91" t="str">
        <f>IF(Intro!G$21="English",Variables!B60,Variables!C60)</f>
        <v>Comparable</v>
      </c>
    </row>
    <row r="61" spans="1:4" x14ac:dyDescent="0.25">
      <c r="B61" s="31" t="s">
        <v>224</v>
      </c>
      <c r="C61" s="31" t="s">
        <v>225</v>
      </c>
      <c r="D61" s="91" t="str">
        <f>IF(Intro!G$21="English",Variables!B61,Variables!C61)</f>
        <v>Not comparable - Advantage to Canada</v>
      </c>
    </row>
    <row r="62" spans="1:4" x14ac:dyDescent="0.25">
      <c r="B62" s="8" t="str">
        <f>"Not comparable - Advantage to "&amp;Variables!B5</f>
        <v>Not comparable - Advantage to China</v>
      </c>
      <c r="C62" s="8" t="str">
        <f>"Non comparable - Avantage pour "&amp;Variables!C5</f>
        <v>Non comparable - Avantage pour la Chine</v>
      </c>
      <c r="D62" s="91" t="str">
        <f>IF(Intro!G$21="English",Variables!B62,Variables!C62)</f>
        <v>Not comparable - Advantage to China</v>
      </c>
    </row>
    <row r="63" spans="1:4" x14ac:dyDescent="0.25">
      <c r="B63" s="31" t="s">
        <v>208</v>
      </c>
      <c r="C63" s="31" t="s">
        <v>209</v>
      </c>
      <c r="D63" s="91" t="str">
        <f>IF(Intro!G$21="English",Variables!B63,Variables!C63)</f>
        <v>Do not know</v>
      </c>
    </row>
    <row r="64" spans="1:4" x14ac:dyDescent="0.25">
      <c r="C64" s="8"/>
    </row>
    <row r="65" spans="1:4" x14ac:dyDescent="0.25">
      <c r="A65" s="49" t="s">
        <v>391</v>
      </c>
      <c r="B65" s="93">
        <v>1</v>
      </c>
      <c r="C65" s="93">
        <v>1</v>
      </c>
      <c r="D65" s="94">
        <f>IF(Intro!G$21="English",B65,C65)</f>
        <v>1</v>
      </c>
    </row>
    <row r="66" spans="1:4" x14ac:dyDescent="0.25">
      <c r="B66" s="93">
        <v>2</v>
      </c>
      <c r="C66" s="93">
        <v>2</v>
      </c>
      <c r="D66" s="94">
        <f>IF(Intro!G$21="English",B66,C66)</f>
        <v>2</v>
      </c>
    </row>
    <row r="67" spans="1:4" x14ac:dyDescent="0.25">
      <c r="B67" s="93">
        <v>3</v>
      </c>
      <c r="C67" s="93">
        <v>3</v>
      </c>
      <c r="D67" s="94">
        <f>IF(Intro!G$21="English",B67,C67)</f>
        <v>3</v>
      </c>
    </row>
    <row r="68" spans="1:4" x14ac:dyDescent="0.25">
      <c r="B68" s="93" t="s">
        <v>43</v>
      </c>
      <c r="C68" s="93" t="s">
        <v>42</v>
      </c>
      <c r="D68" s="94" t="str">
        <f>IF(Intro!G$21="English",B68,C68)</f>
        <v>More than 3</v>
      </c>
    </row>
    <row r="70" spans="1:4" x14ac:dyDescent="0.25">
      <c r="A70" s="49" t="s">
        <v>392</v>
      </c>
      <c r="B70" s="8" t="s">
        <v>16</v>
      </c>
      <c r="C70" s="8" t="s">
        <v>20</v>
      </c>
      <c r="D70" s="50" t="str">
        <f>IF(Intro!G$21="English",B70,C70)</f>
        <v>Always</v>
      </c>
    </row>
    <row r="71" spans="1:4" x14ac:dyDescent="0.25">
      <c r="B71" s="8" t="s">
        <v>17</v>
      </c>
      <c r="C71" s="8" t="s">
        <v>21</v>
      </c>
      <c r="D71" s="50" t="str">
        <f>IF(Intro!G$21="English",B71,C71)</f>
        <v>Usually</v>
      </c>
    </row>
    <row r="72" spans="1:4" x14ac:dyDescent="0.25">
      <c r="B72" s="8" t="s">
        <v>18</v>
      </c>
      <c r="C72" s="8" t="s">
        <v>22</v>
      </c>
      <c r="D72" s="50" t="str">
        <f>IF(Intro!G$21="English",B72,C72)</f>
        <v>Sometimes</v>
      </c>
    </row>
    <row r="73" spans="1:4" x14ac:dyDescent="0.25">
      <c r="B73" s="8" t="s">
        <v>19</v>
      </c>
      <c r="C73" s="8" t="s">
        <v>23</v>
      </c>
      <c r="D73" s="50" t="str">
        <f>IF(Intro!G$21="English",B73,C73)</f>
        <v>Never</v>
      </c>
    </row>
    <row r="75" spans="1:4" x14ac:dyDescent="0.25">
      <c r="A75" s="49" t="s">
        <v>393</v>
      </c>
      <c r="B75" s="8" t="s">
        <v>30</v>
      </c>
      <c r="C75" s="8" t="s">
        <v>24</v>
      </c>
      <c r="D75" s="50" t="str">
        <f>IF(Intro!G$21="English",B75,C75)</f>
        <v>0 to 5%</v>
      </c>
    </row>
    <row r="76" spans="1:4" x14ac:dyDescent="0.25">
      <c r="B76" s="8" t="s">
        <v>31</v>
      </c>
      <c r="C76" s="8" t="s">
        <v>25</v>
      </c>
      <c r="D76" s="50" t="str">
        <f>IF(Intro!G$21="English",B76,C76)</f>
        <v>6 to 10%</v>
      </c>
    </row>
    <row r="77" spans="1:4" x14ac:dyDescent="0.25">
      <c r="B77" s="8" t="s">
        <v>32</v>
      </c>
      <c r="C77" s="8" t="s">
        <v>26</v>
      </c>
      <c r="D77" s="50" t="str">
        <f>IF(Intro!G$21="English",B77,C77)</f>
        <v>11 to 15%</v>
      </c>
    </row>
    <row r="78" spans="1:4" x14ac:dyDescent="0.25">
      <c r="B78" s="8" t="s">
        <v>33</v>
      </c>
      <c r="C78" s="8" t="s">
        <v>27</v>
      </c>
      <c r="D78" s="50" t="str">
        <f>IF(Intro!G$21="English",B78,C78)</f>
        <v>16 to 20%</v>
      </c>
    </row>
    <row r="79" spans="1:4" x14ac:dyDescent="0.25">
      <c r="B79" s="8" t="s">
        <v>34</v>
      </c>
      <c r="C79" s="8" t="s">
        <v>28</v>
      </c>
      <c r="D79" s="50" t="str">
        <f>IF(Intro!G$21="English",B79,C79)</f>
        <v>21 to 25%</v>
      </c>
    </row>
    <row r="80" spans="1:4" x14ac:dyDescent="0.25">
      <c r="B80" s="8" t="s">
        <v>35</v>
      </c>
      <c r="C80" s="8" t="s">
        <v>29</v>
      </c>
      <c r="D80" s="50" t="str">
        <f>IF(Intro!G$21="English",B80,C80)</f>
        <v>More than 25%</v>
      </c>
    </row>
    <row r="81" spans="2:4" x14ac:dyDescent="0.25">
      <c r="B81" s="8" t="s">
        <v>64</v>
      </c>
      <c r="C81" s="8" t="s">
        <v>63</v>
      </c>
      <c r="D81" s="50" t="str">
        <f>IF(Intro!G$21="English",B81,C81)</f>
        <v>Price would never be the primary factor</v>
      </c>
    </row>
  </sheetData>
  <sheetProtection algorithmName="SHA-512" hashValue="8VPhkdbWtyeixGyvkC28+z896p+uQQDbrh2MHKLbIr9ww8vNrf2cWP3Yjmrj7m2YUlZdGMh1TgzFIT5msFt8Ig==" saltValue="jKloXf/axXShWGR7yUr9hw==" spinCount="100000" sheet="1" objects="1" scenarios="1" selectLockedCells="1"/>
  <mergeCells count="1">
    <mergeCell ref="A36:D36"/>
  </mergeCells>
  <phoneticPr fontId="58" type="noConversion"/>
  <pageMargins left="0.7" right="0.7" top="0.75" bottom="0.75" header="0.3" footer="0.3"/>
  <pageSetup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DF31A8-3D32-4A4F-8779-B02DA57DC168}">
  <sheetPr>
    <tabColor rgb="FFFFC000"/>
  </sheetPr>
  <dimension ref="A1:E58"/>
  <sheetViews>
    <sheetView workbookViewId="0">
      <selection activeCell="A266" sqref="A266:A298"/>
    </sheetView>
  </sheetViews>
  <sheetFormatPr defaultColWidth="9.140625" defaultRowHeight="12.75" x14ac:dyDescent="0.2"/>
  <cols>
    <col min="1" max="1" width="16.140625" style="253" bestFit="1" customWidth="1"/>
    <col min="2" max="2" width="14.42578125" style="253" bestFit="1" customWidth="1"/>
    <col min="3" max="3" width="17" style="257" bestFit="1" customWidth="1"/>
    <col min="4" max="4" width="31.42578125" style="257" customWidth="1"/>
    <col min="5" max="5" width="182.85546875" style="258" customWidth="1"/>
    <col min="6" max="16384" width="9.140625" style="253"/>
  </cols>
  <sheetData>
    <row r="1" spans="1:5" x14ac:dyDescent="0.2">
      <c r="A1" s="251" t="s">
        <v>643</v>
      </c>
      <c r="B1" s="251" t="s">
        <v>644</v>
      </c>
      <c r="C1" s="251" t="s">
        <v>645</v>
      </c>
      <c r="D1" s="251" t="s">
        <v>646</v>
      </c>
      <c r="E1" s="252" t="s">
        <v>647</v>
      </c>
    </row>
    <row r="2" spans="1:5" x14ac:dyDescent="0.2">
      <c r="A2" s="254">
        <f>Intro!$E$59</f>
        <v>0</v>
      </c>
      <c r="B2" s="255" t="s">
        <v>482</v>
      </c>
      <c r="C2" s="255">
        <v>3</v>
      </c>
      <c r="D2" s="255"/>
      <c r="E2" s="256">
        <f>Public!D54</f>
        <v>0</v>
      </c>
    </row>
    <row r="3" spans="1:5" x14ac:dyDescent="0.2">
      <c r="A3" s="253">
        <f>A2</f>
        <v>0</v>
      </c>
      <c r="E3" s="258">
        <f>Public!D59</f>
        <v>0</v>
      </c>
    </row>
    <row r="4" spans="1:5" x14ac:dyDescent="0.2">
      <c r="A4" s="253">
        <f t="shared" ref="A4:A58" si="0">A3</f>
        <v>0</v>
      </c>
      <c r="E4" s="258">
        <f>Public!D64</f>
        <v>0</v>
      </c>
    </row>
    <row r="5" spans="1:5" x14ac:dyDescent="0.2">
      <c r="A5" s="253">
        <f t="shared" si="0"/>
        <v>0</v>
      </c>
      <c r="C5" s="257">
        <v>5</v>
      </c>
      <c r="E5" s="258">
        <f>Public!B139</f>
        <v>0</v>
      </c>
    </row>
    <row r="6" spans="1:5" x14ac:dyDescent="0.2">
      <c r="A6" s="253">
        <f t="shared" si="0"/>
        <v>0</v>
      </c>
      <c r="C6" s="257">
        <v>6</v>
      </c>
      <c r="E6" s="258">
        <f>Public!B153</f>
        <v>0</v>
      </c>
    </row>
    <row r="7" spans="1:5" x14ac:dyDescent="0.2">
      <c r="A7" s="253">
        <f t="shared" si="0"/>
        <v>0</v>
      </c>
      <c r="C7" s="257">
        <v>7</v>
      </c>
      <c r="D7" s="257">
        <f>Public!D166</f>
        <v>0</v>
      </c>
      <c r="E7" s="258">
        <f>Public!B170</f>
        <v>0</v>
      </c>
    </row>
    <row r="8" spans="1:5" x14ac:dyDescent="0.2">
      <c r="A8" s="253">
        <f t="shared" si="0"/>
        <v>0</v>
      </c>
      <c r="C8" s="257">
        <v>8</v>
      </c>
      <c r="D8" s="257">
        <f>Public!D183</f>
        <v>0</v>
      </c>
      <c r="E8" s="258">
        <f>Public!B187</f>
        <v>0</v>
      </c>
    </row>
    <row r="9" spans="1:5" x14ac:dyDescent="0.2">
      <c r="A9" s="253">
        <f t="shared" si="0"/>
        <v>0</v>
      </c>
      <c r="C9" s="257">
        <v>9</v>
      </c>
      <c r="E9" s="258">
        <f>Public!B199</f>
        <v>0</v>
      </c>
    </row>
    <row r="10" spans="1:5" x14ac:dyDescent="0.2">
      <c r="A10" s="253">
        <f t="shared" si="0"/>
        <v>0</v>
      </c>
      <c r="C10" s="257">
        <v>10</v>
      </c>
      <c r="E10" s="258">
        <f>Public!B212</f>
        <v>0</v>
      </c>
    </row>
    <row r="11" spans="1:5" x14ac:dyDescent="0.2">
      <c r="A11" s="253">
        <f t="shared" si="0"/>
        <v>0</v>
      </c>
      <c r="C11" s="257">
        <v>12</v>
      </c>
      <c r="D11" s="257">
        <f>Public!D269</f>
        <v>0</v>
      </c>
      <c r="E11" s="258">
        <f>Public!B273</f>
        <v>0</v>
      </c>
    </row>
    <row r="12" spans="1:5" x14ac:dyDescent="0.2">
      <c r="A12" s="253">
        <f t="shared" si="0"/>
        <v>0</v>
      </c>
      <c r="C12" s="257">
        <v>13</v>
      </c>
      <c r="D12" s="257">
        <f>Public!D288</f>
        <v>0</v>
      </c>
      <c r="E12" s="258">
        <f>Public!E288</f>
        <v>0</v>
      </c>
    </row>
    <row r="13" spans="1:5" x14ac:dyDescent="0.2">
      <c r="A13" s="253">
        <f t="shared" si="0"/>
        <v>0</v>
      </c>
      <c r="D13" s="257">
        <f>Public!D289</f>
        <v>0</v>
      </c>
      <c r="E13" s="260">
        <f>Public!E289</f>
        <v>0</v>
      </c>
    </row>
    <row r="14" spans="1:5" x14ac:dyDescent="0.2">
      <c r="A14" s="253">
        <f t="shared" si="0"/>
        <v>0</v>
      </c>
      <c r="D14" s="257">
        <f>Public!D297</f>
        <v>0</v>
      </c>
      <c r="E14" s="260">
        <f>Public!E297</f>
        <v>0</v>
      </c>
    </row>
    <row r="15" spans="1:5" x14ac:dyDescent="0.2">
      <c r="A15" s="253">
        <f t="shared" si="0"/>
        <v>0</v>
      </c>
      <c r="C15" s="257">
        <v>15</v>
      </c>
      <c r="D15" s="257">
        <f>Public!E335</f>
        <v>0</v>
      </c>
      <c r="E15" s="260">
        <f>Public!H335</f>
        <v>0</v>
      </c>
    </row>
    <row r="16" spans="1:5" x14ac:dyDescent="0.2">
      <c r="A16" s="253">
        <f t="shared" si="0"/>
        <v>0</v>
      </c>
      <c r="D16" s="257">
        <f>Public!E342</f>
        <v>0</v>
      </c>
      <c r="E16" s="260">
        <f>Public!H342</f>
        <v>0</v>
      </c>
    </row>
    <row r="17" spans="1:5" x14ac:dyDescent="0.2">
      <c r="A17" s="253">
        <f t="shared" si="0"/>
        <v>0</v>
      </c>
      <c r="D17" s="257">
        <f>Public!E349</f>
        <v>0</v>
      </c>
      <c r="E17" s="260">
        <f>Public!H349</f>
        <v>0</v>
      </c>
    </row>
    <row r="18" spans="1:5" x14ac:dyDescent="0.2">
      <c r="A18" s="253">
        <f t="shared" si="0"/>
        <v>0</v>
      </c>
      <c r="D18" s="257">
        <f>Public!E356</f>
        <v>0</v>
      </c>
      <c r="E18" s="260">
        <f>Public!H356</f>
        <v>0</v>
      </c>
    </row>
    <row r="19" spans="1:5" x14ac:dyDescent="0.2">
      <c r="A19" s="253">
        <f t="shared" si="0"/>
        <v>0</v>
      </c>
      <c r="D19" s="257">
        <f>Public!E363</f>
        <v>0</v>
      </c>
      <c r="E19" s="260">
        <f>Public!H363</f>
        <v>0</v>
      </c>
    </row>
    <row r="20" spans="1:5" x14ac:dyDescent="0.2">
      <c r="A20" s="253">
        <f t="shared" si="0"/>
        <v>0</v>
      </c>
      <c r="D20" s="257">
        <f>Public!E370</f>
        <v>0</v>
      </c>
      <c r="E20" s="260">
        <f>Public!H370</f>
        <v>0</v>
      </c>
    </row>
    <row r="21" spans="1:5" x14ac:dyDescent="0.2">
      <c r="A21" s="253">
        <f t="shared" si="0"/>
        <v>0</v>
      </c>
      <c r="D21" s="257">
        <f>Public!E377</f>
        <v>0</v>
      </c>
      <c r="E21" s="260">
        <f>Public!H377</f>
        <v>0</v>
      </c>
    </row>
    <row r="22" spans="1:5" x14ac:dyDescent="0.2">
      <c r="A22" s="253">
        <f t="shared" si="0"/>
        <v>0</v>
      </c>
      <c r="D22" s="257">
        <f>Public!E384</f>
        <v>0</v>
      </c>
      <c r="E22" s="260">
        <f>Public!H384</f>
        <v>0</v>
      </c>
    </row>
    <row r="23" spans="1:5" x14ac:dyDescent="0.2">
      <c r="A23" s="253">
        <f t="shared" si="0"/>
        <v>0</v>
      </c>
      <c r="D23" s="257">
        <f>Public!E391</f>
        <v>0</v>
      </c>
      <c r="E23" s="260">
        <f>Public!H391</f>
        <v>0</v>
      </c>
    </row>
    <row r="24" spans="1:5" x14ac:dyDescent="0.2">
      <c r="A24" s="253">
        <f t="shared" si="0"/>
        <v>0</v>
      </c>
      <c r="D24" s="257">
        <f>Public!E398</f>
        <v>0</v>
      </c>
      <c r="E24" s="260">
        <f>Public!H398</f>
        <v>0</v>
      </c>
    </row>
    <row r="25" spans="1:5" x14ac:dyDescent="0.2">
      <c r="A25" s="253">
        <f t="shared" si="0"/>
        <v>0</v>
      </c>
      <c r="D25" s="257">
        <f>Public!E406</f>
        <v>0</v>
      </c>
      <c r="E25" s="260">
        <f>Public!H406</f>
        <v>0</v>
      </c>
    </row>
    <row r="26" spans="1:5" x14ac:dyDescent="0.2">
      <c r="A26" s="253">
        <f t="shared" si="0"/>
        <v>0</v>
      </c>
      <c r="D26" s="257">
        <f>Public!E414</f>
        <v>0</v>
      </c>
      <c r="E26" s="260">
        <f>Public!H414</f>
        <v>0</v>
      </c>
    </row>
    <row r="27" spans="1:5" x14ac:dyDescent="0.2">
      <c r="A27" s="253">
        <f t="shared" si="0"/>
        <v>0</v>
      </c>
      <c r="D27" s="257">
        <f>Public!E422</f>
        <v>0</v>
      </c>
      <c r="E27" s="260">
        <f>Public!H422</f>
        <v>0</v>
      </c>
    </row>
    <row r="28" spans="1:5" x14ac:dyDescent="0.2">
      <c r="A28" s="253">
        <f t="shared" si="0"/>
        <v>0</v>
      </c>
      <c r="D28" s="257">
        <f>Public!E430</f>
        <v>0</v>
      </c>
      <c r="E28" s="260">
        <f>Public!H430</f>
        <v>0</v>
      </c>
    </row>
    <row r="29" spans="1:5" x14ac:dyDescent="0.2">
      <c r="A29" s="253">
        <f t="shared" si="0"/>
        <v>0</v>
      </c>
      <c r="C29" s="257">
        <v>16</v>
      </c>
      <c r="E29" s="258">
        <f>Public!B470</f>
        <v>0</v>
      </c>
    </row>
    <row r="30" spans="1:5" x14ac:dyDescent="0.2">
      <c r="A30" s="253">
        <f t="shared" si="0"/>
        <v>0</v>
      </c>
      <c r="C30" s="257">
        <v>17</v>
      </c>
      <c r="E30" s="258">
        <f>Public!B484</f>
        <v>0</v>
      </c>
    </row>
    <row r="31" spans="1:5" x14ac:dyDescent="0.2">
      <c r="A31" s="253">
        <f t="shared" si="0"/>
        <v>0</v>
      </c>
      <c r="B31" s="253" t="s">
        <v>648</v>
      </c>
      <c r="C31" s="257" t="s">
        <v>184</v>
      </c>
      <c r="D31" s="259">
        <f>AddPub!D13</f>
        <v>0</v>
      </c>
      <c r="E31" s="258">
        <f>AddPub!E13</f>
        <v>0</v>
      </c>
    </row>
    <row r="32" spans="1:5" x14ac:dyDescent="0.2">
      <c r="A32" s="253">
        <f t="shared" si="0"/>
        <v>0</v>
      </c>
      <c r="C32" s="257" t="s">
        <v>186</v>
      </c>
      <c r="D32" s="259">
        <f>AddPub!D23</f>
        <v>0</v>
      </c>
      <c r="E32" s="258">
        <f>AddPub!E23</f>
        <v>0</v>
      </c>
    </row>
    <row r="33" spans="1:5" x14ac:dyDescent="0.2">
      <c r="A33" s="253">
        <f t="shared" si="0"/>
        <v>0</v>
      </c>
      <c r="C33" s="257" t="s">
        <v>188</v>
      </c>
      <c r="D33" s="259">
        <f>AddPub!D33</f>
        <v>0</v>
      </c>
      <c r="E33" s="258">
        <f>AddPub!E33</f>
        <v>0</v>
      </c>
    </row>
    <row r="34" spans="1:5" x14ac:dyDescent="0.2">
      <c r="A34" s="253">
        <f t="shared" si="0"/>
        <v>0</v>
      </c>
      <c r="C34" s="257" t="s">
        <v>190</v>
      </c>
      <c r="D34" s="259">
        <f>AddPub!D43</f>
        <v>0</v>
      </c>
      <c r="E34" s="258">
        <f>AddPub!E43</f>
        <v>0</v>
      </c>
    </row>
    <row r="35" spans="1:5" x14ac:dyDescent="0.2">
      <c r="A35" s="253">
        <f t="shared" si="0"/>
        <v>0</v>
      </c>
      <c r="C35" s="257" t="s">
        <v>192</v>
      </c>
      <c r="D35" s="259">
        <f>AddPub!D53</f>
        <v>0</v>
      </c>
      <c r="E35" s="258">
        <f>AddPub!E53</f>
        <v>0</v>
      </c>
    </row>
    <row r="36" spans="1:5" x14ac:dyDescent="0.2">
      <c r="A36" s="253">
        <f t="shared" si="0"/>
        <v>0</v>
      </c>
      <c r="B36" s="255" t="s">
        <v>649</v>
      </c>
      <c r="C36" s="257">
        <v>2</v>
      </c>
      <c r="D36" s="257">
        <f>Pro!C51</f>
        <v>0</v>
      </c>
      <c r="E36" s="258">
        <f>Pro!G51</f>
        <v>0</v>
      </c>
    </row>
    <row r="37" spans="1:5" x14ac:dyDescent="0.2">
      <c r="A37" s="253">
        <f t="shared" si="0"/>
        <v>0</v>
      </c>
      <c r="D37" s="257">
        <f>Pro!C53</f>
        <v>0</v>
      </c>
      <c r="E37" s="258">
        <f>Pro!G53</f>
        <v>0</v>
      </c>
    </row>
    <row r="38" spans="1:5" x14ac:dyDescent="0.2">
      <c r="A38" s="253">
        <f t="shared" si="0"/>
        <v>0</v>
      </c>
      <c r="D38" s="257">
        <f>Pro!C55</f>
        <v>0</v>
      </c>
      <c r="E38" s="258">
        <f>Pro!G55</f>
        <v>0</v>
      </c>
    </row>
    <row r="39" spans="1:5" x14ac:dyDescent="0.2">
      <c r="A39" s="253">
        <f t="shared" si="0"/>
        <v>0</v>
      </c>
      <c r="D39" s="257">
        <f>Pro!C57</f>
        <v>0</v>
      </c>
      <c r="E39" s="258">
        <f>Pro!G57</f>
        <v>0</v>
      </c>
    </row>
    <row r="40" spans="1:5" x14ac:dyDescent="0.2">
      <c r="A40" s="253">
        <f t="shared" si="0"/>
        <v>0</v>
      </c>
      <c r="D40" s="257">
        <f>Pro!C59</f>
        <v>0</v>
      </c>
      <c r="E40" s="258">
        <f>Pro!G59</f>
        <v>0</v>
      </c>
    </row>
    <row r="41" spans="1:5" x14ac:dyDescent="0.2">
      <c r="A41" s="253">
        <f t="shared" si="0"/>
        <v>0</v>
      </c>
      <c r="D41" s="257">
        <f>Pro!C61</f>
        <v>0</v>
      </c>
      <c r="E41" s="258">
        <f>Pro!G61</f>
        <v>0</v>
      </c>
    </row>
    <row r="42" spans="1:5" x14ac:dyDescent="0.2">
      <c r="A42" s="253">
        <f t="shared" si="0"/>
        <v>0</v>
      </c>
      <c r="D42" s="257">
        <f>Pro!C63</f>
        <v>0</v>
      </c>
      <c r="E42" s="258">
        <f>Pro!G63</f>
        <v>0</v>
      </c>
    </row>
    <row r="43" spans="1:5" x14ac:dyDescent="0.2">
      <c r="A43" s="253">
        <f t="shared" si="0"/>
        <v>0</v>
      </c>
      <c r="D43" s="257">
        <f>Pro!C65</f>
        <v>0</v>
      </c>
      <c r="E43" s="258">
        <f>Pro!G65</f>
        <v>0</v>
      </c>
    </row>
    <row r="44" spans="1:5" x14ac:dyDescent="0.2">
      <c r="A44" s="253">
        <f t="shared" si="0"/>
        <v>0</v>
      </c>
      <c r="D44" s="257">
        <f>Pro!C67</f>
        <v>0</v>
      </c>
      <c r="E44" s="258">
        <f>Pro!G67</f>
        <v>0</v>
      </c>
    </row>
    <row r="45" spans="1:5" x14ac:dyDescent="0.2">
      <c r="A45" s="253">
        <f t="shared" si="0"/>
        <v>0</v>
      </c>
      <c r="D45" s="257">
        <f>Pro!C69</f>
        <v>0</v>
      </c>
      <c r="E45" s="258">
        <f>Pro!G69</f>
        <v>0</v>
      </c>
    </row>
    <row r="46" spans="1:5" x14ac:dyDescent="0.2">
      <c r="A46" s="253">
        <f t="shared" si="0"/>
        <v>0</v>
      </c>
      <c r="C46" s="257">
        <v>4</v>
      </c>
      <c r="E46" s="258">
        <f>Pro!B94</f>
        <v>0</v>
      </c>
    </row>
    <row r="47" spans="1:5" x14ac:dyDescent="0.2">
      <c r="A47" s="253">
        <f t="shared" si="0"/>
        <v>0</v>
      </c>
      <c r="C47" s="257">
        <v>12</v>
      </c>
      <c r="E47" s="258">
        <f>Pro!B192</f>
        <v>0</v>
      </c>
    </row>
    <row r="48" spans="1:5" x14ac:dyDescent="0.2">
      <c r="A48" s="253">
        <f t="shared" si="0"/>
        <v>0</v>
      </c>
      <c r="C48" s="257">
        <v>13</v>
      </c>
      <c r="E48" s="258">
        <f>Pro!B205</f>
        <v>0</v>
      </c>
    </row>
    <row r="49" spans="1:5" x14ac:dyDescent="0.2">
      <c r="A49" s="253">
        <f t="shared" si="0"/>
        <v>0</v>
      </c>
      <c r="C49" s="257">
        <v>14</v>
      </c>
      <c r="E49" s="258">
        <f>Pro!B218</f>
        <v>0</v>
      </c>
    </row>
    <row r="50" spans="1:5" x14ac:dyDescent="0.2">
      <c r="A50" s="253">
        <f t="shared" si="0"/>
        <v>0</v>
      </c>
      <c r="C50" s="257">
        <v>15</v>
      </c>
      <c r="E50" s="258">
        <f>Pro!B231</f>
        <v>0</v>
      </c>
    </row>
    <row r="51" spans="1:5" x14ac:dyDescent="0.2">
      <c r="A51" s="253">
        <f t="shared" si="0"/>
        <v>0</v>
      </c>
      <c r="C51" s="257">
        <v>19</v>
      </c>
      <c r="E51" s="258">
        <f>Pro!B264</f>
        <v>0</v>
      </c>
    </row>
    <row r="52" spans="1:5" x14ac:dyDescent="0.2">
      <c r="A52" s="253">
        <f t="shared" si="0"/>
        <v>0</v>
      </c>
      <c r="C52" s="257">
        <v>20</v>
      </c>
      <c r="E52" s="258">
        <f>Pro!B281</f>
        <v>0</v>
      </c>
    </row>
    <row r="53" spans="1:5" x14ac:dyDescent="0.2">
      <c r="A53" s="253">
        <f t="shared" si="0"/>
        <v>0</v>
      </c>
      <c r="B53" s="253" t="s">
        <v>650</v>
      </c>
      <c r="C53" s="257" t="s">
        <v>184</v>
      </c>
      <c r="D53" s="259">
        <f>AddPro!D13</f>
        <v>0</v>
      </c>
      <c r="E53" s="259">
        <f>AddPro!E13</f>
        <v>0</v>
      </c>
    </row>
    <row r="54" spans="1:5" x14ac:dyDescent="0.2">
      <c r="A54" s="253">
        <f t="shared" si="0"/>
        <v>0</v>
      </c>
      <c r="C54" s="257" t="s">
        <v>186</v>
      </c>
      <c r="D54" s="259">
        <f>AddPro!D23</f>
        <v>0</v>
      </c>
      <c r="E54" s="259">
        <f>AddPro!E23</f>
        <v>0</v>
      </c>
    </row>
    <row r="55" spans="1:5" x14ac:dyDescent="0.2">
      <c r="A55" s="253">
        <f t="shared" si="0"/>
        <v>0</v>
      </c>
      <c r="C55" s="257" t="s">
        <v>188</v>
      </c>
      <c r="D55" s="259">
        <f>AddPro!D33</f>
        <v>0</v>
      </c>
      <c r="E55" s="259">
        <f>AddPro!E33</f>
        <v>0</v>
      </c>
    </row>
    <row r="56" spans="1:5" x14ac:dyDescent="0.2">
      <c r="A56" s="253">
        <f t="shared" si="0"/>
        <v>0</v>
      </c>
      <c r="C56" s="257" t="s">
        <v>190</v>
      </c>
      <c r="D56" s="259">
        <f>AddPro!D43</f>
        <v>0</v>
      </c>
      <c r="E56" s="259">
        <f>AddPro!E43</f>
        <v>0</v>
      </c>
    </row>
    <row r="57" spans="1:5" x14ac:dyDescent="0.2">
      <c r="A57" s="253">
        <f t="shared" si="0"/>
        <v>0</v>
      </c>
      <c r="C57" s="257" t="s">
        <v>192</v>
      </c>
      <c r="D57" s="259">
        <f>AddPro!D53</f>
        <v>0</v>
      </c>
      <c r="E57" s="259">
        <f>AddPro!E53</f>
        <v>0</v>
      </c>
    </row>
    <row r="58" spans="1:5" x14ac:dyDescent="0.2">
      <c r="A58" s="253">
        <f t="shared" si="0"/>
        <v>0</v>
      </c>
      <c r="B58" s="253" t="s">
        <v>462</v>
      </c>
      <c r="E58" s="258">
        <f>Confirm!B19</f>
        <v>0</v>
      </c>
    </row>
  </sheetData>
  <sheetProtection algorithmName="SHA-512" hashValue="ChnuYd6rJgZ4Lm7yNKUt1BzEqaNxtR/0MuTMxlw0fn/BMIh0e6jVww0FF0VL89VmZNlg47ueg7EGse57eRKJ+Q==" saltValue="2/tY/+uuAh+eFzGTYxSBpQ==" spinCount="100000" sheet="1" objects="1" scenarios="1" selectLockedCells="1"/>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85F318-7173-44AE-84D4-D6D609D27F40}">
  <sheetPr>
    <tabColor rgb="FF00B0F0"/>
    <pageSetUpPr fitToPage="1"/>
  </sheetPr>
  <dimension ref="A1:W113"/>
  <sheetViews>
    <sheetView showGridLines="0" tabSelected="1" zoomScaleNormal="100" workbookViewId="0">
      <selection activeCell="G21" sqref="G21:G22"/>
    </sheetView>
  </sheetViews>
  <sheetFormatPr defaultColWidth="9.42578125" defaultRowHeight="14.25" x14ac:dyDescent="0.25"/>
  <cols>
    <col min="1" max="1" width="1.5703125" style="6" customWidth="1"/>
    <col min="2" max="12" width="14.5703125" style="5" customWidth="1"/>
    <col min="13" max="13" width="9.28515625" style="7" customWidth="1"/>
    <col min="14" max="14" width="9.28515625" style="8" customWidth="1"/>
    <col min="15" max="16" width="9.28515625" style="8" hidden="1" customWidth="1"/>
    <col min="17" max="19" width="9.28515625" style="8" customWidth="1"/>
    <col min="20" max="23" width="9.140625" style="8" customWidth="1"/>
    <col min="24" max="16384" width="9.42578125" style="8"/>
  </cols>
  <sheetData>
    <row r="1" spans="1:23" x14ac:dyDescent="0.25">
      <c r="O1" s="9" t="s">
        <v>151</v>
      </c>
      <c r="P1" s="9" t="s">
        <v>161</v>
      </c>
    </row>
    <row r="2" spans="1:23" x14ac:dyDescent="0.25">
      <c r="B2" s="10" t="s">
        <v>118</v>
      </c>
      <c r="C2" s="10"/>
      <c r="D2" s="10"/>
      <c r="O2" s="11"/>
      <c r="P2" s="11"/>
    </row>
    <row r="3" spans="1:23" x14ac:dyDescent="0.25">
      <c r="B3" s="12"/>
      <c r="C3" s="12"/>
      <c r="D3" s="12"/>
      <c r="O3" s="11"/>
      <c r="P3" s="11"/>
    </row>
    <row r="4" spans="1:23" s="2" customFormat="1" x14ac:dyDescent="0.25">
      <c r="A4" s="1"/>
      <c r="B4" s="272" t="s">
        <v>352</v>
      </c>
      <c r="C4" s="272"/>
      <c r="D4" s="272"/>
      <c r="E4" s="272"/>
      <c r="F4" s="272"/>
      <c r="G4" s="272"/>
      <c r="H4" s="272"/>
      <c r="I4" s="272"/>
      <c r="J4" s="272"/>
      <c r="K4" s="272"/>
      <c r="L4" s="272"/>
      <c r="M4" s="13"/>
      <c r="N4" s="13"/>
      <c r="O4" s="14"/>
      <c r="P4" s="14"/>
    </row>
    <row r="5" spans="1:23" s="2" customFormat="1" x14ac:dyDescent="0.25">
      <c r="A5" s="1"/>
      <c r="B5" s="272" t="str">
        <f>Variables!B2</f>
        <v>NQ-2025-008</v>
      </c>
      <c r="C5" s="272"/>
      <c r="D5" s="272"/>
      <c r="E5" s="272"/>
      <c r="F5" s="272"/>
      <c r="G5" s="272"/>
      <c r="H5" s="272"/>
      <c r="I5" s="272"/>
      <c r="J5" s="272"/>
      <c r="K5" s="272"/>
      <c r="L5" s="272"/>
      <c r="M5" s="13"/>
      <c r="N5" s="13"/>
      <c r="O5" s="14"/>
      <c r="P5" s="14"/>
    </row>
    <row r="6" spans="1:23" s="4" customFormat="1" x14ac:dyDescent="0.25">
      <c r="A6" s="1"/>
      <c r="B6" s="276" t="str">
        <f>UPPER(Variables!B3&amp;" | "&amp;Variables!C3)</f>
        <v>THERMOFORMED MOLDED FIBRE TABLEWARE | VAISSELLE EN FIBRE MOULÉE THERMOFORMÉE</v>
      </c>
      <c r="C6" s="276"/>
      <c r="D6" s="276"/>
      <c r="E6" s="276"/>
      <c r="F6" s="276"/>
      <c r="G6" s="276"/>
      <c r="H6" s="276"/>
      <c r="I6" s="276"/>
      <c r="J6" s="276"/>
      <c r="K6" s="276"/>
      <c r="L6" s="276"/>
      <c r="M6" s="24"/>
      <c r="N6" s="24"/>
      <c r="O6" s="16"/>
      <c r="P6" s="16"/>
    </row>
    <row r="7" spans="1:23" s="4" customFormat="1" x14ac:dyDescent="0.25">
      <c r="A7" s="1"/>
      <c r="B7" s="15"/>
      <c r="C7" s="15"/>
      <c r="D7" s="15"/>
      <c r="E7" s="3"/>
      <c r="F7" s="3"/>
      <c r="G7" s="3"/>
      <c r="H7" s="3"/>
      <c r="I7" s="3"/>
      <c r="J7" s="3"/>
      <c r="K7" s="3"/>
      <c r="L7" s="3"/>
      <c r="O7" s="16"/>
      <c r="P7" s="16"/>
    </row>
    <row r="8" spans="1:23" s="2" customFormat="1" x14ac:dyDescent="0.25">
      <c r="A8" s="1"/>
      <c r="B8" s="273" t="s">
        <v>353</v>
      </c>
      <c r="C8" s="274"/>
      <c r="D8" s="274"/>
      <c r="E8" s="274"/>
      <c r="F8" s="274"/>
      <c r="G8" s="274"/>
      <c r="H8" s="274"/>
      <c r="I8" s="274"/>
      <c r="J8" s="274"/>
      <c r="K8" s="274"/>
      <c r="L8" s="275"/>
      <c r="M8" s="13"/>
      <c r="N8" s="13"/>
      <c r="O8" s="14"/>
      <c r="P8" s="14"/>
    </row>
    <row r="9" spans="1:23" x14ac:dyDescent="0.25">
      <c r="B9" s="17"/>
      <c r="C9" s="28"/>
      <c r="D9" s="28"/>
      <c r="E9" s="29"/>
      <c r="F9" s="29"/>
      <c r="G9" s="29"/>
      <c r="H9" s="29"/>
      <c r="I9" s="29"/>
      <c r="J9" s="29"/>
      <c r="K9" s="29"/>
      <c r="L9" s="18"/>
      <c r="M9" s="8"/>
    </row>
    <row r="10" spans="1:23" s="31" customFormat="1" x14ac:dyDescent="0.25">
      <c r="A10" s="56"/>
      <c r="B10" s="316" t="str">
        <f>"The Canadian International Trade Tribunal (the Tribunal) has commenced an inquiry concerning "&amp;Variables!B4&amp;" of "&amp;Variables!B3&amp;" (as defined below) originating in or exported from "&amp;Variables!B5&amp;". Your firm's knowledge and experience will aid the Tribunal in the proper conduct of its inquiry by helping it better understand the Canadian market for "&amp;Variables!B3&amp;". The Tribunal therefore requests a response to this questionnaire from your firm."</f>
        <v>The Canadian International Trade Tribunal (the Tribunal) has commenced an inquiry concerning the dumping and subsidizing of thermoformed molded fibre tableware (as defined below) originating in or exported from China. Your firm's knowledge and experience will aid the Tribunal in the proper conduct of its inquiry by helping it better understand the Canadian market for thermoformed molded fibre tableware. The Tribunal therefore requests a response to this questionnaire from your firm.</v>
      </c>
      <c r="C10" s="317"/>
      <c r="D10" s="317"/>
      <c r="E10" s="317"/>
      <c r="F10" s="317"/>
      <c r="G10" s="227"/>
      <c r="H10" s="323" t="str">
        <f>"Le Tribunal canadien du commerce extérieur (le Tribunal) a ouvert une enquête concernant "&amp;Variables!C4&amp;" de "&amp;Variables!C3&amp;" (comme définie ci-dessous) originaires ou exportés de "&amp;Variables!C5&amp;". Les connaissances et l'expérience de votre entreprise aideront le Tribunal à mener correctement son enquête en lui permettant de mieux comprendre le marché canadien de "&amp;Variables!C3&amp;". Le Tribunal demande donc à votre entreprise de répondre à ce questionnaire."</f>
        <v>Le Tribunal canadien du commerce extérieur (le Tribunal) a ouvert une enquête concernant le dumping et le subventionnement de vaisselle en fibre moulée thermoformée (comme définie ci-dessous) originaires ou exportés de la Chine. Les connaissances et l'expérience de votre entreprise aideront le Tribunal à mener correctement son enquête en lui permettant de mieux comprendre le marché canadien de vaisselle en fibre moulée thermoformée. Le Tribunal demande donc à votre entreprise de répondre à ce questionnaire.</v>
      </c>
      <c r="I10" s="323"/>
      <c r="J10" s="323"/>
      <c r="K10" s="323"/>
      <c r="L10" s="324"/>
      <c r="N10" s="34"/>
      <c r="O10" s="8"/>
      <c r="P10" s="8"/>
      <c r="Q10" s="34"/>
      <c r="R10" s="34"/>
      <c r="S10" s="34"/>
      <c r="T10" s="34"/>
      <c r="U10" s="34"/>
      <c r="V10" s="34"/>
      <c r="W10" s="34"/>
    </row>
    <row r="11" spans="1:23" s="31" customFormat="1" x14ac:dyDescent="0.25">
      <c r="A11" s="56"/>
      <c r="B11" s="316"/>
      <c r="C11" s="317"/>
      <c r="D11" s="317"/>
      <c r="E11" s="317"/>
      <c r="F11" s="317"/>
      <c r="G11" s="227"/>
      <c r="H11" s="323"/>
      <c r="I11" s="323"/>
      <c r="J11" s="323"/>
      <c r="K11" s="323"/>
      <c r="L11" s="324"/>
      <c r="N11" s="34"/>
      <c r="O11" s="8"/>
      <c r="P11" s="8"/>
      <c r="Q11" s="34"/>
      <c r="R11" s="34"/>
      <c r="S11" s="34"/>
      <c r="T11" s="34"/>
      <c r="U11" s="34"/>
      <c r="V11" s="34"/>
      <c r="W11" s="34"/>
    </row>
    <row r="12" spans="1:23" s="31" customFormat="1" x14ac:dyDescent="0.25">
      <c r="A12" s="56"/>
      <c r="B12" s="316"/>
      <c r="C12" s="317"/>
      <c r="D12" s="317"/>
      <c r="E12" s="317"/>
      <c r="F12" s="317"/>
      <c r="G12" s="227"/>
      <c r="H12" s="323"/>
      <c r="I12" s="323"/>
      <c r="J12" s="323"/>
      <c r="K12" s="323"/>
      <c r="L12" s="324"/>
      <c r="N12" s="34"/>
      <c r="O12" s="8"/>
      <c r="P12" s="8"/>
      <c r="Q12" s="34"/>
      <c r="R12" s="34"/>
      <c r="S12" s="34"/>
      <c r="T12" s="34"/>
      <c r="U12" s="34"/>
      <c r="V12" s="34"/>
      <c r="W12" s="34"/>
    </row>
    <row r="13" spans="1:23" s="31" customFormat="1" x14ac:dyDescent="0.25">
      <c r="A13" s="56"/>
      <c r="B13" s="316"/>
      <c r="C13" s="317"/>
      <c r="D13" s="317"/>
      <c r="E13" s="317"/>
      <c r="F13" s="317"/>
      <c r="G13" s="227"/>
      <c r="H13" s="323"/>
      <c r="I13" s="323"/>
      <c r="J13" s="323"/>
      <c r="K13" s="323"/>
      <c r="L13" s="324"/>
      <c r="N13" s="34"/>
      <c r="O13" s="8"/>
      <c r="P13" s="8"/>
      <c r="Q13" s="34"/>
      <c r="R13" s="34"/>
      <c r="S13" s="34"/>
      <c r="T13" s="34"/>
      <c r="U13" s="34"/>
      <c r="V13" s="34"/>
      <c r="W13" s="34"/>
    </row>
    <row r="14" spans="1:23" s="31" customFormat="1" x14ac:dyDescent="0.25">
      <c r="A14" s="56"/>
      <c r="B14" s="316"/>
      <c r="C14" s="317"/>
      <c r="D14" s="317"/>
      <c r="E14" s="317"/>
      <c r="F14" s="317"/>
      <c r="G14" s="227"/>
      <c r="H14" s="323"/>
      <c r="I14" s="323"/>
      <c r="J14" s="323"/>
      <c r="K14" s="323"/>
      <c r="L14" s="324"/>
      <c r="N14" s="34"/>
      <c r="O14" s="8"/>
      <c r="P14" s="8"/>
      <c r="Q14" s="34"/>
      <c r="R14" s="34"/>
      <c r="S14" s="34"/>
      <c r="T14" s="34"/>
      <c r="U14" s="34"/>
      <c r="V14" s="34"/>
      <c r="W14" s="34"/>
    </row>
    <row r="15" spans="1:23" s="31" customFormat="1" x14ac:dyDescent="0.25">
      <c r="A15" s="56"/>
      <c r="B15" s="316"/>
      <c r="C15" s="317"/>
      <c r="D15" s="317"/>
      <c r="E15" s="317"/>
      <c r="F15" s="317"/>
      <c r="G15" s="227"/>
      <c r="H15" s="323"/>
      <c r="I15" s="323"/>
      <c r="J15" s="323"/>
      <c r="K15" s="323"/>
      <c r="L15" s="324"/>
      <c r="N15" s="34"/>
      <c r="O15" s="8"/>
      <c r="P15" s="8"/>
      <c r="Q15" s="34"/>
      <c r="R15" s="34"/>
      <c r="S15" s="34"/>
      <c r="T15" s="34"/>
      <c r="U15" s="34"/>
      <c r="V15" s="34"/>
      <c r="W15" s="34"/>
    </row>
    <row r="16" spans="1:23" s="31" customFormat="1" x14ac:dyDescent="0.25">
      <c r="A16" s="56"/>
      <c r="B16" s="316"/>
      <c r="C16" s="317"/>
      <c r="D16" s="317"/>
      <c r="E16" s="317"/>
      <c r="F16" s="317"/>
      <c r="G16" s="227"/>
      <c r="H16" s="323"/>
      <c r="I16" s="323"/>
      <c r="J16" s="323"/>
      <c r="K16" s="323"/>
      <c r="L16" s="324"/>
      <c r="N16" s="34"/>
      <c r="O16" s="8"/>
      <c r="P16" s="8"/>
      <c r="Q16" s="34"/>
      <c r="R16" s="34"/>
      <c r="S16" s="34"/>
      <c r="T16" s="34"/>
      <c r="U16" s="34"/>
      <c r="V16" s="34"/>
      <c r="W16" s="34"/>
    </row>
    <row r="17" spans="1:23" s="31" customFormat="1" x14ac:dyDescent="0.25">
      <c r="A17" s="56"/>
      <c r="B17" s="69"/>
      <c r="C17" s="70"/>
      <c r="D17" s="70"/>
      <c r="E17" s="70"/>
      <c r="F17" s="70"/>
      <c r="G17" s="70"/>
      <c r="H17" s="70"/>
      <c r="I17" s="70"/>
      <c r="J17" s="70"/>
      <c r="K17" s="70"/>
      <c r="L17" s="71"/>
      <c r="N17" s="34"/>
      <c r="O17" s="34"/>
      <c r="P17" s="34"/>
      <c r="Q17" s="34"/>
      <c r="R17" s="34"/>
      <c r="S17" s="34"/>
      <c r="T17" s="34"/>
      <c r="U17" s="34"/>
      <c r="V17" s="34"/>
      <c r="W17" s="34"/>
    </row>
    <row r="18" spans="1:23" s="4" customFormat="1" x14ac:dyDescent="0.25">
      <c r="A18" s="1"/>
      <c r="B18" s="15"/>
      <c r="C18" s="15"/>
      <c r="D18" s="15"/>
      <c r="E18" s="3"/>
      <c r="F18" s="3"/>
      <c r="G18" s="3"/>
      <c r="H18" s="3"/>
      <c r="I18" s="3"/>
      <c r="J18" s="3"/>
      <c r="K18" s="3"/>
      <c r="L18" s="3"/>
      <c r="O18" s="16"/>
      <c r="P18" s="16"/>
    </row>
    <row r="19" spans="1:23" s="2" customFormat="1" x14ac:dyDescent="0.25">
      <c r="A19" s="1"/>
      <c r="B19" s="277" t="s">
        <v>354</v>
      </c>
      <c r="C19" s="278"/>
      <c r="D19" s="278"/>
      <c r="E19" s="278"/>
      <c r="F19" s="278"/>
      <c r="G19" s="278"/>
      <c r="H19" s="278"/>
      <c r="I19" s="278"/>
      <c r="J19" s="278"/>
      <c r="K19" s="278"/>
      <c r="L19" s="279"/>
      <c r="M19" s="13"/>
      <c r="N19" s="13"/>
      <c r="O19" s="14"/>
      <c r="P19" s="14"/>
    </row>
    <row r="20" spans="1:23" x14ac:dyDescent="0.25">
      <c r="B20" s="17"/>
      <c r="C20" s="28"/>
      <c r="D20" s="28"/>
      <c r="E20" s="29"/>
      <c r="F20" s="29"/>
      <c r="G20" s="29"/>
      <c r="H20" s="29"/>
      <c r="I20" s="29"/>
      <c r="J20" s="29"/>
      <c r="K20" s="29"/>
      <c r="L20" s="18"/>
      <c r="M20" s="8"/>
    </row>
    <row r="21" spans="1:23" x14ac:dyDescent="0.25">
      <c r="B21" s="325" t="s">
        <v>162</v>
      </c>
      <c r="C21" s="326"/>
      <c r="D21" s="326"/>
      <c r="E21" s="326"/>
      <c r="F21" s="326"/>
      <c r="G21" s="329" t="s">
        <v>151</v>
      </c>
      <c r="H21" s="327" t="s">
        <v>274</v>
      </c>
      <c r="I21" s="327"/>
      <c r="J21" s="327"/>
      <c r="K21" s="327"/>
      <c r="L21" s="328"/>
      <c r="M21" s="8"/>
      <c r="O21" s="22"/>
    </row>
    <row r="22" spans="1:23" x14ac:dyDescent="0.25">
      <c r="B22" s="325"/>
      <c r="C22" s="326"/>
      <c r="D22" s="326"/>
      <c r="E22" s="326"/>
      <c r="F22" s="326"/>
      <c r="G22" s="330"/>
      <c r="H22" s="327"/>
      <c r="I22" s="327"/>
      <c r="J22" s="327"/>
      <c r="K22" s="327"/>
      <c r="L22" s="328"/>
      <c r="M22" s="8"/>
      <c r="O22" s="22"/>
    </row>
    <row r="23" spans="1:23" s="31" customFormat="1" x14ac:dyDescent="0.25">
      <c r="A23" s="56"/>
      <c r="B23" s="69"/>
      <c r="C23" s="70"/>
      <c r="D23" s="70"/>
      <c r="E23" s="70"/>
      <c r="F23" s="70"/>
      <c r="G23" s="70"/>
      <c r="H23" s="70"/>
      <c r="I23" s="70"/>
      <c r="J23" s="70"/>
      <c r="K23" s="70"/>
      <c r="L23" s="71"/>
      <c r="N23" s="34"/>
      <c r="O23" s="34"/>
      <c r="P23" s="34"/>
      <c r="Q23" s="34"/>
      <c r="R23" s="34"/>
      <c r="S23" s="34"/>
      <c r="T23" s="34"/>
      <c r="U23" s="34"/>
      <c r="V23" s="34"/>
      <c r="W23" s="34"/>
    </row>
    <row r="24" spans="1:23" s="4" customFormat="1" x14ac:dyDescent="0.25">
      <c r="A24" s="1"/>
      <c r="B24" s="15"/>
      <c r="C24" s="15"/>
      <c r="D24" s="15"/>
      <c r="E24" s="3"/>
      <c r="F24" s="3"/>
      <c r="G24" s="3"/>
      <c r="H24" s="3"/>
      <c r="I24" s="3"/>
      <c r="J24" s="3"/>
      <c r="K24" s="3"/>
      <c r="L24" s="3"/>
      <c r="O24" s="16"/>
      <c r="P24" s="16"/>
    </row>
    <row r="25" spans="1:23" s="2" customFormat="1" x14ac:dyDescent="0.25">
      <c r="A25" s="1"/>
      <c r="B25" s="273" t="str">
        <f>IF(Intro!$G$21="English",O25,P25)</f>
        <v>DEFINITION OF "THE GOODS"</v>
      </c>
      <c r="C25" s="274"/>
      <c r="D25" s="274" t="str">
        <f>UPPER(IF(Intro!$G$21="English",P25,Q25))</f>
        <v>LA DÉFINITION "DES MARCHANDISES"</v>
      </c>
      <c r="E25" s="274" t="str">
        <f>UPPER(IF(Intro!$G$21="English",Q25,R25))</f>
        <v/>
      </c>
      <c r="F25" s="274" t="str">
        <f>UPPER(IF(Intro!$G$21="English",R25,S25))</f>
        <v/>
      </c>
      <c r="G25" s="274" t="str">
        <f>UPPER(IF(Intro!$G$21="English",S25,T25))</f>
        <v/>
      </c>
      <c r="H25" s="274" t="str">
        <f>UPPER(IF(Intro!$G$21="English",T25,U25))</f>
        <v/>
      </c>
      <c r="I25" s="274" t="str">
        <f>UPPER(IF(Intro!$G$21="English",U25,V25))</f>
        <v/>
      </c>
      <c r="J25" s="274" t="str">
        <f>UPPER(IF(Intro!$G$21="English",V25,W25))</f>
        <v/>
      </c>
      <c r="K25" s="274" t="str">
        <f>UPPER(IF(Intro!$G$21="English",W25,X25))</f>
        <v/>
      </c>
      <c r="L25" s="275" t="str">
        <f>UPPER(IF(Intro!$G$21="English",X25,Y25))</f>
        <v/>
      </c>
      <c r="M25" s="4"/>
      <c r="N25" s="13"/>
      <c r="O25" s="24" t="s">
        <v>355</v>
      </c>
      <c r="P25" s="24" t="s">
        <v>356</v>
      </c>
    </row>
    <row r="26" spans="1:23" x14ac:dyDescent="0.25">
      <c r="B26" s="17"/>
      <c r="C26" s="28"/>
      <c r="D26" s="28"/>
      <c r="E26" s="29"/>
      <c r="F26" s="29"/>
      <c r="G26" s="29"/>
      <c r="H26" s="29"/>
      <c r="I26" s="29"/>
      <c r="J26" s="29"/>
      <c r="K26" s="29"/>
      <c r="L26" s="18"/>
      <c r="M26" s="8"/>
    </row>
    <row r="27" spans="1:23" s="31" customFormat="1" x14ac:dyDescent="0.25">
      <c r="A27" s="56"/>
      <c r="B27" s="266" t="str">
        <f>IF(Intro!$G$21="English",O27,P27)</f>
        <v>References to "the goods" in this questionnaire refer to:</v>
      </c>
      <c r="C27" s="267"/>
      <c r="D27" s="267"/>
      <c r="E27" s="267"/>
      <c r="F27" s="267"/>
      <c r="G27" s="267"/>
      <c r="H27" s="267"/>
      <c r="I27" s="267"/>
      <c r="J27" s="267"/>
      <c r="K27" s="267"/>
      <c r="L27" s="268"/>
      <c r="N27" s="34"/>
      <c r="O27" s="8" t="s">
        <v>195</v>
      </c>
      <c r="P27" s="8" t="s">
        <v>196</v>
      </c>
      <c r="Q27" s="34"/>
      <c r="R27" s="34"/>
      <c r="S27" s="34"/>
      <c r="T27" s="34"/>
      <c r="U27" s="34"/>
      <c r="V27" s="34"/>
      <c r="W27" s="34"/>
    </row>
    <row r="28" spans="1:23" x14ac:dyDescent="0.25">
      <c r="B28" s="17"/>
      <c r="C28" s="28"/>
      <c r="D28" s="28"/>
      <c r="E28" s="29"/>
      <c r="F28" s="29"/>
      <c r="G28" s="29"/>
      <c r="H28" s="29"/>
      <c r="I28" s="29"/>
      <c r="J28" s="29"/>
      <c r="K28" s="29"/>
      <c r="L28" s="18"/>
      <c r="M28" s="8"/>
    </row>
    <row r="29" spans="1:23" s="31" customFormat="1" x14ac:dyDescent="0.25">
      <c r="A29" s="56" t="s">
        <v>571</v>
      </c>
      <c r="B29" s="68"/>
      <c r="C29" s="331" t="str">
        <f>IF(Intro!$G$21="English",O29,P29)</f>
        <v>Thermoformed molded fibre plates and platters regardless of diameter or length, and bowls with diameters or widths of eight centimeters or greater and lips up to eight centimetres, regardless of fibre source, thickness, additives, colour, design, coating, or surface or other finishing.</v>
      </c>
      <c r="D29" s="332"/>
      <c r="E29" s="332"/>
      <c r="F29" s="332"/>
      <c r="G29" s="332"/>
      <c r="H29" s="332"/>
      <c r="I29" s="332"/>
      <c r="J29" s="332"/>
      <c r="K29" s="333"/>
      <c r="L29" s="206"/>
      <c r="N29" s="34"/>
      <c r="O29" s="8" t="str">
        <f>Variables!B16</f>
        <v>Thermoformed molded fibre plates and platters regardless of diameter or length, and bowls with diameters or widths of eight centimeters or greater and lips up to eight centimetres, regardless of fibre source, thickness, additives, colour, design, coating, or surface or other finishing.</v>
      </c>
      <c r="P29" s="8" t="str">
        <f>Variables!C16</f>
        <v>Assiettes et plateaux en fibres moulées thermoformées, quel que soit leur diamètre ou leur longueur, ainsi que bols d’un diamètre ou d’une largeur de huit centimètres ou plus et dont le rebord peut atteindre jusqu’à huit centimètres, sans égard à la source de fibres, à l’épaisseur, aux additifs, à la couleur, au design, au revêtement, à la surface ou à tout autre fini.</v>
      </c>
      <c r="Q29" s="34"/>
      <c r="R29" s="34"/>
      <c r="S29" s="34"/>
      <c r="T29" s="34"/>
      <c r="U29" s="34"/>
      <c r="V29" s="34"/>
      <c r="W29" s="34"/>
    </row>
    <row r="30" spans="1:23" s="31" customFormat="1" x14ac:dyDescent="0.25">
      <c r="A30" s="56"/>
      <c r="B30" s="68"/>
      <c r="C30" s="334"/>
      <c r="D30" s="335"/>
      <c r="E30" s="335"/>
      <c r="F30" s="335"/>
      <c r="G30" s="335"/>
      <c r="H30" s="335"/>
      <c r="I30" s="335"/>
      <c r="J30" s="335"/>
      <c r="K30" s="336"/>
      <c r="L30" s="206"/>
      <c r="N30" s="34"/>
      <c r="O30" s="8"/>
      <c r="P30" s="8"/>
      <c r="Q30" s="34"/>
      <c r="R30" s="34"/>
      <c r="S30" s="34"/>
      <c r="T30" s="34"/>
      <c r="U30" s="34"/>
      <c r="V30" s="34"/>
      <c r="W30" s="34"/>
    </row>
    <row r="31" spans="1:23" s="31" customFormat="1" x14ac:dyDescent="0.25">
      <c r="A31" s="56" t="s">
        <v>571</v>
      </c>
      <c r="B31" s="68"/>
      <c r="C31" s="334"/>
      <c r="D31" s="335"/>
      <c r="E31" s="335"/>
      <c r="F31" s="335"/>
      <c r="G31" s="335"/>
      <c r="H31" s="335"/>
      <c r="I31" s="335"/>
      <c r="J31" s="335"/>
      <c r="K31" s="336"/>
      <c r="L31" s="206"/>
      <c r="N31" s="34"/>
      <c r="O31" s="8"/>
      <c r="P31" s="8"/>
      <c r="Q31" s="34"/>
      <c r="R31" s="34"/>
      <c r="S31" s="34"/>
      <c r="T31" s="34"/>
      <c r="U31" s="34"/>
      <c r="V31" s="34"/>
      <c r="W31" s="34"/>
    </row>
    <row r="32" spans="1:23" s="31" customFormat="1" x14ac:dyDescent="0.25">
      <c r="A32" s="56"/>
      <c r="B32" s="68"/>
      <c r="C32" s="337"/>
      <c r="D32" s="338"/>
      <c r="E32" s="338"/>
      <c r="F32" s="338"/>
      <c r="G32" s="338"/>
      <c r="H32" s="338"/>
      <c r="I32" s="338"/>
      <c r="J32" s="338"/>
      <c r="K32" s="339"/>
      <c r="L32" s="206"/>
      <c r="N32" s="34"/>
      <c r="O32" s="8"/>
      <c r="P32" s="8"/>
      <c r="Q32" s="34"/>
      <c r="R32" s="34"/>
      <c r="S32" s="34"/>
      <c r="T32" s="34"/>
      <c r="U32" s="34"/>
      <c r="V32" s="34"/>
      <c r="W32" s="34"/>
    </row>
    <row r="33" spans="1:23" x14ac:dyDescent="0.25">
      <c r="B33" s="17"/>
      <c r="C33" s="28"/>
      <c r="D33" s="28"/>
      <c r="E33" s="29"/>
      <c r="F33" s="29"/>
      <c r="G33" s="29"/>
      <c r="H33" s="29"/>
      <c r="I33" s="29"/>
      <c r="J33" s="29"/>
      <c r="K33" s="29"/>
      <c r="L33" s="18"/>
      <c r="M33" s="8"/>
    </row>
    <row r="34" spans="1:23" s="31" customFormat="1" ht="42.75" x14ac:dyDescent="0.25">
      <c r="A34" s="56" t="s">
        <v>597</v>
      </c>
      <c r="B34" s="316" t="str">
        <f>IF(Intro!$G$21="English",O34,P34)</f>
        <v>NOTE: The goods do not include pressed paper or paperboard plates, platters or bowls, which are made from an existing sheet of paper or paperboard and which are often characterized by visible fold lines on or near the rim. For additional details, view the Info tab.</v>
      </c>
      <c r="C34" s="317"/>
      <c r="D34" s="317"/>
      <c r="E34" s="317"/>
      <c r="F34" s="317"/>
      <c r="G34" s="317"/>
      <c r="H34" s="317"/>
      <c r="I34" s="317"/>
      <c r="J34" s="317"/>
      <c r="K34" s="317"/>
      <c r="L34" s="318"/>
      <c r="N34" s="34"/>
      <c r="O34" s="8" t="s">
        <v>588</v>
      </c>
      <c r="P34" s="210" t="s">
        <v>589</v>
      </c>
      <c r="Q34" s="34"/>
      <c r="R34" s="34"/>
      <c r="S34" s="34"/>
      <c r="T34" s="34"/>
      <c r="U34" s="34"/>
      <c r="V34" s="34"/>
      <c r="W34" s="34"/>
    </row>
    <row r="35" spans="1:23" s="31" customFormat="1" x14ac:dyDescent="0.25">
      <c r="A35" s="56"/>
      <c r="B35" s="69"/>
      <c r="C35" s="70"/>
      <c r="D35" s="70"/>
      <c r="E35" s="70"/>
      <c r="F35" s="70"/>
      <c r="G35" s="70"/>
      <c r="H35" s="70"/>
      <c r="I35" s="70"/>
      <c r="J35" s="70"/>
      <c r="K35" s="70"/>
      <c r="L35" s="71"/>
      <c r="N35" s="34"/>
      <c r="O35" s="34"/>
      <c r="P35" s="34"/>
      <c r="Q35" s="34"/>
      <c r="R35" s="34"/>
      <c r="S35" s="34"/>
      <c r="T35" s="34"/>
      <c r="U35" s="34"/>
      <c r="V35" s="34"/>
      <c r="W35" s="34"/>
    </row>
    <row r="36" spans="1:23" s="4" customFormat="1" x14ac:dyDescent="0.25">
      <c r="A36" s="1"/>
      <c r="B36" s="15"/>
      <c r="C36" s="15"/>
      <c r="D36" s="15"/>
      <c r="E36" s="3"/>
      <c r="F36" s="3"/>
      <c r="G36" s="3"/>
      <c r="H36" s="3"/>
      <c r="I36" s="3"/>
      <c r="J36" s="3"/>
      <c r="K36" s="3"/>
      <c r="L36" s="3"/>
      <c r="O36" s="16"/>
      <c r="P36" s="16"/>
    </row>
    <row r="37" spans="1:23" s="2" customFormat="1" x14ac:dyDescent="0.25">
      <c r="A37" s="1"/>
      <c r="B37" s="277" t="str">
        <f>IF(Intro!$G$21="English",O37,P37)</f>
        <v>DO YOU NEED TO COMPLETE THIS QUESTIONNAIRE?</v>
      </c>
      <c r="C37" s="278"/>
      <c r="D37" s="278"/>
      <c r="E37" s="278"/>
      <c r="F37" s="278"/>
      <c r="G37" s="278"/>
      <c r="H37" s="278"/>
      <c r="I37" s="278"/>
      <c r="J37" s="278"/>
      <c r="K37" s="278"/>
      <c r="L37" s="279"/>
      <c r="M37" s="26"/>
      <c r="N37" s="26"/>
      <c r="O37" s="7" t="s">
        <v>357</v>
      </c>
      <c r="P37" s="7" t="s">
        <v>415</v>
      </c>
      <c r="Q37" s="44"/>
    </row>
    <row r="38" spans="1:23" x14ac:dyDescent="0.25">
      <c r="B38" s="42"/>
      <c r="C38" s="45"/>
      <c r="D38" s="46"/>
      <c r="E38" s="46"/>
      <c r="F38" s="46"/>
      <c r="G38" s="46"/>
      <c r="H38" s="46"/>
      <c r="I38" s="46"/>
      <c r="J38" s="46"/>
      <c r="K38" s="46"/>
      <c r="L38" s="43"/>
      <c r="M38" s="8"/>
    </row>
    <row r="39" spans="1:23" s="31" customFormat="1" x14ac:dyDescent="0.25">
      <c r="A39" s="6"/>
      <c r="B39" s="316" t="str">
        <f>IF(Intro!$G$21="English",O39,P39)</f>
        <v>Has your firm purchased the goods at any time since January 1, 2022?</v>
      </c>
      <c r="C39" s="317"/>
      <c r="D39" s="317"/>
      <c r="E39" s="317"/>
      <c r="F39" s="317"/>
      <c r="G39" s="317"/>
      <c r="H39" s="317"/>
      <c r="I39" s="317"/>
      <c r="J39" s="317"/>
      <c r="K39" s="317"/>
      <c r="L39" s="318"/>
      <c r="M39" s="8"/>
      <c r="N39" s="8"/>
      <c r="O39" s="22" t="str">
        <f>"Has your firm purchased the goods at any time since January 1, "&amp;Variables!B6&amp;"?"</f>
        <v>Has your firm purchased the goods at any time since January 1, 2022?</v>
      </c>
      <c r="P39" s="8" t="str">
        <f>"Votre entreprise a-t-elle acheté les marchandises à tout moment depuis le 1er janvier "&amp;Variables!C6&amp;"?"</f>
        <v>Votre entreprise a-t-elle acheté les marchandises à tout moment depuis le 1er janvier 2022?</v>
      </c>
      <c r="Q39" s="8"/>
      <c r="R39" s="34"/>
      <c r="S39" s="34"/>
      <c r="T39" s="34"/>
      <c r="U39" s="34"/>
      <c r="V39" s="34"/>
      <c r="W39" s="34"/>
    </row>
    <row r="40" spans="1:23" s="31" customFormat="1" x14ac:dyDescent="0.25">
      <c r="A40" s="6"/>
      <c r="B40" s="53"/>
      <c r="C40" s="74"/>
      <c r="D40" s="8"/>
      <c r="E40" s="8"/>
      <c r="F40" s="8"/>
      <c r="G40" s="87"/>
      <c r="H40" s="87"/>
      <c r="I40" s="87"/>
      <c r="J40" s="87"/>
      <c r="K40" s="87"/>
      <c r="L40" s="82"/>
      <c r="M40" s="8"/>
      <c r="N40" s="8"/>
      <c r="O40" s="8" t="s">
        <v>264</v>
      </c>
      <c r="P40" s="8" t="s">
        <v>265</v>
      </c>
      <c r="Q40" s="8"/>
      <c r="R40" s="34"/>
      <c r="S40" s="34"/>
      <c r="T40" s="34"/>
      <c r="U40" s="34"/>
      <c r="V40" s="34"/>
      <c r="W40" s="34"/>
    </row>
    <row r="41" spans="1:23" x14ac:dyDescent="0.25">
      <c r="B41" s="319" t="str">
        <f>IF(Intro!$G$21="English",O40,P40)</f>
        <v>Select Yes or No</v>
      </c>
      <c r="C41" s="320"/>
      <c r="D41" s="321"/>
      <c r="E41" s="340" t="str">
        <f>IF(D41="Yes",O41,IF(D41="Oui",P41,IF(D41="No",O42,IF(D41="Non",P42,""))))</f>
        <v/>
      </c>
      <c r="F41" s="341"/>
      <c r="G41" s="341"/>
      <c r="H41" s="341"/>
      <c r="I41" s="341"/>
      <c r="J41" s="341"/>
      <c r="K41" s="342"/>
      <c r="L41" s="82"/>
      <c r="M41" s="8"/>
      <c r="O41" s="8" t="str">
        <f>"Complete all tabs in this questionnaire and return by "&amp;Variables!B11&amp;"."</f>
        <v>Complete all tabs in this questionnaire and return by March 23, 2026.</v>
      </c>
      <c r="P41" s="8" t="str">
        <f>"Remplissez tous les onglets de ce questionnaire et retournez-le avant le "&amp;Variables!C11&amp;"."</f>
        <v>Remplissez tous les onglets de ce questionnaire et retournez-le avant le le 23 mars 2026.</v>
      </c>
    </row>
    <row r="42" spans="1:23" x14ac:dyDescent="0.25">
      <c r="B42" s="319"/>
      <c r="C42" s="320"/>
      <c r="D42" s="322"/>
      <c r="E42" s="343"/>
      <c r="F42" s="344"/>
      <c r="G42" s="344"/>
      <c r="H42" s="344"/>
      <c r="I42" s="344"/>
      <c r="J42" s="344"/>
      <c r="K42" s="345"/>
      <c r="L42" s="82"/>
      <c r="M42" s="8"/>
      <c r="O42" s="8" t="str">
        <f>"Complete this tab only and return by "&amp;Variables!B11&amp;"."</f>
        <v>Complete this tab only and return by March 23, 2026.</v>
      </c>
      <c r="P42" s="8" t="str">
        <f>"Remplissez cet onglet uniquement et retournez-le avant le "&amp;Variables!C11&amp;"."</f>
        <v>Remplissez cet onglet uniquement et retournez-le avant le le 23 mars 2026.</v>
      </c>
    </row>
    <row r="43" spans="1:23" s="31" customFormat="1" x14ac:dyDescent="0.25">
      <c r="A43" s="56"/>
      <c r="B43" s="69"/>
      <c r="C43" s="70"/>
      <c r="D43" s="70"/>
      <c r="E43" s="70"/>
      <c r="F43" s="70"/>
      <c r="G43" s="70"/>
      <c r="H43" s="70"/>
      <c r="I43" s="70"/>
      <c r="J43" s="70"/>
      <c r="K43" s="70"/>
      <c r="L43" s="71"/>
      <c r="N43" s="34"/>
      <c r="O43" s="34"/>
      <c r="P43" s="34"/>
      <c r="Q43" s="34"/>
      <c r="R43" s="34"/>
      <c r="S43" s="34"/>
      <c r="T43" s="34"/>
      <c r="U43" s="34"/>
      <c r="V43" s="34"/>
      <c r="W43" s="34"/>
    </row>
    <row r="44" spans="1:23" s="4" customFormat="1" x14ac:dyDescent="0.25">
      <c r="A44" s="1"/>
      <c r="B44" s="15"/>
      <c r="C44" s="15"/>
      <c r="D44" s="15"/>
      <c r="E44" s="3"/>
      <c r="F44" s="3"/>
      <c r="G44" s="3"/>
      <c r="H44" s="3"/>
      <c r="I44" s="3"/>
      <c r="J44" s="3"/>
      <c r="K44" s="3"/>
      <c r="L44" s="3"/>
      <c r="O44" s="16"/>
      <c r="P44" s="16"/>
    </row>
    <row r="45" spans="1:23" s="2" customFormat="1" x14ac:dyDescent="0.25">
      <c r="A45" s="1"/>
      <c r="B45" s="273" t="str">
        <f>IF(Intro!$G$21="English",O45,P45)</f>
        <v>QUESTIONNAIRE DUE DATE</v>
      </c>
      <c r="C45" s="274"/>
      <c r="D45" s="274" t="str">
        <f>UPPER(IF(Intro!$G$21="English",P45,Q45))</f>
        <v>DATE D'ÉCHÉANCE DU QUESTIONNAIRE</v>
      </c>
      <c r="E45" s="274" t="str">
        <f>UPPER(IF(Intro!$G$21="English",Q45,R45))</f>
        <v/>
      </c>
      <c r="F45" s="274" t="str">
        <f>UPPER(IF(Intro!$G$21="English",R45,S45))</f>
        <v/>
      </c>
      <c r="G45" s="274" t="str">
        <f>UPPER(IF(Intro!$G$21="English",S45,T45))</f>
        <v/>
      </c>
      <c r="H45" s="274" t="str">
        <f>UPPER(IF(Intro!$G$21="English",T45,U45))</f>
        <v/>
      </c>
      <c r="I45" s="274" t="str">
        <f>UPPER(IF(Intro!$G$21="English",U45,V45))</f>
        <v/>
      </c>
      <c r="J45" s="274" t="str">
        <f>UPPER(IF(Intro!$G$21="English",V45,W45))</f>
        <v/>
      </c>
      <c r="K45" s="274" t="str">
        <f>UPPER(IF(Intro!$G$21="English",W45,X45))</f>
        <v/>
      </c>
      <c r="L45" s="275" t="str">
        <f>UPPER(IF(Intro!$G$21="English",X45,Y45))</f>
        <v/>
      </c>
      <c r="M45" s="4"/>
      <c r="N45" s="13"/>
      <c r="O45" s="14" t="s">
        <v>121</v>
      </c>
      <c r="P45" s="14" t="s">
        <v>122</v>
      </c>
    </row>
    <row r="46" spans="1:23" x14ac:dyDescent="0.25">
      <c r="B46" s="17"/>
      <c r="C46" s="28"/>
      <c r="D46" s="28"/>
      <c r="E46" s="29"/>
      <c r="F46" s="29"/>
      <c r="G46" s="29"/>
      <c r="H46" s="29"/>
      <c r="I46" s="29"/>
      <c r="J46" s="29"/>
      <c r="K46" s="29"/>
      <c r="L46" s="18"/>
      <c r="M46" s="8"/>
    </row>
    <row r="47" spans="1:23" s="31" customFormat="1" x14ac:dyDescent="0.25">
      <c r="A47" s="56"/>
      <c r="B47" s="68"/>
      <c r="C47" s="57"/>
      <c r="D47" s="280" t="str">
        <f>IF(Intro!$G$21="English",O47,P47)</f>
        <v>March 23, 2026</v>
      </c>
      <c r="E47" s="281"/>
      <c r="F47" s="281"/>
      <c r="G47" s="281"/>
      <c r="H47" s="281"/>
      <c r="I47" s="281"/>
      <c r="J47" s="282"/>
      <c r="K47" s="59"/>
      <c r="L47" s="60"/>
      <c r="N47" s="34"/>
      <c r="O47" s="41" t="str">
        <f>Variables!B11</f>
        <v>March 23, 2026</v>
      </c>
      <c r="P47" s="41" t="str">
        <f>Variables!C11</f>
        <v>le 23 mars 2026</v>
      </c>
      <c r="Q47" s="34"/>
      <c r="R47" s="34"/>
      <c r="S47" s="34"/>
      <c r="T47" s="34"/>
      <c r="U47" s="34"/>
      <c r="V47" s="34"/>
      <c r="W47" s="34"/>
    </row>
    <row r="48" spans="1:23" s="31" customFormat="1" x14ac:dyDescent="0.25">
      <c r="A48" s="56"/>
      <c r="B48" s="68"/>
      <c r="C48" s="57"/>
      <c r="D48" s="283"/>
      <c r="E48" s="284"/>
      <c r="F48" s="284"/>
      <c r="G48" s="284"/>
      <c r="H48" s="284"/>
      <c r="I48" s="284"/>
      <c r="J48" s="285"/>
      <c r="K48" s="59"/>
      <c r="L48" s="60"/>
      <c r="N48" s="34"/>
      <c r="O48" s="41"/>
      <c r="P48" s="41"/>
      <c r="Q48" s="34"/>
      <c r="R48" s="34"/>
      <c r="S48" s="34"/>
      <c r="T48" s="34"/>
      <c r="U48" s="34"/>
      <c r="V48" s="34"/>
      <c r="W48" s="34"/>
    </row>
    <row r="49" spans="1:23" s="31" customFormat="1" x14ac:dyDescent="0.25">
      <c r="A49" s="56"/>
      <c r="B49" s="69"/>
      <c r="C49" s="70"/>
      <c r="D49" s="70"/>
      <c r="E49" s="70"/>
      <c r="F49" s="70"/>
      <c r="G49" s="70"/>
      <c r="H49" s="70"/>
      <c r="I49" s="70"/>
      <c r="J49" s="70"/>
      <c r="K49" s="70"/>
      <c r="L49" s="71"/>
      <c r="N49" s="34"/>
      <c r="O49" s="34"/>
      <c r="P49" s="34"/>
      <c r="Q49" s="34"/>
      <c r="R49" s="34"/>
      <c r="S49" s="34"/>
      <c r="T49" s="34"/>
      <c r="U49" s="34"/>
      <c r="V49" s="34"/>
      <c r="W49" s="34"/>
    </row>
    <row r="50" spans="1:23" s="4" customFormat="1" x14ac:dyDescent="0.25">
      <c r="A50" s="1"/>
      <c r="B50" s="15"/>
      <c r="C50" s="15"/>
      <c r="D50" s="15"/>
      <c r="E50" s="3"/>
      <c r="F50" s="3"/>
      <c r="G50" s="3"/>
      <c r="H50" s="3"/>
      <c r="I50" s="3"/>
      <c r="J50" s="3"/>
      <c r="K50" s="3"/>
      <c r="L50" s="3"/>
      <c r="O50" s="16"/>
      <c r="P50" s="16"/>
    </row>
    <row r="51" spans="1:23" s="2" customFormat="1" x14ac:dyDescent="0.25">
      <c r="A51" s="1"/>
      <c r="B51" s="273" t="str">
        <f>IF(Intro!$G$21="English",O51,P51)</f>
        <v>FAILURE TO COMPLETE QUESTIONNAIRE</v>
      </c>
      <c r="C51" s="274"/>
      <c r="D51" s="274" t="str">
        <f>UPPER(IF(Intro!$G$21="English",P51,Q51))</f>
        <v>QUESTIONNAIRE NON REMPLI</v>
      </c>
      <c r="E51" s="274" t="str">
        <f>UPPER(IF(Intro!$G$21="English",Q51,R51))</f>
        <v/>
      </c>
      <c r="F51" s="274" t="str">
        <f>UPPER(IF(Intro!$G$21="English",R51,S51))</f>
        <v/>
      </c>
      <c r="G51" s="274" t="str">
        <f>UPPER(IF(Intro!$G$21="English",S51,T51))</f>
        <v/>
      </c>
      <c r="H51" s="274" t="str">
        <f>UPPER(IF(Intro!$G$21="English",T51,U51))</f>
        <v/>
      </c>
      <c r="I51" s="274" t="str">
        <f>UPPER(IF(Intro!$G$21="English",U51,V51))</f>
        <v/>
      </c>
      <c r="J51" s="274" t="str">
        <f>UPPER(IF(Intro!$G$21="English",V51,W51))</f>
        <v/>
      </c>
      <c r="K51" s="274" t="str">
        <f>UPPER(IF(Intro!$G$21="English",W51,X51))</f>
        <v/>
      </c>
      <c r="L51" s="275" t="str">
        <f>UPPER(IF(Intro!$G$21="English",X51,Y51))</f>
        <v/>
      </c>
      <c r="M51" s="4"/>
      <c r="N51" s="13"/>
      <c r="O51" s="24" t="s">
        <v>358</v>
      </c>
      <c r="P51" s="24" t="s">
        <v>359</v>
      </c>
    </row>
    <row r="52" spans="1:23" x14ac:dyDescent="0.25">
      <c r="B52" s="17"/>
      <c r="C52" s="28"/>
      <c r="D52" s="28"/>
      <c r="E52" s="29"/>
      <c r="F52" s="29"/>
      <c r="G52" s="29"/>
      <c r="H52" s="29"/>
      <c r="I52" s="29"/>
      <c r="J52" s="29"/>
      <c r="K52" s="29"/>
      <c r="L52" s="18"/>
      <c r="M52" s="8"/>
    </row>
    <row r="53" spans="1:23" s="31" customFormat="1" x14ac:dyDescent="0.25">
      <c r="A53" s="56"/>
      <c r="B53" s="266" t="str">
        <f>IF(Intro!$G$21="English",O53,P53)</f>
        <v>Failure to complete the questionnaire by the due date may result in the Tribunal issuing a production order, pursuant to section 17 of the Canadian International Trade Tribunal Act, to compel the production of a questionnaire response.</v>
      </c>
      <c r="C53" s="267"/>
      <c r="D53" s="267"/>
      <c r="E53" s="267"/>
      <c r="F53" s="267"/>
      <c r="G53" s="267"/>
      <c r="H53" s="267"/>
      <c r="I53" s="267"/>
      <c r="J53" s="267"/>
      <c r="K53" s="267"/>
      <c r="L53" s="268"/>
      <c r="N53" s="34"/>
      <c r="O53" s="8" t="s">
        <v>163</v>
      </c>
      <c r="P53" s="8" t="s">
        <v>273</v>
      </c>
      <c r="Q53" s="34"/>
      <c r="R53" s="34"/>
      <c r="S53" s="34"/>
      <c r="T53" s="34"/>
      <c r="U53" s="34"/>
      <c r="V53" s="34"/>
      <c r="W53" s="34"/>
    </row>
    <row r="54" spans="1:23" s="31" customFormat="1" x14ac:dyDescent="0.25">
      <c r="A54" s="56"/>
      <c r="B54" s="266"/>
      <c r="C54" s="267"/>
      <c r="D54" s="267"/>
      <c r="E54" s="267"/>
      <c r="F54" s="267"/>
      <c r="G54" s="267"/>
      <c r="H54" s="267"/>
      <c r="I54" s="267"/>
      <c r="J54" s="267"/>
      <c r="K54" s="267"/>
      <c r="L54" s="268"/>
      <c r="N54" s="34"/>
      <c r="O54" s="8"/>
      <c r="P54" s="8"/>
      <c r="Q54" s="34"/>
      <c r="R54" s="34"/>
      <c r="S54" s="34"/>
      <c r="T54" s="34"/>
      <c r="U54" s="34"/>
      <c r="V54" s="34"/>
      <c r="W54" s="34"/>
    </row>
    <row r="55" spans="1:23" s="31" customFormat="1" x14ac:dyDescent="0.25">
      <c r="A55" s="56"/>
      <c r="B55" s="69"/>
      <c r="C55" s="70"/>
      <c r="D55" s="70"/>
      <c r="E55" s="70"/>
      <c r="F55" s="70"/>
      <c r="G55" s="70"/>
      <c r="H55" s="70"/>
      <c r="I55" s="70"/>
      <c r="J55" s="70"/>
      <c r="K55" s="70"/>
      <c r="L55" s="71"/>
      <c r="N55" s="34"/>
      <c r="O55" s="34"/>
      <c r="P55" s="34"/>
      <c r="Q55" s="34"/>
      <c r="R55" s="34"/>
      <c r="S55" s="34"/>
      <c r="T55" s="34"/>
      <c r="U55" s="34"/>
      <c r="V55" s="34"/>
      <c r="W55" s="34"/>
    </row>
    <row r="56" spans="1:23" s="4" customFormat="1" x14ac:dyDescent="0.25">
      <c r="A56" s="1"/>
      <c r="B56" s="15"/>
      <c r="C56" s="15"/>
      <c r="D56" s="15"/>
      <c r="E56" s="3"/>
      <c r="F56" s="3"/>
      <c r="G56" s="3"/>
      <c r="H56" s="3"/>
      <c r="I56" s="3"/>
      <c r="J56" s="3"/>
      <c r="K56" s="3"/>
      <c r="L56" s="3"/>
      <c r="O56" s="16"/>
      <c r="P56" s="16"/>
    </row>
    <row r="57" spans="1:23" x14ac:dyDescent="0.25">
      <c r="B57" s="277" t="str">
        <f>IF(Intro!$G$21="English",O57,P57)</f>
        <v>FIRM INFORMATION</v>
      </c>
      <c r="C57" s="278"/>
      <c r="D57" s="278"/>
      <c r="E57" s="278"/>
      <c r="F57" s="278"/>
      <c r="G57" s="278"/>
      <c r="H57" s="278"/>
      <c r="I57" s="278"/>
      <c r="J57" s="278"/>
      <c r="K57" s="278"/>
      <c r="L57" s="279"/>
      <c r="M57" s="31"/>
      <c r="O57" s="8" t="s">
        <v>124</v>
      </c>
      <c r="P57" s="8" t="s">
        <v>125</v>
      </c>
    </row>
    <row r="58" spans="1:23" x14ac:dyDescent="0.25">
      <c r="B58" s="17"/>
      <c r="C58" s="28"/>
      <c r="D58" s="28"/>
      <c r="E58" s="29"/>
      <c r="F58" s="29"/>
      <c r="G58" s="29"/>
      <c r="H58" s="29"/>
      <c r="I58" s="29"/>
      <c r="J58" s="29"/>
      <c r="K58" s="29"/>
      <c r="L58" s="18"/>
      <c r="M58" s="8"/>
    </row>
    <row r="59" spans="1:23" x14ac:dyDescent="0.25">
      <c r="B59" s="286" t="str">
        <f>IF(Intro!$G$21="English",O59,P59)</f>
        <v>Firm Name (In English and French, if applicable)</v>
      </c>
      <c r="C59" s="287"/>
      <c r="D59" s="288"/>
      <c r="E59" s="289"/>
      <c r="F59" s="290"/>
      <c r="G59" s="290"/>
      <c r="H59" s="290"/>
      <c r="I59" s="290"/>
      <c r="J59" s="290"/>
      <c r="K59" s="290"/>
      <c r="L59" s="291"/>
      <c r="M59" s="8"/>
      <c r="O59" s="22" t="s">
        <v>272</v>
      </c>
      <c r="P59" s="8" t="s">
        <v>126</v>
      </c>
    </row>
    <row r="60" spans="1:23" x14ac:dyDescent="0.25">
      <c r="B60" s="286"/>
      <c r="C60" s="287"/>
      <c r="D60" s="288"/>
      <c r="E60" s="289"/>
      <c r="F60" s="290"/>
      <c r="G60" s="290"/>
      <c r="H60" s="290"/>
      <c r="I60" s="290"/>
      <c r="J60" s="290"/>
      <c r="K60" s="290"/>
      <c r="L60" s="291"/>
      <c r="M60" s="8"/>
      <c r="O60" s="22"/>
    </row>
    <row r="61" spans="1:23" x14ac:dyDescent="0.25">
      <c r="B61" s="286" t="str">
        <f>IF(Intro!$G$21="English",O61,P61)</f>
        <v>Firm Address</v>
      </c>
      <c r="C61" s="287"/>
      <c r="D61" s="288"/>
      <c r="E61" s="289"/>
      <c r="F61" s="290"/>
      <c r="G61" s="290"/>
      <c r="H61" s="290"/>
      <c r="I61" s="290"/>
      <c r="J61" s="290"/>
      <c r="K61" s="290"/>
      <c r="L61" s="291"/>
      <c r="M61" s="8"/>
      <c r="O61" s="22" t="s">
        <v>15</v>
      </c>
      <c r="P61" s="8" t="s">
        <v>6</v>
      </c>
    </row>
    <row r="62" spans="1:23" x14ac:dyDescent="0.25">
      <c r="B62" s="286"/>
      <c r="C62" s="287"/>
      <c r="D62" s="288"/>
      <c r="E62" s="289"/>
      <c r="F62" s="290"/>
      <c r="G62" s="290"/>
      <c r="H62" s="290"/>
      <c r="I62" s="290"/>
      <c r="J62" s="290"/>
      <c r="K62" s="290"/>
      <c r="L62" s="291"/>
      <c r="M62" s="8"/>
      <c r="O62" s="22"/>
    </row>
    <row r="63" spans="1:23" x14ac:dyDescent="0.25">
      <c r="B63" s="286" t="str">
        <f>IF(Intro!$G$21="English",O63,P63)</f>
        <v>Website Address</v>
      </c>
      <c r="C63" s="287"/>
      <c r="D63" s="288"/>
      <c r="E63" s="289"/>
      <c r="F63" s="290"/>
      <c r="G63" s="290"/>
      <c r="H63" s="290"/>
      <c r="I63" s="290"/>
      <c r="J63" s="290"/>
      <c r="K63" s="290"/>
      <c r="L63" s="291"/>
      <c r="M63" s="8"/>
      <c r="O63" s="22" t="s">
        <v>90</v>
      </c>
      <c r="P63" s="8" t="s">
        <v>7</v>
      </c>
    </row>
    <row r="64" spans="1:23" x14ac:dyDescent="0.25">
      <c r="B64" s="286"/>
      <c r="C64" s="287"/>
      <c r="D64" s="288"/>
      <c r="E64" s="289"/>
      <c r="F64" s="290"/>
      <c r="G64" s="290"/>
      <c r="H64" s="290"/>
      <c r="I64" s="290"/>
      <c r="J64" s="290"/>
      <c r="K64" s="290"/>
      <c r="L64" s="291"/>
      <c r="M64" s="8"/>
      <c r="O64" s="22"/>
    </row>
    <row r="65" spans="1:23" x14ac:dyDescent="0.25">
      <c r="B65" s="17"/>
      <c r="C65" s="28"/>
      <c r="D65" s="28"/>
      <c r="E65" s="29"/>
      <c r="F65" s="29"/>
      <c r="G65" s="29"/>
      <c r="H65" s="29"/>
      <c r="I65" s="29"/>
      <c r="J65" s="29"/>
      <c r="K65" s="29"/>
      <c r="L65" s="18"/>
      <c r="M65" s="8"/>
    </row>
    <row r="66" spans="1:23" s="31" customFormat="1" x14ac:dyDescent="0.25">
      <c r="A66" s="6"/>
      <c r="B66" s="266" t="str">
        <f>IF(Intro!$G$21="English",O66,P66)</f>
        <v xml:space="preserve">If your firm has more than one location, facility or outlet, submit a consolidated response to the questionnaire.
</v>
      </c>
      <c r="C66" s="267"/>
      <c r="D66" s="267"/>
      <c r="E66" s="267"/>
      <c r="F66" s="267"/>
      <c r="G66" s="267"/>
      <c r="H66" s="267"/>
      <c r="I66" s="267"/>
      <c r="J66" s="267"/>
      <c r="K66" s="267"/>
      <c r="L66" s="268"/>
      <c r="N66" s="34"/>
      <c r="O66" s="34" t="s">
        <v>260</v>
      </c>
      <c r="P66" s="34" t="s">
        <v>261</v>
      </c>
      <c r="Q66" s="34"/>
      <c r="R66" s="34"/>
      <c r="S66" s="34"/>
      <c r="T66" s="34"/>
      <c r="U66" s="34"/>
      <c r="V66" s="34"/>
      <c r="W66" s="34"/>
    </row>
    <row r="67" spans="1:23" x14ac:dyDescent="0.25">
      <c r="B67" s="292" t="str">
        <f>IF(Intro!$G$21="English",O67,P67)</f>
        <v>Provide the names and addresses of other locations, facilities, and outlets in Canada on behalf of which your company is responding.</v>
      </c>
      <c r="C67" s="293"/>
      <c r="D67" s="293"/>
      <c r="E67" s="298"/>
      <c r="F67" s="298"/>
      <c r="G67" s="298"/>
      <c r="H67" s="298"/>
      <c r="I67" s="298"/>
      <c r="J67" s="298"/>
      <c r="K67" s="298"/>
      <c r="L67" s="299"/>
      <c r="M67" s="31"/>
      <c r="O67" s="22" t="s">
        <v>91</v>
      </c>
      <c r="P67" s="8" t="s">
        <v>127</v>
      </c>
    </row>
    <row r="68" spans="1:23" x14ac:dyDescent="0.25">
      <c r="B68" s="294"/>
      <c r="C68" s="295"/>
      <c r="D68" s="295"/>
      <c r="E68" s="300"/>
      <c r="F68" s="300"/>
      <c r="G68" s="300"/>
      <c r="H68" s="300"/>
      <c r="I68" s="300"/>
      <c r="J68" s="300"/>
      <c r="K68" s="300"/>
      <c r="L68" s="301"/>
      <c r="M68" s="31"/>
      <c r="O68" s="22"/>
    </row>
    <row r="69" spans="1:23" x14ac:dyDescent="0.25">
      <c r="B69" s="294"/>
      <c r="C69" s="295"/>
      <c r="D69" s="295"/>
      <c r="E69" s="300"/>
      <c r="F69" s="300"/>
      <c r="G69" s="300"/>
      <c r="H69" s="300"/>
      <c r="I69" s="300"/>
      <c r="J69" s="300"/>
      <c r="K69" s="300"/>
      <c r="L69" s="301"/>
      <c r="M69" s="31"/>
      <c r="O69" s="22"/>
    </row>
    <row r="70" spans="1:23" x14ac:dyDescent="0.25">
      <c r="B70" s="294"/>
      <c r="C70" s="295"/>
      <c r="D70" s="295"/>
      <c r="E70" s="300"/>
      <c r="F70" s="300"/>
      <c r="G70" s="300"/>
      <c r="H70" s="300"/>
      <c r="I70" s="300"/>
      <c r="J70" s="300"/>
      <c r="K70" s="300"/>
      <c r="L70" s="301"/>
      <c r="M70" s="31"/>
      <c r="O70" s="22"/>
    </row>
    <row r="71" spans="1:23" x14ac:dyDescent="0.25">
      <c r="B71" s="294"/>
      <c r="C71" s="295"/>
      <c r="D71" s="295"/>
      <c r="E71" s="300"/>
      <c r="F71" s="300"/>
      <c r="G71" s="300"/>
      <c r="H71" s="300"/>
      <c r="I71" s="300"/>
      <c r="J71" s="300"/>
      <c r="K71" s="300"/>
      <c r="L71" s="301"/>
      <c r="M71" s="31"/>
      <c r="O71" s="22"/>
    </row>
    <row r="72" spans="1:23" x14ac:dyDescent="0.25">
      <c r="B72" s="294"/>
      <c r="C72" s="295"/>
      <c r="D72" s="295"/>
      <c r="E72" s="300"/>
      <c r="F72" s="300"/>
      <c r="G72" s="300"/>
      <c r="H72" s="300"/>
      <c r="I72" s="300"/>
      <c r="J72" s="300"/>
      <c r="K72" s="300"/>
      <c r="L72" s="301"/>
      <c r="M72" s="31"/>
      <c r="O72" s="22"/>
    </row>
    <row r="73" spans="1:23" x14ac:dyDescent="0.25">
      <c r="B73" s="294"/>
      <c r="C73" s="295"/>
      <c r="D73" s="295"/>
      <c r="E73" s="300"/>
      <c r="F73" s="300"/>
      <c r="G73" s="300"/>
      <c r="H73" s="300"/>
      <c r="I73" s="300"/>
      <c r="J73" s="300"/>
      <c r="K73" s="300"/>
      <c r="L73" s="301"/>
      <c r="M73" s="31"/>
      <c r="O73" s="22"/>
    </row>
    <row r="74" spans="1:23" x14ac:dyDescent="0.25">
      <c r="B74" s="294"/>
      <c r="C74" s="295"/>
      <c r="D74" s="295"/>
      <c r="E74" s="300"/>
      <c r="F74" s="300"/>
      <c r="G74" s="300"/>
      <c r="H74" s="300"/>
      <c r="I74" s="300"/>
      <c r="J74" s="300"/>
      <c r="K74" s="300"/>
      <c r="L74" s="301"/>
      <c r="M74" s="31"/>
      <c r="O74" s="22"/>
    </row>
    <row r="75" spans="1:23" x14ac:dyDescent="0.25">
      <c r="B75" s="294"/>
      <c r="C75" s="295"/>
      <c r="D75" s="295"/>
      <c r="E75" s="300"/>
      <c r="F75" s="300"/>
      <c r="G75" s="300"/>
      <c r="H75" s="300"/>
      <c r="I75" s="300"/>
      <c r="J75" s="300"/>
      <c r="K75" s="300"/>
      <c r="L75" s="301"/>
      <c r="M75" s="31"/>
      <c r="O75" s="22"/>
    </row>
    <row r="76" spans="1:23" x14ac:dyDescent="0.25">
      <c r="B76" s="296"/>
      <c r="C76" s="297"/>
      <c r="D76" s="297"/>
      <c r="E76" s="302"/>
      <c r="F76" s="302"/>
      <c r="G76" s="302"/>
      <c r="H76" s="302"/>
      <c r="I76" s="302"/>
      <c r="J76" s="302"/>
      <c r="K76" s="302"/>
      <c r="L76" s="303"/>
      <c r="M76" s="31"/>
      <c r="O76" s="22"/>
    </row>
    <row r="77" spans="1:23" s="31" customFormat="1" x14ac:dyDescent="0.25">
      <c r="A77" s="56"/>
      <c r="B77" s="69"/>
      <c r="C77" s="70"/>
      <c r="D77" s="70"/>
      <c r="E77" s="70"/>
      <c r="F77" s="70"/>
      <c r="G77" s="70"/>
      <c r="H77" s="70"/>
      <c r="I77" s="70"/>
      <c r="J77" s="70"/>
      <c r="K77" s="70"/>
      <c r="L77" s="71"/>
      <c r="N77" s="34"/>
      <c r="O77" s="34"/>
      <c r="P77" s="34"/>
      <c r="Q77" s="34"/>
      <c r="R77" s="34"/>
      <c r="S77" s="34"/>
      <c r="T77" s="34"/>
      <c r="U77" s="34"/>
      <c r="V77" s="34"/>
      <c r="W77" s="34"/>
    </row>
    <row r="78" spans="1:23" x14ac:dyDescent="0.25">
      <c r="B78" s="30"/>
      <c r="C78" s="30"/>
      <c r="D78" s="30"/>
      <c r="E78" s="30"/>
      <c r="F78" s="30"/>
      <c r="G78" s="30"/>
      <c r="H78" s="30"/>
      <c r="I78" s="30"/>
      <c r="J78" s="30"/>
      <c r="K78" s="30"/>
      <c r="L78" s="30"/>
    </row>
    <row r="79" spans="1:23" x14ac:dyDescent="0.25">
      <c r="B79" s="277" t="str">
        <f>IF(Intro!$G$21="English",O79,P79)</f>
        <v>CERTIFICATION</v>
      </c>
      <c r="C79" s="278"/>
      <c r="D79" s="278"/>
      <c r="E79" s="278"/>
      <c r="F79" s="278"/>
      <c r="G79" s="278"/>
      <c r="H79" s="278"/>
      <c r="I79" s="278"/>
      <c r="J79" s="278"/>
      <c r="K79" s="278"/>
      <c r="L79" s="279"/>
      <c r="M79" s="31"/>
      <c r="O79" s="8" t="s">
        <v>2</v>
      </c>
      <c r="P79" s="8" t="s">
        <v>3</v>
      </c>
    </row>
    <row r="80" spans="1:23" x14ac:dyDescent="0.25">
      <c r="B80" s="17"/>
      <c r="C80" s="28"/>
      <c r="D80" s="28"/>
      <c r="E80" s="29"/>
      <c r="F80" s="29"/>
      <c r="G80" s="29"/>
      <c r="H80" s="29"/>
      <c r="I80" s="29"/>
      <c r="J80" s="29"/>
      <c r="K80" s="29"/>
      <c r="L80" s="18"/>
      <c r="M80" s="8"/>
    </row>
    <row r="81" spans="1:23" s="31" customFormat="1" x14ac:dyDescent="0.25">
      <c r="A81" s="56"/>
      <c r="B81" s="266" t="str">
        <f>IF(Intro!$G$21="English",O81,P81)</f>
        <v xml:space="preserve">The undersigned certifies that the information supplied herein is complete and correct to the best of their knowledge and belief.
</v>
      </c>
      <c r="C81" s="267"/>
      <c r="D81" s="267"/>
      <c r="E81" s="267"/>
      <c r="F81" s="267"/>
      <c r="G81" s="267"/>
      <c r="H81" s="267"/>
      <c r="I81" s="267"/>
      <c r="J81" s="267"/>
      <c r="K81" s="267"/>
      <c r="L81" s="268"/>
      <c r="N81" s="34"/>
      <c r="O81" s="34" t="s">
        <v>313</v>
      </c>
      <c r="P81" s="34" t="s">
        <v>314</v>
      </c>
      <c r="Q81" s="34"/>
      <c r="R81" s="34"/>
      <c r="S81" s="34"/>
      <c r="T81" s="34"/>
      <c r="U81" s="34"/>
      <c r="V81" s="34"/>
      <c r="W81" s="34"/>
    </row>
    <row r="82" spans="1:23" s="31" customFormat="1" x14ac:dyDescent="0.25">
      <c r="A82" s="56"/>
      <c r="B82" s="68"/>
      <c r="C82" s="57"/>
      <c r="D82" s="57"/>
      <c r="E82" s="57"/>
      <c r="F82" s="57"/>
      <c r="G82" s="57"/>
      <c r="H82" s="57"/>
      <c r="I82" s="57"/>
      <c r="J82" s="57"/>
      <c r="K82" s="57"/>
      <c r="L82" s="58"/>
      <c r="N82" s="34"/>
      <c r="O82" s="34"/>
      <c r="P82" s="34"/>
      <c r="Q82" s="34"/>
      <c r="R82" s="34"/>
      <c r="S82" s="34"/>
      <c r="T82" s="34"/>
      <c r="U82" s="34"/>
      <c r="V82" s="34"/>
      <c r="W82" s="34"/>
    </row>
    <row r="83" spans="1:23" x14ac:dyDescent="0.25">
      <c r="B83" s="309" t="str">
        <f>IF(Intro!$G$21="English",O83,P83)</f>
        <v>Name of Authorized Official</v>
      </c>
      <c r="C83" s="310"/>
      <c r="D83" s="310"/>
      <c r="E83" s="313"/>
      <c r="F83" s="313"/>
      <c r="G83" s="313"/>
      <c r="H83" s="313"/>
      <c r="I83" s="313"/>
      <c r="J83" s="313"/>
      <c r="K83" s="313"/>
      <c r="L83" s="314"/>
      <c r="M83" s="8"/>
      <c r="O83" s="22" t="s">
        <v>92</v>
      </c>
      <c r="P83" s="8" t="s">
        <v>94</v>
      </c>
    </row>
    <row r="84" spans="1:23" x14ac:dyDescent="0.25">
      <c r="B84" s="309"/>
      <c r="C84" s="310"/>
      <c r="D84" s="310"/>
      <c r="E84" s="313"/>
      <c r="F84" s="313"/>
      <c r="G84" s="313"/>
      <c r="H84" s="313"/>
      <c r="I84" s="313"/>
      <c r="J84" s="313"/>
      <c r="K84" s="313"/>
      <c r="L84" s="314"/>
      <c r="M84" s="8"/>
      <c r="O84" s="22"/>
    </row>
    <row r="85" spans="1:23" x14ac:dyDescent="0.25">
      <c r="B85" s="309" t="str">
        <f>IF(Intro!$G$21="English",O85,P85)</f>
        <v>Title of Authorized Official</v>
      </c>
      <c r="C85" s="310"/>
      <c r="D85" s="310"/>
      <c r="E85" s="313"/>
      <c r="F85" s="313"/>
      <c r="G85" s="313"/>
      <c r="H85" s="313"/>
      <c r="I85" s="313"/>
      <c r="J85" s="313"/>
      <c r="K85" s="313"/>
      <c r="L85" s="314"/>
      <c r="M85" s="8"/>
      <c r="O85" s="22" t="s">
        <v>93</v>
      </c>
      <c r="P85" s="8" t="s">
        <v>95</v>
      </c>
    </row>
    <row r="86" spans="1:23" x14ac:dyDescent="0.25">
      <c r="B86" s="311"/>
      <c r="C86" s="312"/>
      <c r="D86" s="312"/>
      <c r="E86" s="313"/>
      <c r="F86" s="313"/>
      <c r="G86" s="313"/>
      <c r="H86" s="313"/>
      <c r="I86" s="313"/>
      <c r="J86" s="313"/>
      <c r="K86" s="313"/>
      <c r="L86" s="314"/>
      <c r="M86" s="8"/>
      <c r="O86" s="22"/>
    </row>
    <row r="87" spans="1:23" x14ac:dyDescent="0.25">
      <c r="B87" s="309" t="str">
        <f>IF(Intro!$G$21="English",O87,P87)</f>
        <v>E-mail Address</v>
      </c>
      <c r="C87" s="310"/>
      <c r="D87" s="310"/>
      <c r="E87" s="313"/>
      <c r="F87" s="313"/>
      <c r="G87" s="313"/>
      <c r="H87" s="313"/>
      <c r="I87" s="313"/>
      <c r="J87" s="313"/>
      <c r="K87" s="313"/>
      <c r="L87" s="314"/>
      <c r="M87" s="8"/>
      <c r="O87" s="22" t="s">
        <v>5</v>
      </c>
      <c r="P87" s="8" t="s">
        <v>97</v>
      </c>
    </row>
    <row r="88" spans="1:23" x14ac:dyDescent="0.25">
      <c r="B88" s="311"/>
      <c r="C88" s="312"/>
      <c r="D88" s="312"/>
      <c r="E88" s="313"/>
      <c r="F88" s="313"/>
      <c r="G88" s="313"/>
      <c r="H88" s="313"/>
      <c r="I88" s="313"/>
      <c r="J88" s="313"/>
      <c r="K88" s="313"/>
      <c r="L88" s="314"/>
      <c r="M88" s="8"/>
      <c r="O88" s="22"/>
    </row>
    <row r="89" spans="1:23" x14ac:dyDescent="0.25">
      <c r="B89" s="309" t="str">
        <f>IF(Intro!$G$21="English",O89,P89)</f>
        <v>Telephone</v>
      </c>
      <c r="C89" s="310"/>
      <c r="D89" s="310"/>
      <c r="E89" s="313"/>
      <c r="F89" s="313"/>
      <c r="G89" s="313"/>
      <c r="H89" s="313"/>
      <c r="I89" s="313"/>
      <c r="J89" s="313"/>
      <c r="K89" s="313"/>
      <c r="L89" s="314"/>
      <c r="M89" s="8"/>
      <c r="O89" s="22" t="s">
        <v>1</v>
      </c>
      <c r="P89" s="8" t="s">
        <v>4</v>
      </c>
    </row>
    <row r="90" spans="1:23" x14ac:dyDescent="0.25">
      <c r="B90" s="311"/>
      <c r="C90" s="312"/>
      <c r="D90" s="312"/>
      <c r="E90" s="313"/>
      <c r="F90" s="313"/>
      <c r="G90" s="313"/>
      <c r="H90" s="313"/>
      <c r="I90" s="313"/>
      <c r="J90" s="313"/>
      <c r="K90" s="313"/>
      <c r="L90" s="314"/>
      <c r="M90" s="8"/>
      <c r="O90" s="22"/>
    </row>
    <row r="91" spans="1:23" x14ac:dyDescent="0.25">
      <c r="B91" s="309" t="s">
        <v>0</v>
      </c>
      <c r="C91" s="310"/>
      <c r="D91" s="310"/>
      <c r="E91" s="315"/>
      <c r="F91" s="313"/>
      <c r="G91" s="313"/>
      <c r="H91" s="313"/>
      <c r="I91" s="313"/>
      <c r="J91" s="313"/>
      <c r="K91" s="313"/>
      <c r="L91" s="314"/>
      <c r="M91" s="31"/>
      <c r="O91" s="22"/>
    </row>
    <row r="92" spans="1:23" x14ac:dyDescent="0.25">
      <c r="B92" s="311"/>
      <c r="C92" s="312"/>
      <c r="D92" s="312"/>
      <c r="E92" s="313"/>
      <c r="F92" s="313"/>
      <c r="G92" s="313"/>
      <c r="H92" s="313"/>
      <c r="I92" s="313"/>
      <c r="J92" s="313"/>
      <c r="K92" s="313"/>
      <c r="L92" s="314"/>
      <c r="M92" s="31"/>
      <c r="O92" s="22"/>
    </row>
    <row r="93" spans="1:23" s="31" customFormat="1" x14ac:dyDescent="0.25">
      <c r="A93" s="56"/>
      <c r="B93" s="68"/>
      <c r="C93" s="57"/>
      <c r="D93" s="57"/>
      <c r="E93" s="57"/>
      <c r="F93" s="57"/>
      <c r="G93" s="57"/>
      <c r="H93" s="57"/>
      <c r="I93" s="57"/>
      <c r="J93" s="57"/>
      <c r="K93" s="57"/>
      <c r="L93" s="58"/>
      <c r="N93" s="34"/>
      <c r="O93" s="34"/>
      <c r="P93" s="34"/>
      <c r="Q93" s="34"/>
      <c r="R93" s="34"/>
      <c r="S93" s="34"/>
      <c r="T93" s="34"/>
      <c r="U93" s="34"/>
      <c r="V93" s="34"/>
      <c r="W93" s="34"/>
    </row>
    <row r="94" spans="1:23" ht="21" x14ac:dyDescent="0.25">
      <c r="B94" s="304" t="str">
        <f>IF(Intro!$G$21="English",O94,P94)</f>
        <v>I understand that checking this box constitutes my legally binding signature.</v>
      </c>
      <c r="C94" s="305"/>
      <c r="D94" s="305"/>
      <c r="E94" s="305"/>
      <c r="F94" s="305"/>
      <c r="G94" s="305"/>
      <c r="H94" s="305"/>
      <c r="I94" s="305"/>
      <c r="J94" s="88"/>
      <c r="K94" s="33"/>
      <c r="L94" s="32"/>
      <c r="M94" s="8"/>
      <c r="O94" s="22" t="s">
        <v>98</v>
      </c>
      <c r="P94" s="8" t="s">
        <v>99</v>
      </c>
    </row>
    <row r="95" spans="1:23" s="31" customFormat="1" x14ac:dyDescent="0.25">
      <c r="A95" s="56"/>
      <c r="B95" s="69"/>
      <c r="C95" s="70"/>
      <c r="D95" s="70"/>
      <c r="E95" s="70"/>
      <c r="F95" s="70"/>
      <c r="G95" s="70"/>
      <c r="H95" s="70"/>
      <c r="I95" s="70"/>
      <c r="J95" s="70"/>
      <c r="K95" s="70"/>
      <c r="L95" s="71"/>
      <c r="N95" s="34"/>
      <c r="O95" s="34"/>
      <c r="P95" s="34"/>
      <c r="Q95" s="34"/>
      <c r="R95" s="34"/>
      <c r="S95" s="34"/>
      <c r="T95" s="34"/>
      <c r="U95" s="34"/>
      <c r="V95" s="34"/>
      <c r="W95" s="34"/>
    </row>
    <row r="96" spans="1:23" s="4" customFormat="1" x14ac:dyDescent="0.25">
      <c r="A96" s="1"/>
      <c r="B96" s="15"/>
      <c r="C96" s="15"/>
      <c r="D96" s="15"/>
      <c r="E96" s="3"/>
      <c r="F96" s="3"/>
      <c r="G96" s="3"/>
      <c r="H96" s="3"/>
      <c r="I96" s="3"/>
      <c r="J96" s="3"/>
      <c r="K96" s="3"/>
      <c r="L96" s="3"/>
      <c r="O96" s="16"/>
      <c r="P96" s="16"/>
    </row>
    <row r="97" spans="1:23" s="2" customFormat="1" x14ac:dyDescent="0.25">
      <c r="A97" s="1"/>
      <c r="B97" s="273" t="str">
        <f>IF(Intro!$G$21="English",O97,P97)</f>
        <v>SUBMITTING THE QUESTIONNAIRE RESPONSE</v>
      </c>
      <c r="C97" s="274"/>
      <c r="D97" s="274" t="str">
        <f>UPPER(IF(Intro!$G$21="English",P97,Q97))</f>
        <v>TRANSMISSION DU QUESTIONNAIRE REMPLI</v>
      </c>
      <c r="E97" s="274" t="str">
        <f>UPPER(IF(Intro!$G$21="English",Q97,R97))</f>
        <v/>
      </c>
      <c r="F97" s="274" t="str">
        <f>UPPER(IF(Intro!$G$21="English",R97,S97))</f>
        <v/>
      </c>
      <c r="G97" s="274" t="str">
        <f>UPPER(IF(Intro!$G$21="English",S97,T97))</f>
        <v/>
      </c>
      <c r="H97" s="274" t="str">
        <f>UPPER(IF(Intro!$G$21="English",T97,U97))</f>
        <v/>
      </c>
      <c r="I97" s="274" t="str">
        <f>UPPER(IF(Intro!$G$21="English",U97,V97))</f>
        <v/>
      </c>
      <c r="J97" s="274" t="str">
        <f>UPPER(IF(Intro!$G$21="English",V97,W97))</f>
        <v/>
      </c>
      <c r="K97" s="274" t="str">
        <f>UPPER(IF(Intro!$G$21="English",W97,X97))</f>
        <v/>
      </c>
      <c r="L97" s="275" t="str">
        <f>UPPER(IF(Intro!$G$21="English",X97,Y97))</f>
        <v/>
      </c>
      <c r="M97" s="4"/>
      <c r="N97" s="13"/>
      <c r="O97" s="14" t="s">
        <v>123</v>
      </c>
      <c r="P97" s="14" t="s">
        <v>8</v>
      </c>
    </row>
    <row r="98" spans="1:23" x14ac:dyDescent="0.25">
      <c r="B98" s="17"/>
      <c r="C98" s="28"/>
      <c r="D98" s="28"/>
      <c r="E98" s="29"/>
      <c r="F98" s="29"/>
      <c r="G98" s="29"/>
      <c r="H98" s="29"/>
      <c r="I98" s="29"/>
      <c r="J98" s="29"/>
      <c r="K98" s="29"/>
      <c r="L98" s="18"/>
      <c r="M98" s="8"/>
    </row>
    <row r="99" spans="1:23" s="31" customFormat="1" x14ac:dyDescent="0.25">
      <c r="A99" s="56"/>
      <c r="B99" s="266" t="str">
        <f>IF(Intro!$G$21="English",O99,P99)</f>
        <v>The completed questionnaire can be submitted using one of the following methods:</v>
      </c>
      <c r="C99" s="267"/>
      <c r="D99" s="267"/>
      <c r="E99" s="267"/>
      <c r="F99" s="267"/>
      <c r="G99" s="267"/>
      <c r="H99" s="267"/>
      <c r="I99" s="267"/>
      <c r="J99" s="267"/>
      <c r="K99" s="267"/>
      <c r="L99" s="268"/>
      <c r="N99" s="34"/>
      <c r="O99" s="8" t="s">
        <v>164</v>
      </c>
      <c r="P99" s="8" t="s">
        <v>96</v>
      </c>
      <c r="Q99" s="34"/>
      <c r="R99" s="34"/>
      <c r="S99" s="34"/>
      <c r="T99" s="34"/>
      <c r="U99" s="34"/>
      <c r="V99" s="34"/>
      <c r="W99" s="34"/>
    </row>
    <row r="100" spans="1:23" s="31" customFormat="1" x14ac:dyDescent="0.25">
      <c r="A100" s="56"/>
      <c r="B100" s="306" t="str">
        <f>IF($G$21="English",HYPERLINK("https://e-filing-depot-electronique.citt-tcce.gc.ca/submitNonRegisteredUser-eng.aspx","1. Secure E-filing service;"),IF($G$21="Français",HYPERLINK("https://e-filing-depot-electronique.citt-tcce.gc.ca/submitNonRegisteredUser-fra.aspx?","1. Service sécurisé de dépôt électronique;"),""))</f>
        <v>1. Secure E-filing service;</v>
      </c>
      <c r="C100" s="307"/>
      <c r="D100" s="307"/>
      <c r="E100" s="307"/>
      <c r="F100" s="307"/>
      <c r="G100" s="307"/>
      <c r="H100" s="307"/>
      <c r="I100" s="307"/>
      <c r="J100" s="307"/>
      <c r="K100" s="307"/>
      <c r="L100" s="308"/>
      <c r="N100" s="34"/>
      <c r="O100" s="8"/>
      <c r="P100" s="8"/>
      <c r="Q100" s="34"/>
      <c r="R100" s="34"/>
      <c r="S100" s="34"/>
      <c r="T100" s="34"/>
      <c r="U100" s="34"/>
      <c r="V100" s="34"/>
      <c r="W100" s="34"/>
    </row>
    <row r="101" spans="1:23" s="31" customFormat="1" x14ac:dyDescent="0.25">
      <c r="A101" s="56"/>
      <c r="B101" s="316" t="str">
        <f>IF(Intro!$G$21="English",O101,P101)</f>
        <v>2. E-mail to citt-tcce@tribunal.gc.ca should you accept the associated risks and you are filing information that belongs to your firm only.</v>
      </c>
      <c r="C101" s="317"/>
      <c r="D101" s="317"/>
      <c r="E101" s="317"/>
      <c r="F101" s="317"/>
      <c r="G101" s="317"/>
      <c r="H101" s="317"/>
      <c r="I101" s="317"/>
      <c r="J101" s="317"/>
      <c r="K101" s="317"/>
      <c r="L101" s="318"/>
      <c r="N101" s="34"/>
      <c r="O101" s="8" t="s">
        <v>361</v>
      </c>
      <c r="P101" s="8" t="s">
        <v>362</v>
      </c>
      <c r="Q101" s="34"/>
      <c r="R101" s="34"/>
      <c r="S101" s="34"/>
      <c r="T101" s="34"/>
      <c r="U101" s="34"/>
      <c r="V101" s="34"/>
      <c r="W101" s="34"/>
    </row>
    <row r="102" spans="1:23" x14ac:dyDescent="0.25">
      <c r="B102" s="316"/>
      <c r="C102" s="317"/>
      <c r="D102" s="317"/>
      <c r="E102" s="317"/>
      <c r="F102" s="317"/>
      <c r="G102" s="317"/>
      <c r="H102" s="317"/>
      <c r="I102" s="317"/>
      <c r="J102" s="317"/>
      <c r="K102" s="317"/>
      <c r="L102" s="318"/>
      <c r="M102" s="8"/>
    </row>
    <row r="103" spans="1:23" s="31" customFormat="1" x14ac:dyDescent="0.25">
      <c r="A103" s="56"/>
      <c r="B103" s="266" t="str">
        <f>IF(Intro!$G$21="English",O103,P103)</f>
        <v xml:space="preserve">When submitting the completed questionnaire using the secure E-filing service, designate the questionnaire as confidential. Note that the information in the public (blue) tabs in your questionnaire will be treated as public information.
</v>
      </c>
      <c r="C103" s="267"/>
      <c r="D103" s="267"/>
      <c r="E103" s="267"/>
      <c r="F103" s="267"/>
      <c r="G103" s="267"/>
      <c r="H103" s="267"/>
      <c r="I103" s="267"/>
      <c r="J103" s="267"/>
      <c r="K103" s="267"/>
      <c r="L103" s="268"/>
      <c r="N103" s="34"/>
      <c r="O103" s="8" t="s">
        <v>262</v>
      </c>
      <c r="P103" s="8" t="s">
        <v>263</v>
      </c>
      <c r="Q103" s="34"/>
      <c r="R103" s="34"/>
      <c r="S103" s="34"/>
      <c r="T103" s="34"/>
      <c r="U103" s="34"/>
      <c r="V103" s="34"/>
      <c r="W103" s="34"/>
    </row>
    <row r="104" spans="1:23" s="31" customFormat="1" x14ac:dyDescent="0.25">
      <c r="A104" s="56"/>
      <c r="B104" s="266"/>
      <c r="C104" s="267"/>
      <c r="D104" s="267"/>
      <c r="E104" s="267"/>
      <c r="F104" s="267"/>
      <c r="G104" s="267"/>
      <c r="H104" s="267"/>
      <c r="I104" s="267"/>
      <c r="J104" s="267"/>
      <c r="K104" s="267"/>
      <c r="L104" s="268"/>
      <c r="N104" s="34"/>
      <c r="O104" s="8"/>
      <c r="P104" s="8"/>
      <c r="Q104" s="34"/>
      <c r="R104" s="34"/>
      <c r="S104" s="34"/>
      <c r="T104" s="34"/>
      <c r="U104" s="34"/>
      <c r="V104" s="34"/>
      <c r="W104" s="34"/>
    </row>
    <row r="105" spans="1:23" s="31" customFormat="1" x14ac:dyDescent="0.25">
      <c r="A105" s="56"/>
      <c r="B105" s="69"/>
      <c r="C105" s="70"/>
      <c r="D105" s="70"/>
      <c r="E105" s="70"/>
      <c r="F105" s="70"/>
      <c r="G105" s="70"/>
      <c r="H105" s="70"/>
      <c r="I105" s="70"/>
      <c r="J105" s="70"/>
      <c r="K105" s="70"/>
      <c r="L105" s="71"/>
      <c r="N105" s="34"/>
      <c r="O105" s="34"/>
      <c r="P105" s="34"/>
      <c r="Q105" s="34"/>
      <c r="R105" s="34"/>
      <c r="S105" s="34"/>
      <c r="T105" s="34"/>
      <c r="U105" s="34"/>
      <c r="V105" s="34"/>
      <c r="W105" s="34"/>
    </row>
    <row r="107" spans="1:23" s="2" customFormat="1" x14ac:dyDescent="0.25">
      <c r="A107" s="1"/>
      <c r="B107" s="273" t="s">
        <v>360</v>
      </c>
      <c r="C107" s="274"/>
      <c r="D107" s="274" t="str">
        <f>UPPER(IF(Intro!$G$21="English",P107,Q107))</f>
        <v/>
      </c>
      <c r="E107" s="274" t="str">
        <f>UPPER(IF(Intro!$G$21="English",Q107,R107))</f>
        <v/>
      </c>
      <c r="F107" s="274" t="str">
        <f>UPPER(IF(Intro!$G$21="English",R107,S107))</f>
        <v/>
      </c>
      <c r="G107" s="274" t="str">
        <f>UPPER(IF(Intro!$G$21="English",S107,T107))</f>
        <v/>
      </c>
      <c r="H107" s="274" t="str">
        <f>UPPER(IF(Intro!$G$21="English",T107,U107))</f>
        <v/>
      </c>
      <c r="I107" s="274" t="str">
        <f>UPPER(IF(Intro!$G$21="English",U107,V107))</f>
        <v/>
      </c>
      <c r="J107" s="274" t="str">
        <f>UPPER(IF(Intro!$G$21="English",V107,W107))</f>
        <v/>
      </c>
      <c r="K107" s="274" t="str">
        <f>UPPER(IF(Intro!$G$21="English",W107,X107))</f>
        <v/>
      </c>
      <c r="L107" s="275" t="str">
        <f>UPPER(IF(Intro!$G$21="English",X107,Y107))</f>
        <v/>
      </c>
      <c r="M107" s="4"/>
      <c r="N107" s="13"/>
      <c r="O107" s="14"/>
      <c r="P107" s="14"/>
    </row>
    <row r="108" spans="1:23" x14ac:dyDescent="0.25">
      <c r="B108" s="17"/>
      <c r="C108" s="28"/>
      <c r="D108" s="28"/>
      <c r="E108" s="29"/>
      <c r="F108" s="29"/>
      <c r="G108" s="29"/>
      <c r="H108" s="29"/>
      <c r="I108" s="29"/>
      <c r="J108" s="29"/>
      <c r="K108" s="29"/>
      <c r="L108" s="18"/>
      <c r="M108" s="8"/>
    </row>
    <row r="109" spans="1:23" s="31" customFormat="1" x14ac:dyDescent="0.25">
      <c r="A109" s="56"/>
      <c r="B109" s="266" t="str">
        <f>IF(Intro!$G$21="English",O109,P109)</f>
        <v xml:space="preserve">Questions relating to this questionnaire should be directed to:
</v>
      </c>
      <c r="C109" s="267"/>
      <c r="D109" s="267"/>
      <c r="E109" s="267"/>
      <c r="F109" s="267"/>
      <c r="G109" s="267"/>
      <c r="H109" s="267"/>
      <c r="I109" s="267"/>
      <c r="J109" s="267"/>
      <c r="K109" s="267"/>
      <c r="L109" s="268"/>
      <c r="N109" s="34"/>
      <c r="O109" s="8" t="s">
        <v>270</v>
      </c>
      <c r="P109" s="8" t="s">
        <v>271</v>
      </c>
      <c r="Q109" s="34"/>
      <c r="R109" s="34"/>
      <c r="S109" s="34"/>
      <c r="T109" s="34"/>
      <c r="U109" s="34"/>
      <c r="V109" s="34"/>
      <c r="W109" s="34"/>
    </row>
    <row r="110" spans="1:23" s="31" customFormat="1" x14ac:dyDescent="0.25">
      <c r="A110" s="56"/>
      <c r="B110" s="202"/>
      <c r="C110" s="203"/>
      <c r="D110" s="203"/>
      <c r="E110" s="203"/>
      <c r="F110" s="203"/>
      <c r="G110" s="203"/>
      <c r="H110" s="203"/>
      <c r="I110" s="203"/>
      <c r="J110" s="203"/>
      <c r="K110" s="203"/>
      <c r="L110" s="205"/>
      <c r="N110" s="34"/>
      <c r="O110" s="8"/>
      <c r="P110" s="8"/>
      <c r="Q110" s="34"/>
      <c r="R110" s="34"/>
      <c r="S110" s="34"/>
      <c r="T110" s="34"/>
      <c r="U110" s="34"/>
      <c r="V110" s="34"/>
      <c r="W110" s="34"/>
    </row>
    <row r="111" spans="1:23" x14ac:dyDescent="0.25">
      <c r="B111" s="271" t="str">
        <f>Variables!B13</f>
        <v>Paula Place</v>
      </c>
      <c r="C111" s="269"/>
      <c r="D111" s="269"/>
      <c r="E111" s="269" t="str">
        <f>Variables!C13</f>
        <v>paula.place@tribunal.gc.ca</v>
      </c>
      <c r="F111" s="269"/>
      <c r="G111" s="269"/>
      <c r="H111" s="269"/>
      <c r="I111" s="269"/>
      <c r="J111" s="269" t="str">
        <f>Variables!D13</f>
        <v>343-574-3196</v>
      </c>
      <c r="K111" s="269"/>
      <c r="L111" s="270"/>
      <c r="M111" s="8"/>
      <c r="O111" s="22"/>
    </row>
    <row r="112" spans="1:23" x14ac:dyDescent="0.25">
      <c r="B112" s="271" t="str">
        <f>Variables!B14</f>
        <v>Thy Dao</v>
      </c>
      <c r="C112" s="269"/>
      <c r="D112" s="269"/>
      <c r="E112" s="269" t="str">
        <f>Variables!C14</f>
        <v>thy.dao@tribunal.gc.ca</v>
      </c>
      <c r="F112" s="269"/>
      <c r="G112" s="269"/>
      <c r="H112" s="269"/>
      <c r="I112" s="269"/>
      <c r="J112" s="269" t="str">
        <f>Variables!D14</f>
        <v>613-558-6438</v>
      </c>
      <c r="K112" s="269"/>
      <c r="L112" s="270"/>
      <c r="M112" s="8"/>
      <c r="O112" s="22"/>
    </row>
    <row r="113" spans="1:23" s="31" customFormat="1" x14ac:dyDescent="0.25">
      <c r="A113" s="56"/>
      <c r="B113" s="69"/>
      <c r="C113" s="70"/>
      <c r="D113" s="70"/>
      <c r="E113" s="70"/>
      <c r="F113" s="70"/>
      <c r="G113" s="70"/>
      <c r="H113" s="70"/>
      <c r="I113" s="70"/>
      <c r="J113" s="70"/>
      <c r="K113" s="70"/>
      <c r="L113" s="71"/>
      <c r="N113" s="34"/>
      <c r="O113" s="34"/>
      <c r="P113" s="34"/>
      <c r="Q113" s="34"/>
      <c r="R113" s="34"/>
      <c r="S113" s="34"/>
      <c r="T113" s="34"/>
      <c r="U113" s="34"/>
      <c r="V113" s="34"/>
      <c r="W113" s="34"/>
    </row>
  </sheetData>
  <sheetProtection algorithmName="SHA-512" hashValue="S2EU+GHIuuPTdYn1xlkGurJbP1lSBTkjwPr11eiDsAxJSYhWXGw0JO0osuKLiMX+ljGr5Te48p9rZYvLyBaabA==" saltValue="EMI6jRcXBX7zMbi8ZKnHBw==" spinCount="100000" sheet="1" objects="1" scenarios="1" selectLockedCells="1"/>
  <mergeCells count="59">
    <mergeCell ref="B83:D84"/>
    <mergeCell ref="B85:D86"/>
    <mergeCell ref="B87:D88"/>
    <mergeCell ref="E83:L84"/>
    <mergeCell ref="E85:L86"/>
    <mergeCell ref="E87:L88"/>
    <mergeCell ref="B41:C42"/>
    <mergeCell ref="D41:D42"/>
    <mergeCell ref="B10:F16"/>
    <mergeCell ref="H10:L16"/>
    <mergeCell ref="B21:F22"/>
    <mergeCell ref="H21:L22"/>
    <mergeCell ref="G21:G22"/>
    <mergeCell ref="C29:K32"/>
    <mergeCell ref="E41:K42"/>
    <mergeCell ref="B27:L27"/>
    <mergeCell ref="B34:L34"/>
    <mergeCell ref="B39:L39"/>
    <mergeCell ref="B37:L37"/>
    <mergeCell ref="B107:L107"/>
    <mergeCell ref="B99:L99"/>
    <mergeCell ref="B94:I94"/>
    <mergeCell ref="B100:L100"/>
    <mergeCell ref="B89:D90"/>
    <mergeCell ref="B91:D92"/>
    <mergeCell ref="E89:L90"/>
    <mergeCell ref="E91:L92"/>
    <mergeCell ref="B103:L104"/>
    <mergeCell ref="B101:L102"/>
    <mergeCell ref="B97:L97"/>
    <mergeCell ref="B66:L66"/>
    <mergeCell ref="B81:L81"/>
    <mergeCell ref="B45:L45"/>
    <mergeCell ref="B51:L51"/>
    <mergeCell ref="B57:L57"/>
    <mergeCell ref="B79:L79"/>
    <mergeCell ref="D47:J48"/>
    <mergeCell ref="B53:L54"/>
    <mergeCell ref="B59:D60"/>
    <mergeCell ref="B61:D62"/>
    <mergeCell ref="B63:D64"/>
    <mergeCell ref="E59:L60"/>
    <mergeCell ref="E61:L62"/>
    <mergeCell ref="E63:L64"/>
    <mergeCell ref="B67:D76"/>
    <mergeCell ref="E67:L76"/>
    <mergeCell ref="B4:L4"/>
    <mergeCell ref="B5:L5"/>
    <mergeCell ref="B8:L8"/>
    <mergeCell ref="B25:L25"/>
    <mergeCell ref="B6:L6"/>
    <mergeCell ref="B19:L19"/>
    <mergeCell ref="B109:L109"/>
    <mergeCell ref="E111:I111"/>
    <mergeCell ref="E112:I112"/>
    <mergeCell ref="J112:L112"/>
    <mergeCell ref="J111:L111"/>
    <mergeCell ref="B112:D112"/>
    <mergeCell ref="B111:D111"/>
  </mergeCells>
  <dataValidations count="4">
    <dataValidation type="textLength" operator="lessThanOrEqual" allowBlank="1" showInputMessage="1" showErrorMessage="1" error="Maximum length reached. Please use the AddPub tab to add further info./La limite maximale de caractères est atteinte. SVP utiliser l'onglet AddPub pour ajouter plus d'information." prompt="1000 character limit/limite de 1000 caractères" sqref="E67:E73" xr:uid="{E0C28FCB-F00D-459C-A19B-AC076964DB3A}">
      <formula1>1000</formula1>
    </dataValidation>
    <dataValidation type="list" allowBlank="1" showInputMessage="1" showErrorMessage="1" sqref="J94" xr:uid="{C7BBF197-8CBD-4930-A166-DC4AC6BEE7F8}">
      <formula1>"X"</formula1>
    </dataValidation>
    <dataValidation type="list" allowBlank="1" showInputMessage="1" showErrorMessage="1" sqref="G21" xr:uid="{3EE41EDF-5680-44B4-9FF9-39836039D47C}">
      <formula1>"English, Français"</formula1>
    </dataValidation>
    <dataValidation allowBlank="1" showInputMessage="1" showErrorMessage="1" sqref="E83:L92" xr:uid="{A8DAF827-9AAF-4C3A-A500-B6E00932879F}"/>
  </dataValidations>
  <printOptions horizontalCentered="1"/>
  <pageMargins left="0.25" right="0.25" top="0.75" bottom="0.75" header="0.3" footer="0.3"/>
  <pageSetup scale="76" fitToHeight="0" orientation="portrait" r:id="rId1"/>
  <headerFooter>
    <oddFooter>&amp;L&amp;A</oddFooter>
  </headerFooter>
  <rowBreaks count="1" manualBreakCount="1">
    <brk id="56" min="1" max="11"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E1DB03BF-D1C8-441C-9330-C7DC0BCDCD60}">
          <x14:formula1>
            <xm:f>Variables!$D$38:$D$39</xm:f>
          </x14:formula1>
          <xm:sqref>D41:D42</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2F23DE-FEC4-47BF-921D-4C22E0464ECE}">
  <sheetPr>
    <tabColor rgb="FF00B0F0"/>
    <pageSetUpPr fitToPage="1"/>
  </sheetPr>
  <dimension ref="A1:R46"/>
  <sheetViews>
    <sheetView showGridLines="0" zoomScaleNormal="100" workbookViewId="0"/>
  </sheetViews>
  <sheetFormatPr defaultColWidth="9.42578125" defaultRowHeight="14.25" x14ac:dyDescent="0.25"/>
  <cols>
    <col min="1" max="1" width="1.5703125" style="6" customWidth="1"/>
    <col min="2" max="12" width="14.5703125" style="5" customWidth="1"/>
    <col min="13" max="13" width="9.28515625" style="7" customWidth="1"/>
    <col min="14" max="14" width="9.28515625" style="8" customWidth="1"/>
    <col min="15" max="16" width="9.28515625" style="8" hidden="1" customWidth="1"/>
    <col min="17" max="19" width="9.28515625" style="8" customWidth="1"/>
    <col min="20" max="16384" width="9.42578125" style="8"/>
  </cols>
  <sheetData>
    <row r="1" spans="1:16" x14ac:dyDescent="0.25">
      <c r="O1" s="9" t="s">
        <v>151</v>
      </c>
      <c r="P1" s="9" t="s">
        <v>161</v>
      </c>
    </row>
    <row r="2" spans="1:16" x14ac:dyDescent="0.25">
      <c r="B2" s="10" t="s">
        <v>118</v>
      </c>
      <c r="C2" s="10"/>
      <c r="D2" s="10"/>
      <c r="O2" s="11"/>
      <c r="P2" s="11"/>
    </row>
    <row r="3" spans="1:16" x14ac:dyDescent="0.25">
      <c r="B3" s="12"/>
      <c r="C3" s="12"/>
      <c r="D3" s="12"/>
      <c r="O3" s="11"/>
      <c r="P3" s="11"/>
    </row>
    <row r="4" spans="1:16" s="2" customFormat="1" x14ac:dyDescent="0.25">
      <c r="A4" s="1"/>
      <c r="B4" s="276" t="str">
        <f>UPPER(IF(Intro!$G$21="English",O4,P4))</f>
        <v>PURCHASERS' QUESTIONNAIRE</v>
      </c>
      <c r="C4" s="276"/>
      <c r="D4" s="276"/>
      <c r="E4" s="276"/>
      <c r="F4" s="276"/>
      <c r="G4" s="276"/>
      <c r="H4" s="276"/>
      <c r="I4" s="276"/>
      <c r="J4" s="276"/>
      <c r="K4" s="276"/>
      <c r="L4" s="276"/>
      <c r="M4" s="13"/>
      <c r="N4" s="13"/>
      <c r="O4" s="14" t="s">
        <v>363</v>
      </c>
      <c r="P4" s="83" t="s">
        <v>364</v>
      </c>
    </row>
    <row r="5" spans="1:16" s="2" customFormat="1" x14ac:dyDescent="0.25">
      <c r="A5" s="1"/>
      <c r="B5" s="272" t="str">
        <f>Intro!B5</f>
        <v>NQ-2025-008</v>
      </c>
      <c r="C5" s="272"/>
      <c r="D5" s="272"/>
      <c r="E5" s="272"/>
      <c r="F5" s="272"/>
      <c r="G5" s="272"/>
      <c r="H5" s="272"/>
      <c r="I5" s="272"/>
      <c r="J5" s="272"/>
      <c r="K5" s="272"/>
      <c r="L5" s="272"/>
      <c r="M5" s="13"/>
      <c r="N5" s="13"/>
      <c r="O5" s="14"/>
      <c r="P5" s="14"/>
    </row>
    <row r="6" spans="1:16" s="4" customFormat="1" x14ac:dyDescent="0.25">
      <c r="A6" s="1"/>
      <c r="B6" s="272" t="str">
        <f>UPPER(IF(Intro!$G$21="English",Variables!B3,Variables!C3))</f>
        <v>THERMOFORMED MOLDED FIBRE TABLEWARE</v>
      </c>
      <c r="C6" s="272"/>
      <c r="D6" s="272"/>
      <c r="E6" s="272"/>
      <c r="F6" s="272"/>
      <c r="G6" s="272"/>
      <c r="H6" s="272"/>
      <c r="I6" s="272"/>
      <c r="J6" s="272"/>
      <c r="K6" s="272"/>
      <c r="L6" s="272"/>
      <c r="M6" s="24"/>
      <c r="N6" s="24"/>
      <c r="O6" s="16"/>
      <c r="P6" s="16"/>
    </row>
    <row r="7" spans="1:16" s="4" customFormat="1" x14ac:dyDescent="0.25">
      <c r="A7" s="1"/>
      <c r="B7" s="15"/>
      <c r="C7" s="15"/>
      <c r="D7" s="15"/>
      <c r="E7" s="3"/>
      <c r="F7" s="3"/>
      <c r="G7" s="3"/>
      <c r="H7" s="3"/>
      <c r="I7" s="3"/>
      <c r="J7" s="3"/>
      <c r="K7" s="3"/>
      <c r="L7" s="3"/>
      <c r="O7" s="16"/>
      <c r="P7" s="16"/>
    </row>
    <row r="8" spans="1:16" s="2" customFormat="1" x14ac:dyDescent="0.25">
      <c r="A8" s="1"/>
      <c r="B8" s="273" t="str">
        <f>IF(Intro!$G$21="English",O8,P8)</f>
        <v>QUESTIONNAIRE OUTLINE</v>
      </c>
      <c r="C8" s="274"/>
      <c r="D8" s="274" t="str">
        <f>UPPER(IF(Intro!$G$21="English",P8,Q8))</f>
        <v>APERÇU DU QUESTIONNAIRE</v>
      </c>
      <c r="E8" s="274" t="str">
        <f>UPPER(IF(Intro!$G$21="English",Q8,R8))</f>
        <v/>
      </c>
      <c r="F8" s="274" t="str">
        <f>UPPER(IF(Intro!$G$21="English",R8,S8))</f>
        <v/>
      </c>
      <c r="G8" s="274" t="str">
        <f>UPPER(IF(Intro!$G$21="English",S8,T8))</f>
        <v/>
      </c>
      <c r="H8" s="274" t="str">
        <f>UPPER(IF(Intro!$G$21="English",T8,U8))</f>
        <v/>
      </c>
      <c r="I8" s="274" t="str">
        <f>UPPER(IF(Intro!$G$21="English",U8,V8))</f>
        <v/>
      </c>
      <c r="J8" s="274" t="str">
        <f>UPPER(IF(Intro!$G$21="English",V8,W8))</f>
        <v/>
      </c>
      <c r="K8" s="274" t="str">
        <f>UPPER(IF(Intro!$G$21="English",W8,X8))</f>
        <v/>
      </c>
      <c r="L8" s="275" t="str">
        <f>UPPER(IF(Intro!$G$21="English",X8,Y8))</f>
        <v/>
      </c>
      <c r="M8" s="4"/>
      <c r="N8" s="13"/>
      <c r="O8" s="83" t="s">
        <v>365</v>
      </c>
      <c r="P8" s="83" t="s">
        <v>366</v>
      </c>
    </row>
    <row r="9" spans="1:16" x14ac:dyDescent="0.25">
      <c r="B9" s="17"/>
      <c r="C9" s="28"/>
      <c r="D9" s="28"/>
      <c r="E9" s="29"/>
      <c r="F9" s="29"/>
      <c r="G9" s="29"/>
      <c r="H9" s="29"/>
      <c r="I9" s="29"/>
      <c r="J9" s="29"/>
      <c r="K9" s="29"/>
      <c r="L9" s="18"/>
      <c r="M9" s="8"/>
    </row>
    <row r="10" spans="1:16" s="31" customFormat="1" x14ac:dyDescent="0.25">
      <c r="A10" s="56"/>
      <c r="B10" s="266" t="str">
        <f>IF(Intro!$G$21="English",O10,P10)</f>
        <v xml:space="preserve">This questionnaire is divided into two parts:
</v>
      </c>
      <c r="C10" s="267"/>
      <c r="D10" s="267"/>
      <c r="E10" s="267"/>
      <c r="F10" s="267"/>
      <c r="G10" s="267"/>
      <c r="H10" s="267"/>
      <c r="I10" s="267"/>
      <c r="J10" s="267"/>
      <c r="K10" s="267"/>
      <c r="L10" s="268"/>
      <c r="O10" s="8" t="s">
        <v>165</v>
      </c>
      <c r="P10" s="8" t="s">
        <v>166</v>
      </c>
    </row>
    <row r="11" spans="1:16" s="31" customFormat="1" x14ac:dyDescent="0.25">
      <c r="A11" s="56"/>
      <c r="B11" s="202"/>
      <c r="C11" s="203"/>
      <c r="D11" s="203"/>
      <c r="E11" s="203"/>
      <c r="F11" s="203"/>
      <c r="G11" s="203"/>
      <c r="H11" s="203"/>
      <c r="I11" s="203"/>
      <c r="J11" s="203"/>
      <c r="K11" s="203"/>
      <c r="L11" s="205"/>
      <c r="O11" s="8"/>
      <c r="P11" s="8"/>
    </row>
    <row r="12" spans="1:16" s="31" customFormat="1" x14ac:dyDescent="0.25">
      <c r="A12" s="56"/>
      <c r="B12" s="266" t="str">
        <f>IF(Intro!$G$21="English",O12,P12)</f>
        <v xml:space="preserve">PART I (Blue Tabs) - Information requested in this part is public. Requests to treat any of this information as confidential must be fully justified in writing and accompanied by a redacted version for the public record.
</v>
      </c>
      <c r="C12" s="267"/>
      <c r="D12" s="267"/>
      <c r="E12" s="267"/>
      <c r="F12" s="267"/>
      <c r="G12" s="267"/>
      <c r="H12" s="267"/>
      <c r="I12" s="267"/>
      <c r="J12" s="267"/>
      <c r="K12" s="267"/>
      <c r="L12" s="268"/>
      <c r="O12" s="8" t="s">
        <v>167</v>
      </c>
      <c r="P12" s="8" t="s">
        <v>168</v>
      </c>
    </row>
    <row r="13" spans="1:16" s="31" customFormat="1" x14ac:dyDescent="0.25">
      <c r="A13" s="56"/>
      <c r="B13" s="266"/>
      <c r="C13" s="267"/>
      <c r="D13" s="267"/>
      <c r="E13" s="267"/>
      <c r="F13" s="267"/>
      <c r="G13" s="267"/>
      <c r="H13" s="267"/>
      <c r="I13" s="267"/>
      <c r="J13" s="267"/>
      <c r="K13" s="267"/>
      <c r="L13" s="268"/>
      <c r="O13" s="8"/>
      <c r="P13" s="8"/>
    </row>
    <row r="14" spans="1:16" s="31" customFormat="1" x14ac:dyDescent="0.25">
      <c r="A14" s="56"/>
      <c r="B14" s="202"/>
      <c r="C14" s="203"/>
      <c r="D14" s="203"/>
      <c r="E14" s="203"/>
      <c r="F14" s="203"/>
      <c r="G14" s="203"/>
      <c r="H14" s="203"/>
      <c r="I14" s="203"/>
      <c r="J14" s="203"/>
      <c r="K14" s="203"/>
      <c r="L14" s="205"/>
      <c r="O14" s="8"/>
      <c r="P14" s="8"/>
    </row>
    <row r="15" spans="1:16" s="31" customFormat="1" x14ac:dyDescent="0.25">
      <c r="A15" s="56"/>
      <c r="B15" s="266" t="str">
        <f>IF(Intro!$G$21="English",O15,P15)</f>
        <v xml:space="preserve">PART II (Green Tabs) - Information requested in this part is considered to be confidential in nature and will be treated in accordance with sections 43 to 49 of the Canadian International Trade Tribunal Act, which require that it shall not be made public in such a manner as to be available for the use of any business competitor or rival of the reporting person, firm or corporation.
</v>
      </c>
      <c r="C15" s="267"/>
      <c r="D15" s="267"/>
      <c r="E15" s="267"/>
      <c r="F15" s="267"/>
      <c r="G15" s="267"/>
      <c r="H15" s="267"/>
      <c r="I15" s="267"/>
      <c r="J15" s="267"/>
      <c r="K15" s="267"/>
      <c r="L15" s="268"/>
      <c r="O15" s="8" t="s">
        <v>169</v>
      </c>
      <c r="P15" s="8" t="s">
        <v>170</v>
      </c>
    </row>
    <row r="16" spans="1:16" s="31" customFormat="1" x14ac:dyDescent="0.25">
      <c r="A16" s="56"/>
      <c r="B16" s="266"/>
      <c r="C16" s="267"/>
      <c r="D16" s="267"/>
      <c r="E16" s="267"/>
      <c r="F16" s="267"/>
      <c r="G16" s="267"/>
      <c r="H16" s="267"/>
      <c r="I16" s="267"/>
      <c r="J16" s="267"/>
      <c r="K16" s="267"/>
      <c r="L16" s="268"/>
      <c r="O16" s="8"/>
      <c r="P16" s="8"/>
    </row>
    <row r="17" spans="1:16" s="31" customFormat="1" x14ac:dyDescent="0.25">
      <c r="A17" s="56"/>
      <c r="B17" s="266"/>
      <c r="C17" s="267"/>
      <c r="D17" s="267"/>
      <c r="E17" s="267"/>
      <c r="F17" s="267"/>
      <c r="G17" s="267"/>
      <c r="H17" s="267"/>
      <c r="I17" s="267"/>
      <c r="J17" s="267"/>
      <c r="K17" s="267"/>
      <c r="L17" s="268"/>
      <c r="O17" s="8"/>
      <c r="P17" s="8"/>
    </row>
    <row r="18" spans="1:16" s="31" customFormat="1" x14ac:dyDescent="0.25">
      <c r="A18" s="56"/>
      <c r="B18" s="69"/>
      <c r="C18" s="70"/>
      <c r="D18" s="70"/>
      <c r="E18" s="70"/>
      <c r="F18" s="70"/>
      <c r="G18" s="70"/>
      <c r="H18" s="70"/>
      <c r="I18" s="70"/>
      <c r="J18" s="70"/>
      <c r="K18" s="70"/>
      <c r="L18" s="71"/>
    </row>
    <row r="19" spans="1:16" s="4" customFormat="1" x14ac:dyDescent="0.25">
      <c r="A19" s="1"/>
      <c r="B19" s="15"/>
      <c r="C19" s="15"/>
      <c r="D19" s="15"/>
      <c r="E19" s="3"/>
      <c r="F19" s="3"/>
      <c r="G19" s="3"/>
      <c r="H19" s="3"/>
      <c r="I19" s="3"/>
      <c r="J19" s="3"/>
      <c r="K19" s="3"/>
      <c r="L19" s="3"/>
      <c r="O19" s="16"/>
      <c r="P19" s="16"/>
    </row>
    <row r="20" spans="1:16" s="2" customFormat="1" x14ac:dyDescent="0.25">
      <c r="A20" s="1"/>
      <c r="B20" s="273" t="str">
        <f>IF(Intro!$G$21="English",O20,P20)</f>
        <v>ADDITIONAL PRODUCT INFORMATION</v>
      </c>
      <c r="C20" s="274"/>
      <c r="D20" s="274" t="str">
        <f>UPPER(IF(Intro!$G$21="English",P20,Q20))</f>
        <v>RENSEIGNEMENTS ADDITIONNELS SUR LE PRODUIT</v>
      </c>
      <c r="E20" s="274" t="str">
        <f>UPPER(IF(Intro!$G$21="English",Q20,R20))</f>
        <v/>
      </c>
      <c r="F20" s="274" t="str">
        <f>UPPER(IF(Intro!$G$21="English",R20,S20))</f>
        <v/>
      </c>
      <c r="G20" s="274" t="str">
        <f>UPPER(IF(Intro!$G$21="English",S20,T20))</f>
        <v/>
      </c>
      <c r="H20" s="274" t="str">
        <f>UPPER(IF(Intro!$G$21="English",T20,U20))</f>
        <v/>
      </c>
      <c r="I20" s="274" t="str">
        <f>UPPER(IF(Intro!$G$21="English",U20,V20))</f>
        <v/>
      </c>
      <c r="J20" s="274" t="str">
        <f>UPPER(IF(Intro!$G$21="English",V20,W20))</f>
        <v/>
      </c>
      <c r="K20" s="274" t="str">
        <f>UPPER(IF(Intro!$G$21="English",W20,X20))</f>
        <v/>
      </c>
      <c r="L20" s="275" t="str">
        <f>UPPER(IF(Intro!$G$21="English",X20,Y20))</f>
        <v/>
      </c>
      <c r="M20" s="4"/>
      <c r="N20" s="13"/>
      <c r="O20" s="103" t="s">
        <v>394</v>
      </c>
      <c r="P20" s="103" t="s">
        <v>395</v>
      </c>
    </row>
    <row r="21" spans="1:16" x14ac:dyDescent="0.25">
      <c r="B21" s="17"/>
      <c r="C21" s="28"/>
      <c r="D21" s="28"/>
      <c r="E21" s="29"/>
      <c r="F21" s="29"/>
      <c r="G21" s="29"/>
      <c r="H21" s="29"/>
      <c r="I21" s="29"/>
      <c r="J21" s="29"/>
      <c r="K21" s="29"/>
      <c r="L21" s="18"/>
      <c r="M21" s="8"/>
    </row>
    <row r="22" spans="1:16" s="31" customFormat="1" ht="15" x14ac:dyDescent="0.25">
      <c r="A22" s="56"/>
      <c r="B22" s="110" t="str">
        <f>IF(Intro!$G$21="English",O22,P22)</f>
        <v>Additional product information can be found on the CBSA website:</v>
      </c>
      <c r="C22" s="111"/>
      <c r="D22" s="111"/>
      <c r="E22" s="111"/>
      <c r="F22" s="111"/>
      <c r="G22" s="111"/>
      <c r="H22" s="111"/>
      <c r="I22" s="111"/>
      <c r="J22" s="111"/>
      <c r="K22" s="111"/>
      <c r="L22" s="112"/>
      <c r="O22" s="8" t="s">
        <v>427</v>
      </c>
      <c r="P22" t="s">
        <v>428</v>
      </c>
    </row>
    <row r="23" spans="1:16" s="31" customFormat="1" x14ac:dyDescent="0.25">
      <c r="A23" s="56"/>
      <c r="B23" s="110"/>
      <c r="D23" s="111"/>
      <c r="E23" s="111"/>
      <c r="F23" s="111"/>
      <c r="G23" s="111"/>
      <c r="H23" s="111"/>
      <c r="I23" s="111"/>
      <c r="J23" s="111"/>
      <c r="K23" s="111"/>
      <c r="L23" s="112"/>
      <c r="O23" s="8"/>
      <c r="P23" s="8"/>
    </row>
    <row r="24" spans="1:16" s="31" customFormat="1" ht="15" x14ac:dyDescent="0.25">
      <c r="A24" s="56"/>
      <c r="B24" s="370" t="str">
        <f>IF(Intro!$G$21="English",
HYPERLINK("https://www.cbsa-asfc.gc.ca/sima-lmsi/i-e/tmft2025/tmft2025-in-eng.html#3-2"),
IF(Intro!$G$21="Français",
HYPERLINK("https://www.cbsa-asfc.gc.ca/sima-lmsi/i-e/tmft2025/tmft2025-in-fra.html#3-2"),
""
)
)</f>
        <v>https://www.cbsa-asfc.gc.ca/sima-lmsi/i-e/tmft2025/tmft2025-in-eng.html#3-2</v>
      </c>
      <c r="C24" s="371"/>
      <c r="D24" s="371"/>
      <c r="E24" s="371"/>
      <c r="F24" s="371"/>
      <c r="G24" s="371"/>
      <c r="H24" s="371"/>
      <c r="I24" s="371"/>
      <c r="J24" s="371"/>
      <c r="K24" s="371"/>
      <c r="L24" s="372"/>
      <c r="O24" s="8"/>
      <c r="P24" s="8"/>
    </row>
    <row r="25" spans="1:16" s="31" customFormat="1" x14ac:dyDescent="0.25">
      <c r="A25" s="56"/>
      <c r="B25" s="69"/>
      <c r="C25" s="70"/>
      <c r="D25" s="70"/>
      <c r="E25" s="70"/>
      <c r="F25" s="70"/>
      <c r="G25" s="70"/>
      <c r="H25" s="70"/>
      <c r="I25" s="70"/>
      <c r="J25" s="70"/>
      <c r="K25" s="70"/>
      <c r="L25" s="71"/>
      <c r="O25" s="8"/>
    </row>
    <row r="26" spans="1:16" s="4" customFormat="1" x14ac:dyDescent="0.25">
      <c r="A26" s="1"/>
      <c r="B26" s="15"/>
      <c r="C26" s="15"/>
      <c r="D26" s="15"/>
      <c r="E26" s="3"/>
      <c r="F26" s="3"/>
      <c r="G26" s="3"/>
      <c r="H26" s="3"/>
      <c r="I26" s="3"/>
      <c r="J26" s="3"/>
      <c r="K26" s="3"/>
      <c r="L26" s="3"/>
      <c r="O26" s="16"/>
      <c r="P26" s="16"/>
    </row>
    <row r="27" spans="1:16" s="2" customFormat="1" x14ac:dyDescent="0.25">
      <c r="A27" s="1"/>
      <c r="B27" s="273" t="str">
        <f>IF(Intro!$G$21="English",O27,P27)</f>
        <v>CUSTOMS TARIFF</v>
      </c>
      <c r="C27" s="274"/>
      <c r="D27" s="274" t="str">
        <f>UPPER(IF(Intro!$G$21="English",P27,Q27))</f>
        <v>TARIF DES DOUANES</v>
      </c>
      <c r="E27" s="274" t="str">
        <f>UPPER(IF(Intro!$G$21="English",Q27,R27))</f>
        <v/>
      </c>
      <c r="F27" s="274" t="str">
        <f>UPPER(IF(Intro!$G$21="English",R27,S27))</f>
        <v/>
      </c>
      <c r="G27" s="274" t="str">
        <f>UPPER(IF(Intro!$G$21="English",S27,T27))</f>
        <v/>
      </c>
      <c r="H27" s="274" t="str">
        <f>UPPER(IF(Intro!$G$21="English",T27,U27))</f>
        <v/>
      </c>
      <c r="I27" s="274" t="str">
        <f>UPPER(IF(Intro!$G$21="English",U27,V27))</f>
        <v/>
      </c>
      <c r="J27" s="274" t="str">
        <f>UPPER(IF(Intro!$G$21="English",V27,W27))</f>
        <v/>
      </c>
      <c r="K27" s="274" t="str">
        <f>UPPER(IF(Intro!$G$21="English",W27,X27))</f>
        <v/>
      </c>
      <c r="L27" s="275" t="str">
        <f>UPPER(IF(Intro!$G$21="English",X27,Y27))</f>
        <v/>
      </c>
      <c r="M27" s="4"/>
      <c r="N27" s="13"/>
      <c r="O27" s="14" t="s">
        <v>120</v>
      </c>
      <c r="P27" s="14" t="s">
        <v>119</v>
      </c>
    </row>
    <row r="28" spans="1:16" x14ac:dyDescent="0.25">
      <c r="B28" s="17"/>
      <c r="C28" s="28"/>
      <c r="D28" s="28"/>
      <c r="E28" s="29"/>
      <c r="F28" s="29"/>
      <c r="G28" s="29"/>
      <c r="H28" s="29"/>
      <c r="I28" s="29"/>
      <c r="J28" s="29"/>
      <c r="K28" s="29"/>
      <c r="L28" s="18"/>
      <c r="M28" s="8"/>
    </row>
    <row r="29" spans="1:16" s="31" customFormat="1" x14ac:dyDescent="0.25">
      <c r="A29" s="56"/>
      <c r="B29" s="316" t="str">
        <f>IF(Intro!$G$21="English",O29,P29)</f>
        <v>The goods are commonly classified in the Customs Tariff under the following Harmonized Commodity Description and Coding System (HS) numbers:</v>
      </c>
      <c r="C29" s="317"/>
      <c r="D29" s="317"/>
      <c r="E29" s="317"/>
      <c r="F29" s="317"/>
      <c r="G29" s="317"/>
      <c r="H29" s="317"/>
      <c r="I29" s="317"/>
      <c r="J29" s="317"/>
      <c r="K29" s="317"/>
      <c r="L29" s="318"/>
      <c r="O29" s="8" t="s">
        <v>598</v>
      </c>
      <c r="P29" s="8" t="s">
        <v>370</v>
      </c>
    </row>
    <row r="30" spans="1:16" s="31" customFormat="1" x14ac:dyDescent="0.25">
      <c r="A30" s="56"/>
      <c r="B30" s="316"/>
      <c r="C30" s="317"/>
      <c r="D30" s="317"/>
      <c r="E30" s="317"/>
      <c r="F30" s="317"/>
      <c r="G30" s="317"/>
      <c r="H30" s="317"/>
      <c r="I30" s="317"/>
      <c r="J30" s="317"/>
      <c r="K30" s="317"/>
      <c r="L30" s="318"/>
      <c r="O30" s="8"/>
      <c r="P30" s="8"/>
    </row>
    <row r="31" spans="1:16" s="7" customFormat="1" x14ac:dyDescent="0.25">
      <c r="A31" s="36"/>
      <c r="B31" s="84"/>
      <c r="C31" s="37"/>
      <c r="D31" s="37"/>
      <c r="E31" s="37"/>
      <c r="F31" s="37"/>
      <c r="G31" s="37"/>
      <c r="H31" s="37"/>
      <c r="I31" s="37"/>
      <c r="J31" s="37"/>
      <c r="K31" s="37"/>
      <c r="L31" s="38"/>
      <c r="O31" s="40"/>
    </row>
    <row r="32" spans="1:16" s="39" customFormat="1" x14ac:dyDescent="0.25">
      <c r="A32" s="73"/>
      <c r="B32" s="359"/>
      <c r="C32" s="360"/>
      <c r="D32" s="361" t="str">
        <f>Variables!B21</f>
        <v>4823.61.00.00,  4823.69.00.90,  4823.70.00.00,  4823.90.00.90</v>
      </c>
      <c r="E32" s="362"/>
      <c r="F32" s="362"/>
      <c r="G32" s="362"/>
      <c r="H32" s="362"/>
      <c r="I32" s="362"/>
      <c r="J32" s="363"/>
      <c r="K32" s="37"/>
      <c r="L32" s="38"/>
      <c r="O32" s="7" t="str">
        <f>"Beginning "&amp;Variables!B19&amp;":"</f>
        <v>Beginning Date of change:</v>
      </c>
      <c r="P32" s="7" t="str">
        <f>"À partir du "&amp;Variables!C19&amp;" :"</f>
        <v>À partir du Date of change :</v>
      </c>
    </row>
    <row r="33" spans="1:18" s="39" customFormat="1" x14ac:dyDescent="0.25">
      <c r="A33" s="73"/>
      <c r="B33" s="359"/>
      <c r="C33" s="360"/>
      <c r="D33" s="364"/>
      <c r="E33" s="365"/>
      <c r="F33" s="365"/>
      <c r="G33" s="365"/>
      <c r="H33" s="365"/>
      <c r="I33" s="365"/>
      <c r="J33" s="366"/>
      <c r="K33" s="37"/>
      <c r="L33" s="38"/>
      <c r="O33" s="7"/>
      <c r="P33" s="7"/>
    </row>
    <row r="34" spans="1:18" s="39" customFormat="1" x14ac:dyDescent="0.25">
      <c r="A34" s="73"/>
      <c r="B34" s="359"/>
      <c r="C34" s="360"/>
      <c r="D34" s="367"/>
      <c r="E34" s="368"/>
      <c r="F34" s="368"/>
      <c r="G34" s="368"/>
      <c r="H34" s="368"/>
      <c r="I34" s="368"/>
      <c r="J34" s="369"/>
      <c r="K34" s="37"/>
      <c r="L34" s="38"/>
      <c r="O34" s="7"/>
      <c r="P34" s="7"/>
    </row>
    <row r="35" spans="1:18" s="31" customFormat="1" x14ac:dyDescent="0.25">
      <c r="A35" s="56"/>
      <c r="B35" s="69"/>
      <c r="C35" s="70"/>
      <c r="D35" s="70"/>
      <c r="E35" s="70"/>
      <c r="F35" s="70"/>
      <c r="G35" s="70"/>
      <c r="H35" s="70"/>
      <c r="I35" s="70"/>
      <c r="J35" s="70"/>
      <c r="K35" s="70"/>
      <c r="L35" s="71"/>
    </row>
    <row r="36" spans="1:18" s="4" customFormat="1" x14ac:dyDescent="0.25">
      <c r="A36" s="1"/>
      <c r="B36" s="15"/>
      <c r="C36" s="15"/>
      <c r="D36" s="15"/>
      <c r="E36" s="3"/>
      <c r="F36" s="3"/>
      <c r="G36" s="3"/>
      <c r="H36" s="3"/>
      <c r="I36" s="3"/>
      <c r="J36" s="3"/>
      <c r="K36" s="3"/>
      <c r="L36" s="3"/>
      <c r="O36" s="16"/>
      <c r="P36" s="16"/>
    </row>
    <row r="37" spans="1:18" s="2" customFormat="1" x14ac:dyDescent="0.25">
      <c r="A37" s="1"/>
      <c r="B37" s="273" t="str">
        <f>IF(Intro!$G$21="English",O37,P37)</f>
        <v>GLOSSARY</v>
      </c>
      <c r="C37" s="274"/>
      <c r="D37" s="274" t="s">
        <v>268</v>
      </c>
      <c r="E37" s="274" t="s">
        <v>269</v>
      </c>
      <c r="F37" s="274" t="s">
        <v>269</v>
      </c>
      <c r="G37" s="274" t="s">
        <v>269</v>
      </c>
      <c r="H37" s="274" t="s">
        <v>269</v>
      </c>
      <c r="I37" s="274" t="s">
        <v>269</v>
      </c>
      <c r="J37" s="274" t="s">
        <v>269</v>
      </c>
      <c r="K37" s="274" t="s">
        <v>269</v>
      </c>
      <c r="L37" s="275" t="s">
        <v>269</v>
      </c>
      <c r="M37" s="4"/>
      <c r="N37" s="13"/>
      <c r="O37" s="24" t="s">
        <v>367</v>
      </c>
      <c r="P37" s="24" t="s">
        <v>268</v>
      </c>
    </row>
    <row r="38" spans="1:18" s="31" customFormat="1" x14ac:dyDescent="0.25">
      <c r="A38" s="56"/>
      <c r="B38" s="346" t="str">
        <f>IF(Intro!$G$21="English",O38,P38)</f>
        <v>Net delivered purchase value (laid-in cost)</v>
      </c>
      <c r="C38" s="347"/>
      <c r="D38" s="355" t="str">
        <f>IF(Intro!$G$21="English",O39,P39)</f>
        <v>The purchase value net of all cash, quantity or deferred discounts, allowances, taxes, rebates and incentives, whether or not shown on the invoice. However, it includes delivery costs (freight, handling, and insurance) to your Canadian warehouse and, where applicable, all import costs such as customs and other duties (including anti-dumping and countervailing duties), brokerage fees and surcharges.</v>
      </c>
      <c r="E38" s="355"/>
      <c r="F38" s="355"/>
      <c r="G38" s="355"/>
      <c r="H38" s="355"/>
      <c r="I38" s="355"/>
      <c r="J38" s="355"/>
      <c r="K38" s="355"/>
      <c r="L38" s="356"/>
      <c r="O38" s="8" t="s">
        <v>305</v>
      </c>
      <c r="P38" s="8" t="s">
        <v>416</v>
      </c>
    </row>
    <row r="39" spans="1:18" x14ac:dyDescent="0.25">
      <c r="B39" s="346"/>
      <c r="C39" s="347"/>
      <c r="D39" s="355"/>
      <c r="E39" s="355"/>
      <c r="F39" s="355"/>
      <c r="G39" s="355"/>
      <c r="H39" s="355"/>
      <c r="I39" s="355"/>
      <c r="J39" s="355"/>
      <c r="K39" s="355"/>
      <c r="L39" s="356"/>
      <c r="O39" s="8" t="s">
        <v>368</v>
      </c>
      <c r="P39" s="7" t="s">
        <v>369</v>
      </c>
    </row>
    <row r="40" spans="1:18" x14ac:dyDescent="0.25">
      <c r="B40" s="346"/>
      <c r="C40" s="347"/>
      <c r="D40" s="355"/>
      <c r="E40" s="355"/>
      <c r="F40" s="355"/>
      <c r="G40" s="355"/>
      <c r="H40" s="355"/>
      <c r="I40" s="355"/>
      <c r="J40" s="355"/>
      <c r="K40" s="355"/>
      <c r="L40" s="356"/>
    </row>
    <row r="41" spans="1:18" x14ac:dyDescent="0.25">
      <c r="B41" s="353"/>
      <c r="C41" s="354"/>
      <c r="D41" s="357"/>
      <c r="E41" s="357"/>
      <c r="F41" s="357"/>
      <c r="G41" s="357"/>
      <c r="H41" s="357"/>
      <c r="I41" s="357"/>
      <c r="J41" s="357"/>
      <c r="K41" s="357"/>
      <c r="L41" s="358"/>
    </row>
    <row r="42" spans="1:18" x14ac:dyDescent="0.25">
      <c r="B42" s="353"/>
      <c r="C42" s="354"/>
      <c r="D42" s="357"/>
      <c r="E42" s="357"/>
      <c r="F42" s="357"/>
      <c r="G42" s="357"/>
      <c r="H42" s="357"/>
      <c r="I42" s="357"/>
      <c r="J42" s="357"/>
      <c r="K42" s="357"/>
      <c r="L42" s="358"/>
    </row>
    <row r="43" spans="1:18" s="31" customFormat="1" x14ac:dyDescent="0.25">
      <c r="A43" s="56"/>
      <c r="B43" s="346" t="str">
        <f>IF(Intro!$G$21="English",O43,P43)</f>
        <v>Related firms</v>
      </c>
      <c r="C43" s="347"/>
      <c r="D43" s="310" t="str">
        <f>IF(Intro!$G$21="English",O44,P44)</f>
        <v>Firms that are related to each other in any manner other than through an arm’s length (independent) customer/supplier relationship. For example, firms are associated or related if an officer or director of one firm is an officer or director of the other, if a firm directly or indirectly owns, holds or controls shares of the other firm.</v>
      </c>
      <c r="E43" s="310"/>
      <c r="F43" s="310"/>
      <c r="G43" s="310"/>
      <c r="H43" s="310"/>
      <c r="I43" s="310"/>
      <c r="J43" s="310"/>
      <c r="K43" s="310"/>
      <c r="L43" s="350"/>
      <c r="O43" s="8" t="s">
        <v>341</v>
      </c>
      <c r="P43" s="8" t="s">
        <v>342</v>
      </c>
    </row>
    <row r="44" spans="1:18" s="31" customFormat="1" x14ac:dyDescent="0.25">
      <c r="A44" s="56"/>
      <c r="B44" s="346"/>
      <c r="C44" s="347"/>
      <c r="D44" s="310"/>
      <c r="E44" s="310"/>
      <c r="F44" s="310"/>
      <c r="G44" s="310"/>
      <c r="H44" s="310"/>
      <c r="I44" s="310"/>
      <c r="J44" s="310"/>
      <c r="K44" s="310"/>
      <c r="L44" s="350"/>
      <c r="O44" s="8" t="s">
        <v>343</v>
      </c>
      <c r="P44" s="8" t="s">
        <v>344</v>
      </c>
      <c r="Q44" s="8"/>
      <c r="R44" s="8"/>
    </row>
    <row r="45" spans="1:18" s="31" customFormat="1" x14ac:dyDescent="0.25">
      <c r="A45" s="56"/>
      <c r="B45" s="346"/>
      <c r="C45" s="347"/>
      <c r="D45" s="310"/>
      <c r="E45" s="310"/>
      <c r="F45" s="310"/>
      <c r="G45" s="310"/>
      <c r="H45" s="310"/>
      <c r="I45" s="310"/>
      <c r="J45" s="310"/>
      <c r="K45" s="310"/>
      <c r="L45" s="350"/>
      <c r="O45" s="8"/>
      <c r="P45" s="8"/>
      <c r="Q45" s="8"/>
      <c r="R45" s="8"/>
    </row>
    <row r="46" spans="1:18" s="31" customFormat="1" x14ac:dyDescent="0.25">
      <c r="A46" s="56"/>
      <c r="B46" s="348"/>
      <c r="C46" s="349"/>
      <c r="D46" s="351"/>
      <c r="E46" s="351"/>
      <c r="F46" s="351"/>
      <c r="G46" s="351"/>
      <c r="H46" s="351"/>
      <c r="I46" s="351"/>
      <c r="J46" s="351"/>
      <c r="K46" s="351"/>
      <c r="L46" s="352"/>
      <c r="O46" s="8"/>
      <c r="P46" s="8"/>
      <c r="Q46" s="8"/>
      <c r="R46" s="8"/>
    </row>
  </sheetData>
  <sheetProtection algorithmName="SHA-512" hashValue="lIrQE8FiKFJHxEtgrxdBZ6dB8ifRhc5SETzrD5pFKeJqJIBmIF+4o/nzhJzvxsgqkLMTaKDM+I0rcFL36ATJtA==" saltValue="r1EmKJ/KPwiA1nOk2b5WsQ==" spinCount="100000" sheet="1" objects="1" scenarios="1" selectLockedCells="1"/>
  <mergeCells count="18">
    <mergeCell ref="B4:L4"/>
    <mergeCell ref="B8:L8"/>
    <mergeCell ref="B10:L10"/>
    <mergeCell ref="B20:L20"/>
    <mergeCell ref="B27:L27"/>
    <mergeCell ref="B5:L5"/>
    <mergeCell ref="B6:L6"/>
    <mergeCell ref="B12:L13"/>
    <mergeCell ref="B15:L17"/>
    <mergeCell ref="B24:L24"/>
    <mergeCell ref="B29:L30"/>
    <mergeCell ref="B43:C46"/>
    <mergeCell ref="D43:L46"/>
    <mergeCell ref="B38:C42"/>
    <mergeCell ref="D38:L42"/>
    <mergeCell ref="B32:C34"/>
    <mergeCell ref="D32:J34"/>
    <mergeCell ref="B37:L37"/>
  </mergeCells>
  <printOptions horizontalCentered="1"/>
  <pageMargins left="0.25" right="0.25" top="0.75" bottom="0.75" header="0.3" footer="0.3"/>
  <pageSetup scale="76" firstPageNumber="3" fitToHeight="0" orientation="portrait" r:id="rId1"/>
  <headerFooter>
    <oddFooter>&amp;L&amp;A</oddFooter>
  </headerFooter>
  <ignoredErrors>
    <ignoredError sqref="B24" unlockedFormula="1"/>
  </ignoredError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A1CE24-493E-498A-901C-A275E23B1015}">
  <sheetPr>
    <tabColor rgb="FF00B0F0"/>
    <pageSetUpPr fitToPage="1"/>
  </sheetPr>
  <dimension ref="A1:S492"/>
  <sheetViews>
    <sheetView showGridLines="0" zoomScaleNormal="100" workbookViewId="0"/>
  </sheetViews>
  <sheetFormatPr defaultColWidth="9.42578125" defaultRowHeight="14.25" x14ac:dyDescent="0.25"/>
  <cols>
    <col min="1" max="1" width="1.5703125" style="6" customWidth="1"/>
    <col min="2" max="12" width="14.5703125" style="5" customWidth="1"/>
    <col min="13" max="13" width="9.28515625" style="7" customWidth="1"/>
    <col min="14" max="14" width="9.28515625" style="8" customWidth="1"/>
    <col min="15" max="16" width="9.28515625" style="8" hidden="1" customWidth="1"/>
    <col min="17" max="19" width="9.28515625" style="8" customWidth="1"/>
    <col min="20" max="16384" width="9.42578125" style="8"/>
  </cols>
  <sheetData>
    <row r="1" spans="1:16" x14ac:dyDescent="0.25">
      <c r="O1" s="9" t="s">
        <v>151</v>
      </c>
      <c r="P1" s="9" t="s">
        <v>161</v>
      </c>
    </row>
    <row r="2" spans="1:16" x14ac:dyDescent="0.25">
      <c r="B2" s="10" t="s">
        <v>118</v>
      </c>
      <c r="C2" s="10"/>
      <c r="D2" s="10"/>
      <c r="O2" s="2"/>
      <c r="P2" s="2"/>
    </row>
    <row r="3" spans="1:16" x14ac:dyDescent="0.25">
      <c r="B3" s="12"/>
      <c r="C3" s="12"/>
      <c r="D3" s="12"/>
      <c r="O3" s="2"/>
      <c r="P3" s="2"/>
    </row>
    <row r="4" spans="1:16" s="2" customFormat="1" x14ac:dyDescent="0.25">
      <c r="A4" s="1"/>
      <c r="B4" s="276" t="str">
        <f>Info!B4</f>
        <v>PURCHASERS' QUESTIONNAIRE</v>
      </c>
      <c r="C4" s="276"/>
      <c r="D4" s="276"/>
      <c r="E4" s="276"/>
      <c r="F4" s="276"/>
      <c r="G4" s="276"/>
      <c r="H4" s="276"/>
      <c r="I4" s="276"/>
      <c r="J4" s="276"/>
      <c r="K4" s="276"/>
      <c r="L4" s="276"/>
      <c r="M4" s="13"/>
      <c r="N4" s="39"/>
      <c r="O4" s="24"/>
      <c r="P4" s="24"/>
    </row>
    <row r="5" spans="1:16" s="2" customFormat="1" x14ac:dyDescent="0.25">
      <c r="A5" s="1"/>
      <c r="B5" s="276" t="str">
        <f>Info!B5</f>
        <v>NQ-2025-008</v>
      </c>
      <c r="C5" s="276"/>
      <c r="D5" s="276"/>
      <c r="E5" s="276"/>
      <c r="F5" s="276"/>
      <c r="G5" s="276"/>
      <c r="H5" s="276"/>
      <c r="I5" s="276"/>
      <c r="J5" s="276"/>
      <c r="K5" s="276"/>
      <c r="L5" s="276"/>
      <c r="M5" s="13"/>
      <c r="N5" s="39"/>
      <c r="O5" s="24"/>
      <c r="P5" s="24"/>
    </row>
    <row r="6" spans="1:16" s="4" customFormat="1" x14ac:dyDescent="0.25">
      <c r="A6" s="1"/>
      <c r="B6" s="276" t="str">
        <f>Info!B6</f>
        <v>THERMOFORMED MOLDED FIBRE TABLEWARE</v>
      </c>
      <c r="C6" s="276"/>
      <c r="D6" s="276"/>
      <c r="E6" s="276"/>
      <c r="F6" s="276"/>
      <c r="G6" s="276"/>
      <c r="H6" s="276"/>
      <c r="I6" s="276"/>
      <c r="J6" s="276"/>
      <c r="K6" s="276"/>
      <c r="L6" s="276"/>
      <c r="M6" s="24"/>
      <c r="N6" s="24"/>
      <c r="O6" s="16"/>
      <c r="P6" s="16"/>
    </row>
    <row r="7" spans="1:16" s="4" customFormat="1" x14ac:dyDescent="0.25">
      <c r="A7" s="1"/>
      <c r="B7" s="23"/>
      <c r="C7" s="23"/>
      <c r="D7" s="23"/>
      <c r="E7" s="23"/>
      <c r="F7" s="23"/>
      <c r="G7" s="23"/>
      <c r="H7" s="23"/>
      <c r="I7" s="23"/>
      <c r="J7" s="23"/>
      <c r="K7" s="23"/>
      <c r="L7" s="23"/>
      <c r="M7" s="24"/>
      <c r="N7" s="24"/>
      <c r="O7" s="25"/>
    </row>
    <row r="8" spans="1:16" s="4" customFormat="1" x14ac:dyDescent="0.25">
      <c r="A8" s="1"/>
      <c r="B8" s="468" t="str">
        <f>IF(Intro!$G$21="English",O8,P8)</f>
        <v>The following questions refer to the goods as defined in the product description on the Intro tab.</v>
      </c>
      <c r="C8" s="468"/>
      <c r="D8" s="468"/>
      <c r="E8" s="468"/>
      <c r="F8" s="468"/>
      <c r="G8" s="468"/>
      <c r="H8" s="468"/>
      <c r="I8" s="468"/>
      <c r="J8" s="468"/>
      <c r="K8" s="468"/>
      <c r="L8" s="468"/>
      <c r="M8" s="24"/>
      <c r="N8" s="24"/>
      <c r="O8" s="16" t="s">
        <v>372</v>
      </c>
      <c r="P8" s="16" t="s">
        <v>371</v>
      </c>
    </row>
    <row r="9" spans="1:16" s="4" customFormat="1" x14ac:dyDescent="0.25">
      <c r="A9" s="1"/>
      <c r="B9" s="468" t="str">
        <f>IF(Intro!$G$21="English",O9,P9)</f>
        <v xml:space="preserve">Product information and a glossary of terms can be found in the Info tab.
</v>
      </c>
      <c r="C9" s="468"/>
      <c r="D9" s="468"/>
      <c r="E9" s="468"/>
      <c r="F9" s="468"/>
      <c r="G9" s="468"/>
      <c r="H9" s="468"/>
      <c r="I9" s="468"/>
      <c r="J9" s="468"/>
      <c r="K9" s="468"/>
      <c r="L9" s="468"/>
      <c r="M9" s="24"/>
      <c r="N9" s="24"/>
      <c r="O9" s="16" t="s">
        <v>171</v>
      </c>
      <c r="P9" s="4" t="s">
        <v>172</v>
      </c>
    </row>
    <row r="10" spans="1:16" s="4" customFormat="1" x14ac:dyDescent="0.25">
      <c r="A10" s="1"/>
      <c r="B10" s="468" t="str">
        <f>IF(Intro!$G$21="English",O10,P10)</f>
        <v xml:space="preserve">Use the AddPub tab if more space is needed.
</v>
      </c>
      <c r="C10" s="468"/>
      <c r="D10" s="468"/>
      <c r="E10" s="468"/>
      <c r="F10" s="468"/>
      <c r="G10" s="468"/>
      <c r="H10" s="468"/>
      <c r="I10" s="468"/>
      <c r="J10" s="468"/>
      <c r="K10" s="468"/>
      <c r="L10" s="468"/>
      <c r="M10" s="24"/>
      <c r="N10" s="24"/>
      <c r="O10" s="16" t="s">
        <v>173</v>
      </c>
      <c r="P10" s="16" t="s">
        <v>174</v>
      </c>
    </row>
    <row r="11" spans="1:16" s="4" customFormat="1" x14ac:dyDescent="0.25">
      <c r="A11" s="1"/>
      <c r="B11" s="15"/>
      <c r="C11" s="15"/>
      <c r="D11" s="15"/>
      <c r="E11" s="3"/>
      <c r="F11" s="3"/>
      <c r="G11" s="3"/>
      <c r="H11" s="3"/>
      <c r="I11" s="3"/>
      <c r="J11" s="3"/>
      <c r="K11" s="3"/>
      <c r="L11" s="3"/>
      <c r="O11" s="16"/>
      <c r="P11" s="16"/>
    </row>
    <row r="12" spans="1:16" x14ac:dyDescent="0.25">
      <c r="B12" s="19" t="str">
        <f>UPPER(IF(Intro!$G$21="English",O12,P12))</f>
        <v>GENERAL FIRM INFORMATION</v>
      </c>
      <c r="C12" s="20"/>
      <c r="D12" s="20"/>
      <c r="E12" s="20"/>
      <c r="F12" s="20"/>
      <c r="G12" s="20"/>
      <c r="H12" s="20"/>
      <c r="I12" s="20"/>
      <c r="J12" s="20"/>
      <c r="K12" s="20"/>
      <c r="L12" s="21"/>
      <c r="M12" s="31"/>
      <c r="O12" s="8" t="s">
        <v>175</v>
      </c>
      <c r="P12" s="8" t="s">
        <v>176</v>
      </c>
    </row>
    <row r="13" spans="1:16" x14ac:dyDescent="0.25">
      <c r="B13" s="476" t="s">
        <v>9</v>
      </c>
      <c r="C13" s="477"/>
      <c r="D13" s="477"/>
      <c r="E13" s="477"/>
      <c r="F13" s="477"/>
      <c r="G13" s="477"/>
      <c r="H13" s="477"/>
      <c r="I13" s="477"/>
      <c r="J13" s="477"/>
      <c r="K13" s="477"/>
      <c r="L13" s="478"/>
      <c r="M13" s="8"/>
    </row>
    <row r="14" spans="1:16" s="31" customFormat="1" x14ac:dyDescent="0.25">
      <c r="A14" s="56"/>
      <c r="B14" s="68"/>
      <c r="C14" s="57"/>
      <c r="D14" s="57"/>
      <c r="E14" s="57"/>
      <c r="F14" s="57"/>
      <c r="G14" s="57"/>
      <c r="H14" s="57"/>
      <c r="I14" s="57"/>
      <c r="J14" s="57"/>
      <c r="K14" s="57"/>
      <c r="L14" s="58"/>
      <c r="O14" s="8"/>
      <c r="P14" s="8"/>
    </row>
    <row r="15" spans="1:16" s="31" customFormat="1" x14ac:dyDescent="0.25">
      <c r="A15" s="56"/>
      <c r="B15" s="424" t="str">
        <f>IF(Intro!$G$21="English",O15,P15)</f>
        <v>Indicate your firm's trade level with respect to the goods in Canada (Distributor, End user, Retailer):</v>
      </c>
      <c r="C15" s="425"/>
      <c r="D15" s="425"/>
      <c r="E15" s="425"/>
      <c r="F15" s="425"/>
      <c r="G15" s="425"/>
      <c r="H15" s="425"/>
      <c r="I15" s="425"/>
      <c r="J15" s="425"/>
      <c r="K15" s="425"/>
      <c r="L15" s="426"/>
      <c r="O15" s="8" t="str">
        <f>"Indicate your firm's trade level with respect to the goods in Canada ("&amp;Variables!B41&amp;", "&amp;Variables!B42&amp;", "&amp;Variables!B43&amp;"):"</f>
        <v>Indicate your firm's trade level with respect to the goods in Canada (Distributor, End user, Retailer):</v>
      </c>
      <c r="P15" s="8" t="str">
        <f>"Indiquez le niveau commercial de votre entreprise en ce qui concerne les marchandises au Canada ("&amp;Variables!C41&amp;", "&amp;Variables!C42&amp;", "&amp;Variables!C43&amp;"):"</f>
        <v>Indiquez le niveau commercial de votre entreprise en ce qui concerne les marchandises au Canada (Distributeur, Utilisateur final, Détaillant):</v>
      </c>
    </row>
    <row r="16" spans="1:16" s="31" customFormat="1" x14ac:dyDescent="0.25">
      <c r="A16" s="56"/>
      <c r="B16" s="68"/>
      <c r="C16" s="57"/>
      <c r="D16" s="57"/>
      <c r="E16" s="57"/>
      <c r="F16" s="57"/>
      <c r="G16" s="57"/>
      <c r="H16" s="57"/>
      <c r="I16" s="57"/>
      <c r="J16" s="57"/>
      <c r="K16" s="57"/>
      <c r="L16" s="58"/>
      <c r="O16" s="8"/>
      <c r="P16" s="8"/>
    </row>
    <row r="17" spans="1:19" x14ac:dyDescent="0.25">
      <c r="B17" s="469" t="str">
        <f>IF(Intro!$G$21="English",O17,P17)</f>
        <v>Select one</v>
      </c>
      <c r="C17" s="470"/>
      <c r="D17" s="430"/>
      <c r="E17" s="430"/>
      <c r="F17" s="430"/>
      <c r="G17" s="430"/>
      <c r="H17" s="59"/>
      <c r="I17" s="57"/>
      <c r="J17" s="57"/>
      <c r="K17" s="57"/>
      <c r="L17" s="58"/>
      <c r="M17" s="8"/>
      <c r="O17" s="8" t="s">
        <v>600</v>
      </c>
      <c r="P17" s="8" t="s">
        <v>601</v>
      </c>
      <c r="Q17" s="31"/>
      <c r="R17" s="31"/>
    </row>
    <row r="18" spans="1:19" s="31" customFormat="1" x14ac:dyDescent="0.25">
      <c r="A18" s="56"/>
      <c r="B18" s="69"/>
      <c r="C18" s="70"/>
      <c r="D18" s="70"/>
      <c r="E18" s="70"/>
      <c r="F18" s="70"/>
      <c r="G18" s="70"/>
      <c r="H18" s="70"/>
      <c r="I18" s="70"/>
      <c r="J18" s="70"/>
      <c r="K18" s="70"/>
      <c r="L18" s="71"/>
      <c r="O18" s="8"/>
      <c r="P18" s="8"/>
      <c r="S18" s="8"/>
    </row>
    <row r="19" spans="1:19" s="9" customFormat="1" x14ac:dyDescent="0.25">
      <c r="A19" s="6"/>
      <c r="B19" s="473" t="s">
        <v>11</v>
      </c>
      <c r="C19" s="474"/>
      <c r="D19" s="474"/>
      <c r="E19" s="474"/>
      <c r="F19" s="474"/>
      <c r="G19" s="474"/>
      <c r="H19" s="474"/>
      <c r="I19" s="474"/>
      <c r="J19" s="474"/>
      <c r="K19" s="474"/>
      <c r="L19" s="475"/>
      <c r="M19" s="48"/>
    </row>
    <row r="20" spans="1:19" s="31" customFormat="1" x14ac:dyDescent="0.25">
      <c r="A20" s="56"/>
      <c r="B20" s="68"/>
      <c r="C20" s="57"/>
      <c r="D20" s="57"/>
      <c r="E20" s="57"/>
      <c r="F20" s="57"/>
      <c r="G20" s="57"/>
      <c r="H20" s="57"/>
      <c r="I20" s="57"/>
      <c r="J20" s="57"/>
      <c r="K20" s="57"/>
      <c r="L20" s="58"/>
      <c r="O20" s="8"/>
      <c r="P20" s="8"/>
    </row>
    <row r="21" spans="1:19" s="31" customFormat="1" x14ac:dyDescent="0.25">
      <c r="A21" s="56"/>
      <c r="B21" s="316" t="str">
        <f>IF(Intro!$G$21="English",O21,P21)</f>
        <v>List the names and addresses of any foreign or Canadian firms related to your firm (see definition in Info tab) that are involved in the production, export, import, sale, purchase of the goods or supply of direct materials used to produce the goods. For each firm, indicate the nature of your association and its role in the industry.</v>
      </c>
      <c r="C21" s="317"/>
      <c r="D21" s="317"/>
      <c r="E21" s="317"/>
      <c r="F21" s="317"/>
      <c r="G21" s="317"/>
      <c r="H21" s="317"/>
      <c r="I21" s="317"/>
      <c r="J21" s="317"/>
      <c r="K21" s="317"/>
      <c r="L21" s="318"/>
      <c r="O21" s="8" t="s">
        <v>339</v>
      </c>
      <c r="P21" s="8" t="s">
        <v>340</v>
      </c>
    </row>
    <row r="22" spans="1:19" s="31" customFormat="1" x14ac:dyDescent="0.25">
      <c r="A22" s="56"/>
      <c r="B22" s="316"/>
      <c r="C22" s="317"/>
      <c r="D22" s="317"/>
      <c r="E22" s="317"/>
      <c r="F22" s="317"/>
      <c r="G22" s="317"/>
      <c r="H22" s="317"/>
      <c r="I22" s="317"/>
      <c r="J22" s="317"/>
      <c r="K22" s="317"/>
      <c r="L22" s="318"/>
      <c r="O22" s="8"/>
      <c r="P22" s="8"/>
    </row>
    <row r="23" spans="1:19" s="31" customFormat="1" x14ac:dyDescent="0.25">
      <c r="A23" s="56"/>
      <c r="B23" s="316"/>
      <c r="C23" s="317"/>
      <c r="D23" s="317"/>
      <c r="E23" s="317"/>
      <c r="F23" s="317"/>
      <c r="G23" s="317"/>
      <c r="H23" s="317"/>
      <c r="I23" s="317"/>
      <c r="J23" s="317"/>
      <c r="K23" s="317"/>
      <c r="L23" s="318"/>
      <c r="O23" s="8"/>
      <c r="P23" s="8"/>
    </row>
    <row r="24" spans="1:19" s="31" customFormat="1" x14ac:dyDescent="0.25">
      <c r="A24" s="56"/>
      <c r="B24" s="68"/>
      <c r="C24" s="57"/>
      <c r="D24" s="57"/>
      <c r="E24" s="57"/>
      <c r="F24" s="57"/>
      <c r="G24" s="57"/>
      <c r="H24" s="57"/>
      <c r="I24" s="57"/>
      <c r="J24" s="57"/>
      <c r="K24" s="57"/>
      <c r="L24" s="58"/>
      <c r="O24" s="8"/>
      <c r="P24" s="8"/>
    </row>
    <row r="25" spans="1:19" x14ac:dyDescent="0.25">
      <c r="B25" s="102"/>
      <c r="C25" s="471" t="str">
        <f>IF(Intro!$G$21="English",O25,P25)</f>
        <v>Firm Name</v>
      </c>
      <c r="D25" s="471"/>
      <c r="E25" s="471"/>
      <c r="F25" s="471" t="str">
        <f>IF(Intro!$G$21="English",O26,P26)</f>
        <v>Firm Address</v>
      </c>
      <c r="G25" s="471"/>
      <c r="H25" s="471" t="str">
        <f>IF(Intro!$G$21="English",O27,P27)</f>
        <v>Nature of association</v>
      </c>
      <c r="I25" s="471"/>
      <c r="J25" s="471" t="str">
        <f>IF(Intro!$G$21="English",O28,P28)</f>
        <v>Role in the Industry</v>
      </c>
      <c r="K25" s="471"/>
      <c r="L25" s="472"/>
      <c r="M25" s="8"/>
      <c r="O25" s="8" t="s">
        <v>73</v>
      </c>
      <c r="P25" s="8" t="s">
        <v>129</v>
      </c>
    </row>
    <row r="26" spans="1:19" x14ac:dyDescent="0.25">
      <c r="B26" s="467">
        <v>1</v>
      </c>
      <c r="C26" s="313"/>
      <c r="D26" s="313"/>
      <c r="E26" s="313"/>
      <c r="F26" s="313"/>
      <c r="G26" s="313"/>
      <c r="H26" s="313"/>
      <c r="I26" s="313"/>
      <c r="J26" s="313"/>
      <c r="K26" s="313"/>
      <c r="L26" s="314"/>
      <c r="M26" s="8"/>
      <c r="O26" s="8" t="s">
        <v>15</v>
      </c>
      <c r="P26" s="8" t="s">
        <v>6</v>
      </c>
    </row>
    <row r="27" spans="1:19" x14ac:dyDescent="0.25">
      <c r="B27" s="467"/>
      <c r="C27" s="313"/>
      <c r="D27" s="313"/>
      <c r="E27" s="313"/>
      <c r="F27" s="313"/>
      <c r="G27" s="313"/>
      <c r="H27" s="313"/>
      <c r="I27" s="313"/>
      <c r="J27" s="313"/>
      <c r="K27" s="313"/>
      <c r="L27" s="314"/>
      <c r="M27" s="8"/>
      <c r="O27" s="8" t="s">
        <v>275</v>
      </c>
      <c r="P27" s="8" t="s">
        <v>130</v>
      </c>
    </row>
    <row r="28" spans="1:19" x14ac:dyDescent="0.25">
      <c r="B28" s="467">
        <v>2</v>
      </c>
      <c r="C28" s="313"/>
      <c r="D28" s="313"/>
      <c r="E28" s="313"/>
      <c r="F28" s="313"/>
      <c r="G28" s="313"/>
      <c r="H28" s="313"/>
      <c r="I28" s="313"/>
      <c r="J28" s="313"/>
      <c r="K28" s="313"/>
      <c r="L28" s="314"/>
      <c r="M28" s="8"/>
      <c r="O28" s="8" t="s">
        <v>74</v>
      </c>
      <c r="P28" s="8" t="s">
        <v>86</v>
      </c>
    </row>
    <row r="29" spans="1:19" x14ac:dyDescent="0.25">
      <c r="B29" s="467"/>
      <c r="C29" s="313"/>
      <c r="D29" s="313"/>
      <c r="E29" s="313"/>
      <c r="F29" s="313"/>
      <c r="G29" s="313"/>
      <c r="H29" s="313"/>
      <c r="I29" s="313"/>
      <c r="J29" s="313"/>
      <c r="K29" s="313"/>
      <c r="L29" s="314"/>
      <c r="M29" s="8"/>
    </row>
    <row r="30" spans="1:19" x14ac:dyDescent="0.25">
      <c r="B30" s="467">
        <v>3</v>
      </c>
      <c r="C30" s="313"/>
      <c r="D30" s="313"/>
      <c r="E30" s="313"/>
      <c r="F30" s="313"/>
      <c r="G30" s="313"/>
      <c r="H30" s="313"/>
      <c r="I30" s="313"/>
      <c r="J30" s="313"/>
      <c r="K30" s="313"/>
      <c r="L30" s="314"/>
      <c r="M30" s="8"/>
    </row>
    <row r="31" spans="1:19" x14ac:dyDescent="0.25">
      <c r="B31" s="467"/>
      <c r="C31" s="313"/>
      <c r="D31" s="313"/>
      <c r="E31" s="313"/>
      <c r="F31" s="313"/>
      <c r="G31" s="313"/>
      <c r="H31" s="313"/>
      <c r="I31" s="313"/>
      <c r="J31" s="313"/>
      <c r="K31" s="313"/>
      <c r="L31" s="314"/>
      <c r="M31" s="8"/>
    </row>
    <row r="32" spans="1:19" x14ac:dyDescent="0.25">
      <c r="B32" s="467">
        <v>4</v>
      </c>
      <c r="C32" s="313"/>
      <c r="D32" s="313"/>
      <c r="E32" s="313"/>
      <c r="F32" s="313"/>
      <c r="G32" s="313"/>
      <c r="H32" s="313"/>
      <c r="I32" s="313"/>
      <c r="J32" s="313"/>
      <c r="K32" s="313"/>
      <c r="L32" s="314"/>
      <c r="M32" s="8"/>
    </row>
    <row r="33" spans="1:16" x14ac:dyDescent="0.25">
      <c r="B33" s="467"/>
      <c r="C33" s="313"/>
      <c r="D33" s="313"/>
      <c r="E33" s="313"/>
      <c r="F33" s="313"/>
      <c r="G33" s="313"/>
      <c r="H33" s="313"/>
      <c r="I33" s="313"/>
      <c r="J33" s="313"/>
      <c r="K33" s="313"/>
      <c r="L33" s="314"/>
      <c r="M33" s="8"/>
    </row>
    <row r="34" spans="1:16" x14ac:dyDescent="0.25">
      <c r="B34" s="467">
        <v>5</v>
      </c>
      <c r="C34" s="313"/>
      <c r="D34" s="313"/>
      <c r="E34" s="313"/>
      <c r="F34" s="313"/>
      <c r="G34" s="313"/>
      <c r="H34" s="313"/>
      <c r="I34" s="313"/>
      <c r="J34" s="313"/>
      <c r="K34" s="313"/>
      <c r="L34" s="314"/>
      <c r="M34" s="8"/>
    </row>
    <row r="35" spans="1:16" x14ac:dyDescent="0.25">
      <c r="B35" s="467"/>
      <c r="C35" s="313"/>
      <c r="D35" s="313"/>
      <c r="E35" s="313"/>
      <c r="F35" s="313"/>
      <c r="G35" s="313"/>
      <c r="H35" s="313"/>
      <c r="I35" s="313"/>
      <c r="J35" s="313"/>
      <c r="K35" s="313"/>
      <c r="L35" s="314"/>
      <c r="M35" s="8"/>
    </row>
    <row r="36" spans="1:16" x14ac:dyDescent="0.25">
      <c r="B36" s="467">
        <v>6</v>
      </c>
      <c r="C36" s="313"/>
      <c r="D36" s="313"/>
      <c r="E36" s="313"/>
      <c r="F36" s="313"/>
      <c r="G36" s="313"/>
      <c r="H36" s="313"/>
      <c r="I36" s="313"/>
      <c r="J36" s="313"/>
      <c r="K36" s="313"/>
      <c r="L36" s="314"/>
      <c r="M36" s="8"/>
    </row>
    <row r="37" spans="1:16" x14ac:dyDescent="0.25">
      <c r="B37" s="467"/>
      <c r="C37" s="313"/>
      <c r="D37" s="313"/>
      <c r="E37" s="313"/>
      <c r="F37" s="313"/>
      <c r="G37" s="313"/>
      <c r="H37" s="313"/>
      <c r="I37" s="313"/>
      <c r="J37" s="313"/>
      <c r="K37" s="313"/>
      <c r="L37" s="314"/>
      <c r="M37" s="8"/>
    </row>
    <row r="38" spans="1:16" x14ac:dyDescent="0.25">
      <c r="B38" s="467">
        <v>7</v>
      </c>
      <c r="C38" s="313"/>
      <c r="D38" s="313"/>
      <c r="E38" s="313"/>
      <c r="F38" s="313"/>
      <c r="G38" s="313"/>
      <c r="H38" s="313"/>
      <c r="I38" s="313"/>
      <c r="J38" s="313"/>
      <c r="K38" s="313"/>
      <c r="L38" s="314"/>
      <c r="M38" s="8"/>
    </row>
    <row r="39" spans="1:16" x14ac:dyDescent="0.25">
      <c r="B39" s="467"/>
      <c r="C39" s="313"/>
      <c r="D39" s="313"/>
      <c r="E39" s="313"/>
      <c r="F39" s="313"/>
      <c r="G39" s="313"/>
      <c r="H39" s="313"/>
      <c r="I39" s="313"/>
      <c r="J39" s="313"/>
      <c r="K39" s="313"/>
      <c r="L39" s="314"/>
      <c r="M39" s="8"/>
    </row>
    <row r="40" spans="1:16" x14ac:dyDescent="0.25">
      <c r="B40" s="467">
        <v>8</v>
      </c>
      <c r="C40" s="313"/>
      <c r="D40" s="313"/>
      <c r="E40" s="313"/>
      <c r="F40" s="313"/>
      <c r="G40" s="313"/>
      <c r="H40" s="313"/>
      <c r="I40" s="313"/>
      <c r="J40" s="313"/>
      <c r="K40" s="313"/>
      <c r="L40" s="314"/>
      <c r="M40" s="8"/>
    </row>
    <row r="41" spans="1:16" x14ac:dyDescent="0.25">
      <c r="B41" s="467"/>
      <c r="C41" s="313"/>
      <c r="D41" s="313"/>
      <c r="E41" s="313"/>
      <c r="F41" s="313"/>
      <c r="G41" s="313"/>
      <c r="H41" s="313"/>
      <c r="I41" s="313"/>
      <c r="J41" s="313"/>
      <c r="K41" s="313"/>
      <c r="L41" s="314"/>
      <c r="M41" s="8"/>
    </row>
    <row r="42" spans="1:16" x14ac:dyDescent="0.25">
      <c r="B42" s="467">
        <v>9</v>
      </c>
      <c r="C42" s="313"/>
      <c r="D42" s="313"/>
      <c r="E42" s="313"/>
      <c r="F42" s="313"/>
      <c r="G42" s="313"/>
      <c r="H42" s="313"/>
      <c r="I42" s="313"/>
      <c r="J42" s="313"/>
      <c r="K42" s="313"/>
      <c r="L42" s="314"/>
      <c r="M42" s="8"/>
    </row>
    <row r="43" spans="1:16" x14ac:dyDescent="0.25">
      <c r="B43" s="467"/>
      <c r="C43" s="313"/>
      <c r="D43" s="313"/>
      <c r="E43" s="313"/>
      <c r="F43" s="313"/>
      <c r="G43" s="313"/>
      <c r="H43" s="313"/>
      <c r="I43" s="313"/>
      <c r="J43" s="313"/>
      <c r="K43" s="313"/>
      <c r="L43" s="314"/>
      <c r="M43" s="8"/>
    </row>
    <row r="44" spans="1:16" x14ac:dyDescent="0.25">
      <c r="B44" s="467">
        <v>10</v>
      </c>
      <c r="C44" s="313"/>
      <c r="D44" s="313"/>
      <c r="E44" s="313"/>
      <c r="F44" s="313"/>
      <c r="G44" s="313"/>
      <c r="H44" s="313"/>
      <c r="I44" s="313"/>
      <c r="J44" s="313"/>
      <c r="K44" s="313"/>
      <c r="L44" s="314"/>
      <c r="M44" s="8"/>
    </row>
    <row r="45" spans="1:16" x14ac:dyDescent="0.25">
      <c r="B45" s="467"/>
      <c r="C45" s="313"/>
      <c r="D45" s="313"/>
      <c r="E45" s="313"/>
      <c r="F45" s="313"/>
      <c r="G45" s="313"/>
      <c r="H45" s="313"/>
      <c r="I45" s="313"/>
      <c r="J45" s="313"/>
      <c r="K45" s="313"/>
      <c r="L45" s="314"/>
      <c r="M45" s="8"/>
    </row>
    <row r="46" spans="1:16" s="31" customFormat="1" x14ac:dyDescent="0.25">
      <c r="A46" s="56"/>
      <c r="B46" s="69"/>
      <c r="C46" s="70"/>
      <c r="D46" s="70"/>
      <c r="E46" s="70"/>
      <c r="F46" s="70"/>
      <c r="G46" s="70"/>
      <c r="H46" s="70"/>
      <c r="I46" s="70"/>
      <c r="J46" s="70"/>
      <c r="K46" s="70"/>
      <c r="L46" s="71"/>
      <c r="O46" s="8"/>
      <c r="P46" s="8"/>
    </row>
    <row r="47" spans="1:16" s="4" customFormat="1" x14ac:dyDescent="0.25">
      <c r="A47" s="1"/>
      <c r="B47" s="15"/>
      <c r="C47" s="15"/>
      <c r="D47" s="15"/>
      <c r="E47" s="3"/>
      <c r="F47" s="3"/>
      <c r="G47" s="3"/>
      <c r="H47" s="3"/>
      <c r="I47" s="3"/>
      <c r="J47" s="3"/>
      <c r="K47" s="3"/>
      <c r="L47" s="3"/>
      <c r="O47" s="16"/>
      <c r="P47" s="16"/>
    </row>
    <row r="48" spans="1:16" x14ac:dyDescent="0.25">
      <c r="A48" s="27"/>
      <c r="B48" s="19" t="str">
        <f>UPPER(IF(Intro!$G$21="English",O48,P48))</f>
        <v>MARKET CHARACTERISTICS OF THE GOODS</v>
      </c>
      <c r="C48" s="20"/>
      <c r="D48" s="20"/>
      <c r="E48" s="20"/>
      <c r="F48" s="20"/>
      <c r="G48" s="20"/>
      <c r="H48" s="20"/>
      <c r="I48" s="20"/>
      <c r="J48" s="20"/>
      <c r="K48" s="20"/>
      <c r="L48" s="21"/>
      <c r="M48" s="31"/>
      <c r="O48" s="8" t="s">
        <v>177</v>
      </c>
      <c r="P48" s="8" t="s">
        <v>178</v>
      </c>
    </row>
    <row r="49" spans="1:16" s="9" customFormat="1" x14ac:dyDescent="0.25">
      <c r="A49" s="27"/>
      <c r="B49" s="473" t="s">
        <v>10</v>
      </c>
      <c r="C49" s="474"/>
      <c r="D49" s="474"/>
      <c r="E49" s="474"/>
      <c r="F49" s="474"/>
      <c r="G49" s="474"/>
      <c r="H49" s="474"/>
      <c r="I49" s="474"/>
      <c r="J49" s="474"/>
      <c r="K49" s="474"/>
      <c r="L49" s="475"/>
      <c r="M49" s="48"/>
    </row>
    <row r="50" spans="1:16" s="31" customFormat="1" x14ac:dyDescent="0.25">
      <c r="A50" s="72"/>
      <c r="B50" s="68"/>
      <c r="C50" s="57"/>
      <c r="D50" s="57"/>
      <c r="E50" s="57"/>
      <c r="F50" s="57"/>
      <c r="G50" s="57"/>
      <c r="H50" s="57"/>
      <c r="I50" s="57"/>
      <c r="J50" s="57"/>
      <c r="K50" s="57"/>
      <c r="L50" s="58"/>
      <c r="O50" s="8"/>
      <c r="P50" s="8"/>
    </row>
    <row r="51" spans="1:16" s="31" customFormat="1" x14ac:dyDescent="0.25">
      <c r="A51" s="72"/>
      <c r="B51" s="427" t="str">
        <f>IF(Intro!$G$21="English",O51,P51)</f>
        <v>If your firm is a distributor, indicate the primary industries in which the goods are sold.</v>
      </c>
      <c r="C51" s="428"/>
      <c r="D51" s="428"/>
      <c r="E51" s="428"/>
      <c r="F51" s="428"/>
      <c r="G51" s="428"/>
      <c r="H51" s="428"/>
      <c r="I51" s="428"/>
      <c r="J51" s="428"/>
      <c r="K51" s="428"/>
      <c r="L51" s="429"/>
      <c r="O51" s="8" t="s">
        <v>412</v>
      </c>
      <c r="P51" s="8" t="s">
        <v>413</v>
      </c>
    </row>
    <row r="52" spans="1:16" s="31" customFormat="1" x14ac:dyDescent="0.25">
      <c r="A52" s="72"/>
      <c r="B52" s="427" t="str">
        <f>IF(Intro!$G$21="English",O52,P52)</f>
        <v>If your firm is an end user indicate its primary industries.</v>
      </c>
      <c r="C52" s="428"/>
      <c r="D52" s="428"/>
      <c r="E52" s="428"/>
      <c r="F52" s="428"/>
      <c r="G52" s="428"/>
      <c r="H52" s="428"/>
      <c r="I52" s="428"/>
      <c r="J52" s="428"/>
      <c r="K52" s="428"/>
      <c r="L52" s="429"/>
      <c r="O52" s="8" t="s">
        <v>324</v>
      </c>
      <c r="P52" s="8" t="s">
        <v>414</v>
      </c>
    </row>
    <row r="53" spans="1:16" s="31" customFormat="1" x14ac:dyDescent="0.25">
      <c r="A53" s="72"/>
      <c r="B53" s="68"/>
      <c r="C53" s="57"/>
      <c r="D53" s="57"/>
      <c r="E53" s="57"/>
      <c r="F53" s="57"/>
      <c r="G53" s="57"/>
      <c r="H53" s="57"/>
      <c r="I53" s="57"/>
      <c r="J53" s="57"/>
      <c r="K53" s="57"/>
      <c r="L53" s="58"/>
      <c r="O53" s="8"/>
      <c r="P53" s="8"/>
    </row>
    <row r="54" spans="1:16" x14ac:dyDescent="0.25">
      <c r="A54" s="27"/>
      <c r="B54" s="309" t="str">
        <f>IF(Intro!$G$21="English",O54,P54)</f>
        <v xml:space="preserve">Primary Industry 1 </v>
      </c>
      <c r="C54" s="310"/>
      <c r="D54" s="313"/>
      <c r="E54" s="313"/>
      <c r="F54" s="313"/>
      <c r="G54" s="313"/>
      <c r="H54" s="313"/>
      <c r="I54" s="313"/>
      <c r="J54" s="313"/>
      <c r="K54" s="313"/>
      <c r="L54" s="314"/>
      <c r="M54" s="8"/>
      <c r="O54" s="8" t="s">
        <v>101</v>
      </c>
      <c r="P54" s="8" t="s">
        <v>102</v>
      </c>
    </row>
    <row r="55" spans="1:16" x14ac:dyDescent="0.25">
      <c r="A55" s="27"/>
      <c r="B55" s="309"/>
      <c r="C55" s="310"/>
      <c r="D55" s="313"/>
      <c r="E55" s="313"/>
      <c r="F55" s="313"/>
      <c r="G55" s="313"/>
      <c r="H55" s="313"/>
      <c r="I55" s="313"/>
      <c r="J55" s="313"/>
      <c r="K55" s="313"/>
      <c r="L55" s="314"/>
      <c r="M55" s="8"/>
    </row>
    <row r="56" spans="1:16" x14ac:dyDescent="0.25">
      <c r="A56" s="27"/>
      <c r="B56" s="309"/>
      <c r="C56" s="310"/>
      <c r="D56" s="313"/>
      <c r="E56" s="313"/>
      <c r="F56" s="313"/>
      <c r="G56" s="313"/>
      <c r="H56" s="313"/>
      <c r="I56" s="313"/>
      <c r="J56" s="313"/>
      <c r="K56" s="313"/>
      <c r="L56" s="314"/>
      <c r="M56" s="8"/>
    </row>
    <row r="57" spans="1:16" x14ac:dyDescent="0.25">
      <c r="A57" s="27"/>
      <c r="B57" s="309"/>
      <c r="C57" s="310"/>
      <c r="D57" s="313"/>
      <c r="E57" s="313"/>
      <c r="F57" s="313"/>
      <c r="G57" s="313"/>
      <c r="H57" s="313"/>
      <c r="I57" s="313"/>
      <c r="J57" s="313"/>
      <c r="K57" s="313"/>
      <c r="L57" s="314"/>
      <c r="M57" s="8"/>
    </row>
    <row r="58" spans="1:16" x14ac:dyDescent="0.25">
      <c r="A58" s="27"/>
      <c r="B58" s="309"/>
      <c r="C58" s="310"/>
      <c r="D58" s="313"/>
      <c r="E58" s="313"/>
      <c r="F58" s="313"/>
      <c r="G58" s="313"/>
      <c r="H58" s="313"/>
      <c r="I58" s="313"/>
      <c r="J58" s="313"/>
      <c r="K58" s="313"/>
      <c r="L58" s="314"/>
      <c r="M58" s="8"/>
    </row>
    <row r="59" spans="1:16" x14ac:dyDescent="0.25">
      <c r="A59" s="27"/>
      <c r="B59" s="309" t="str">
        <f>IF(Intro!$G$21="English",O59,P59)</f>
        <v>Primary Industry 2</v>
      </c>
      <c r="C59" s="310"/>
      <c r="D59" s="313"/>
      <c r="E59" s="313"/>
      <c r="F59" s="313"/>
      <c r="G59" s="313"/>
      <c r="H59" s="313"/>
      <c r="I59" s="313"/>
      <c r="J59" s="313"/>
      <c r="K59" s="313"/>
      <c r="L59" s="314"/>
      <c r="M59" s="8"/>
      <c r="O59" s="8" t="s">
        <v>197</v>
      </c>
      <c r="P59" s="8" t="s">
        <v>103</v>
      </c>
    </row>
    <row r="60" spans="1:16" x14ac:dyDescent="0.25">
      <c r="A60" s="27"/>
      <c r="B60" s="309"/>
      <c r="C60" s="310"/>
      <c r="D60" s="313"/>
      <c r="E60" s="313"/>
      <c r="F60" s="313"/>
      <c r="G60" s="313"/>
      <c r="H60" s="313"/>
      <c r="I60" s="313"/>
      <c r="J60" s="313"/>
      <c r="K60" s="313"/>
      <c r="L60" s="314"/>
      <c r="M60" s="8"/>
    </row>
    <row r="61" spans="1:16" x14ac:dyDescent="0.25">
      <c r="A61" s="27"/>
      <c r="B61" s="309"/>
      <c r="C61" s="310"/>
      <c r="D61" s="313"/>
      <c r="E61" s="313"/>
      <c r="F61" s="313"/>
      <c r="G61" s="313"/>
      <c r="H61" s="313"/>
      <c r="I61" s="313"/>
      <c r="J61" s="313"/>
      <c r="K61" s="313"/>
      <c r="L61" s="314"/>
      <c r="M61" s="8"/>
    </row>
    <row r="62" spans="1:16" x14ac:dyDescent="0.25">
      <c r="A62" s="27"/>
      <c r="B62" s="309"/>
      <c r="C62" s="310"/>
      <c r="D62" s="313"/>
      <c r="E62" s="313"/>
      <c r="F62" s="313"/>
      <c r="G62" s="313"/>
      <c r="H62" s="313"/>
      <c r="I62" s="313"/>
      <c r="J62" s="313"/>
      <c r="K62" s="313"/>
      <c r="L62" s="314"/>
      <c r="M62" s="8"/>
    </row>
    <row r="63" spans="1:16" x14ac:dyDescent="0.25">
      <c r="A63" s="27"/>
      <c r="B63" s="309"/>
      <c r="C63" s="310"/>
      <c r="D63" s="313"/>
      <c r="E63" s="313"/>
      <c r="F63" s="313"/>
      <c r="G63" s="313"/>
      <c r="H63" s="313"/>
      <c r="I63" s="313"/>
      <c r="J63" s="313"/>
      <c r="K63" s="313"/>
      <c r="L63" s="314"/>
      <c r="M63" s="8"/>
    </row>
    <row r="64" spans="1:16" x14ac:dyDescent="0.25">
      <c r="A64" s="27"/>
      <c r="B64" s="309" t="str">
        <f>IF(Intro!$G$21="English",O64,P64)</f>
        <v>Primary Industry 3</v>
      </c>
      <c r="C64" s="460"/>
      <c r="D64" s="313"/>
      <c r="E64" s="313"/>
      <c r="F64" s="313"/>
      <c r="G64" s="313"/>
      <c r="H64" s="313"/>
      <c r="I64" s="313"/>
      <c r="J64" s="313"/>
      <c r="K64" s="313"/>
      <c r="L64" s="314"/>
      <c r="M64" s="8"/>
      <c r="O64" s="8" t="s">
        <v>198</v>
      </c>
      <c r="P64" s="8" t="s">
        <v>104</v>
      </c>
    </row>
    <row r="65" spans="1:16" x14ac:dyDescent="0.25">
      <c r="A65" s="27"/>
      <c r="B65" s="309"/>
      <c r="C65" s="460"/>
      <c r="D65" s="313"/>
      <c r="E65" s="313"/>
      <c r="F65" s="313"/>
      <c r="G65" s="313"/>
      <c r="H65" s="313"/>
      <c r="I65" s="313"/>
      <c r="J65" s="313"/>
      <c r="K65" s="313"/>
      <c r="L65" s="314"/>
      <c r="M65" s="8"/>
    </row>
    <row r="66" spans="1:16" x14ac:dyDescent="0.25">
      <c r="A66" s="27"/>
      <c r="B66" s="309"/>
      <c r="C66" s="460"/>
      <c r="D66" s="313"/>
      <c r="E66" s="313"/>
      <c r="F66" s="313"/>
      <c r="G66" s="313"/>
      <c r="H66" s="313"/>
      <c r="I66" s="313"/>
      <c r="J66" s="313"/>
      <c r="K66" s="313"/>
      <c r="L66" s="314"/>
      <c r="M66" s="8"/>
    </row>
    <row r="67" spans="1:16" x14ac:dyDescent="0.25">
      <c r="A67" s="27"/>
      <c r="B67" s="309"/>
      <c r="C67" s="460"/>
      <c r="D67" s="313"/>
      <c r="E67" s="313"/>
      <c r="F67" s="313"/>
      <c r="G67" s="313"/>
      <c r="H67" s="313"/>
      <c r="I67" s="313"/>
      <c r="J67" s="313"/>
      <c r="K67" s="313"/>
      <c r="L67" s="314"/>
      <c r="M67" s="8"/>
    </row>
    <row r="68" spans="1:16" x14ac:dyDescent="0.25">
      <c r="A68" s="27"/>
      <c r="B68" s="311"/>
      <c r="C68" s="312"/>
      <c r="D68" s="313"/>
      <c r="E68" s="313"/>
      <c r="F68" s="313"/>
      <c r="G68" s="313"/>
      <c r="H68" s="313"/>
      <c r="I68" s="313"/>
      <c r="J68" s="313"/>
      <c r="K68" s="313"/>
      <c r="L68" s="314"/>
      <c r="M68" s="8"/>
    </row>
    <row r="69" spans="1:16" s="31" customFormat="1" x14ac:dyDescent="0.25">
      <c r="A69" s="72"/>
      <c r="B69" s="69"/>
      <c r="C69" s="70"/>
      <c r="D69" s="70"/>
      <c r="E69" s="70"/>
      <c r="F69" s="70"/>
      <c r="G69" s="70"/>
      <c r="H69" s="70"/>
      <c r="I69" s="70"/>
      <c r="J69" s="70"/>
      <c r="K69" s="70"/>
      <c r="L69" s="71"/>
      <c r="O69" s="8"/>
      <c r="P69" s="8"/>
    </row>
    <row r="70" spans="1:16" s="9" customFormat="1" x14ac:dyDescent="0.25">
      <c r="A70" s="6"/>
      <c r="B70" s="473" t="s">
        <v>252</v>
      </c>
      <c r="C70" s="474"/>
      <c r="D70" s="474"/>
      <c r="E70" s="474"/>
      <c r="F70" s="474"/>
      <c r="G70" s="474"/>
      <c r="H70" s="474"/>
      <c r="I70" s="474"/>
      <c r="J70" s="474"/>
      <c r="K70" s="474"/>
      <c r="L70" s="475"/>
      <c r="M70" s="48"/>
    </row>
    <row r="71" spans="1:16" s="31" customFormat="1" x14ac:dyDescent="0.25">
      <c r="A71" s="56"/>
      <c r="B71" s="68"/>
      <c r="C71" s="57"/>
      <c r="D71" s="57"/>
      <c r="E71" s="57"/>
      <c r="F71" s="57"/>
      <c r="G71" s="57"/>
      <c r="H71" s="57"/>
      <c r="I71" s="57"/>
      <c r="J71" s="57"/>
      <c r="K71" s="57"/>
      <c r="L71" s="58"/>
      <c r="O71" s="8"/>
      <c r="P71" s="8"/>
    </row>
    <row r="72" spans="1:16" s="31" customFormat="1" x14ac:dyDescent="0.25">
      <c r="A72" s="56"/>
      <c r="B72" s="316" t="str">
        <f>IF(Intro!$G$21="English",O72,P72)</f>
        <v>What goods, either domestically produced or imported, do you view as reasonable alternatives to the goods that your firm buys? Specify any restrictions or limitations to the use of these alternative products (e.g., quality, relative cost).</v>
      </c>
      <c r="C72" s="317"/>
      <c r="D72" s="317"/>
      <c r="E72" s="317"/>
      <c r="F72" s="317"/>
      <c r="G72" s="317"/>
      <c r="H72" s="317"/>
      <c r="I72" s="317"/>
      <c r="J72" s="317"/>
      <c r="K72" s="317"/>
      <c r="L72" s="318"/>
      <c r="O72" s="8" t="s">
        <v>276</v>
      </c>
      <c r="P72" s="8" t="s">
        <v>280</v>
      </c>
    </row>
    <row r="73" spans="1:16" s="31" customFormat="1" x14ac:dyDescent="0.25">
      <c r="A73" s="56"/>
      <c r="B73" s="316"/>
      <c r="C73" s="317"/>
      <c r="D73" s="317"/>
      <c r="E73" s="317"/>
      <c r="F73" s="317"/>
      <c r="G73" s="317"/>
      <c r="H73" s="317"/>
      <c r="I73" s="317"/>
      <c r="J73" s="317"/>
      <c r="K73" s="317"/>
      <c r="L73" s="318"/>
      <c r="O73" s="8"/>
      <c r="P73" s="8"/>
    </row>
    <row r="74" spans="1:16" s="31" customFormat="1" x14ac:dyDescent="0.25">
      <c r="A74" s="56"/>
      <c r="B74" s="316"/>
      <c r="C74" s="317"/>
      <c r="D74" s="317"/>
      <c r="E74" s="317"/>
      <c r="F74" s="317"/>
      <c r="G74" s="317"/>
      <c r="H74" s="317"/>
      <c r="I74" s="317"/>
      <c r="J74" s="317"/>
      <c r="K74" s="317"/>
      <c r="L74" s="318"/>
      <c r="O74" s="8"/>
      <c r="P74" s="8"/>
    </row>
    <row r="75" spans="1:16" s="31" customFormat="1" x14ac:dyDescent="0.25">
      <c r="A75" s="56"/>
      <c r="B75" s="68"/>
      <c r="C75" s="57"/>
      <c r="D75" s="57"/>
      <c r="E75" s="57"/>
      <c r="F75" s="57"/>
      <c r="G75" s="57"/>
      <c r="H75" s="57"/>
      <c r="I75" s="57"/>
      <c r="J75" s="57"/>
      <c r="K75" s="57"/>
      <c r="L75" s="58"/>
      <c r="O75" s="8"/>
      <c r="P75" s="8"/>
    </row>
    <row r="76" spans="1:16" x14ac:dyDescent="0.25">
      <c r="B76" s="462"/>
      <c r="C76" s="461" t="str">
        <f>IF(Intro!$G$21="English",O76,P76)</f>
        <v>Type of product bought by your firm</v>
      </c>
      <c r="D76" s="461"/>
      <c r="E76" s="461"/>
      <c r="F76" s="461" t="str">
        <f>IF(Intro!$G$21="English",O77,P77)</f>
        <v>Reasonable alternative product</v>
      </c>
      <c r="G76" s="461"/>
      <c r="H76" s="461"/>
      <c r="I76" s="361" t="str">
        <f>IF(Intro!$G$21="English",O79,P79)</f>
        <v>What are the  factors (physical strength, colours, material, design, price, etc.) that  make alternative products competitive?</v>
      </c>
      <c r="J76" s="362"/>
      <c r="K76" s="362"/>
      <c r="L76" s="464"/>
      <c r="M76" s="8"/>
      <c r="O76" s="8" t="s">
        <v>112</v>
      </c>
      <c r="P76" s="8" t="s">
        <v>113</v>
      </c>
    </row>
    <row r="77" spans="1:16" x14ac:dyDescent="0.25">
      <c r="B77" s="462"/>
      <c r="C77" s="461"/>
      <c r="D77" s="461"/>
      <c r="E77" s="461"/>
      <c r="F77" s="461"/>
      <c r="G77" s="461"/>
      <c r="H77" s="461"/>
      <c r="I77" s="364"/>
      <c r="J77" s="365"/>
      <c r="K77" s="365"/>
      <c r="L77" s="465"/>
      <c r="M77" s="8"/>
      <c r="O77" s="8" t="s">
        <v>109</v>
      </c>
      <c r="P77" s="8" t="s">
        <v>111</v>
      </c>
    </row>
    <row r="78" spans="1:16" x14ac:dyDescent="0.25">
      <c r="B78" s="462"/>
      <c r="C78" s="461"/>
      <c r="D78" s="461"/>
      <c r="E78" s="461"/>
      <c r="F78" s="461"/>
      <c r="G78" s="461"/>
      <c r="H78" s="461"/>
      <c r="I78" s="364"/>
      <c r="J78" s="365"/>
      <c r="K78" s="365"/>
      <c r="L78" s="465"/>
      <c r="M78" s="8"/>
      <c r="O78" s="8" t="s">
        <v>110</v>
      </c>
      <c r="P78" s="8" t="s">
        <v>146</v>
      </c>
    </row>
    <row r="79" spans="1:16" x14ac:dyDescent="0.25">
      <c r="B79" s="462"/>
      <c r="C79" s="461"/>
      <c r="D79" s="461"/>
      <c r="E79" s="461"/>
      <c r="F79" s="461"/>
      <c r="G79" s="461"/>
      <c r="H79" s="461"/>
      <c r="I79" s="364"/>
      <c r="J79" s="365"/>
      <c r="K79" s="365"/>
      <c r="L79" s="465"/>
      <c r="M79" s="8"/>
      <c r="O79" s="8" t="s">
        <v>587</v>
      </c>
      <c r="P79" s="8" t="s">
        <v>586</v>
      </c>
    </row>
    <row r="80" spans="1:16" x14ac:dyDescent="0.25">
      <c r="B80" s="462"/>
      <c r="C80" s="461"/>
      <c r="D80" s="461"/>
      <c r="E80" s="461"/>
      <c r="F80" s="461"/>
      <c r="G80" s="461"/>
      <c r="H80" s="461"/>
      <c r="I80" s="364"/>
      <c r="J80" s="365"/>
      <c r="K80" s="365"/>
      <c r="L80" s="465"/>
      <c r="M80" s="8"/>
      <c r="O80" s="22"/>
    </row>
    <row r="81" spans="2:15" x14ac:dyDescent="0.25">
      <c r="B81" s="462"/>
      <c r="C81" s="461"/>
      <c r="D81" s="461"/>
      <c r="E81" s="461"/>
      <c r="F81" s="461"/>
      <c r="G81" s="461"/>
      <c r="H81" s="461"/>
      <c r="I81" s="364"/>
      <c r="J81" s="365"/>
      <c r="K81" s="365"/>
      <c r="L81" s="465"/>
      <c r="M81" s="8"/>
      <c r="O81" s="22"/>
    </row>
    <row r="82" spans="2:15" x14ac:dyDescent="0.25">
      <c r="B82" s="463"/>
      <c r="C82" s="461"/>
      <c r="D82" s="461"/>
      <c r="E82" s="461"/>
      <c r="F82" s="461"/>
      <c r="G82" s="461"/>
      <c r="H82" s="461"/>
      <c r="I82" s="367"/>
      <c r="J82" s="368"/>
      <c r="K82" s="368"/>
      <c r="L82" s="466"/>
      <c r="M82" s="8"/>
      <c r="O82" s="22"/>
    </row>
    <row r="83" spans="2:15" x14ac:dyDescent="0.25">
      <c r="B83" s="450">
        <v>1</v>
      </c>
      <c r="C83" s="313"/>
      <c r="D83" s="313"/>
      <c r="E83" s="313"/>
      <c r="F83" s="313"/>
      <c r="G83" s="313"/>
      <c r="H83" s="313"/>
      <c r="I83" s="451"/>
      <c r="J83" s="452"/>
      <c r="K83" s="452"/>
      <c r="L83" s="453"/>
      <c r="M83" s="8"/>
    </row>
    <row r="84" spans="2:15" x14ac:dyDescent="0.25">
      <c r="B84" s="450"/>
      <c r="C84" s="313"/>
      <c r="D84" s="313"/>
      <c r="E84" s="313"/>
      <c r="F84" s="313"/>
      <c r="G84" s="313"/>
      <c r="H84" s="313"/>
      <c r="I84" s="454"/>
      <c r="J84" s="455"/>
      <c r="K84" s="455"/>
      <c r="L84" s="456"/>
      <c r="M84" s="8"/>
    </row>
    <row r="85" spans="2:15" x14ac:dyDescent="0.25">
      <c r="B85" s="450"/>
      <c r="C85" s="313"/>
      <c r="D85" s="313"/>
      <c r="E85" s="313"/>
      <c r="F85" s="313"/>
      <c r="G85" s="313"/>
      <c r="H85" s="313"/>
      <c r="I85" s="454"/>
      <c r="J85" s="455"/>
      <c r="K85" s="455"/>
      <c r="L85" s="456"/>
      <c r="M85" s="8"/>
    </row>
    <row r="86" spans="2:15" x14ac:dyDescent="0.25">
      <c r="B86" s="450"/>
      <c r="C86" s="313"/>
      <c r="D86" s="313"/>
      <c r="E86" s="313"/>
      <c r="F86" s="313"/>
      <c r="G86" s="313"/>
      <c r="H86" s="313"/>
      <c r="I86" s="454"/>
      <c r="J86" s="455"/>
      <c r="K86" s="455"/>
      <c r="L86" s="456"/>
      <c r="M86" s="8"/>
    </row>
    <row r="87" spans="2:15" x14ac:dyDescent="0.25">
      <c r="B87" s="450"/>
      <c r="C87" s="313"/>
      <c r="D87" s="313"/>
      <c r="E87" s="313"/>
      <c r="F87" s="313"/>
      <c r="G87" s="313"/>
      <c r="H87" s="313"/>
      <c r="I87" s="457"/>
      <c r="J87" s="458"/>
      <c r="K87" s="458"/>
      <c r="L87" s="459"/>
      <c r="M87" s="8"/>
    </row>
    <row r="88" spans="2:15" x14ac:dyDescent="0.25">
      <c r="B88" s="450">
        <v>2</v>
      </c>
      <c r="C88" s="313"/>
      <c r="D88" s="313"/>
      <c r="E88" s="313"/>
      <c r="F88" s="313"/>
      <c r="G88" s="313"/>
      <c r="H88" s="313"/>
      <c r="I88" s="451"/>
      <c r="J88" s="452"/>
      <c r="K88" s="452"/>
      <c r="L88" s="453"/>
      <c r="M88" s="8"/>
    </row>
    <row r="89" spans="2:15" x14ac:dyDescent="0.25">
      <c r="B89" s="450"/>
      <c r="C89" s="313"/>
      <c r="D89" s="313"/>
      <c r="E89" s="313"/>
      <c r="F89" s="313"/>
      <c r="G89" s="313"/>
      <c r="H89" s="313"/>
      <c r="I89" s="454"/>
      <c r="J89" s="455"/>
      <c r="K89" s="455"/>
      <c r="L89" s="456"/>
      <c r="M89" s="8"/>
    </row>
    <row r="90" spans="2:15" x14ac:dyDescent="0.25">
      <c r="B90" s="450"/>
      <c r="C90" s="313"/>
      <c r="D90" s="313"/>
      <c r="E90" s="313"/>
      <c r="F90" s="313"/>
      <c r="G90" s="313"/>
      <c r="H90" s="313"/>
      <c r="I90" s="454"/>
      <c r="J90" s="455"/>
      <c r="K90" s="455"/>
      <c r="L90" s="456"/>
      <c r="M90" s="8"/>
    </row>
    <row r="91" spans="2:15" x14ac:dyDescent="0.25">
      <c r="B91" s="450"/>
      <c r="C91" s="313"/>
      <c r="D91" s="313"/>
      <c r="E91" s="313"/>
      <c r="F91" s="313"/>
      <c r="G91" s="313"/>
      <c r="H91" s="313"/>
      <c r="I91" s="454"/>
      <c r="J91" s="455"/>
      <c r="K91" s="455"/>
      <c r="L91" s="456"/>
      <c r="M91" s="8"/>
    </row>
    <row r="92" spans="2:15" x14ac:dyDescent="0.25">
      <c r="B92" s="450"/>
      <c r="C92" s="313"/>
      <c r="D92" s="313"/>
      <c r="E92" s="313"/>
      <c r="F92" s="313"/>
      <c r="G92" s="313"/>
      <c r="H92" s="313"/>
      <c r="I92" s="457"/>
      <c r="J92" s="458"/>
      <c r="K92" s="458"/>
      <c r="L92" s="459"/>
      <c r="M92" s="8"/>
    </row>
    <row r="93" spans="2:15" x14ac:dyDescent="0.25">
      <c r="B93" s="450">
        <v>3</v>
      </c>
      <c r="C93" s="313"/>
      <c r="D93" s="313"/>
      <c r="E93" s="313"/>
      <c r="F93" s="313"/>
      <c r="G93" s="313"/>
      <c r="H93" s="313"/>
      <c r="I93" s="451"/>
      <c r="J93" s="452"/>
      <c r="K93" s="452"/>
      <c r="L93" s="453"/>
      <c r="M93" s="8"/>
    </row>
    <row r="94" spans="2:15" x14ac:dyDescent="0.25">
      <c r="B94" s="450"/>
      <c r="C94" s="313"/>
      <c r="D94" s="313"/>
      <c r="E94" s="313"/>
      <c r="F94" s="313"/>
      <c r="G94" s="313"/>
      <c r="H94" s="313"/>
      <c r="I94" s="454"/>
      <c r="J94" s="455"/>
      <c r="K94" s="455"/>
      <c r="L94" s="456"/>
      <c r="M94" s="8"/>
    </row>
    <row r="95" spans="2:15" x14ac:dyDescent="0.25">
      <c r="B95" s="450"/>
      <c r="C95" s="313"/>
      <c r="D95" s="313"/>
      <c r="E95" s="313"/>
      <c r="F95" s="313"/>
      <c r="G95" s="313"/>
      <c r="H95" s="313"/>
      <c r="I95" s="454"/>
      <c r="J95" s="455"/>
      <c r="K95" s="455"/>
      <c r="L95" s="456"/>
      <c r="M95" s="8"/>
    </row>
    <row r="96" spans="2:15" x14ac:dyDescent="0.25">
      <c r="B96" s="450"/>
      <c r="C96" s="313"/>
      <c r="D96" s="313"/>
      <c r="E96" s="313"/>
      <c r="F96" s="313"/>
      <c r="G96" s="313"/>
      <c r="H96" s="313"/>
      <c r="I96" s="454"/>
      <c r="J96" s="455"/>
      <c r="K96" s="455"/>
      <c r="L96" s="456"/>
      <c r="M96" s="8"/>
    </row>
    <row r="97" spans="2:13" x14ac:dyDescent="0.25">
      <c r="B97" s="450"/>
      <c r="C97" s="313"/>
      <c r="D97" s="313"/>
      <c r="E97" s="313"/>
      <c r="F97" s="313"/>
      <c r="G97" s="313"/>
      <c r="H97" s="313"/>
      <c r="I97" s="457"/>
      <c r="J97" s="458"/>
      <c r="K97" s="458"/>
      <c r="L97" s="459"/>
      <c r="M97" s="8"/>
    </row>
    <row r="98" spans="2:13" x14ac:dyDescent="0.25">
      <c r="B98" s="450">
        <v>4</v>
      </c>
      <c r="C98" s="313"/>
      <c r="D98" s="313"/>
      <c r="E98" s="313"/>
      <c r="F98" s="313"/>
      <c r="G98" s="313"/>
      <c r="H98" s="313"/>
      <c r="I98" s="451"/>
      <c r="J98" s="452"/>
      <c r="K98" s="452"/>
      <c r="L98" s="453"/>
      <c r="M98" s="8"/>
    </row>
    <row r="99" spans="2:13" x14ac:dyDescent="0.25">
      <c r="B99" s="450"/>
      <c r="C99" s="313"/>
      <c r="D99" s="313"/>
      <c r="E99" s="313"/>
      <c r="F99" s="313"/>
      <c r="G99" s="313"/>
      <c r="H99" s="313"/>
      <c r="I99" s="454"/>
      <c r="J99" s="455"/>
      <c r="K99" s="455"/>
      <c r="L99" s="456"/>
      <c r="M99" s="8"/>
    </row>
    <row r="100" spans="2:13" x14ac:dyDescent="0.25">
      <c r="B100" s="450"/>
      <c r="C100" s="313"/>
      <c r="D100" s="313"/>
      <c r="E100" s="313"/>
      <c r="F100" s="313"/>
      <c r="G100" s="313"/>
      <c r="H100" s="313"/>
      <c r="I100" s="454"/>
      <c r="J100" s="455"/>
      <c r="K100" s="455"/>
      <c r="L100" s="456"/>
      <c r="M100" s="8"/>
    </row>
    <row r="101" spans="2:13" x14ac:dyDescent="0.25">
      <c r="B101" s="450"/>
      <c r="C101" s="313"/>
      <c r="D101" s="313"/>
      <c r="E101" s="313"/>
      <c r="F101" s="313"/>
      <c r="G101" s="313"/>
      <c r="H101" s="313"/>
      <c r="I101" s="454"/>
      <c r="J101" s="455"/>
      <c r="K101" s="455"/>
      <c r="L101" s="456"/>
      <c r="M101" s="8"/>
    </row>
    <row r="102" spans="2:13" x14ac:dyDescent="0.25">
      <c r="B102" s="450"/>
      <c r="C102" s="313"/>
      <c r="D102" s="313"/>
      <c r="E102" s="313"/>
      <c r="F102" s="313"/>
      <c r="G102" s="313"/>
      <c r="H102" s="313"/>
      <c r="I102" s="457"/>
      <c r="J102" s="458"/>
      <c r="K102" s="458"/>
      <c r="L102" s="459"/>
      <c r="M102" s="8"/>
    </row>
    <row r="103" spans="2:13" x14ac:dyDescent="0.25">
      <c r="B103" s="450">
        <v>5</v>
      </c>
      <c r="C103" s="313"/>
      <c r="D103" s="313"/>
      <c r="E103" s="313"/>
      <c r="F103" s="313"/>
      <c r="G103" s="313"/>
      <c r="H103" s="313"/>
      <c r="I103" s="451"/>
      <c r="J103" s="452"/>
      <c r="K103" s="452"/>
      <c r="L103" s="453"/>
      <c r="M103" s="8"/>
    </row>
    <row r="104" spans="2:13" x14ac:dyDescent="0.25">
      <c r="B104" s="450"/>
      <c r="C104" s="313"/>
      <c r="D104" s="313"/>
      <c r="E104" s="313"/>
      <c r="F104" s="313"/>
      <c r="G104" s="313"/>
      <c r="H104" s="313"/>
      <c r="I104" s="454"/>
      <c r="J104" s="455"/>
      <c r="K104" s="455"/>
      <c r="L104" s="456"/>
      <c r="M104" s="8"/>
    </row>
    <row r="105" spans="2:13" x14ac:dyDescent="0.25">
      <c r="B105" s="450"/>
      <c r="C105" s="313"/>
      <c r="D105" s="313"/>
      <c r="E105" s="313"/>
      <c r="F105" s="313"/>
      <c r="G105" s="313"/>
      <c r="H105" s="313"/>
      <c r="I105" s="454"/>
      <c r="J105" s="455"/>
      <c r="K105" s="455"/>
      <c r="L105" s="456"/>
      <c r="M105" s="8"/>
    </row>
    <row r="106" spans="2:13" x14ac:dyDescent="0.25">
      <c r="B106" s="450"/>
      <c r="C106" s="313"/>
      <c r="D106" s="313"/>
      <c r="E106" s="313"/>
      <c r="F106" s="313"/>
      <c r="G106" s="313"/>
      <c r="H106" s="313"/>
      <c r="I106" s="454"/>
      <c r="J106" s="455"/>
      <c r="K106" s="455"/>
      <c r="L106" s="456"/>
      <c r="M106" s="8"/>
    </row>
    <row r="107" spans="2:13" x14ac:dyDescent="0.25">
      <c r="B107" s="450"/>
      <c r="C107" s="313"/>
      <c r="D107" s="313"/>
      <c r="E107" s="313"/>
      <c r="F107" s="313"/>
      <c r="G107" s="313"/>
      <c r="H107" s="313"/>
      <c r="I107" s="457"/>
      <c r="J107" s="458"/>
      <c r="K107" s="458"/>
      <c r="L107" s="459"/>
      <c r="M107" s="8"/>
    </row>
    <row r="108" spans="2:13" x14ac:dyDescent="0.25">
      <c r="B108" s="450">
        <v>6</v>
      </c>
      <c r="C108" s="313"/>
      <c r="D108" s="313"/>
      <c r="E108" s="313"/>
      <c r="F108" s="313"/>
      <c r="G108" s="313"/>
      <c r="H108" s="313"/>
      <c r="I108" s="451"/>
      <c r="J108" s="452"/>
      <c r="K108" s="452"/>
      <c r="L108" s="453"/>
      <c r="M108" s="8"/>
    </row>
    <row r="109" spans="2:13" x14ac:dyDescent="0.25">
      <c r="B109" s="450"/>
      <c r="C109" s="313"/>
      <c r="D109" s="313"/>
      <c r="E109" s="313"/>
      <c r="F109" s="313"/>
      <c r="G109" s="313"/>
      <c r="H109" s="313"/>
      <c r="I109" s="454"/>
      <c r="J109" s="455"/>
      <c r="K109" s="455"/>
      <c r="L109" s="456"/>
      <c r="M109" s="8"/>
    </row>
    <row r="110" spans="2:13" x14ac:dyDescent="0.25">
      <c r="B110" s="450"/>
      <c r="C110" s="313"/>
      <c r="D110" s="313"/>
      <c r="E110" s="313"/>
      <c r="F110" s="313"/>
      <c r="G110" s="313"/>
      <c r="H110" s="313"/>
      <c r="I110" s="454"/>
      <c r="J110" s="455"/>
      <c r="K110" s="455"/>
      <c r="L110" s="456"/>
      <c r="M110" s="8"/>
    </row>
    <row r="111" spans="2:13" x14ac:dyDescent="0.25">
      <c r="B111" s="450"/>
      <c r="C111" s="313"/>
      <c r="D111" s="313"/>
      <c r="E111" s="313"/>
      <c r="F111" s="313"/>
      <c r="G111" s="313"/>
      <c r="H111" s="313"/>
      <c r="I111" s="454"/>
      <c r="J111" s="455"/>
      <c r="K111" s="455"/>
      <c r="L111" s="456"/>
      <c r="M111" s="8"/>
    </row>
    <row r="112" spans="2:13" x14ac:dyDescent="0.25">
      <c r="B112" s="450"/>
      <c r="C112" s="313"/>
      <c r="D112" s="313"/>
      <c r="E112" s="313"/>
      <c r="F112" s="313"/>
      <c r="G112" s="313"/>
      <c r="H112" s="313"/>
      <c r="I112" s="457"/>
      <c r="J112" s="458"/>
      <c r="K112" s="458"/>
      <c r="L112" s="459"/>
      <c r="M112" s="8"/>
    </row>
    <row r="113" spans="2:13" x14ac:dyDescent="0.25">
      <c r="B113" s="450">
        <v>7</v>
      </c>
      <c r="C113" s="313"/>
      <c r="D113" s="313"/>
      <c r="E113" s="313"/>
      <c r="F113" s="313"/>
      <c r="G113" s="313"/>
      <c r="H113" s="313"/>
      <c r="I113" s="451"/>
      <c r="J113" s="452"/>
      <c r="K113" s="452"/>
      <c r="L113" s="453"/>
      <c r="M113" s="8"/>
    </row>
    <row r="114" spans="2:13" x14ac:dyDescent="0.25">
      <c r="B114" s="450"/>
      <c r="C114" s="313"/>
      <c r="D114" s="313"/>
      <c r="E114" s="313"/>
      <c r="F114" s="313"/>
      <c r="G114" s="313"/>
      <c r="H114" s="313"/>
      <c r="I114" s="454"/>
      <c r="J114" s="455"/>
      <c r="K114" s="455"/>
      <c r="L114" s="456"/>
      <c r="M114" s="8"/>
    </row>
    <row r="115" spans="2:13" x14ac:dyDescent="0.25">
      <c r="B115" s="450"/>
      <c r="C115" s="313"/>
      <c r="D115" s="313"/>
      <c r="E115" s="313"/>
      <c r="F115" s="313"/>
      <c r="G115" s="313"/>
      <c r="H115" s="313"/>
      <c r="I115" s="454"/>
      <c r="J115" s="455"/>
      <c r="K115" s="455"/>
      <c r="L115" s="456"/>
      <c r="M115" s="8"/>
    </row>
    <row r="116" spans="2:13" x14ac:dyDescent="0.25">
      <c r="B116" s="450"/>
      <c r="C116" s="313"/>
      <c r="D116" s="313"/>
      <c r="E116" s="313"/>
      <c r="F116" s="313"/>
      <c r="G116" s="313"/>
      <c r="H116" s="313"/>
      <c r="I116" s="454"/>
      <c r="J116" s="455"/>
      <c r="K116" s="455"/>
      <c r="L116" s="456"/>
      <c r="M116" s="8"/>
    </row>
    <row r="117" spans="2:13" x14ac:dyDescent="0.25">
      <c r="B117" s="450"/>
      <c r="C117" s="313"/>
      <c r="D117" s="313"/>
      <c r="E117" s="313"/>
      <c r="F117" s="313"/>
      <c r="G117" s="313"/>
      <c r="H117" s="313"/>
      <c r="I117" s="457"/>
      <c r="J117" s="458"/>
      <c r="K117" s="458"/>
      <c r="L117" s="459"/>
      <c r="M117" s="8"/>
    </row>
    <row r="118" spans="2:13" x14ac:dyDescent="0.25">
      <c r="B118" s="450">
        <v>8</v>
      </c>
      <c r="C118" s="313"/>
      <c r="D118" s="313"/>
      <c r="E118" s="313"/>
      <c r="F118" s="313"/>
      <c r="G118" s="313"/>
      <c r="H118" s="313"/>
      <c r="I118" s="451"/>
      <c r="J118" s="452"/>
      <c r="K118" s="452"/>
      <c r="L118" s="453"/>
      <c r="M118" s="8"/>
    </row>
    <row r="119" spans="2:13" x14ac:dyDescent="0.25">
      <c r="B119" s="450"/>
      <c r="C119" s="313"/>
      <c r="D119" s="313"/>
      <c r="E119" s="313"/>
      <c r="F119" s="313"/>
      <c r="G119" s="313"/>
      <c r="H119" s="313"/>
      <c r="I119" s="454"/>
      <c r="J119" s="455"/>
      <c r="K119" s="455"/>
      <c r="L119" s="456"/>
      <c r="M119" s="8"/>
    </row>
    <row r="120" spans="2:13" x14ac:dyDescent="0.25">
      <c r="B120" s="450"/>
      <c r="C120" s="313"/>
      <c r="D120" s="313"/>
      <c r="E120" s="313"/>
      <c r="F120" s="313"/>
      <c r="G120" s="313"/>
      <c r="H120" s="313"/>
      <c r="I120" s="454"/>
      <c r="J120" s="455"/>
      <c r="K120" s="455"/>
      <c r="L120" s="456"/>
      <c r="M120" s="8"/>
    </row>
    <row r="121" spans="2:13" x14ac:dyDescent="0.25">
      <c r="B121" s="450"/>
      <c r="C121" s="313"/>
      <c r="D121" s="313"/>
      <c r="E121" s="313"/>
      <c r="F121" s="313"/>
      <c r="G121" s="313"/>
      <c r="H121" s="313"/>
      <c r="I121" s="454"/>
      <c r="J121" s="455"/>
      <c r="K121" s="455"/>
      <c r="L121" s="456"/>
      <c r="M121" s="8"/>
    </row>
    <row r="122" spans="2:13" x14ac:dyDescent="0.25">
      <c r="B122" s="450"/>
      <c r="C122" s="313"/>
      <c r="D122" s="313"/>
      <c r="E122" s="313"/>
      <c r="F122" s="313"/>
      <c r="G122" s="313"/>
      <c r="H122" s="313"/>
      <c r="I122" s="457"/>
      <c r="J122" s="458"/>
      <c r="K122" s="458"/>
      <c r="L122" s="459"/>
      <c r="M122" s="8"/>
    </row>
    <row r="123" spans="2:13" x14ac:dyDescent="0.25">
      <c r="B123" s="450">
        <v>9</v>
      </c>
      <c r="C123" s="313"/>
      <c r="D123" s="313"/>
      <c r="E123" s="313"/>
      <c r="F123" s="313"/>
      <c r="G123" s="313"/>
      <c r="H123" s="313"/>
      <c r="I123" s="451"/>
      <c r="J123" s="452"/>
      <c r="K123" s="452"/>
      <c r="L123" s="453"/>
      <c r="M123" s="8"/>
    </row>
    <row r="124" spans="2:13" x14ac:dyDescent="0.25">
      <c r="B124" s="450"/>
      <c r="C124" s="313"/>
      <c r="D124" s="313"/>
      <c r="E124" s="313"/>
      <c r="F124" s="313"/>
      <c r="G124" s="313"/>
      <c r="H124" s="313"/>
      <c r="I124" s="454"/>
      <c r="J124" s="455"/>
      <c r="K124" s="455"/>
      <c r="L124" s="456"/>
      <c r="M124" s="8"/>
    </row>
    <row r="125" spans="2:13" x14ac:dyDescent="0.25">
      <c r="B125" s="450"/>
      <c r="C125" s="313"/>
      <c r="D125" s="313"/>
      <c r="E125" s="313"/>
      <c r="F125" s="313"/>
      <c r="G125" s="313"/>
      <c r="H125" s="313"/>
      <c r="I125" s="454"/>
      <c r="J125" s="455"/>
      <c r="K125" s="455"/>
      <c r="L125" s="456"/>
      <c r="M125" s="8"/>
    </row>
    <row r="126" spans="2:13" x14ac:dyDescent="0.25">
      <c r="B126" s="450"/>
      <c r="C126" s="313"/>
      <c r="D126" s="313"/>
      <c r="E126" s="313"/>
      <c r="F126" s="313"/>
      <c r="G126" s="313"/>
      <c r="H126" s="313"/>
      <c r="I126" s="454"/>
      <c r="J126" s="455"/>
      <c r="K126" s="455"/>
      <c r="L126" s="456"/>
      <c r="M126" s="8"/>
    </row>
    <row r="127" spans="2:13" x14ac:dyDescent="0.25">
      <c r="B127" s="450"/>
      <c r="C127" s="313"/>
      <c r="D127" s="313"/>
      <c r="E127" s="313"/>
      <c r="F127" s="313"/>
      <c r="G127" s="313"/>
      <c r="H127" s="313"/>
      <c r="I127" s="457"/>
      <c r="J127" s="458"/>
      <c r="K127" s="458"/>
      <c r="L127" s="459"/>
      <c r="M127" s="8"/>
    </row>
    <row r="128" spans="2:13" x14ac:dyDescent="0.25">
      <c r="B128" s="450">
        <v>10</v>
      </c>
      <c r="C128" s="313"/>
      <c r="D128" s="313"/>
      <c r="E128" s="313"/>
      <c r="F128" s="313"/>
      <c r="G128" s="313"/>
      <c r="H128" s="313"/>
      <c r="I128" s="451"/>
      <c r="J128" s="452"/>
      <c r="K128" s="452"/>
      <c r="L128" s="453"/>
      <c r="M128" s="8"/>
    </row>
    <row r="129" spans="1:16" x14ac:dyDescent="0.25">
      <c r="B129" s="450"/>
      <c r="C129" s="313"/>
      <c r="D129" s="313"/>
      <c r="E129" s="313"/>
      <c r="F129" s="313"/>
      <c r="G129" s="313"/>
      <c r="H129" s="313"/>
      <c r="I129" s="454"/>
      <c r="J129" s="455"/>
      <c r="K129" s="455"/>
      <c r="L129" s="456"/>
      <c r="M129" s="8"/>
    </row>
    <row r="130" spans="1:16" x14ac:dyDescent="0.25">
      <c r="B130" s="450"/>
      <c r="C130" s="313"/>
      <c r="D130" s="313"/>
      <c r="E130" s="313"/>
      <c r="F130" s="313"/>
      <c r="G130" s="313"/>
      <c r="H130" s="313"/>
      <c r="I130" s="454"/>
      <c r="J130" s="455"/>
      <c r="K130" s="455"/>
      <c r="L130" s="456"/>
      <c r="M130" s="8"/>
    </row>
    <row r="131" spans="1:16" x14ac:dyDescent="0.25">
      <c r="B131" s="450"/>
      <c r="C131" s="313"/>
      <c r="D131" s="313"/>
      <c r="E131" s="313"/>
      <c r="F131" s="313"/>
      <c r="G131" s="313"/>
      <c r="H131" s="313"/>
      <c r="I131" s="454"/>
      <c r="J131" s="455"/>
      <c r="K131" s="455"/>
      <c r="L131" s="456"/>
      <c r="M131" s="8"/>
    </row>
    <row r="132" spans="1:16" x14ac:dyDescent="0.25">
      <c r="B132" s="450"/>
      <c r="C132" s="313"/>
      <c r="D132" s="313"/>
      <c r="E132" s="313"/>
      <c r="F132" s="313"/>
      <c r="G132" s="313"/>
      <c r="H132" s="313"/>
      <c r="I132" s="457"/>
      <c r="J132" s="458"/>
      <c r="K132" s="458"/>
      <c r="L132" s="459"/>
      <c r="M132" s="8"/>
    </row>
    <row r="133" spans="1:16" s="31" customFormat="1" x14ac:dyDescent="0.25">
      <c r="A133" s="56"/>
      <c r="B133" s="69"/>
      <c r="C133" s="70"/>
      <c r="D133" s="70"/>
      <c r="E133" s="70"/>
      <c r="F133" s="70"/>
      <c r="G133" s="70"/>
      <c r="H133" s="70"/>
      <c r="I133" s="70"/>
      <c r="J133" s="70"/>
      <c r="K133" s="70"/>
      <c r="L133" s="71"/>
      <c r="O133" s="8"/>
      <c r="P133" s="8"/>
    </row>
    <row r="134" spans="1:16" s="9" customFormat="1" x14ac:dyDescent="0.25">
      <c r="A134" s="27"/>
      <c r="B134" s="473" t="s">
        <v>253</v>
      </c>
      <c r="C134" s="474"/>
      <c r="D134" s="474"/>
      <c r="E134" s="474"/>
      <c r="F134" s="474"/>
      <c r="G134" s="474"/>
      <c r="H134" s="474"/>
      <c r="I134" s="474"/>
      <c r="J134" s="474"/>
      <c r="K134" s="474"/>
      <c r="L134" s="475"/>
      <c r="M134" s="48"/>
    </row>
    <row r="135" spans="1:16" s="31" customFormat="1" x14ac:dyDescent="0.25">
      <c r="A135" s="72"/>
      <c r="B135" s="68"/>
      <c r="C135" s="57"/>
      <c r="D135" s="57"/>
      <c r="E135" s="57"/>
      <c r="F135" s="57"/>
      <c r="G135" s="57"/>
      <c r="H135" s="57"/>
      <c r="I135" s="57"/>
      <c r="J135" s="57"/>
      <c r="K135" s="57"/>
      <c r="L135" s="58"/>
      <c r="O135" s="8"/>
      <c r="P135" s="8"/>
    </row>
    <row r="136" spans="1:16" s="31" customFormat="1" x14ac:dyDescent="0.25">
      <c r="A136" s="72"/>
      <c r="B136" s="316" t="str">
        <f>IF(Intro!$G$21="English",O136,P136)</f>
        <v>Provide details on whether there have been any changes in technology that have impacted the Canadian market for the goods since January 1, 2022.</v>
      </c>
      <c r="C136" s="317"/>
      <c r="D136" s="317"/>
      <c r="E136" s="317"/>
      <c r="F136" s="317"/>
      <c r="G136" s="317"/>
      <c r="H136" s="317"/>
      <c r="I136" s="317"/>
      <c r="J136" s="317"/>
      <c r="K136" s="317"/>
      <c r="L136" s="318"/>
      <c r="O136" s="8" t="str">
        <f>"Provide details on whether there have been any changes in technology that have impacted the Canadian market for the goods since January 1, "&amp;Variables!B6&amp;"."</f>
        <v>Provide details on whether there have been any changes in technology that have impacted the Canadian market for the goods since January 1, 2022.</v>
      </c>
      <c r="P136" s="8" t="str">
        <f>"Fournissez des détails indiquant s'il y a eu des changements technologiques qui ont eu une incidence sur le marché canadien des marchandises depuis le 1er janvier "&amp;Variables!B6&amp;"."</f>
        <v>Fournissez des détails indiquant s'il y a eu des changements technologiques qui ont eu une incidence sur le marché canadien des marchandises depuis le 1er janvier 2022.</v>
      </c>
    </row>
    <row r="137" spans="1:16" s="31" customFormat="1" x14ac:dyDescent="0.25">
      <c r="A137" s="72"/>
      <c r="B137" s="316"/>
      <c r="C137" s="317"/>
      <c r="D137" s="317"/>
      <c r="E137" s="317"/>
      <c r="F137" s="317"/>
      <c r="G137" s="317"/>
      <c r="H137" s="317"/>
      <c r="I137" s="317"/>
      <c r="J137" s="317"/>
      <c r="K137" s="317"/>
      <c r="L137" s="318"/>
      <c r="O137" s="8"/>
      <c r="P137" s="8"/>
    </row>
    <row r="138" spans="1:16" s="31" customFormat="1" x14ac:dyDescent="0.25">
      <c r="A138" s="72"/>
      <c r="B138" s="68"/>
      <c r="C138" s="57"/>
      <c r="D138" s="57"/>
      <c r="E138" s="57"/>
      <c r="F138" s="57"/>
      <c r="G138" s="57"/>
      <c r="H138" s="57"/>
      <c r="I138" s="57"/>
      <c r="J138" s="57"/>
      <c r="K138" s="57"/>
      <c r="L138" s="58"/>
      <c r="O138" s="8"/>
      <c r="P138" s="8"/>
    </row>
    <row r="139" spans="1:16" s="9" customFormat="1" x14ac:dyDescent="0.25">
      <c r="A139" s="27"/>
      <c r="B139" s="431"/>
      <c r="C139" s="432"/>
      <c r="D139" s="432"/>
      <c r="E139" s="432"/>
      <c r="F139" s="432"/>
      <c r="G139" s="432"/>
      <c r="H139" s="432"/>
      <c r="I139" s="432"/>
      <c r="J139" s="432"/>
      <c r="K139" s="432"/>
      <c r="L139" s="433"/>
      <c r="M139" s="31"/>
    </row>
    <row r="140" spans="1:16" s="9" customFormat="1" x14ac:dyDescent="0.25">
      <c r="A140" s="27"/>
      <c r="B140" s="431"/>
      <c r="C140" s="432"/>
      <c r="D140" s="432"/>
      <c r="E140" s="432"/>
      <c r="F140" s="432"/>
      <c r="G140" s="432"/>
      <c r="H140" s="432"/>
      <c r="I140" s="432"/>
      <c r="J140" s="432"/>
      <c r="K140" s="432"/>
      <c r="L140" s="433"/>
      <c r="M140" s="31"/>
    </row>
    <row r="141" spans="1:16" s="9" customFormat="1" x14ac:dyDescent="0.25">
      <c r="A141" s="27"/>
      <c r="B141" s="431"/>
      <c r="C141" s="432"/>
      <c r="D141" s="432"/>
      <c r="E141" s="432"/>
      <c r="F141" s="432"/>
      <c r="G141" s="432"/>
      <c r="H141" s="432"/>
      <c r="I141" s="432"/>
      <c r="J141" s="432"/>
      <c r="K141" s="432"/>
      <c r="L141" s="433"/>
      <c r="M141" s="31"/>
    </row>
    <row r="142" spans="1:16" s="9" customFormat="1" x14ac:dyDescent="0.25">
      <c r="A142" s="27"/>
      <c r="B142" s="431"/>
      <c r="C142" s="432"/>
      <c r="D142" s="432"/>
      <c r="E142" s="432"/>
      <c r="F142" s="432"/>
      <c r="G142" s="432"/>
      <c r="H142" s="432"/>
      <c r="I142" s="432"/>
      <c r="J142" s="432"/>
      <c r="K142" s="432"/>
      <c r="L142" s="433"/>
      <c r="M142" s="31"/>
    </row>
    <row r="143" spans="1:16" s="9" customFormat="1" x14ac:dyDescent="0.25">
      <c r="A143" s="27"/>
      <c r="B143" s="431"/>
      <c r="C143" s="432"/>
      <c r="D143" s="432"/>
      <c r="E143" s="432"/>
      <c r="F143" s="432"/>
      <c r="G143" s="432"/>
      <c r="H143" s="432"/>
      <c r="I143" s="432"/>
      <c r="J143" s="432"/>
      <c r="K143" s="432"/>
      <c r="L143" s="433"/>
      <c r="M143" s="31"/>
    </row>
    <row r="144" spans="1:16" s="9" customFormat="1" x14ac:dyDescent="0.25">
      <c r="A144" s="27"/>
      <c r="B144" s="431"/>
      <c r="C144" s="432"/>
      <c r="D144" s="432"/>
      <c r="E144" s="432"/>
      <c r="F144" s="432"/>
      <c r="G144" s="432"/>
      <c r="H144" s="432"/>
      <c r="I144" s="432"/>
      <c r="J144" s="432"/>
      <c r="K144" s="432"/>
      <c r="L144" s="433"/>
      <c r="M144" s="31"/>
    </row>
    <row r="145" spans="1:16" s="9" customFormat="1" x14ac:dyDescent="0.25">
      <c r="A145" s="27"/>
      <c r="B145" s="431"/>
      <c r="C145" s="432"/>
      <c r="D145" s="432"/>
      <c r="E145" s="432"/>
      <c r="F145" s="432"/>
      <c r="G145" s="432"/>
      <c r="H145" s="432"/>
      <c r="I145" s="432"/>
      <c r="J145" s="432"/>
      <c r="K145" s="432"/>
      <c r="L145" s="433"/>
      <c r="M145" s="31"/>
    </row>
    <row r="146" spans="1:16" s="9" customFormat="1" x14ac:dyDescent="0.25">
      <c r="A146" s="27"/>
      <c r="B146" s="431"/>
      <c r="C146" s="432"/>
      <c r="D146" s="432"/>
      <c r="E146" s="432"/>
      <c r="F146" s="432"/>
      <c r="G146" s="432"/>
      <c r="H146" s="432"/>
      <c r="I146" s="432"/>
      <c r="J146" s="432"/>
      <c r="K146" s="432"/>
      <c r="L146" s="433"/>
      <c r="M146" s="31"/>
    </row>
    <row r="147" spans="1:16" s="31" customFormat="1" x14ac:dyDescent="0.25">
      <c r="A147" s="72"/>
      <c r="B147" s="69"/>
      <c r="C147" s="70"/>
      <c r="D147" s="70"/>
      <c r="E147" s="70"/>
      <c r="F147" s="70"/>
      <c r="G147" s="70"/>
      <c r="H147" s="70"/>
      <c r="I147" s="70"/>
      <c r="J147" s="70"/>
      <c r="K147" s="70"/>
      <c r="L147" s="71"/>
      <c r="O147" s="8"/>
      <c r="P147" s="8"/>
    </row>
    <row r="148" spans="1:16" s="9" customFormat="1" x14ac:dyDescent="0.25">
      <c r="A148" s="27"/>
      <c r="B148" s="473" t="s">
        <v>12</v>
      </c>
      <c r="C148" s="474"/>
      <c r="D148" s="474"/>
      <c r="E148" s="474"/>
      <c r="F148" s="474"/>
      <c r="G148" s="474"/>
      <c r="H148" s="474"/>
      <c r="I148" s="474"/>
      <c r="J148" s="474"/>
      <c r="K148" s="474"/>
      <c r="L148" s="475"/>
      <c r="M148" s="48"/>
    </row>
    <row r="149" spans="1:16" s="31" customFormat="1" x14ac:dyDescent="0.25">
      <c r="A149" s="72"/>
      <c r="B149" s="68"/>
      <c r="C149" s="57"/>
      <c r="D149" s="57"/>
      <c r="E149" s="57"/>
      <c r="F149" s="57"/>
      <c r="G149" s="57"/>
      <c r="H149" s="57"/>
      <c r="I149" s="57"/>
      <c r="J149" s="57"/>
      <c r="K149" s="57"/>
      <c r="L149" s="58"/>
      <c r="O149" s="8"/>
      <c r="P149" s="8"/>
    </row>
    <row r="150" spans="1:16" s="31" customFormat="1" x14ac:dyDescent="0.25">
      <c r="A150" s="72"/>
      <c r="B150" s="316" t="str">
        <f>IF(Intro!$G$21="English",O150,P150)</f>
        <v xml:space="preserve">Is there a seasonality factor to your firm's purchases of the goods? If so, explain how the volume of your firm’s purchases varies throughout the year. </v>
      </c>
      <c r="C150" s="317"/>
      <c r="D150" s="317"/>
      <c r="E150" s="317"/>
      <c r="F150" s="317"/>
      <c r="G150" s="317"/>
      <c r="H150" s="317"/>
      <c r="I150" s="317"/>
      <c r="J150" s="317"/>
      <c r="K150" s="317"/>
      <c r="L150" s="318"/>
      <c r="O150" s="8" t="s">
        <v>277</v>
      </c>
      <c r="P150" s="8" t="s">
        <v>141</v>
      </c>
    </row>
    <row r="151" spans="1:16" s="31" customFormat="1" x14ac:dyDescent="0.25">
      <c r="A151" s="72"/>
      <c r="B151" s="316"/>
      <c r="C151" s="317"/>
      <c r="D151" s="317"/>
      <c r="E151" s="317"/>
      <c r="F151" s="317"/>
      <c r="G151" s="317"/>
      <c r="H151" s="317"/>
      <c r="I151" s="317"/>
      <c r="J151" s="317"/>
      <c r="K151" s="317"/>
      <c r="L151" s="318"/>
      <c r="O151" s="8"/>
      <c r="P151" s="8"/>
    </row>
    <row r="152" spans="1:16" s="31" customFormat="1" x14ac:dyDescent="0.25">
      <c r="A152" s="72"/>
      <c r="B152" s="68"/>
      <c r="C152" s="57"/>
      <c r="D152" s="57"/>
      <c r="E152" s="57"/>
      <c r="F152" s="57"/>
      <c r="G152" s="57"/>
      <c r="H152" s="57"/>
      <c r="I152" s="57"/>
      <c r="J152" s="57"/>
      <c r="K152" s="57"/>
      <c r="L152" s="58"/>
      <c r="O152" s="8"/>
      <c r="P152" s="8"/>
    </row>
    <row r="153" spans="1:16" s="9" customFormat="1" x14ac:dyDescent="0.25">
      <c r="A153" s="27"/>
      <c r="B153" s="431"/>
      <c r="C153" s="432"/>
      <c r="D153" s="432"/>
      <c r="E153" s="432"/>
      <c r="F153" s="432"/>
      <c r="G153" s="432"/>
      <c r="H153" s="432"/>
      <c r="I153" s="432"/>
      <c r="J153" s="432"/>
      <c r="K153" s="432"/>
      <c r="L153" s="433"/>
      <c r="M153" s="31"/>
    </row>
    <row r="154" spans="1:16" s="9" customFormat="1" x14ac:dyDescent="0.25">
      <c r="A154" s="27"/>
      <c r="B154" s="431"/>
      <c r="C154" s="432"/>
      <c r="D154" s="432"/>
      <c r="E154" s="432"/>
      <c r="F154" s="432"/>
      <c r="G154" s="432"/>
      <c r="H154" s="432"/>
      <c r="I154" s="432"/>
      <c r="J154" s="432"/>
      <c r="K154" s="432"/>
      <c r="L154" s="433"/>
      <c r="M154" s="31"/>
    </row>
    <row r="155" spans="1:16" s="9" customFormat="1" x14ac:dyDescent="0.25">
      <c r="A155" s="27"/>
      <c r="B155" s="431"/>
      <c r="C155" s="432"/>
      <c r="D155" s="432"/>
      <c r="E155" s="432"/>
      <c r="F155" s="432"/>
      <c r="G155" s="432"/>
      <c r="H155" s="432"/>
      <c r="I155" s="432"/>
      <c r="J155" s="432"/>
      <c r="K155" s="432"/>
      <c r="L155" s="433"/>
      <c r="M155" s="31"/>
    </row>
    <row r="156" spans="1:16" s="9" customFormat="1" x14ac:dyDescent="0.25">
      <c r="A156" s="27"/>
      <c r="B156" s="431"/>
      <c r="C156" s="432"/>
      <c r="D156" s="432"/>
      <c r="E156" s="432"/>
      <c r="F156" s="432"/>
      <c r="G156" s="432"/>
      <c r="H156" s="432"/>
      <c r="I156" s="432"/>
      <c r="J156" s="432"/>
      <c r="K156" s="432"/>
      <c r="L156" s="433"/>
      <c r="M156" s="31"/>
    </row>
    <row r="157" spans="1:16" s="9" customFormat="1" x14ac:dyDescent="0.25">
      <c r="A157" s="27"/>
      <c r="B157" s="431"/>
      <c r="C157" s="432"/>
      <c r="D157" s="432"/>
      <c r="E157" s="432"/>
      <c r="F157" s="432"/>
      <c r="G157" s="432"/>
      <c r="H157" s="432"/>
      <c r="I157" s="432"/>
      <c r="J157" s="432"/>
      <c r="K157" s="432"/>
      <c r="L157" s="433"/>
      <c r="M157" s="31"/>
    </row>
    <row r="158" spans="1:16" s="9" customFormat="1" x14ac:dyDescent="0.25">
      <c r="A158" s="27"/>
      <c r="B158" s="431"/>
      <c r="C158" s="432"/>
      <c r="D158" s="432"/>
      <c r="E158" s="432"/>
      <c r="F158" s="432"/>
      <c r="G158" s="432"/>
      <c r="H158" s="432"/>
      <c r="I158" s="432"/>
      <c r="J158" s="432"/>
      <c r="K158" s="432"/>
      <c r="L158" s="433"/>
      <c r="M158" s="31"/>
    </row>
    <row r="159" spans="1:16" s="9" customFormat="1" x14ac:dyDescent="0.25">
      <c r="A159" s="27"/>
      <c r="B159" s="431"/>
      <c r="C159" s="432"/>
      <c r="D159" s="432"/>
      <c r="E159" s="432"/>
      <c r="F159" s="432"/>
      <c r="G159" s="432"/>
      <c r="H159" s="432"/>
      <c r="I159" s="432"/>
      <c r="J159" s="432"/>
      <c r="K159" s="432"/>
      <c r="L159" s="433"/>
      <c r="M159" s="31"/>
    </row>
    <row r="160" spans="1:16" s="9" customFormat="1" x14ac:dyDescent="0.25">
      <c r="A160" s="27"/>
      <c r="B160" s="431"/>
      <c r="C160" s="432"/>
      <c r="D160" s="432"/>
      <c r="E160" s="432"/>
      <c r="F160" s="432"/>
      <c r="G160" s="432"/>
      <c r="H160" s="432"/>
      <c r="I160" s="432"/>
      <c r="J160" s="432"/>
      <c r="K160" s="432"/>
      <c r="L160" s="433"/>
      <c r="M160" s="31"/>
    </row>
    <row r="161" spans="1:16" s="31" customFormat="1" x14ac:dyDescent="0.25">
      <c r="A161" s="72"/>
      <c r="B161" s="69"/>
      <c r="C161" s="70"/>
      <c r="D161" s="70"/>
      <c r="E161" s="70"/>
      <c r="F161" s="70"/>
      <c r="G161" s="70"/>
      <c r="H161" s="70"/>
      <c r="I161" s="70"/>
      <c r="J161" s="70"/>
      <c r="K161" s="70"/>
      <c r="L161" s="71"/>
      <c r="O161" s="8"/>
      <c r="P161" s="8"/>
    </row>
    <row r="162" spans="1:16" s="9" customFormat="1" x14ac:dyDescent="0.25">
      <c r="A162" s="27"/>
      <c r="B162" s="473" t="s">
        <v>13</v>
      </c>
      <c r="C162" s="474"/>
      <c r="D162" s="474"/>
      <c r="E162" s="474"/>
      <c r="F162" s="474"/>
      <c r="G162" s="474"/>
      <c r="H162" s="474"/>
      <c r="I162" s="474"/>
      <c r="J162" s="474"/>
      <c r="K162" s="474"/>
      <c r="L162" s="475"/>
      <c r="M162" s="48"/>
    </row>
    <row r="163" spans="1:16" s="31" customFormat="1" x14ac:dyDescent="0.25">
      <c r="A163" s="72"/>
      <c r="B163" s="68"/>
      <c r="C163" s="57"/>
      <c r="D163" s="57"/>
      <c r="E163" s="57"/>
      <c r="F163" s="57"/>
      <c r="G163" s="57"/>
      <c r="H163" s="57"/>
      <c r="I163" s="57"/>
      <c r="J163" s="57"/>
      <c r="K163" s="57"/>
      <c r="L163" s="58"/>
      <c r="O163" s="8"/>
      <c r="P163" s="8"/>
    </row>
    <row r="164" spans="1:16" s="31" customFormat="1" ht="14.1" customHeight="1" x14ac:dyDescent="0.25">
      <c r="A164" s="72"/>
      <c r="B164" s="316" t="str">
        <f>IF(Intro!$G$21="English",O164,P164)</f>
        <v>Is your firm, or are your firm's customers, interested in purchasing, or specifically requesting, "domestically produced" or “made in Canada” goods?</v>
      </c>
      <c r="C164" s="317"/>
      <c r="D164" s="317"/>
      <c r="E164" s="317"/>
      <c r="F164" s="317"/>
      <c r="G164" s="317"/>
      <c r="H164" s="317"/>
      <c r="I164" s="317"/>
      <c r="J164" s="317"/>
      <c r="K164" s="317"/>
      <c r="L164" s="318"/>
      <c r="O164" s="8" t="s">
        <v>115</v>
      </c>
      <c r="P164" s="8" t="s">
        <v>408</v>
      </c>
    </row>
    <row r="165" spans="1:16" s="31" customFormat="1" x14ac:dyDescent="0.25">
      <c r="A165" s="72"/>
      <c r="B165" s="68"/>
      <c r="C165" s="57"/>
      <c r="D165" s="57"/>
      <c r="E165" s="57"/>
      <c r="F165" s="57"/>
      <c r="G165" s="57"/>
      <c r="H165" s="57"/>
      <c r="I165" s="57"/>
      <c r="J165" s="57"/>
      <c r="K165" s="57"/>
      <c r="L165" s="58"/>
      <c r="O165" s="8" t="s">
        <v>200</v>
      </c>
      <c r="P165" s="8" t="s">
        <v>201</v>
      </c>
    </row>
    <row r="166" spans="1:16" x14ac:dyDescent="0.25">
      <c r="A166" s="27"/>
      <c r="B166" s="421" t="str">
        <f>IF(Intro!$G$21="English",O165,P165)</f>
        <v>Response</v>
      </c>
      <c r="C166" s="422"/>
      <c r="D166" s="430"/>
      <c r="E166" s="430"/>
      <c r="F166" s="430"/>
      <c r="G166" s="57"/>
      <c r="H166" s="57"/>
      <c r="I166" s="57"/>
      <c r="J166" s="57"/>
      <c r="K166" s="57"/>
      <c r="L166" s="58"/>
      <c r="M166" s="8"/>
    </row>
    <row r="167" spans="1:16" s="31" customFormat="1" x14ac:dyDescent="0.25">
      <c r="A167" s="72"/>
      <c r="B167" s="68"/>
      <c r="C167" s="57"/>
      <c r="D167" s="57"/>
      <c r="E167" s="57"/>
      <c r="F167" s="57"/>
      <c r="G167" s="57"/>
      <c r="H167" s="57"/>
      <c r="I167" s="57"/>
      <c r="J167" s="57"/>
      <c r="K167" s="57"/>
      <c r="L167" s="58"/>
    </row>
    <row r="168" spans="1:16" s="31" customFormat="1" x14ac:dyDescent="0.25">
      <c r="A168" s="72"/>
      <c r="B168" s="424" t="str">
        <f>IF(Intro!$G$21="English",O176,P176)</f>
        <v>Provide details.</v>
      </c>
      <c r="C168" s="425"/>
      <c r="D168" s="425"/>
      <c r="E168" s="425"/>
      <c r="F168" s="425"/>
      <c r="G168" s="425"/>
      <c r="H168" s="425"/>
      <c r="I168" s="425"/>
      <c r="J168" s="425"/>
      <c r="K168" s="425"/>
      <c r="L168" s="426"/>
    </row>
    <row r="169" spans="1:16" s="31" customFormat="1" x14ac:dyDescent="0.25">
      <c r="A169" s="72"/>
      <c r="B169" s="68"/>
      <c r="C169" s="57"/>
      <c r="D169" s="57"/>
      <c r="E169" s="57"/>
      <c r="F169" s="57"/>
      <c r="G169" s="57"/>
      <c r="H169" s="57"/>
      <c r="I169" s="57"/>
      <c r="J169" s="57"/>
      <c r="K169" s="57"/>
      <c r="L169" s="58"/>
    </row>
    <row r="170" spans="1:16" s="9" customFormat="1" x14ac:dyDescent="0.25">
      <c r="A170" s="27"/>
      <c r="B170" s="431"/>
      <c r="C170" s="432"/>
      <c r="D170" s="432"/>
      <c r="E170" s="432"/>
      <c r="F170" s="432"/>
      <c r="G170" s="432"/>
      <c r="H170" s="432"/>
      <c r="I170" s="432"/>
      <c r="J170" s="432"/>
      <c r="K170" s="432"/>
      <c r="L170" s="433"/>
      <c r="M170" s="31"/>
    </row>
    <row r="171" spans="1:16" s="9" customFormat="1" x14ac:dyDescent="0.25">
      <c r="A171" s="27"/>
      <c r="B171" s="431"/>
      <c r="C171" s="432"/>
      <c r="D171" s="432"/>
      <c r="E171" s="432"/>
      <c r="F171" s="432"/>
      <c r="G171" s="432"/>
      <c r="H171" s="432"/>
      <c r="I171" s="432"/>
      <c r="J171" s="432"/>
      <c r="K171" s="432"/>
      <c r="L171" s="433"/>
      <c r="M171" s="31"/>
    </row>
    <row r="172" spans="1:16" s="9" customFormat="1" x14ac:dyDescent="0.25">
      <c r="A172" s="27"/>
      <c r="B172" s="431"/>
      <c r="C172" s="432"/>
      <c r="D172" s="432"/>
      <c r="E172" s="432"/>
      <c r="F172" s="432"/>
      <c r="G172" s="432"/>
      <c r="H172" s="432"/>
      <c r="I172" s="432"/>
      <c r="J172" s="432"/>
      <c r="K172" s="432"/>
      <c r="L172" s="433"/>
      <c r="M172" s="31"/>
    </row>
    <row r="173" spans="1:16" s="9" customFormat="1" x14ac:dyDescent="0.25">
      <c r="A173" s="27"/>
      <c r="B173" s="431"/>
      <c r="C173" s="432"/>
      <c r="D173" s="432"/>
      <c r="E173" s="432"/>
      <c r="F173" s="432"/>
      <c r="G173" s="432"/>
      <c r="H173" s="432"/>
      <c r="I173" s="432"/>
      <c r="J173" s="432"/>
      <c r="K173" s="432"/>
      <c r="L173" s="433"/>
      <c r="M173" s="31"/>
    </row>
    <row r="174" spans="1:16" s="9" customFormat="1" x14ac:dyDescent="0.25">
      <c r="A174" s="27"/>
      <c r="B174" s="431"/>
      <c r="C174" s="432"/>
      <c r="D174" s="432"/>
      <c r="E174" s="432"/>
      <c r="F174" s="432"/>
      <c r="G174" s="432"/>
      <c r="H174" s="432"/>
      <c r="I174" s="432"/>
      <c r="J174" s="432"/>
      <c r="K174" s="432"/>
      <c r="L174" s="433"/>
      <c r="M174" s="31"/>
    </row>
    <row r="175" spans="1:16" s="9" customFormat="1" x14ac:dyDescent="0.25">
      <c r="A175" s="27"/>
      <c r="B175" s="431"/>
      <c r="C175" s="432"/>
      <c r="D175" s="432"/>
      <c r="E175" s="432"/>
      <c r="F175" s="432"/>
      <c r="G175" s="432"/>
      <c r="H175" s="432"/>
      <c r="I175" s="432"/>
      <c r="J175" s="432"/>
      <c r="K175" s="432"/>
      <c r="L175" s="433"/>
      <c r="M175" s="31"/>
    </row>
    <row r="176" spans="1:16" s="9" customFormat="1" x14ac:dyDescent="0.25">
      <c r="A176" s="27"/>
      <c r="B176" s="431"/>
      <c r="C176" s="432"/>
      <c r="D176" s="432"/>
      <c r="E176" s="432"/>
      <c r="F176" s="432"/>
      <c r="G176" s="432"/>
      <c r="H176" s="432"/>
      <c r="I176" s="432"/>
      <c r="J176" s="432"/>
      <c r="K176" s="432"/>
      <c r="L176" s="433"/>
      <c r="M176" s="31"/>
      <c r="O176" s="8" t="s">
        <v>202</v>
      </c>
      <c r="P176" s="8" t="s">
        <v>203</v>
      </c>
    </row>
    <row r="177" spans="1:17" s="9" customFormat="1" x14ac:dyDescent="0.25">
      <c r="A177" s="27"/>
      <c r="B177" s="431"/>
      <c r="C177" s="432"/>
      <c r="D177" s="432"/>
      <c r="E177" s="432"/>
      <c r="F177" s="432"/>
      <c r="G177" s="432"/>
      <c r="H177" s="432"/>
      <c r="I177" s="432"/>
      <c r="J177" s="432"/>
      <c r="K177" s="432"/>
      <c r="L177" s="433"/>
      <c r="M177" s="31"/>
    </row>
    <row r="178" spans="1:17" s="31" customFormat="1" x14ac:dyDescent="0.25">
      <c r="A178" s="72"/>
      <c r="B178" s="69"/>
      <c r="C178" s="70"/>
      <c r="D178" s="70"/>
      <c r="E178" s="70"/>
      <c r="F178" s="70"/>
      <c r="G178" s="70"/>
      <c r="H178" s="70"/>
      <c r="I178" s="70"/>
      <c r="J178" s="70"/>
      <c r="K178" s="70"/>
      <c r="L178" s="71"/>
      <c r="O178" s="8"/>
      <c r="P178" s="8"/>
    </row>
    <row r="179" spans="1:17" s="9" customFormat="1" x14ac:dyDescent="0.25">
      <c r="A179" s="27"/>
      <c r="B179" s="473" t="s">
        <v>254</v>
      </c>
      <c r="C179" s="474"/>
      <c r="D179" s="474"/>
      <c r="E179" s="474"/>
      <c r="F179" s="474"/>
      <c r="G179" s="474"/>
      <c r="H179" s="474"/>
      <c r="I179" s="474"/>
      <c r="J179" s="474"/>
      <c r="K179" s="474"/>
      <c r="L179" s="475"/>
      <c r="M179" s="48"/>
    </row>
    <row r="180" spans="1:17" s="31" customFormat="1" x14ac:dyDescent="0.25">
      <c r="A180" s="72"/>
      <c r="B180" s="68"/>
      <c r="C180" s="57"/>
      <c r="D180" s="57"/>
      <c r="E180" s="57"/>
      <c r="F180" s="57"/>
      <c r="G180" s="57"/>
      <c r="H180" s="57"/>
      <c r="I180" s="57"/>
      <c r="J180" s="57"/>
      <c r="K180" s="57"/>
      <c r="L180" s="58"/>
      <c r="O180" s="8"/>
      <c r="P180" s="8"/>
    </row>
    <row r="181" spans="1:17" s="31" customFormat="1" x14ac:dyDescent="0.25">
      <c r="A181" s="72"/>
      <c r="B181" s="316" t="str">
        <f>IF(Intro!$G$21="English",O181,P181)</f>
        <v>Explain whether your firm, or your firm's customers, are willing to pay a price premium for the goods if produced in Canada and identify the amount of that premium?</v>
      </c>
      <c r="C181" s="317"/>
      <c r="D181" s="317"/>
      <c r="E181" s="317"/>
      <c r="F181" s="317"/>
      <c r="G181" s="317"/>
      <c r="H181" s="317"/>
      <c r="I181" s="317"/>
      <c r="J181" s="317"/>
      <c r="K181" s="317"/>
      <c r="L181" s="318"/>
      <c r="O181" s="8" t="s">
        <v>278</v>
      </c>
      <c r="P181" s="8" t="s">
        <v>410</v>
      </c>
    </row>
    <row r="182" spans="1:17" s="31" customFormat="1" x14ac:dyDescent="0.25">
      <c r="A182" s="72"/>
      <c r="B182" s="68"/>
      <c r="C182" s="57"/>
      <c r="D182" s="57"/>
      <c r="E182" s="57"/>
      <c r="F182" s="57"/>
      <c r="G182" s="57"/>
      <c r="H182" s="57"/>
      <c r="I182" s="57"/>
      <c r="J182" s="57"/>
      <c r="K182" s="57"/>
      <c r="L182" s="58"/>
      <c r="N182" s="239"/>
      <c r="O182" s="240"/>
      <c r="P182" s="240"/>
      <c r="Q182" s="239"/>
    </row>
    <row r="183" spans="1:17" s="31" customFormat="1" ht="14.45" customHeight="1" x14ac:dyDescent="0.25">
      <c r="A183" s="56"/>
      <c r="B183" s="373" t="str">
        <f>IF(Intro!$G$21="English",O183,P183)</f>
        <v>Select Yes or No</v>
      </c>
      <c r="C183" s="374"/>
      <c r="D183" s="221"/>
      <c r="E183" s="228"/>
      <c r="G183" s="113"/>
      <c r="H183" s="113"/>
      <c r="I183" s="229"/>
      <c r="J183" s="229"/>
      <c r="K183" s="229"/>
      <c r="L183" s="219"/>
      <c r="N183" s="241"/>
      <c r="O183" s="240" t="s">
        <v>264</v>
      </c>
      <c r="P183" s="240" t="s">
        <v>265</v>
      </c>
      <c r="Q183" s="239"/>
    </row>
    <row r="184" spans="1:17" s="31" customFormat="1" x14ac:dyDescent="0.25">
      <c r="A184" s="56"/>
      <c r="B184" s="68"/>
      <c r="C184" s="51"/>
      <c r="D184" s="51"/>
      <c r="E184" s="46"/>
      <c r="F184" s="51"/>
      <c r="G184" s="51"/>
      <c r="H184" s="51"/>
      <c r="I184" s="51"/>
      <c r="J184" s="51"/>
      <c r="K184" s="51"/>
      <c r="L184" s="58"/>
      <c r="N184" s="239"/>
      <c r="O184" s="239"/>
      <c r="P184" s="239"/>
      <c r="Q184" s="239"/>
    </row>
    <row r="185" spans="1:17" x14ac:dyDescent="0.25">
      <c r="A185" s="27"/>
      <c r="B185" s="421" t="str">
        <f>IF(Intro!$G$21="English",O185,P185)</f>
        <v>If yes, indicate the price premium</v>
      </c>
      <c r="C185" s="422"/>
      <c r="D185" s="99" t="s">
        <v>72</v>
      </c>
      <c r="E185" s="109"/>
      <c r="F185" s="57"/>
      <c r="G185" s="57"/>
      <c r="H185" s="57"/>
      <c r="I185" s="57"/>
      <c r="J185" s="57"/>
      <c r="K185" s="57"/>
      <c r="L185" s="58"/>
      <c r="M185" s="8"/>
      <c r="O185" s="8" t="s">
        <v>652</v>
      </c>
      <c r="P185" s="8" t="s">
        <v>653</v>
      </c>
    </row>
    <row r="186" spans="1:17" s="31" customFormat="1" x14ac:dyDescent="0.25">
      <c r="A186" s="72"/>
      <c r="B186" s="68"/>
      <c r="C186" s="57"/>
      <c r="D186" s="57"/>
      <c r="E186" s="57"/>
      <c r="F186" s="57"/>
      <c r="G186" s="57"/>
      <c r="H186" s="57"/>
      <c r="I186" s="57"/>
      <c r="J186" s="57"/>
      <c r="K186" s="57"/>
      <c r="L186" s="58"/>
      <c r="O186" s="8"/>
      <c r="P186" s="8"/>
    </row>
    <row r="187" spans="1:17" s="9" customFormat="1" x14ac:dyDescent="0.25">
      <c r="A187" s="27"/>
      <c r="B187" s="431"/>
      <c r="C187" s="432"/>
      <c r="D187" s="432"/>
      <c r="E187" s="432"/>
      <c r="F187" s="432"/>
      <c r="G187" s="432"/>
      <c r="H187" s="432"/>
      <c r="I187" s="432"/>
      <c r="J187" s="432"/>
      <c r="K187" s="432"/>
      <c r="L187" s="433"/>
      <c r="M187" s="31"/>
    </row>
    <row r="188" spans="1:17" s="9" customFormat="1" x14ac:dyDescent="0.25">
      <c r="A188" s="27"/>
      <c r="B188" s="431"/>
      <c r="C188" s="432"/>
      <c r="D188" s="432"/>
      <c r="E188" s="432"/>
      <c r="F188" s="432"/>
      <c r="G188" s="432"/>
      <c r="H188" s="432"/>
      <c r="I188" s="432"/>
      <c r="J188" s="432"/>
      <c r="K188" s="432"/>
      <c r="L188" s="433"/>
      <c r="M188" s="31"/>
    </row>
    <row r="189" spans="1:17" s="9" customFormat="1" x14ac:dyDescent="0.25">
      <c r="A189" s="27"/>
      <c r="B189" s="431"/>
      <c r="C189" s="432"/>
      <c r="D189" s="432"/>
      <c r="E189" s="432"/>
      <c r="F189" s="432"/>
      <c r="G189" s="432"/>
      <c r="H189" s="432"/>
      <c r="I189" s="432"/>
      <c r="J189" s="432"/>
      <c r="K189" s="432"/>
      <c r="L189" s="433"/>
      <c r="M189" s="31"/>
    </row>
    <row r="190" spans="1:17" s="9" customFormat="1" x14ac:dyDescent="0.25">
      <c r="A190" s="27"/>
      <c r="B190" s="431"/>
      <c r="C190" s="432"/>
      <c r="D190" s="432"/>
      <c r="E190" s="432"/>
      <c r="F190" s="432"/>
      <c r="G190" s="432"/>
      <c r="H190" s="432"/>
      <c r="I190" s="432"/>
      <c r="J190" s="432"/>
      <c r="K190" s="432"/>
      <c r="L190" s="433"/>
      <c r="M190" s="31"/>
    </row>
    <row r="191" spans="1:17" s="9" customFormat="1" x14ac:dyDescent="0.25">
      <c r="A191" s="27"/>
      <c r="B191" s="431"/>
      <c r="C191" s="432"/>
      <c r="D191" s="432"/>
      <c r="E191" s="432"/>
      <c r="F191" s="432"/>
      <c r="G191" s="432"/>
      <c r="H191" s="432"/>
      <c r="I191" s="432"/>
      <c r="J191" s="432"/>
      <c r="K191" s="432"/>
      <c r="L191" s="433"/>
      <c r="M191" s="31"/>
    </row>
    <row r="192" spans="1:17" s="9" customFormat="1" x14ac:dyDescent="0.25">
      <c r="A192" s="27"/>
      <c r="B192" s="431"/>
      <c r="C192" s="432"/>
      <c r="D192" s="432"/>
      <c r="E192" s="432"/>
      <c r="F192" s="432"/>
      <c r="G192" s="432"/>
      <c r="H192" s="432"/>
      <c r="I192" s="432"/>
      <c r="J192" s="432"/>
      <c r="K192" s="432"/>
      <c r="L192" s="433"/>
      <c r="M192" s="31"/>
    </row>
    <row r="193" spans="1:16" s="9" customFormat="1" x14ac:dyDescent="0.25">
      <c r="A193" s="27"/>
      <c r="B193" s="431"/>
      <c r="C193" s="432"/>
      <c r="D193" s="432"/>
      <c r="E193" s="432"/>
      <c r="F193" s="432"/>
      <c r="G193" s="432"/>
      <c r="H193" s="432"/>
      <c r="I193" s="432"/>
      <c r="J193" s="432"/>
      <c r="K193" s="432"/>
      <c r="L193" s="433"/>
      <c r="M193" s="31"/>
    </row>
    <row r="194" spans="1:16" s="31" customFormat="1" x14ac:dyDescent="0.25">
      <c r="A194" s="72"/>
      <c r="B194" s="69"/>
      <c r="C194" s="70"/>
      <c r="D194" s="70"/>
      <c r="E194" s="70"/>
      <c r="F194" s="70"/>
      <c r="G194" s="70"/>
      <c r="H194" s="70"/>
      <c r="I194" s="70"/>
      <c r="J194" s="70"/>
      <c r="K194" s="70"/>
      <c r="L194" s="71"/>
      <c r="O194" s="8"/>
      <c r="P194" s="8"/>
    </row>
    <row r="195" spans="1:16" s="9" customFormat="1" x14ac:dyDescent="0.25">
      <c r="A195" s="27"/>
      <c r="B195" s="473" t="s">
        <v>255</v>
      </c>
      <c r="C195" s="474"/>
      <c r="D195" s="474"/>
      <c r="E195" s="474"/>
      <c r="F195" s="474"/>
      <c r="G195" s="474"/>
      <c r="H195" s="474"/>
      <c r="I195" s="474"/>
      <c r="J195" s="474"/>
      <c r="K195" s="474"/>
      <c r="L195" s="475"/>
      <c r="M195" s="48"/>
    </row>
    <row r="196" spans="1:16" s="31" customFormat="1" x14ac:dyDescent="0.25">
      <c r="A196" s="72"/>
      <c r="B196" s="68"/>
      <c r="C196" s="57"/>
      <c r="D196" s="57"/>
      <c r="E196" s="57"/>
      <c r="F196" s="57"/>
      <c r="G196" s="57"/>
      <c r="H196" s="57"/>
      <c r="I196" s="57"/>
      <c r="J196" s="57"/>
      <c r="K196" s="57"/>
      <c r="L196" s="58"/>
      <c r="O196" s="8"/>
      <c r="P196" s="8"/>
    </row>
    <row r="197" spans="1:16" s="31" customFormat="1" x14ac:dyDescent="0.25">
      <c r="A197" s="72"/>
      <c r="B197" s="316" t="str">
        <f>IF(Intro!$G$21="English",O197,P197)</f>
        <v>Provide details concerning products related to the goods that Canadian producers cannot provide but are offered by suppliers in countries other than Canada.</v>
      </c>
      <c r="C197" s="317"/>
      <c r="D197" s="317"/>
      <c r="E197" s="317"/>
      <c r="F197" s="317"/>
      <c r="G197" s="317"/>
      <c r="H197" s="317"/>
      <c r="I197" s="317"/>
      <c r="J197" s="317"/>
      <c r="K197" s="317"/>
      <c r="L197" s="318"/>
      <c r="O197" s="8" t="s">
        <v>204</v>
      </c>
      <c r="P197" s="8" t="s">
        <v>411</v>
      </c>
    </row>
    <row r="198" spans="1:16" s="31" customFormat="1" x14ac:dyDescent="0.25">
      <c r="A198" s="72"/>
      <c r="B198" s="68"/>
      <c r="C198" s="57"/>
      <c r="D198" s="57"/>
      <c r="E198" s="57"/>
      <c r="F198" s="57"/>
      <c r="G198" s="57"/>
      <c r="H198" s="57"/>
      <c r="I198" s="57"/>
      <c r="J198" s="57"/>
      <c r="K198" s="57"/>
      <c r="L198" s="58"/>
      <c r="O198" s="8"/>
      <c r="P198" s="8"/>
    </row>
    <row r="199" spans="1:16" s="9" customFormat="1" x14ac:dyDescent="0.25">
      <c r="A199" s="27"/>
      <c r="B199" s="431"/>
      <c r="C199" s="432"/>
      <c r="D199" s="432"/>
      <c r="E199" s="432"/>
      <c r="F199" s="432"/>
      <c r="G199" s="432"/>
      <c r="H199" s="432"/>
      <c r="I199" s="432"/>
      <c r="J199" s="432"/>
      <c r="K199" s="432"/>
      <c r="L199" s="433"/>
      <c r="M199" s="31"/>
    </row>
    <row r="200" spans="1:16" s="9" customFormat="1" x14ac:dyDescent="0.25">
      <c r="A200" s="27"/>
      <c r="B200" s="431"/>
      <c r="C200" s="432"/>
      <c r="D200" s="432"/>
      <c r="E200" s="432"/>
      <c r="F200" s="432"/>
      <c r="G200" s="432"/>
      <c r="H200" s="432"/>
      <c r="I200" s="432"/>
      <c r="J200" s="432"/>
      <c r="K200" s="432"/>
      <c r="L200" s="433"/>
      <c r="M200" s="31"/>
    </row>
    <row r="201" spans="1:16" s="9" customFormat="1" x14ac:dyDescent="0.25">
      <c r="A201" s="27"/>
      <c r="B201" s="431"/>
      <c r="C201" s="432"/>
      <c r="D201" s="432"/>
      <c r="E201" s="432"/>
      <c r="F201" s="432"/>
      <c r="G201" s="432"/>
      <c r="H201" s="432"/>
      <c r="I201" s="432"/>
      <c r="J201" s="432"/>
      <c r="K201" s="432"/>
      <c r="L201" s="433"/>
      <c r="M201" s="31"/>
    </row>
    <row r="202" spans="1:16" s="9" customFormat="1" x14ac:dyDescent="0.25">
      <c r="A202" s="27"/>
      <c r="B202" s="431"/>
      <c r="C202" s="432"/>
      <c r="D202" s="432"/>
      <c r="E202" s="432"/>
      <c r="F202" s="432"/>
      <c r="G202" s="432"/>
      <c r="H202" s="432"/>
      <c r="I202" s="432"/>
      <c r="J202" s="432"/>
      <c r="K202" s="432"/>
      <c r="L202" s="433"/>
      <c r="M202" s="31"/>
    </row>
    <row r="203" spans="1:16" s="9" customFormat="1" x14ac:dyDescent="0.25">
      <c r="A203" s="27"/>
      <c r="B203" s="431"/>
      <c r="C203" s="432"/>
      <c r="D203" s="432"/>
      <c r="E203" s="432"/>
      <c r="F203" s="432"/>
      <c r="G203" s="432"/>
      <c r="H203" s="432"/>
      <c r="I203" s="432"/>
      <c r="J203" s="432"/>
      <c r="K203" s="432"/>
      <c r="L203" s="433"/>
      <c r="M203" s="31"/>
    </row>
    <row r="204" spans="1:16" s="9" customFormat="1" x14ac:dyDescent="0.25">
      <c r="A204" s="27"/>
      <c r="B204" s="431"/>
      <c r="C204" s="432"/>
      <c r="D204" s="432"/>
      <c r="E204" s="432"/>
      <c r="F204" s="432"/>
      <c r="G204" s="432"/>
      <c r="H204" s="432"/>
      <c r="I204" s="432"/>
      <c r="J204" s="432"/>
      <c r="K204" s="432"/>
      <c r="L204" s="433"/>
      <c r="M204" s="31"/>
    </row>
    <row r="205" spans="1:16" s="9" customFormat="1" x14ac:dyDescent="0.25">
      <c r="A205" s="27"/>
      <c r="B205" s="431"/>
      <c r="C205" s="432"/>
      <c r="D205" s="432"/>
      <c r="E205" s="432"/>
      <c r="F205" s="432"/>
      <c r="G205" s="432"/>
      <c r="H205" s="432"/>
      <c r="I205" s="432"/>
      <c r="J205" s="432"/>
      <c r="K205" s="432"/>
      <c r="L205" s="433"/>
      <c r="M205" s="31"/>
    </row>
    <row r="206" spans="1:16" s="9" customFormat="1" x14ac:dyDescent="0.25">
      <c r="A206" s="27"/>
      <c r="B206" s="431"/>
      <c r="C206" s="432"/>
      <c r="D206" s="432"/>
      <c r="E206" s="432"/>
      <c r="F206" s="432"/>
      <c r="G206" s="432"/>
      <c r="H206" s="432"/>
      <c r="I206" s="432"/>
      <c r="J206" s="432"/>
      <c r="K206" s="432"/>
      <c r="L206" s="433"/>
      <c r="M206" s="31"/>
    </row>
    <row r="207" spans="1:16" s="31" customFormat="1" x14ac:dyDescent="0.25">
      <c r="A207" s="72"/>
      <c r="B207" s="69"/>
      <c r="C207" s="70"/>
      <c r="D207" s="70"/>
      <c r="E207" s="70"/>
      <c r="F207" s="70"/>
      <c r="G207" s="70"/>
      <c r="H207" s="70"/>
      <c r="I207" s="70"/>
      <c r="J207" s="70"/>
      <c r="K207" s="70"/>
      <c r="L207" s="71"/>
      <c r="O207" s="8"/>
      <c r="P207" s="8"/>
    </row>
    <row r="208" spans="1:16" s="9" customFormat="1" x14ac:dyDescent="0.25">
      <c r="A208" s="27"/>
      <c r="B208" s="473" t="s">
        <v>256</v>
      </c>
      <c r="C208" s="474"/>
      <c r="D208" s="474"/>
      <c r="E208" s="474"/>
      <c r="F208" s="474"/>
      <c r="G208" s="474"/>
      <c r="H208" s="474"/>
      <c r="I208" s="474"/>
      <c r="J208" s="474"/>
      <c r="K208" s="474"/>
      <c r="L208" s="475"/>
      <c r="M208" s="48"/>
    </row>
    <row r="209" spans="1:16" s="31" customFormat="1" x14ac:dyDescent="0.25">
      <c r="A209" s="72"/>
      <c r="B209" s="68"/>
      <c r="C209" s="57"/>
      <c r="D209" s="57"/>
      <c r="E209" s="57"/>
      <c r="F209" s="57"/>
      <c r="G209" s="57"/>
      <c r="H209" s="57"/>
      <c r="I209" s="57"/>
      <c r="J209" s="57"/>
      <c r="K209" s="57"/>
      <c r="L209" s="58"/>
      <c r="O209" s="8"/>
      <c r="P209" s="8"/>
    </row>
    <row r="210" spans="1:16" s="31" customFormat="1" x14ac:dyDescent="0.25">
      <c r="A210" s="72"/>
      <c r="B210" s="427" t="str">
        <f>IF(Intro!$G$21="English",O210,P210)</f>
        <v>Do commercial or structural quality goods differ in price? If so, please explain.</v>
      </c>
      <c r="C210" s="428"/>
      <c r="D210" s="428"/>
      <c r="E210" s="428"/>
      <c r="F210" s="428"/>
      <c r="G210" s="428"/>
      <c r="H210" s="428"/>
      <c r="I210" s="428"/>
      <c r="J210" s="428"/>
      <c r="K210" s="428"/>
      <c r="L210" s="429"/>
      <c r="O210" s="47" t="s">
        <v>308</v>
      </c>
      <c r="P210" s="47" t="s">
        <v>309</v>
      </c>
    </row>
    <row r="211" spans="1:16" s="31" customFormat="1" x14ac:dyDescent="0.25">
      <c r="A211" s="72"/>
      <c r="B211" s="68"/>
      <c r="C211" s="57"/>
      <c r="D211" s="57"/>
      <c r="E211" s="57"/>
      <c r="F211" s="57"/>
      <c r="G211" s="57"/>
      <c r="H211" s="57"/>
      <c r="I211" s="57"/>
      <c r="J211" s="57"/>
      <c r="K211" s="57"/>
      <c r="L211" s="58"/>
      <c r="O211" s="8"/>
      <c r="P211" s="8"/>
    </row>
    <row r="212" spans="1:16" s="9" customFormat="1" x14ac:dyDescent="0.25">
      <c r="A212" s="27"/>
      <c r="B212" s="431"/>
      <c r="C212" s="432"/>
      <c r="D212" s="432"/>
      <c r="E212" s="432"/>
      <c r="F212" s="432"/>
      <c r="G212" s="432"/>
      <c r="H212" s="432"/>
      <c r="I212" s="432"/>
      <c r="J212" s="432"/>
      <c r="K212" s="432"/>
      <c r="L212" s="433"/>
      <c r="M212" s="31"/>
    </row>
    <row r="213" spans="1:16" s="9" customFormat="1" x14ac:dyDescent="0.25">
      <c r="A213" s="27"/>
      <c r="B213" s="431"/>
      <c r="C213" s="432"/>
      <c r="D213" s="432"/>
      <c r="E213" s="432"/>
      <c r="F213" s="432"/>
      <c r="G213" s="432"/>
      <c r="H213" s="432"/>
      <c r="I213" s="432"/>
      <c r="J213" s="432"/>
      <c r="K213" s="432"/>
      <c r="L213" s="433"/>
      <c r="M213" s="31"/>
    </row>
    <row r="214" spans="1:16" s="9" customFormat="1" x14ac:dyDescent="0.25">
      <c r="A214" s="27"/>
      <c r="B214" s="431"/>
      <c r="C214" s="432"/>
      <c r="D214" s="432"/>
      <c r="E214" s="432"/>
      <c r="F214" s="432"/>
      <c r="G214" s="432"/>
      <c r="H214" s="432"/>
      <c r="I214" s="432"/>
      <c r="J214" s="432"/>
      <c r="K214" s="432"/>
      <c r="L214" s="433"/>
      <c r="M214" s="31"/>
    </row>
    <row r="215" spans="1:16" s="9" customFormat="1" x14ac:dyDescent="0.25">
      <c r="A215" s="27"/>
      <c r="B215" s="431"/>
      <c r="C215" s="432"/>
      <c r="D215" s="432"/>
      <c r="E215" s="432"/>
      <c r="F215" s="432"/>
      <c r="G215" s="432"/>
      <c r="H215" s="432"/>
      <c r="I215" s="432"/>
      <c r="J215" s="432"/>
      <c r="K215" s="432"/>
      <c r="L215" s="433"/>
      <c r="M215" s="31"/>
    </row>
    <row r="216" spans="1:16" s="9" customFormat="1" x14ac:dyDescent="0.25">
      <c r="A216" s="27"/>
      <c r="B216" s="431"/>
      <c r="C216" s="432"/>
      <c r="D216" s="432"/>
      <c r="E216" s="432"/>
      <c r="F216" s="432"/>
      <c r="G216" s="432"/>
      <c r="H216" s="432"/>
      <c r="I216" s="432"/>
      <c r="J216" s="432"/>
      <c r="K216" s="432"/>
      <c r="L216" s="433"/>
      <c r="M216" s="31"/>
    </row>
    <row r="217" spans="1:16" s="9" customFormat="1" x14ac:dyDescent="0.25">
      <c r="A217" s="27"/>
      <c r="B217" s="431"/>
      <c r="C217" s="432"/>
      <c r="D217" s="432"/>
      <c r="E217" s="432"/>
      <c r="F217" s="432"/>
      <c r="G217" s="432"/>
      <c r="H217" s="432"/>
      <c r="I217" s="432"/>
      <c r="J217" s="432"/>
      <c r="K217" s="432"/>
      <c r="L217" s="433"/>
      <c r="M217" s="31"/>
    </row>
    <row r="218" spans="1:16" s="9" customFormat="1" x14ac:dyDescent="0.25">
      <c r="A218" s="27"/>
      <c r="B218" s="431"/>
      <c r="C218" s="432"/>
      <c r="D218" s="432"/>
      <c r="E218" s="432"/>
      <c r="F218" s="432"/>
      <c r="G218" s="432"/>
      <c r="H218" s="432"/>
      <c r="I218" s="432"/>
      <c r="J218" s="432"/>
      <c r="K218" s="432"/>
      <c r="L218" s="433"/>
      <c r="M218" s="31"/>
    </row>
    <row r="219" spans="1:16" s="9" customFormat="1" x14ac:dyDescent="0.25">
      <c r="A219" s="27"/>
      <c r="B219" s="431"/>
      <c r="C219" s="432"/>
      <c r="D219" s="432"/>
      <c r="E219" s="432"/>
      <c r="F219" s="432"/>
      <c r="G219" s="432"/>
      <c r="H219" s="432"/>
      <c r="I219" s="432"/>
      <c r="J219" s="432"/>
      <c r="K219" s="432"/>
      <c r="L219" s="433"/>
      <c r="M219" s="31"/>
    </row>
    <row r="220" spans="1:16" s="31" customFormat="1" x14ac:dyDescent="0.25">
      <c r="A220" s="72"/>
      <c r="B220" s="69"/>
      <c r="C220" s="70"/>
      <c r="D220" s="70"/>
      <c r="E220" s="70"/>
      <c r="F220" s="70"/>
      <c r="G220" s="70"/>
      <c r="H220" s="70"/>
      <c r="I220" s="70"/>
      <c r="J220" s="70"/>
      <c r="K220" s="70"/>
      <c r="L220" s="71"/>
      <c r="O220" s="8"/>
      <c r="P220" s="8"/>
    </row>
    <row r="221" spans="1:16" s="9" customFormat="1" x14ac:dyDescent="0.25">
      <c r="A221" s="27"/>
      <c r="B221" s="473" t="s">
        <v>257</v>
      </c>
      <c r="C221" s="474"/>
      <c r="D221" s="474"/>
      <c r="E221" s="474"/>
      <c r="F221" s="474"/>
      <c r="G221" s="474"/>
      <c r="H221" s="474"/>
      <c r="I221" s="474"/>
      <c r="J221" s="474"/>
      <c r="K221" s="474"/>
      <c r="L221" s="475"/>
      <c r="M221" s="48"/>
    </row>
    <row r="222" spans="1:16" s="31" customFormat="1" x14ac:dyDescent="0.25">
      <c r="A222" s="72"/>
      <c r="B222" s="68"/>
      <c r="C222" s="57"/>
      <c r="D222" s="57"/>
      <c r="E222" s="57"/>
      <c r="F222" s="57"/>
      <c r="G222" s="57"/>
      <c r="H222" s="57"/>
      <c r="I222" s="57"/>
      <c r="J222" s="57"/>
      <c r="K222" s="57"/>
      <c r="L222" s="58"/>
      <c r="O222" s="8"/>
      <c r="P222" s="8"/>
    </row>
    <row r="223" spans="1:16" s="31" customFormat="1" x14ac:dyDescent="0.25">
      <c r="A223" s="72"/>
      <c r="B223" s="424" t="str">
        <f>IF(Intro!$G$21="English",O223,P223)</f>
        <v>Indicate whether the factors identified in the table below are very important, somewhat important or not important when choosing a supplier of the goods.</v>
      </c>
      <c r="C223" s="425"/>
      <c r="D223" s="425"/>
      <c r="E223" s="425"/>
      <c r="F223" s="425"/>
      <c r="G223" s="425"/>
      <c r="H223" s="425"/>
      <c r="I223" s="425"/>
      <c r="J223" s="425"/>
      <c r="K223" s="425"/>
      <c r="L223" s="426"/>
      <c r="O223" s="48" t="s">
        <v>134</v>
      </c>
      <c r="P223" s="48" t="s">
        <v>135</v>
      </c>
    </row>
    <row r="224" spans="1:16" s="31" customFormat="1" x14ac:dyDescent="0.25">
      <c r="A224" s="72"/>
      <c r="B224" s="68"/>
      <c r="C224" s="57"/>
      <c r="D224" s="57"/>
      <c r="E224" s="57"/>
      <c r="F224" s="57"/>
      <c r="G224" s="57"/>
      <c r="H224" s="57"/>
      <c r="I224" s="57"/>
      <c r="J224" s="57"/>
      <c r="K224" s="57"/>
      <c r="L224" s="58"/>
    </row>
    <row r="225" spans="1:19" s="31" customFormat="1" x14ac:dyDescent="0.25">
      <c r="A225" s="72"/>
      <c r="B225" s="434"/>
      <c r="C225" s="435"/>
      <c r="D225" s="435"/>
      <c r="E225" s="436"/>
      <c r="F225" s="423" t="str">
        <f>IF(Intro!$G$21="English",O225,P225)</f>
        <v>Importance</v>
      </c>
      <c r="G225" s="423"/>
      <c r="H225" s="5"/>
      <c r="I225" s="59"/>
      <c r="J225" s="5"/>
      <c r="K225" s="5"/>
      <c r="L225" s="60"/>
      <c r="O225" s="8" t="s">
        <v>222</v>
      </c>
      <c r="P225" s="8" t="s">
        <v>222</v>
      </c>
    </row>
    <row r="226" spans="1:19" s="31" customFormat="1" x14ac:dyDescent="0.25">
      <c r="A226" s="72"/>
      <c r="B226" s="408" t="str">
        <f>IF(Intro!$G$21="English",O226,P226)</f>
        <v>Product quality</v>
      </c>
      <c r="C226" s="409"/>
      <c r="D226" s="409"/>
      <c r="E226" s="410"/>
      <c r="F226" s="401"/>
      <c r="G226" s="402"/>
      <c r="H226" s="5"/>
      <c r="I226" s="59"/>
      <c r="J226" s="5"/>
      <c r="K226" s="5"/>
      <c r="L226" s="60"/>
      <c r="O226" s="8" t="s">
        <v>67</v>
      </c>
      <c r="P226" s="8" t="s">
        <v>57</v>
      </c>
      <c r="Q226" s="8"/>
      <c r="R226" s="8"/>
    </row>
    <row r="227" spans="1:19" s="31" customFormat="1" x14ac:dyDescent="0.25">
      <c r="A227" s="72"/>
      <c r="B227" s="411"/>
      <c r="C227" s="412"/>
      <c r="D227" s="412"/>
      <c r="E227" s="413"/>
      <c r="F227" s="403"/>
      <c r="G227" s="404"/>
      <c r="H227" s="5"/>
      <c r="I227" s="59"/>
      <c r="J227" s="5"/>
      <c r="K227" s="5"/>
      <c r="L227" s="60"/>
      <c r="O227" s="8"/>
      <c r="P227" s="8"/>
      <c r="Q227" s="8"/>
      <c r="R227" s="8"/>
    </row>
    <row r="228" spans="1:19" s="31" customFormat="1" x14ac:dyDescent="0.25">
      <c r="A228" s="72"/>
      <c r="B228" s="408" t="str">
        <f>IF(Intro!$G$21="English",O228,P228)</f>
        <v>Range of product line</v>
      </c>
      <c r="C228" s="409"/>
      <c r="D228" s="409"/>
      <c r="E228" s="414"/>
      <c r="F228" s="401"/>
      <c r="G228" s="402"/>
      <c r="H228" s="5"/>
      <c r="I228" s="59"/>
      <c r="J228" s="5"/>
      <c r="K228" s="5"/>
      <c r="L228" s="60"/>
      <c r="O228" s="8" t="s">
        <v>54</v>
      </c>
      <c r="P228" s="8" t="s">
        <v>58</v>
      </c>
      <c r="Q228" s="8"/>
      <c r="R228" s="8"/>
    </row>
    <row r="229" spans="1:19" s="31" customFormat="1" x14ac:dyDescent="0.25">
      <c r="A229" s="72"/>
      <c r="B229" s="415"/>
      <c r="C229" s="416"/>
      <c r="D229" s="416"/>
      <c r="E229" s="417"/>
      <c r="F229" s="403"/>
      <c r="G229" s="404"/>
      <c r="H229" s="5"/>
      <c r="I229" s="59"/>
      <c r="J229" s="5"/>
      <c r="K229" s="5"/>
      <c r="L229" s="60"/>
      <c r="O229" s="8"/>
      <c r="P229" s="8"/>
      <c r="Q229" s="8"/>
      <c r="R229" s="8"/>
    </row>
    <row r="230" spans="1:19" s="31" customFormat="1" x14ac:dyDescent="0.25">
      <c r="A230" s="72"/>
      <c r="B230" s="408" t="str">
        <f>IF(Intro!$G$21="English",O230,P230)</f>
        <v>Product meets technical specifications</v>
      </c>
      <c r="C230" s="409"/>
      <c r="D230" s="409"/>
      <c r="E230" s="414"/>
      <c r="F230" s="401"/>
      <c r="G230" s="402"/>
      <c r="H230" s="5"/>
      <c r="I230" s="59"/>
      <c r="J230" s="5"/>
      <c r="K230" s="5"/>
      <c r="L230" s="60"/>
      <c r="O230" s="8" t="s">
        <v>75</v>
      </c>
      <c r="P230" s="8" t="s">
        <v>78</v>
      </c>
    </row>
    <row r="231" spans="1:19" s="31" customFormat="1" x14ac:dyDescent="0.25">
      <c r="A231" s="72"/>
      <c r="B231" s="415"/>
      <c r="C231" s="416"/>
      <c r="D231" s="416"/>
      <c r="E231" s="417"/>
      <c r="F231" s="403"/>
      <c r="G231" s="404"/>
      <c r="H231" s="5"/>
      <c r="I231" s="59"/>
      <c r="J231" s="5"/>
      <c r="K231" s="5"/>
      <c r="L231" s="60"/>
      <c r="O231" s="8"/>
      <c r="P231" s="8"/>
    </row>
    <row r="232" spans="1:19" s="31" customFormat="1" x14ac:dyDescent="0.25">
      <c r="A232" s="72"/>
      <c r="B232" s="408" t="str">
        <f>IF(Intro!$G$21="English",O232,P232)</f>
        <v>Availability of proprietary specifications</v>
      </c>
      <c r="C232" s="409"/>
      <c r="D232" s="409"/>
      <c r="E232" s="410"/>
      <c r="F232" s="401"/>
      <c r="G232" s="402"/>
      <c r="H232" s="5"/>
      <c r="I232" s="59"/>
      <c r="J232" s="5"/>
      <c r="K232" s="5"/>
      <c r="L232" s="60"/>
      <c r="O232" s="8" t="s">
        <v>68</v>
      </c>
      <c r="P232" s="8" t="s">
        <v>79</v>
      </c>
    </row>
    <row r="233" spans="1:19" s="31" customFormat="1" x14ac:dyDescent="0.25">
      <c r="A233" s="72"/>
      <c r="B233" s="415"/>
      <c r="C233" s="416"/>
      <c r="D233" s="416"/>
      <c r="E233" s="417"/>
      <c r="F233" s="403"/>
      <c r="G233" s="404"/>
      <c r="H233" s="5"/>
      <c r="I233" s="59"/>
      <c r="J233" s="5"/>
      <c r="K233" s="5"/>
      <c r="L233" s="60"/>
      <c r="O233" s="8"/>
      <c r="P233" s="8"/>
    </row>
    <row r="234" spans="1:19" s="31" customFormat="1" x14ac:dyDescent="0.25">
      <c r="A234" s="72"/>
      <c r="B234" s="408" t="str">
        <f>IF(Intro!$G$21="English",O234,P234)</f>
        <v>Lowest net price (after discounts, promotions, etc.)</v>
      </c>
      <c r="C234" s="409"/>
      <c r="D234" s="409"/>
      <c r="E234" s="410"/>
      <c r="F234" s="401"/>
      <c r="G234" s="402"/>
      <c r="H234" s="5"/>
      <c r="I234" s="59"/>
      <c r="J234" s="5"/>
      <c r="K234" s="5"/>
      <c r="L234" s="60"/>
      <c r="O234" s="8" t="s">
        <v>76</v>
      </c>
      <c r="P234" s="8" t="s">
        <v>80</v>
      </c>
      <c r="Q234" s="8"/>
      <c r="R234" s="8"/>
      <c r="S234" s="8"/>
    </row>
    <row r="235" spans="1:19" s="31" customFormat="1" x14ac:dyDescent="0.25">
      <c r="A235" s="72"/>
      <c r="B235" s="415"/>
      <c r="C235" s="416"/>
      <c r="D235" s="416"/>
      <c r="E235" s="417"/>
      <c r="F235" s="403"/>
      <c r="G235" s="404"/>
      <c r="H235" s="5"/>
      <c r="I235" s="59"/>
      <c r="J235" s="5"/>
      <c r="K235" s="5"/>
      <c r="L235" s="60"/>
      <c r="O235" s="8"/>
      <c r="P235" s="8"/>
      <c r="Q235" s="8"/>
      <c r="R235" s="8"/>
      <c r="S235" s="8"/>
    </row>
    <row r="236" spans="1:19" s="31" customFormat="1" x14ac:dyDescent="0.25">
      <c r="A236" s="72"/>
      <c r="B236" s="408" t="str">
        <f>IF(Intro!$G$21="English",O236,P236)</f>
        <v>Credit arrangements</v>
      </c>
      <c r="C236" s="409"/>
      <c r="D236" s="409"/>
      <c r="E236" s="414"/>
      <c r="F236" s="401"/>
      <c r="G236" s="402"/>
      <c r="H236" s="5"/>
      <c r="I236" s="59"/>
      <c r="J236" s="5"/>
      <c r="K236" s="5"/>
      <c r="L236" s="60"/>
      <c r="O236" s="8" t="s">
        <v>61</v>
      </c>
      <c r="P236" s="8" t="s">
        <v>62</v>
      </c>
    </row>
    <row r="237" spans="1:19" s="31" customFormat="1" x14ac:dyDescent="0.25">
      <c r="A237" s="72"/>
      <c r="B237" s="415"/>
      <c r="C237" s="416"/>
      <c r="D237" s="416"/>
      <c r="E237" s="417"/>
      <c r="F237" s="403"/>
      <c r="G237" s="404"/>
      <c r="H237" s="5"/>
      <c r="I237" s="59"/>
      <c r="J237" s="5"/>
      <c r="K237" s="5"/>
      <c r="L237" s="60"/>
      <c r="O237" s="8"/>
      <c r="P237" s="8"/>
    </row>
    <row r="238" spans="1:19" s="31" customFormat="1" x14ac:dyDescent="0.25">
      <c r="A238" s="72"/>
      <c r="B238" s="408" t="str">
        <f>IF(Intro!$G$21="English",O238,P238)</f>
        <v>Delivery cost</v>
      </c>
      <c r="C238" s="409"/>
      <c r="D238" s="409"/>
      <c r="E238" s="414"/>
      <c r="F238" s="401"/>
      <c r="G238" s="402"/>
      <c r="H238" s="5"/>
      <c r="I238" s="59"/>
      <c r="J238" s="5"/>
      <c r="K238" s="5"/>
      <c r="L238" s="60"/>
      <c r="O238" s="8" t="s">
        <v>69</v>
      </c>
      <c r="P238" s="8" t="s">
        <v>81</v>
      </c>
    </row>
    <row r="239" spans="1:19" s="31" customFormat="1" x14ac:dyDescent="0.25">
      <c r="A239" s="72"/>
      <c r="B239" s="415"/>
      <c r="C239" s="416"/>
      <c r="D239" s="416"/>
      <c r="E239" s="417"/>
      <c r="F239" s="403"/>
      <c r="G239" s="404"/>
      <c r="H239" s="5"/>
      <c r="I239" s="59"/>
      <c r="J239" s="5"/>
      <c r="K239" s="5"/>
      <c r="L239" s="60"/>
      <c r="O239" s="8"/>
      <c r="P239" s="8"/>
    </row>
    <row r="240" spans="1:19" s="31" customFormat="1" x14ac:dyDescent="0.25">
      <c r="A240" s="72"/>
      <c r="B240" s="408" t="str">
        <f>IF(Intro!$G$21="English",O240,P240)</f>
        <v>Delivery time and terms</v>
      </c>
      <c r="C240" s="409"/>
      <c r="D240" s="409"/>
      <c r="E240" s="414"/>
      <c r="F240" s="401"/>
      <c r="G240" s="402"/>
      <c r="H240" s="5"/>
      <c r="I240" s="59"/>
      <c r="J240" s="5"/>
      <c r="K240" s="5"/>
      <c r="L240" s="60"/>
      <c r="O240" s="8" t="s">
        <v>70</v>
      </c>
      <c r="P240" s="8" t="s">
        <v>59</v>
      </c>
    </row>
    <row r="241" spans="1:16" s="31" customFormat="1" x14ac:dyDescent="0.25">
      <c r="A241" s="72"/>
      <c r="B241" s="415"/>
      <c r="C241" s="416"/>
      <c r="D241" s="416"/>
      <c r="E241" s="417"/>
      <c r="F241" s="403"/>
      <c r="G241" s="404"/>
      <c r="H241" s="5"/>
      <c r="I241" s="59"/>
      <c r="J241" s="5"/>
      <c r="K241" s="5"/>
      <c r="L241" s="60"/>
      <c r="O241" s="8"/>
      <c r="P241" s="8"/>
    </row>
    <row r="242" spans="1:16" s="31" customFormat="1" x14ac:dyDescent="0.25">
      <c r="A242" s="72"/>
      <c r="B242" s="408" t="str">
        <f>IF(Intro!$G$21="English",O242,P242)</f>
        <v>Reliability of supplier</v>
      </c>
      <c r="C242" s="409"/>
      <c r="D242" s="409"/>
      <c r="E242" s="414"/>
      <c r="F242" s="401"/>
      <c r="G242" s="402"/>
      <c r="H242" s="5"/>
      <c r="I242" s="59"/>
      <c r="J242" s="5"/>
      <c r="K242" s="5"/>
      <c r="L242" s="60"/>
      <c r="O242" s="8" t="s">
        <v>87</v>
      </c>
      <c r="P242" s="8" t="s">
        <v>82</v>
      </c>
    </row>
    <row r="243" spans="1:16" s="31" customFormat="1" x14ac:dyDescent="0.25">
      <c r="A243" s="72"/>
      <c r="B243" s="415"/>
      <c r="C243" s="416"/>
      <c r="D243" s="416"/>
      <c r="E243" s="417"/>
      <c r="F243" s="403"/>
      <c r="G243" s="404"/>
      <c r="H243" s="5"/>
      <c r="I243" s="59"/>
      <c r="J243" s="5"/>
      <c r="K243" s="5"/>
      <c r="L243" s="60"/>
      <c r="O243" s="8"/>
      <c r="P243" s="8"/>
    </row>
    <row r="244" spans="1:16" s="31" customFormat="1" x14ac:dyDescent="0.25">
      <c r="A244" s="72"/>
      <c r="B244" s="408" t="str">
        <f>IF(Intro!$G$21="English",O244,P244)</f>
        <v>Minimum quantity requirement</v>
      </c>
      <c r="C244" s="409"/>
      <c r="D244" s="409"/>
      <c r="E244" s="414"/>
      <c r="F244" s="401"/>
      <c r="G244" s="402"/>
      <c r="H244" s="5"/>
      <c r="I244" s="59"/>
      <c r="J244" s="5"/>
      <c r="K244" s="5"/>
      <c r="L244" s="60"/>
      <c r="O244" s="8" t="s">
        <v>77</v>
      </c>
      <c r="P244" s="8" t="s">
        <v>83</v>
      </c>
    </row>
    <row r="245" spans="1:16" s="31" customFormat="1" x14ac:dyDescent="0.25">
      <c r="A245" s="72"/>
      <c r="B245" s="415"/>
      <c r="C245" s="416"/>
      <c r="D245" s="416"/>
      <c r="E245" s="417"/>
      <c r="F245" s="403"/>
      <c r="G245" s="404"/>
      <c r="H245" s="5"/>
      <c r="I245" s="59"/>
      <c r="J245" s="5"/>
      <c r="K245" s="5"/>
      <c r="L245" s="60"/>
      <c r="O245" s="8"/>
      <c r="P245" s="8"/>
    </row>
    <row r="246" spans="1:16" s="31" customFormat="1" x14ac:dyDescent="0.25">
      <c r="A246" s="72"/>
      <c r="B246" s="408" t="str">
        <f>IF(Intro!$G$21="English",O246,P246)</f>
        <v>Availability of on-hand inventory</v>
      </c>
      <c r="C246" s="409"/>
      <c r="D246" s="409"/>
      <c r="E246" s="414"/>
      <c r="F246" s="401"/>
      <c r="G246" s="402"/>
      <c r="H246" s="5"/>
      <c r="I246" s="59"/>
      <c r="J246" s="5"/>
      <c r="K246" s="5"/>
      <c r="L246" s="60"/>
      <c r="O246" s="8" t="s">
        <v>71</v>
      </c>
      <c r="P246" s="8" t="s">
        <v>84</v>
      </c>
    </row>
    <row r="247" spans="1:16" s="31" customFormat="1" x14ac:dyDescent="0.25">
      <c r="A247" s="72"/>
      <c r="B247" s="415"/>
      <c r="C247" s="416"/>
      <c r="D247" s="416"/>
      <c r="E247" s="417"/>
      <c r="F247" s="403"/>
      <c r="G247" s="404"/>
      <c r="H247" s="5"/>
      <c r="I247" s="59"/>
      <c r="J247" s="5"/>
      <c r="K247" s="5"/>
      <c r="L247" s="60"/>
      <c r="O247" s="8"/>
      <c r="P247" s="8"/>
    </row>
    <row r="248" spans="1:16" s="31" customFormat="1" x14ac:dyDescent="0.25">
      <c r="A248" s="72"/>
      <c r="B248" s="408" t="str">
        <f>IF(Intro!$G$21="English",O248,P248)</f>
        <v>After-sale service or warranties</v>
      </c>
      <c r="C248" s="409"/>
      <c r="D248" s="409"/>
      <c r="E248" s="414"/>
      <c r="F248" s="401"/>
      <c r="G248" s="402"/>
      <c r="H248" s="5"/>
      <c r="I248" s="59"/>
      <c r="J248" s="5"/>
      <c r="K248" s="5"/>
      <c r="L248" s="60"/>
      <c r="O248" s="8" t="s">
        <v>279</v>
      </c>
      <c r="P248" s="8" t="s">
        <v>85</v>
      </c>
    </row>
    <row r="249" spans="1:16" s="31" customFormat="1" x14ac:dyDescent="0.25">
      <c r="A249" s="72"/>
      <c r="B249" s="415"/>
      <c r="C249" s="416"/>
      <c r="D249" s="416"/>
      <c r="E249" s="417"/>
      <c r="F249" s="403"/>
      <c r="G249" s="404"/>
      <c r="H249" s="5"/>
      <c r="I249" s="59"/>
      <c r="J249" s="5"/>
      <c r="K249" s="5"/>
      <c r="L249" s="60"/>
      <c r="O249" s="8"/>
      <c r="P249" s="8"/>
    </row>
    <row r="250" spans="1:16" s="31" customFormat="1" x14ac:dyDescent="0.25">
      <c r="A250" s="72"/>
      <c r="B250" s="408" t="str">
        <f>IF(Intro!$G$21="English",O250,P250)</f>
        <v>Long-term supply relationship</v>
      </c>
      <c r="C250" s="409"/>
      <c r="D250" s="409"/>
      <c r="E250" s="414"/>
      <c r="F250" s="401"/>
      <c r="G250" s="402"/>
      <c r="H250" s="5"/>
      <c r="I250" s="59"/>
      <c r="J250" s="5"/>
      <c r="K250" s="5"/>
      <c r="L250" s="60"/>
      <c r="O250" s="8" t="s">
        <v>56</v>
      </c>
      <c r="P250" s="8" t="s">
        <v>431</v>
      </c>
    </row>
    <row r="251" spans="1:16" s="31" customFormat="1" x14ac:dyDescent="0.25">
      <c r="A251" s="72"/>
      <c r="B251" s="415"/>
      <c r="C251" s="416"/>
      <c r="D251" s="416"/>
      <c r="E251" s="417"/>
      <c r="F251" s="403"/>
      <c r="G251" s="404"/>
      <c r="H251" s="5"/>
      <c r="I251" s="59"/>
      <c r="J251" s="5"/>
      <c r="K251" s="5"/>
      <c r="L251" s="60"/>
      <c r="O251" s="8"/>
      <c r="P251" s="8"/>
    </row>
    <row r="252" spans="1:16" s="31" customFormat="1" x14ac:dyDescent="0.25">
      <c r="A252" s="72"/>
      <c r="B252" s="408" t="str">
        <f>IF(Intro!$G$21="English",O252,P252)</f>
        <v>Geographic location of supplier</v>
      </c>
      <c r="C252" s="409"/>
      <c r="D252" s="409"/>
      <c r="E252" s="414"/>
      <c r="F252" s="401"/>
      <c r="G252" s="402"/>
      <c r="H252" s="5"/>
      <c r="I252" s="59"/>
      <c r="J252" s="5"/>
      <c r="K252" s="5"/>
      <c r="L252" s="60"/>
      <c r="O252" s="8" t="s">
        <v>55</v>
      </c>
      <c r="P252" s="8" t="s">
        <v>60</v>
      </c>
    </row>
    <row r="253" spans="1:16" s="31" customFormat="1" x14ac:dyDescent="0.25">
      <c r="A253" s="72"/>
      <c r="B253" s="415"/>
      <c r="C253" s="416"/>
      <c r="D253" s="416"/>
      <c r="E253" s="417"/>
      <c r="F253" s="403"/>
      <c r="G253" s="404"/>
      <c r="H253" s="5"/>
      <c r="I253" s="59"/>
      <c r="J253" s="5"/>
      <c r="K253" s="5"/>
      <c r="L253" s="60"/>
      <c r="O253" s="8"/>
      <c r="P253" s="8"/>
    </row>
    <row r="254" spans="1:16" s="31" customFormat="1" x14ac:dyDescent="0.25">
      <c r="A254" s="72"/>
      <c r="B254" s="391" t="str">
        <f>IF(Intro!$G$21="English",O254,P254)</f>
        <v>Other factors that are very important</v>
      </c>
      <c r="C254" s="392"/>
      <c r="D254" s="392"/>
      <c r="E254" s="392"/>
      <c r="F254" s="395"/>
      <c r="G254" s="395"/>
      <c r="H254" s="395"/>
      <c r="I254" s="395"/>
      <c r="J254" s="395"/>
      <c r="K254" s="395"/>
      <c r="L254" s="396"/>
      <c r="O254" s="8" t="s">
        <v>397</v>
      </c>
      <c r="P254" s="8" t="s">
        <v>399</v>
      </c>
    </row>
    <row r="255" spans="1:16" s="31" customFormat="1" x14ac:dyDescent="0.25">
      <c r="A255" s="72"/>
      <c r="B255" s="391"/>
      <c r="C255" s="392"/>
      <c r="D255" s="392"/>
      <c r="E255" s="392"/>
      <c r="F255" s="397"/>
      <c r="G255" s="397"/>
      <c r="H255" s="397"/>
      <c r="I255" s="397"/>
      <c r="J255" s="397"/>
      <c r="K255" s="397"/>
      <c r="L255" s="398"/>
    </row>
    <row r="256" spans="1:16" s="31" customFormat="1" x14ac:dyDescent="0.25">
      <c r="A256" s="72"/>
      <c r="B256" s="391"/>
      <c r="C256" s="392"/>
      <c r="D256" s="392"/>
      <c r="E256" s="392"/>
      <c r="F256" s="397"/>
      <c r="G256" s="397"/>
      <c r="H256" s="397"/>
      <c r="I256" s="397"/>
      <c r="J256" s="397"/>
      <c r="K256" s="397"/>
      <c r="L256" s="398"/>
    </row>
    <row r="257" spans="1:19" s="31" customFormat="1" x14ac:dyDescent="0.25">
      <c r="A257" s="72"/>
      <c r="B257" s="391"/>
      <c r="C257" s="392"/>
      <c r="D257" s="392"/>
      <c r="E257" s="392"/>
      <c r="F257" s="397"/>
      <c r="G257" s="397"/>
      <c r="H257" s="397"/>
      <c r="I257" s="397"/>
      <c r="J257" s="397"/>
      <c r="K257" s="397"/>
      <c r="L257" s="398"/>
    </row>
    <row r="258" spans="1:19" s="31" customFormat="1" x14ac:dyDescent="0.25">
      <c r="A258" s="72"/>
      <c r="B258" s="391"/>
      <c r="C258" s="392"/>
      <c r="D258" s="392"/>
      <c r="E258" s="392"/>
      <c r="F258" s="397"/>
      <c r="G258" s="397"/>
      <c r="H258" s="397"/>
      <c r="I258" s="397"/>
      <c r="J258" s="397"/>
      <c r="K258" s="397"/>
      <c r="L258" s="398"/>
    </row>
    <row r="259" spans="1:19" s="31" customFormat="1" x14ac:dyDescent="0.25">
      <c r="A259" s="72"/>
      <c r="B259" s="389" t="str">
        <f>IF(Intro!$G$21="English",O259,P259)</f>
        <v>Other factors that are somewhat important</v>
      </c>
      <c r="C259" s="390"/>
      <c r="D259" s="390"/>
      <c r="E259" s="390"/>
      <c r="F259" s="395"/>
      <c r="G259" s="395"/>
      <c r="H259" s="395"/>
      <c r="I259" s="395"/>
      <c r="J259" s="395"/>
      <c r="K259" s="395"/>
      <c r="L259" s="396"/>
      <c r="O259" s="8" t="s">
        <v>398</v>
      </c>
      <c r="P259" s="8" t="s">
        <v>400</v>
      </c>
    </row>
    <row r="260" spans="1:19" s="31" customFormat="1" x14ac:dyDescent="0.25">
      <c r="A260" s="72"/>
      <c r="B260" s="391"/>
      <c r="C260" s="392"/>
      <c r="D260" s="392"/>
      <c r="E260" s="392"/>
      <c r="F260" s="397"/>
      <c r="G260" s="397"/>
      <c r="H260" s="397"/>
      <c r="I260" s="397"/>
      <c r="J260" s="397"/>
      <c r="K260" s="397"/>
      <c r="L260" s="398"/>
    </row>
    <row r="261" spans="1:19" s="31" customFormat="1" x14ac:dyDescent="0.25">
      <c r="A261" s="72"/>
      <c r="B261" s="391"/>
      <c r="C261" s="392"/>
      <c r="D261" s="392"/>
      <c r="E261" s="392"/>
      <c r="F261" s="397"/>
      <c r="G261" s="397"/>
      <c r="H261" s="397"/>
      <c r="I261" s="397"/>
      <c r="J261" s="397"/>
      <c r="K261" s="397"/>
      <c r="L261" s="398"/>
    </row>
    <row r="262" spans="1:19" s="31" customFormat="1" x14ac:dyDescent="0.25">
      <c r="A262" s="72"/>
      <c r="B262" s="391"/>
      <c r="C262" s="392"/>
      <c r="D262" s="392"/>
      <c r="E262" s="392"/>
      <c r="F262" s="397"/>
      <c r="G262" s="397"/>
      <c r="H262" s="397"/>
      <c r="I262" s="397"/>
      <c r="J262" s="397"/>
      <c r="K262" s="397"/>
      <c r="L262" s="398"/>
    </row>
    <row r="263" spans="1:19" s="31" customFormat="1" x14ac:dyDescent="0.25">
      <c r="A263" s="72"/>
      <c r="B263" s="393"/>
      <c r="C263" s="394"/>
      <c r="D263" s="394"/>
      <c r="E263" s="394"/>
      <c r="F263" s="399"/>
      <c r="G263" s="399"/>
      <c r="H263" s="399"/>
      <c r="I263" s="399"/>
      <c r="J263" s="399"/>
      <c r="K263" s="399"/>
      <c r="L263" s="400"/>
    </row>
    <row r="264" spans="1:19" s="31" customFormat="1" x14ac:dyDescent="0.25">
      <c r="A264" s="72"/>
      <c r="B264" s="69"/>
      <c r="C264" s="70"/>
      <c r="D264" s="70"/>
      <c r="E264" s="70"/>
      <c r="F264" s="70"/>
      <c r="G264" s="70"/>
      <c r="H264" s="70"/>
      <c r="I264" s="70"/>
      <c r="J264" s="70"/>
      <c r="K264" s="70"/>
      <c r="L264" s="71"/>
    </row>
    <row r="265" spans="1:19" s="9" customFormat="1" x14ac:dyDescent="0.25">
      <c r="A265" s="27"/>
      <c r="B265" s="473" t="s">
        <v>258</v>
      </c>
      <c r="C265" s="474"/>
      <c r="D265" s="474"/>
      <c r="E265" s="474"/>
      <c r="F265" s="474"/>
      <c r="G265" s="474"/>
      <c r="H265" s="474"/>
      <c r="I265" s="474"/>
      <c r="J265" s="474"/>
      <c r="K265" s="474"/>
      <c r="L265" s="475"/>
      <c r="M265" s="48"/>
    </row>
    <row r="266" spans="1:19" s="31" customFormat="1" x14ac:dyDescent="0.25">
      <c r="A266" s="72"/>
      <c r="B266" s="68"/>
      <c r="C266" s="57"/>
      <c r="D266" s="57"/>
      <c r="E266" s="57"/>
      <c r="F266" s="57"/>
      <c r="G266" s="57"/>
      <c r="H266" s="57"/>
      <c r="I266" s="57"/>
      <c r="J266" s="57"/>
      <c r="K266" s="57"/>
      <c r="L266" s="58"/>
      <c r="O266" s="8"/>
      <c r="P266" s="8"/>
    </row>
    <row r="267" spans="1:19" s="31" customFormat="1" x14ac:dyDescent="0.25">
      <c r="A267" s="72"/>
      <c r="B267" s="424" t="str">
        <f>IF(Intro!$G$21="English",O267,P267)</f>
        <v xml:space="preserve">Are the goods that are domestically produced and the goods that are imported sold through the same channels of distribution? </v>
      </c>
      <c r="C267" s="425"/>
      <c r="D267" s="425"/>
      <c r="E267" s="425"/>
      <c r="F267" s="425"/>
      <c r="G267" s="425"/>
      <c r="H267" s="425"/>
      <c r="I267" s="425"/>
      <c r="J267" s="425"/>
      <c r="K267" s="425"/>
      <c r="L267" s="426"/>
      <c r="O267" s="8" t="s">
        <v>630</v>
      </c>
      <c r="P267" s="8" t="s">
        <v>221</v>
      </c>
    </row>
    <row r="268" spans="1:19" s="31" customFormat="1" x14ac:dyDescent="0.25">
      <c r="A268" s="72"/>
      <c r="B268" s="68"/>
      <c r="C268" s="57"/>
      <c r="D268" s="57"/>
      <c r="E268" s="57"/>
      <c r="F268" s="57"/>
      <c r="G268" s="57"/>
      <c r="H268" s="57"/>
      <c r="I268" s="57"/>
      <c r="J268" s="57"/>
      <c r="K268" s="57"/>
      <c r="L268" s="58"/>
      <c r="O268" s="8"/>
      <c r="P268" s="8"/>
    </row>
    <row r="269" spans="1:19" x14ac:dyDescent="0.25">
      <c r="A269" s="27"/>
      <c r="B269" s="421" t="str">
        <f>IF(Intro!$G$21="English",O269,P269)</f>
        <v>Response</v>
      </c>
      <c r="C269" s="422"/>
      <c r="D269" s="104"/>
      <c r="E269" s="8"/>
      <c r="F269" s="57"/>
      <c r="G269" s="57"/>
      <c r="H269" s="57"/>
      <c r="I269" s="57"/>
      <c r="J269" s="57"/>
      <c r="K269" s="57"/>
      <c r="L269" s="58"/>
      <c r="M269" s="8"/>
      <c r="O269" s="8" t="s">
        <v>200</v>
      </c>
      <c r="P269" s="8" t="s">
        <v>201</v>
      </c>
      <c r="S269" s="31"/>
    </row>
    <row r="270" spans="1:19" s="31" customFormat="1" x14ac:dyDescent="0.25">
      <c r="A270" s="72"/>
      <c r="B270" s="68"/>
      <c r="C270" s="57"/>
      <c r="D270" s="57"/>
      <c r="E270" s="57"/>
      <c r="F270" s="57"/>
      <c r="G270" s="57"/>
      <c r="H270" s="57"/>
      <c r="I270" s="57"/>
      <c r="J270" s="57"/>
      <c r="K270" s="57"/>
      <c r="L270" s="58"/>
      <c r="O270" s="8"/>
      <c r="P270" s="8"/>
    </row>
    <row r="271" spans="1:19" s="31" customFormat="1" x14ac:dyDescent="0.25">
      <c r="A271" s="72"/>
      <c r="B271" s="424" t="str">
        <f>IF(Intro!$G$21="English",O271,P271)</f>
        <v>If not, explain the differences.</v>
      </c>
      <c r="C271" s="425"/>
      <c r="D271" s="425"/>
      <c r="E271" s="425"/>
      <c r="F271" s="425"/>
      <c r="G271" s="425"/>
      <c r="H271" s="425"/>
      <c r="I271" s="425"/>
      <c r="J271" s="425"/>
      <c r="K271" s="425"/>
      <c r="L271" s="426"/>
      <c r="O271" s="8" t="s">
        <v>220</v>
      </c>
      <c r="P271" s="8" t="s">
        <v>281</v>
      </c>
    </row>
    <row r="272" spans="1:19" s="31" customFormat="1" x14ac:dyDescent="0.25">
      <c r="A272" s="72"/>
      <c r="B272" s="68"/>
      <c r="C272" s="57"/>
      <c r="D272" s="57"/>
      <c r="E272" s="57"/>
      <c r="F272" s="57"/>
      <c r="G272" s="57"/>
      <c r="H272" s="57"/>
      <c r="I272" s="57"/>
      <c r="J272" s="57"/>
      <c r="K272" s="57"/>
      <c r="L272" s="58"/>
      <c r="O272" s="8"/>
      <c r="P272" s="8"/>
    </row>
    <row r="273" spans="1:16" s="9" customFormat="1" x14ac:dyDescent="0.25">
      <c r="A273" s="27"/>
      <c r="B273" s="431"/>
      <c r="C273" s="432"/>
      <c r="D273" s="432"/>
      <c r="E273" s="432"/>
      <c r="F273" s="432"/>
      <c r="G273" s="432"/>
      <c r="H273" s="432"/>
      <c r="I273" s="432"/>
      <c r="J273" s="432"/>
      <c r="K273" s="432"/>
      <c r="L273" s="433"/>
      <c r="M273" s="31"/>
    </row>
    <row r="274" spans="1:16" s="9" customFormat="1" x14ac:dyDescent="0.25">
      <c r="A274" s="27"/>
      <c r="B274" s="431"/>
      <c r="C274" s="432"/>
      <c r="D274" s="432"/>
      <c r="E274" s="432"/>
      <c r="F274" s="432"/>
      <c r="G274" s="432"/>
      <c r="H274" s="432"/>
      <c r="I274" s="432"/>
      <c r="J274" s="432"/>
      <c r="K274" s="432"/>
      <c r="L274" s="433"/>
      <c r="M274" s="31"/>
    </row>
    <row r="275" spans="1:16" s="9" customFormat="1" x14ac:dyDescent="0.25">
      <c r="A275" s="27"/>
      <c r="B275" s="431"/>
      <c r="C275" s="432"/>
      <c r="D275" s="432"/>
      <c r="E275" s="432"/>
      <c r="F275" s="432"/>
      <c r="G275" s="432"/>
      <c r="H275" s="432"/>
      <c r="I275" s="432"/>
      <c r="J275" s="432"/>
      <c r="K275" s="432"/>
      <c r="L275" s="433"/>
      <c r="M275" s="31"/>
    </row>
    <row r="276" spans="1:16" s="9" customFormat="1" x14ac:dyDescent="0.25">
      <c r="A276" s="27"/>
      <c r="B276" s="431"/>
      <c r="C276" s="432"/>
      <c r="D276" s="432"/>
      <c r="E276" s="432"/>
      <c r="F276" s="432"/>
      <c r="G276" s="432"/>
      <c r="H276" s="432"/>
      <c r="I276" s="432"/>
      <c r="J276" s="432"/>
      <c r="K276" s="432"/>
      <c r="L276" s="433"/>
      <c r="M276" s="31"/>
    </row>
    <row r="277" spans="1:16" s="9" customFormat="1" x14ac:dyDescent="0.25">
      <c r="A277" s="27"/>
      <c r="B277" s="431"/>
      <c r="C277" s="432"/>
      <c r="D277" s="432"/>
      <c r="E277" s="432"/>
      <c r="F277" s="432"/>
      <c r="G277" s="432"/>
      <c r="H277" s="432"/>
      <c r="I277" s="432"/>
      <c r="J277" s="432"/>
      <c r="K277" s="432"/>
      <c r="L277" s="433"/>
      <c r="M277" s="31"/>
    </row>
    <row r="278" spans="1:16" s="9" customFormat="1" x14ac:dyDescent="0.25">
      <c r="A278" s="27"/>
      <c r="B278" s="431"/>
      <c r="C278" s="432"/>
      <c r="D278" s="432"/>
      <c r="E278" s="432"/>
      <c r="F278" s="432"/>
      <c r="G278" s="432"/>
      <c r="H278" s="432"/>
      <c r="I278" s="432"/>
      <c r="J278" s="432"/>
      <c r="K278" s="432"/>
      <c r="L278" s="433"/>
      <c r="M278" s="31"/>
    </row>
    <row r="279" spans="1:16" s="9" customFormat="1" x14ac:dyDescent="0.25">
      <c r="A279" s="27"/>
      <c r="B279" s="431"/>
      <c r="C279" s="432"/>
      <c r="D279" s="432"/>
      <c r="E279" s="432"/>
      <c r="F279" s="432"/>
      <c r="G279" s="432"/>
      <c r="H279" s="432"/>
      <c r="I279" s="432"/>
      <c r="J279" s="432"/>
      <c r="K279" s="432"/>
      <c r="L279" s="433"/>
      <c r="M279" s="31"/>
    </row>
    <row r="280" spans="1:16" s="9" customFormat="1" x14ac:dyDescent="0.25">
      <c r="A280" s="27"/>
      <c r="B280" s="431"/>
      <c r="C280" s="432"/>
      <c r="D280" s="432"/>
      <c r="E280" s="432"/>
      <c r="F280" s="432"/>
      <c r="G280" s="432"/>
      <c r="H280" s="432"/>
      <c r="I280" s="432"/>
      <c r="J280" s="432"/>
      <c r="K280" s="432"/>
      <c r="L280" s="433"/>
      <c r="M280" s="31"/>
    </row>
    <row r="281" spans="1:16" s="31" customFormat="1" x14ac:dyDescent="0.25">
      <c r="A281" s="72"/>
      <c r="B281" s="69"/>
      <c r="C281" s="70"/>
      <c r="D281" s="70"/>
      <c r="E281" s="70"/>
      <c r="F281" s="70"/>
      <c r="G281" s="70"/>
      <c r="H281" s="70"/>
      <c r="I281" s="70"/>
      <c r="J281" s="70"/>
      <c r="K281" s="70"/>
      <c r="L281" s="71"/>
      <c r="O281" s="8"/>
      <c r="P281" s="8"/>
    </row>
    <row r="282" spans="1:16" s="9" customFormat="1" x14ac:dyDescent="0.25">
      <c r="A282" s="27"/>
      <c r="B282" s="473" t="s">
        <v>259</v>
      </c>
      <c r="C282" s="474"/>
      <c r="D282" s="474"/>
      <c r="E282" s="474"/>
      <c r="F282" s="474"/>
      <c r="G282" s="474"/>
      <c r="H282" s="474"/>
      <c r="I282" s="474"/>
      <c r="J282" s="474"/>
      <c r="K282" s="474"/>
      <c r="L282" s="475"/>
      <c r="M282" s="48"/>
    </row>
    <row r="283" spans="1:16" s="31" customFormat="1" x14ac:dyDescent="0.25">
      <c r="A283" s="72"/>
      <c r="B283" s="68"/>
      <c r="C283" s="57"/>
      <c r="D283" s="57"/>
      <c r="E283" s="57"/>
      <c r="F283" s="57"/>
      <c r="G283" s="57"/>
      <c r="H283" s="57"/>
      <c r="I283" s="57"/>
      <c r="J283" s="57"/>
      <c r="K283" s="57"/>
      <c r="L283" s="58"/>
      <c r="O283" s="8"/>
      <c r="P283" s="8"/>
    </row>
    <row r="284" spans="1:16" s="31" customFormat="1" x14ac:dyDescent="0.25">
      <c r="A284" s="72"/>
      <c r="B284" s="316" t="str">
        <f>IF(Intro!$G$21="English",O284,P284)</f>
        <v>Are the goods produced in Canada and the goods imported from the countries listed below physically (or functionally) interchangeable for the same intended purposes or applications?</v>
      </c>
      <c r="C284" s="317"/>
      <c r="D284" s="317"/>
      <c r="E284" s="317"/>
      <c r="F284" s="317"/>
      <c r="G284" s="317"/>
      <c r="H284" s="317"/>
      <c r="I284" s="317"/>
      <c r="J284" s="317"/>
      <c r="K284" s="317"/>
      <c r="L284" s="318"/>
      <c r="O284" s="8" t="s">
        <v>149</v>
      </c>
      <c r="P284" s="8" t="s">
        <v>332</v>
      </c>
    </row>
    <row r="285" spans="1:16" s="31" customFormat="1" x14ac:dyDescent="0.25">
      <c r="A285" s="72"/>
      <c r="B285" s="316"/>
      <c r="C285" s="317"/>
      <c r="D285" s="317"/>
      <c r="E285" s="317"/>
      <c r="F285" s="317"/>
      <c r="G285" s="317"/>
      <c r="H285" s="317"/>
      <c r="I285" s="317"/>
      <c r="J285" s="317"/>
      <c r="K285" s="317"/>
      <c r="L285" s="318"/>
    </row>
    <row r="286" spans="1:16" s="31" customFormat="1" x14ac:dyDescent="0.25">
      <c r="A286" s="72"/>
      <c r="B286" s="68"/>
      <c r="C286" s="57"/>
      <c r="D286" s="57"/>
      <c r="E286" s="57"/>
      <c r="F286" s="57"/>
      <c r="G286" s="57"/>
      <c r="H286" s="57"/>
      <c r="I286" s="57"/>
      <c r="J286" s="57"/>
      <c r="K286" s="57"/>
      <c r="L286" s="58"/>
      <c r="O286" s="31" t="s">
        <v>384</v>
      </c>
      <c r="P286" s="31" t="s">
        <v>385</v>
      </c>
    </row>
    <row r="287" spans="1:16" s="31" customFormat="1" ht="15" x14ac:dyDescent="0.25">
      <c r="A287" s="72"/>
      <c r="B287" s="481"/>
      <c r="C287" s="482"/>
      <c r="D287" s="89" t="str">
        <f>IF(Intro!$G$21="English",O286,P286)</f>
        <v>Select</v>
      </c>
      <c r="E287" s="447" t="str">
        <f>IF(Intro!$G$21="English",O287,P287)</f>
        <v>If "Never", provide details.</v>
      </c>
      <c r="F287" s="448"/>
      <c r="G287" s="448"/>
      <c r="H287" s="448"/>
      <c r="I287" s="448"/>
      <c r="J287" s="448"/>
      <c r="K287" s="448"/>
      <c r="L287" s="448"/>
      <c r="O287" s="8" t="s">
        <v>132</v>
      </c>
      <c r="P287" s="8" t="s">
        <v>133</v>
      </c>
    </row>
    <row r="288" spans="1:16" s="31" customFormat="1" ht="142.5" x14ac:dyDescent="0.25">
      <c r="A288" s="72" t="s">
        <v>429</v>
      </c>
      <c r="B288" s="479" t="str">
        <f>IF(Intro!$G$21="English",O288,P288)</f>
        <v>China</v>
      </c>
      <c r="C288" s="480"/>
      <c r="D288" s="204"/>
      <c r="E288" s="483"/>
      <c r="F288" s="484"/>
      <c r="G288" s="484"/>
      <c r="H288" s="484"/>
      <c r="I288" s="484"/>
      <c r="J288" s="484"/>
      <c r="K288" s="484"/>
      <c r="L288" s="485"/>
      <c r="O288" s="8" t="s">
        <v>420</v>
      </c>
      <c r="P288" s="8" t="s">
        <v>425</v>
      </c>
    </row>
    <row r="289" spans="1:16" s="31" customFormat="1" x14ac:dyDescent="0.25">
      <c r="A289" s="72"/>
      <c r="B289" s="309" t="str">
        <f>IF(Intro!$G$21="English",O289,P289)</f>
        <v>United States</v>
      </c>
      <c r="C289" s="310"/>
      <c r="D289" s="437"/>
      <c r="E289" s="406"/>
      <c r="F289" s="406"/>
      <c r="G289" s="406"/>
      <c r="H289" s="406"/>
      <c r="I289" s="406"/>
      <c r="J289" s="406"/>
      <c r="K289" s="406"/>
      <c r="L289" s="407"/>
      <c r="O289" s="8" t="str">
        <f>Variables!B32</f>
        <v>United States</v>
      </c>
      <c r="P289" s="8" t="str">
        <f>Variables!C32</f>
        <v>États-Unis</v>
      </c>
    </row>
    <row r="290" spans="1:16" s="31" customFormat="1" x14ac:dyDescent="0.25">
      <c r="A290" s="72"/>
      <c r="B290" s="309"/>
      <c r="C290" s="310"/>
      <c r="D290" s="437"/>
      <c r="E290" s="406"/>
      <c r="F290" s="406"/>
      <c r="G290" s="406"/>
      <c r="H290" s="406"/>
      <c r="I290" s="406"/>
      <c r="J290" s="406"/>
      <c r="K290" s="406"/>
      <c r="L290" s="407"/>
    </row>
    <row r="291" spans="1:16" s="31" customFormat="1" x14ac:dyDescent="0.25">
      <c r="A291" s="72"/>
      <c r="B291" s="309"/>
      <c r="C291" s="310"/>
      <c r="D291" s="437"/>
      <c r="E291" s="406"/>
      <c r="F291" s="406"/>
      <c r="G291" s="406"/>
      <c r="H291" s="406"/>
      <c r="I291" s="406"/>
      <c r="J291" s="406"/>
      <c r="K291" s="406"/>
      <c r="L291" s="407"/>
    </row>
    <row r="292" spans="1:16" s="31" customFormat="1" x14ac:dyDescent="0.25">
      <c r="A292" s="72"/>
      <c r="B292" s="309"/>
      <c r="C292" s="310"/>
      <c r="D292" s="437"/>
      <c r="E292" s="406"/>
      <c r="F292" s="406"/>
      <c r="G292" s="406"/>
      <c r="H292" s="406"/>
      <c r="I292" s="406"/>
      <c r="J292" s="406"/>
      <c r="K292" s="406"/>
      <c r="L292" s="407"/>
    </row>
    <row r="293" spans="1:16" s="31" customFormat="1" x14ac:dyDescent="0.25">
      <c r="A293" s="72"/>
      <c r="B293" s="309"/>
      <c r="C293" s="310"/>
      <c r="D293" s="437"/>
      <c r="E293" s="406"/>
      <c r="F293" s="406"/>
      <c r="G293" s="406"/>
      <c r="H293" s="406"/>
      <c r="I293" s="406"/>
      <c r="J293" s="406"/>
      <c r="K293" s="406"/>
      <c r="L293" s="407"/>
    </row>
    <row r="294" spans="1:16" s="31" customFormat="1" x14ac:dyDescent="0.25">
      <c r="A294" s="72"/>
      <c r="B294" s="309"/>
      <c r="C294" s="310"/>
      <c r="D294" s="437"/>
      <c r="E294" s="406"/>
      <c r="F294" s="406"/>
      <c r="G294" s="406"/>
      <c r="H294" s="406"/>
      <c r="I294" s="406"/>
      <c r="J294" s="406"/>
      <c r="K294" s="406"/>
      <c r="L294" s="407"/>
    </row>
    <row r="295" spans="1:16" s="31" customFormat="1" x14ac:dyDescent="0.25">
      <c r="A295" s="72"/>
      <c r="B295" s="309"/>
      <c r="C295" s="310"/>
      <c r="D295" s="437"/>
      <c r="E295" s="406"/>
      <c r="F295" s="406"/>
      <c r="G295" s="406"/>
      <c r="H295" s="406"/>
      <c r="I295" s="406"/>
      <c r="J295" s="406"/>
      <c r="K295" s="406"/>
      <c r="L295" s="407"/>
    </row>
    <row r="296" spans="1:16" s="31" customFormat="1" x14ac:dyDescent="0.25">
      <c r="A296" s="72"/>
      <c r="B296" s="309"/>
      <c r="C296" s="310"/>
      <c r="D296" s="437"/>
      <c r="E296" s="406"/>
      <c r="F296" s="406"/>
      <c r="G296" s="406"/>
      <c r="H296" s="406"/>
      <c r="I296" s="406"/>
      <c r="J296" s="406"/>
      <c r="K296" s="406"/>
      <c r="L296" s="407"/>
    </row>
    <row r="297" spans="1:16" s="31" customFormat="1" x14ac:dyDescent="0.25">
      <c r="A297" s="72"/>
      <c r="B297" s="309" t="str">
        <f>IF(Intro!$G$21="English",O297,P297)</f>
        <v>Other countries</v>
      </c>
      <c r="C297" s="310"/>
      <c r="D297" s="437"/>
      <c r="E297" s="406"/>
      <c r="F297" s="406"/>
      <c r="G297" s="406"/>
      <c r="H297" s="406"/>
      <c r="I297" s="406"/>
      <c r="J297" s="406"/>
      <c r="K297" s="406"/>
      <c r="L297" s="407"/>
      <c r="O297" s="8" t="str">
        <f>Variables!B33</f>
        <v>Other countries</v>
      </c>
      <c r="P297" s="8" t="str">
        <f>Variables!C33</f>
        <v>Autres pays</v>
      </c>
    </row>
    <row r="298" spans="1:16" s="31" customFormat="1" x14ac:dyDescent="0.25">
      <c r="A298" s="72"/>
      <c r="B298" s="309"/>
      <c r="C298" s="310"/>
      <c r="D298" s="437"/>
      <c r="E298" s="406"/>
      <c r="F298" s="406"/>
      <c r="G298" s="406"/>
      <c r="H298" s="406"/>
      <c r="I298" s="406"/>
      <c r="J298" s="406"/>
      <c r="K298" s="406"/>
      <c r="L298" s="407"/>
    </row>
    <row r="299" spans="1:16" s="31" customFormat="1" x14ac:dyDescent="0.25">
      <c r="A299" s="72"/>
      <c r="B299" s="309"/>
      <c r="C299" s="310"/>
      <c r="D299" s="437"/>
      <c r="E299" s="406"/>
      <c r="F299" s="406"/>
      <c r="G299" s="406"/>
      <c r="H299" s="406"/>
      <c r="I299" s="406"/>
      <c r="J299" s="406"/>
      <c r="K299" s="406"/>
      <c r="L299" s="407"/>
    </row>
    <row r="300" spans="1:16" s="31" customFormat="1" x14ac:dyDescent="0.25">
      <c r="A300" s="72"/>
      <c r="B300" s="309"/>
      <c r="C300" s="310"/>
      <c r="D300" s="437"/>
      <c r="E300" s="406"/>
      <c r="F300" s="406"/>
      <c r="G300" s="406"/>
      <c r="H300" s="406"/>
      <c r="I300" s="406"/>
      <c r="J300" s="406"/>
      <c r="K300" s="406"/>
      <c r="L300" s="407"/>
    </row>
    <row r="301" spans="1:16" s="31" customFormat="1" x14ac:dyDescent="0.25">
      <c r="A301" s="72"/>
      <c r="B301" s="309"/>
      <c r="C301" s="310"/>
      <c r="D301" s="437"/>
      <c r="E301" s="406"/>
      <c r="F301" s="406"/>
      <c r="G301" s="406"/>
      <c r="H301" s="406"/>
      <c r="I301" s="406"/>
      <c r="J301" s="406"/>
      <c r="K301" s="406"/>
      <c r="L301" s="407"/>
    </row>
    <row r="302" spans="1:16" s="31" customFormat="1" x14ac:dyDescent="0.25">
      <c r="A302" s="72"/>
      <c r="B302" s="309"/>
      <c r="C302" s="310"/>
      <c r="D302" s="437"/>
      <c r="E302" s="406"/>
      <c r="F302" s="406"/>
      <c r="G302" s="406"/>
      <c r="H302" s="406"/>
      <c r="I302" s="406"/>
      <c r="J302" s="406"/>
      <c r="K302" s="406"/>
      <c r="L302" s="407"/>
    </row>
    <row r="303" spans="1:16" s="31" customFormat="1" x14ac:dyDescent="0.25">
      <c r="A303" s="72"/>
      <c r="B303" s="309"/>
      <c r="C303" s="310"/>
      <c r="D303" s="437"/>
      <c r="E303" s="406"/>
      <c r="F303" s="406"/>
      <c r="G303" s="406"/>
      <c r="H303" s="406"/>
      <c r="I303" s="406"/>
      <c r="J303" s="406"/>
      <c r="K303" s="406"/>
      <c r="L303" s="407"/>
    </row>
    <row r="304" spans="1:16" s="31" customFormat="1" x14ac:dyDescent="0.25">
      <c r="A304" s="72"/>
      <c r="B304" s="309"/>
      <c r="C304" s="310"/>
      <c r="D304" s="437"/>
      <c r="E304" s="406"/>
      <c r="F304" s="406"/>
      <c r="G304" s="406"/>
      <c r="H304" s="406"/>
      <c r="I304" s="406"/>
      <c r="J304" s="406"/>
      <c r="K304" s="406"/>
      <c r="L304" s="407"/>
    </row>
    <row r="305" spans="1:18" s="31" customFormat="1" x14ac:dyDescent="0.25">
      <c r="A305" s="72"/>
      <c r="B305" s="438" t="str">
        <f>IF(Intro!$G$21="English",O305,P305)</f>
        <v>Other countries include:</v>
      </c>
      <c r="C305" s="439"/>
      <c r="D305" s="442"/>
      <c r="E305" s="442"/>
      <c r="F305" s="442"/>
      <c r="G305" s="442"/>
      <c r="H305" s="442"/>
      <c r="I305" s="442"/>
      <c r="J305" s="442"/>
      <c r="K305" s="442"/>
      <c r="L305" s="443"/>
      <c r="O305" s="8" t="s">
        <v>301</v>
      </c>
      <c r="P305" s="8" t="s">
        <v>302</v>
      </c>
    </row>
    <row r="306" spans="1:18" s="31" customFormat="1" x14ac:dyDescent="0.25">
      <c r="A306" s="72"/>
      <c r="B306" s="440"/>
      <c r="C306" s="441"/>
      <c r="D306" s="444"/>
      <c r="E306" s="444"/>
      <c r="F306" s="444"/>
      <c r="G306" s="444"/>
      <c r="H306" s="444"/>
      <c r="I306" s="444"/>
      <c r="J306" s="444"/>
      <c r="K306" s="444"/>
      <c r="L306" s="445"/>
      <c r="O306" s="8"/>
      <c r="P306" s="8"/>
    </row>
    <row r="307" spans="1:18" s="31" customFormat="1" x14ac:dyDescent="0.25">
      <c r="A307" s="72"/>
      <c r="B307" s="69"/>
      <c r="C307" s="70"/>
      <c r="D307" s="70"/>
      <c r="E307" s="70"/>
      <c r="F307" s="70"/>
      <c r="G307" s="70"/>
      <c r="H307" s="70"/>
      <c r="I307" s="70"/>
      <c r="J307" s="70"/>
      <c r="K307" s="70"/>
      <c r="L307" s="71"/>
      <c r="O307" s="8"/>
      <c r="P307" s="8"/>
      <c r="Q307" s="8"/>
      <c r="R307" s="8"/>
    </row>
    <row r="308" spans="1:18" s="9" customFormat="1" x14ac:dyDescent="0.25">
      <c r="A308" s="27"/>
      <c r="B308" s="473" t="s">
        <v>131</v>
      </c>
      <c r="C308" s="474"/>
      <c r="D308" s="474"/>
      <c r="E308" s="474"/>
      <c r="F308" s="474"/>
      <c r="G308" s="474"/>
      <c r="H308" s="474"/>
      <c r="I308" s="474"/>
      <c r="J308" s="474"/>
      <c r="K308" s="474"/>
      <c r="L308" s="475"/>
      <c r="M308" s="48"/>
    </row>
    <row r="309" spans="1:18" s="31" customFormat="1" x14ac:dyDescent="0.25">
      <c r="A309" s="72"/>
      <c r="B309" s="68"/>
      <c r="C309" s="57"/>
      <c r="D309" s="57"/>
      <c r="E309" s="57"/>
      <c r="F309" s="57"/>
      <c r="G309" s="57"/>
      <c r="H309" s="57"/>
      <c r="I309" s="57"/>
      <c r="J309" s="57"/>
      <c r="K309" s="57"/>
      <c r="L309" s="58"/>
      <c r="O309" s="8"/>
      <c r="P309" s="8"/>
    </row>
    <row r="310" spans="1:18" s="31" customFormat="1" x14ac:dyDescent="0.25">
      <c r="A310" s="72"/>
      <c r="B310" s="424" t="str">
        <f>IF(Intro!$G$21="English",O310,P310)</f>
        <v xml:space="preserve">What is the typical delivery time for the goods, from the day on which an order is placed to the day of arrival at your facility? </v>
      </c>
      <c r="C310" s="425"/>
      <c r="D310" s="425"/>
      <c r="E310" s="425"/>
      <c r="F310" s="425"/>
      <c r="G310" s="425"/>
      <c r="H310" s="425"/>
      <c r="I310" s="425"/>
      <c r="J310" s="425"/>
      <c r="K310" s="425"/>
      <c r="L310" s="426"/>
      <c r="O310" s="48" t="s">
        <v>105</v>
      </c>
      <c r="P310" s="48" t="s">
        <v>106</v>
      </c>
    </row>
    <row r="311" spans="1:18" s="31" customFormat="1" x14ac:dyDescent="0.25">
      <c r="A311" s="72"/>
      <c r="B311" s="68"/>
      <c r="C311" s="57"/>
      <c r="D311" s="57"/>
      <c r="E311" s="57"/>
      <c r="F311" s="57"/>
      <c r="G311" s="57"/>
      <c r="H311" s="57"/>
      <c r="I311" s="57"/>
      <c r="J311" s="57"/>
      <c r="K311" s="57"/>
      <c r="L311" s="58"/>
      <c r="O311" s="8" t="s">
        <v>210</v>
      </c>
      <c r="P311" s="8" t="s">
        <v>282</v>
      </c>
      <c r="Q311" s="8"/>
      <c r="R311" s="8"/>
    </row>
    <row r="312" spans="1:18" s="31" customFormat="1" x14ac:dyDescent="0.25">
      <c r="A312" s="72"/>
      <c r="B312" s="490"/>
      <c r="C312" s="435"/>
      <c r="D312" s="435"/>
      <c r="E312" s="436"/>
      <c r="F312" s="423" t="str">
        <f>IF(Intro!$G$21="English",O311,P311)</f>
        <v>Minimum days</v>
      </c>
      <c r="G312" s="423"/>
      <c r="H312" s="423" t="str">
        <f>IF(Intro!$G$21="English",O312,P312)</f>
        <v>Maximum days</v>
      </c>
      <c r="I312" s="423"/>
      <c r="J312" s="423" t="str">
        <f>IF(Intro!$G$21="English",Variables!B58,Variables!C58)</f>
        <v>Do not know</v>
      </c>
      <c r="K312" s="423"/>
      <c r="L312" s="60"/>
      <c r="O312" s="8" t="s">
        <v>211</v>
      </c>
      <c r="P312" s="8" t="s">
        <v>283</v>
      </c>
      <c r="Q312" s="8"/>
      <c r="R312" s="8"/>
    </row>
    <row r="313" spans="1:18" s="31" customFormat="1" x14ac:dyDescent="0.25">
      <c r="A313" s="72"/>
      <c r="B313" s="449" t="str">
        <f>IF(Intro!$G$21="English",O313,P313)</f>
        <v>Purchases of domestically produced goods from domestic producers</v>
      </c>
      <c r="C313" s="409"/>
      <c r="D313" s="409"/>
      <c r="E313" s="410"/>
      <c r="F313" s="401"/>
      <c r="G313" s="402"/>
      <c r="H313" s="401"/>
      <c r="I313" s="402"/>
      <c r="J313" s="401"/>
      <c r="K313" s="402"/>
      <c r="L313" s="60"/>
      <c r="O313" s="8" t="s">
        <v>212</v>
      </c>
      <c r="P313" s="8" t="s">
        <v>213</v>
      </c>
      <c r="Q313" s="8"/>
      <c r="R313" s="8"/>
    </row>
    <row r="314" spans="1:18" s="31" customFormat="1" x14ac:dyDescent="0.25">
      <c r="A314" s="72"/>
      <c r="B314" s="491"/>
      <c r="C314" s="412"/>
      <c r="D314" s="412"/>
      <c r="E314" s="413"/>
      <c r="F314" s="403"/>
      <c r="G314" s="404"/>
      <c r="H314" s="403"/>
      <c r="I314" s="404"/>
      <c r="J314" s="403"/>
      <c r="K314" s="404"/>
      <c r="L314" s="60"/>
      <c r="O314" s="8"/>
      <c r="P314" s="8"/>
      <c r="Q314" s="8"/>
      <c r="R314" s="8"/>
    </row>
    <row r="315" spans="1:18" s="31" customFormat="1" x14ac:dyDescent="0.25">
      <c r="A315" s="72"/>
      <c r="B315" s="449" t="str">
        <f>IF(Intro!$G$21="English",O315,P315)</f>
        <v>Purchases of domestically produced goods from distributors</v>
      </c>
      <c r="C315" s="409"/>
      <c r="D315" s="409"/>
      <c r="E315" s="410"/>
      <c r="F315" s="401"/>
      <c r="G315" s="402"/>
      <c r="H315" s="401"/>
      <c r="I315" s="402"/>
      <c r="J315" s="401"/>
      <c r="K315" s="402"/>
      <c r="L315" s="60"/>
      <c r="O315" s="8" t="s">
        <v>214</v>
      </c>
      <c r="P315" s="8" t="s">
        <v>215</v>
      </c>
      <c r="Q315" s="8"/>
      <c r="R315" s="8"/>
    </row>
    <row r="316" spans="1:18" s="31" customFormat="1" x14ac:dyDescent="0.25">
      <c r="A316" s="72"/>
      <c r="B316" s="491"/>
      <c r="C316" s="412"/>
      <c r="D316" s="412"/>
      <c r="E316" s="413"/>
      <c r="F316" s="403"/>
      <c r="G316" s="404"/>
      <c r="H316" s="403"/>
      <c r="I316" s="404"/>
      <c r="J316" s="403"/>
      <c r="K316" s="404"/>
      <c r="L316" s="60"/>
      <c r="O316" s="8"/>
      <c r="P316" s="8"/>
      <c r="Q316" s="8"/>
      <c r="R316" s="8"/>
    </row>
    <row r="317" spans="1:18" s="31" customFormat="1" x14ac:dyDescent="0.25">
      <c r="A317" s="72"/>
      <c r="B317" s="489" t="str">
        <f>IF(Intro!$G$21="English",O317,P317)</f>
        <v>Purchases of imported goods from distributors</v>
      </c>
      <c r="C317" s="489"/>
      <c r="D317" s="489"/>
      <c r="E317" s="489"/>
      <c r="F317" s="489"/>
      <c r="G317" s="489"/>
      <c r="H317" s="489"/>
      <c r="I317" s="489"/>
      <c r="J317" s="489"/>
      <c r="K317" s="489"/>
      <c r="L317" s="60"/>
      <c r="O317" s="8" t="s">
        <v>217</v>
      </c>
      <c r="P317" s="8" t="s">
        <v>216</v>
      </c>
      <c r="Q317" s="8"/>
      <c r="R317" s="8"/>
    </row>
    <row r="318" spans="1:18" s="31" customFormat="1" ht="15" x14ac:dyDescent="0.25">
      <c r="A318" s="72"/>
      <c r="B318" s="486" t="str">
        <f>IF(Intro!$G$21="English",O318,P318)</f>
        <v>China</v>
      </c>
      <c r="C318" s="487"/>
      <c r="D318" s="487"/>
      <c r="E318" s="488"/>
      <c r="F318" s="401"/>
      <c r="G318" s="402"/>
      <c r="H318" s="401"/>
      <c r="I318" s="402"/>
      <c r="J318" s="401"/>
      <c r="K318" s="402"/>
      <c r="L318" s="60"/>
      <c r="O318" s="8" t="s">
        <v>420</v>
      </c>
      <c r="P318" s="8" t="s">
        <v>425</v>
      </c>
      <c r="Q318" s="8"/>
      <c r="R318" s="8"/>
    </row>
    <row r="319" spans="1:18" s="31" customFormat="1" x14ac:dyDescent="0.25">
      <c r="A319" s="72"/>
      <c r="B319" s="449" t="str">
        <f>IF(Intro!$G$21="English",O319,P319)</f>
        <v>United States</v>
      </c>
      <c r="C319" s="409"/>
      <c r="D319" s="409"/>
      <c r="E319" s="410"/>
      <c r="F319" s="401"/>
      <c r="G319" s="402"/>
      <c r="H319" s="401"/>
      <c r="I319" s="402"/>
      <c r="J319" s="401"/>
      <c r="K319" s="402"/>
      <c r="L319" s="60"/>
      <c r="O319" s="8" t="str">
        <f>Variables!B32</f>
        <v>United States</v>
      </c>
      <c r="P319" s="8" t="str">
        <f>Variables!C32</f>
        <v>États-Unis</v>
      </c>
    </row>
    <row r="320" spans="1:18" s="31" customFormat="1" x14ac:dyDescent="0.25">
      <c r="A320" s="72"/>
      <c r="B320" s="449" t="str">
        <f>IF(Intro!$G$21="English",O320,P320)</f>
        <v>Other countries</v>
      </c>
      <c r="C320" s="409"/>
      <c r="D320" s="409"/>
      <c r="E320" s="410"/>
      <c r="F320" s="401"/>
      <c r="G320" s="402"/>
      <c r="H320" s="401"/>
      <c r="I320" s="402"/>
      <c r="J320" s="401"/>
      <c r="K320" s="402"/>
      <c r="L320" s="60"/>
      <c r="O320" s="8" t="str">
        <f>Variables!B33</f>
        <v>Other countries</v>
      </c>
      <c r="P320" s="8" t="str">
        <f>Variables!C33</f>
        <v>Autres pays</v>
      </c>
    </row>
    <row r="321" spans="1:18" s="31" customFormat="1" x14ac:dyDescent="0.25">
      <c r="A321" s="72"/>
      <c r="B321" s="419" t="str">
        <f>IF(Intro!$G$21="English",O321,P321)</f>
        <v>Other countries include:</v>
      </c>
      <c r="C321" s="419"/>
      <c r="D321" s="419"/>
      <c r="E321" s="419"/>
      <c r="F321" s="420"/>
      <c r="G321" s="420"/>
      <c r="H321" s="420"/>
      <c r="I321" s="420"/>
      <c r="J321" s="420"/>
      <c r="K321" s="420"/>
      <c r="L321" s="60"/>
      <c r="O321" s="8" t="s">
        <v>301</v>
      </c>
      <c r="P321" s="8" t="s">
        <v>302</v>
      </c>
    </row>
    <row r="322" spans="1:18" s="31" customFormat="1" x14ac:dyDescent="0.25">
      <c r="A322" s="72"/>
      <c r="B322" s="419"/>
      <c r="C322" s="419"/>
      <c r="D322" s="419"/>
      <c r="E322" s="419"/>
      <c r="F322" s="420"/>
      <c r="G322" s="420"/>
      <c r="H322" s="420"/>
      <c r="I322" s="420"/>
      <c r="J322" s="420"/>
      <c r="K322" s="420"/>
      <c r="L322" s="60"/>
      <c r="O322" s="8"/>
      <c r="P322" s="8"/>
    </row>
    <row r="323" spans="1:18" s="31" customFormat="1" x14ac:dyDescent="0.25">
      <c r="A323" s="72"/>
      <c r="B323" s="418" t="str">
        <f>IF(Intro!$G$21="English",O323,P323)</f>
        <v>Purchases of the goods where your firm is the importer of record for customs purposes</v>
      </c>
      <c r="C323" s="418"/>
      <c r="D323" s="418"/>
      <c r="E323" s="418"/>
      <c r="F323" s="418"/>
      <c r="G323" s="418"/>
      <c r="H323" s="418"/>
      <c r="I323" s="418"/>
      <c r="J323" s="418"/>
      <c r="K323" s="418"/>
      <c r="L323" s="60"/>
      <c r="O323" s="8" t="s">
        <v>219</v>
      </c>
      <c r="P323" s="8" t="s">
        <v>218</v>
      </c>
      <c r="Q323" s="8"/>
      <c r="R323" s="8"/>
    </row>
    <row r="324" spans="1:18" s="31" customFormat="1" ht="15" x14ac:dyDescent="0.25">
      <c r="A324" s="72"/>
      <c r="B324" s="486" t="str">
        <f>IF(Intro!$G$21="English",O324,P324)</f>
        <v>China</v>
      </c>
      <c r="C324" s="487"/>
      <c r="D324" s="487"/>
      <c r="E324" s="488"/>
      <c r="F324" s="401"/>
      <c r="G324" s="402"/>
      <c r="H324" s="401"/>
      <c r="I324" s="402"/>
      <c r="J324" s="401"/>
      <c r="K324" s="402"/>
      <c r="L324" s="60"/>
      <c r="O324" s="8" t="s">
        <v>420</v>
      </c>
      <c r="P324" s="8" t="s">
        <v>425</v>
      </c>
      <c r="Q324" s="8"/>
      <c r="R324" s="8"/>
    </row>
    <row r="325" spans="1:18" s="31" customFormat="1" x14ac:dyDescent="0.25">
      <c r="A325" s="72"/>
      <c r="B325" s="449" t="str">
        <f>B319</f>
        <v>United States</v>
      </c>
      <c r="C325" s="409"/>
      <c r="D325" s="409"/>
      <c r="E325" s="410"/>
      <c r="F325" s="401"/>
      <c r="G325" s="402"/>
      <c r="H325" s="401"/>
      <c r="I325" s="402"/>
      <c r="J325" s="401"/>
      <c r="K325" s="402"/>
      <c r="L325" s="60"/>
      <c r="O325" s="8"/>
      <c r="P325" s="8"/>
    </row>
    <row r="326" spans="1:18" s="31" customFormat="1" x14ac:dyDescent="0.25">
      <c r="A326" s="72"/>
      <c r="B326" s="449" t="str">
        <f>B320</f>
        <v>Other countries</v>
      </c>
      <c r="C326" s="409"/>
      <c r="D326" s="409"/>
      <c r="E326" s="410"/>
      <c r="F326" s="401"/>
      <c r="G326" s="402"/>
      <c r="H326" s="401"/>
      <c r="I326" s="402"/>
      <c r="J326" s="401"/>
      <c r="K326" s="402"/>
      <c r="L326" s="60"/>
      <c r="O326" s="8"/>
      <c r="P326" s="8"/>
    </row>
    <row r="327" spans="1:18" s="31" customFormat="1" x14ac:dyDescent="0.25">
      <c r="A327" s="72"/>
      <c r="B327" s="419" t="str">
        <f>B321</f>
        <v>Other countries include:</v>
      </c>
      <c r="C327" s="419"/>
      <c r="D327" s="419"/>
      <c r="E327" s="419"/>
      <c r="F327" s="420"/>
      <c r="G327" s="420"/>
      <c r="H327" s="420"/>
      <c r="I327" s="420"/>
      <c r="J327" s="420"/>
      <c r="K327" s="420"/>
      <c r="L327" s="60"/>
      <c r="O327" s="8"/>
      <c r="P327" s="8"/>
    </row>
    <row r="328" spans="1:18" s="31" customFormat="1" x14ac:dyDescent="0.25">
      <c r="A328" s="72"/>
      <c r="B328" s="419"/>
      <c r="C328" s="419"/>
      <c r="D328" s="419"/>
      <c r="E328" s="419"/>
      <c r="F328" s="420"/>
      <c r="G328" s="420"/>
      <c r="H328" s="420"/>
      <c r="I328" s="420"/>
      <c r="J328" s="420"/>
      <c r="K328" s="420"/>
      <c r="L328" s="60"/>
      <c r="O328" s="8"/>
      <c r="P328" s="8"/>
    </row>
    <row r="329" spans="1:18" s="31" customFormat="1" x14ac:dyDescent="0.25">
      <c r="A329" s="72"/>
      <c r="B329" s="69"/>
      <c r="C329" s="70"/>
      <c r="D329" s="70"/>
      <c r="E329" s="70"/>
      <c r="F329" s="70"/>
      <c r="G329" s="70"/>
      <c r="H329" s="70"/>
      <c r="I329" s="70"/>
      <c r="J329" s="70"/>
      <c r="K329" s="70"/>
      <c r="L329" s="71"/>
      <c r="O329" s="8"/>
      <c r="P329" s="8"/>
    </row>
    <row r="330" spans="1:18" s="9" customFormat="1" x14ac:dyDescent="0.25">
      <c r="A330" s="27"/>
      <c r="B330" s="473" t="s">
        <v>107</v>
      </c>
      <c r="C330" s="474"/>
      <c r="D330" s="474"/>
      <c r="E330" s="474"/>
      <c r="F330" s="474"/>
      <c r="G330" s="474"/>
      <c r="H330" s="474"/>
      <c r="I330" s="474"/>
      <c r="J330" s="474"/>
      <c r="K330" s="474"/>
      <c r="L330" s="475"/>
      <c r="M330" s="48"/>
    </row>
    <row r="331" spans="1:18" s="31" customFormat="1" x14ac:dyDescent="0.25">
      <c r="A331" s="72"/>
      <c r="B331" s="68"/>
      <c r="C331" s="57"/>
      <c r="D331" s="57"/>
      <c r="E331" s="57"/>
      <c r="F331" s="57"/>
      <c r="G331" s="57"/>
      <c r="H331" s="57"/>
      <c r="I331" s="57"/>
      <c r="J331" s="57"/>
      <c r="K331" s="57"/>
      <c r="L331" s="58"/>
      <c r="O331" s="8"/>
      <c r="P331" s="8"/>
    </row>
    <row r="332" spans="1:18" s="31" customFormat="1" x14ac:dyDescent="0.25">
      <c r="A332" s="72"/>
      <c r="B332" s="424" t="str">
        <f>IF(Intro!$G$21="English",O332,P332)</f>
        <v xml:space="preserve">Compare the goods produced in Canada and the goods produced in China based on each of the factors identified in the table below. </v>
      </c>
      <c r="C332" s="425"/>
      <c r="D332" s="425"/>
      <c r="E332" s="425"/>
      <c r="F332" s="425"/>
      <c r="G332" s="425"/>
      <c r="H332" s="425"/>
      <c r="I332" s="425"/>
      <c r="J332" s="425"/>
      <c r="K332" s="425"/>
      <c r="L332" s="426"/>
      <c r="O332" s="48" t="str">
        <f>"Compare the goods produced in Canada and the goods produced in "&amp;Variables!B5&amp;" based on each of the factors identified in the table below. "</f>
        <v xml:space="preserve">Compare the goods produced in Canada and the goods produced in China based on each of the factors identified in the table below. </v>
      </c>
      <c r="P332" s="48" t="str">
        <f>"Comparez les marchandises produites au Canada à celles qui sont produites par "&amp;Variables!C5&amp;" en fonction des facteurs mentionnés dans le tableau ci-dessous."</f>
        <v>Comparez les marchandises produites au Canada à celles qui sont produites par la Chine en fonction des facteurs mentionnés dans le tableau ci-dessous.</v>
      </c>
    </row>
    <row r="333" spans="1:18" s="31" customFormat="1" x14ac:dyDescent="0.25">
      <c r="A333" s="72"/>
      <c r="B333" s="68"/>
      <c r="C333" s="57"/>
      <c r="D333" s="57"/>
      <c r="E333" s="57"/>
      <c r="F333" s="57"/>
      <c r="G333" s="57"/>
      <c r="H333" s="57"/>
      <c r="I333" s="57"/>
      <c r="J333" s="57"/>
      <c r="K333" s="57"/>
      <c r="L333" s="58"/>
      <c r="O333" s="8" t="s">
        <v>317</v>
      </c>
      <c r="P333" s="8" t="s">
        <v>318</v>
      </c>
    </row>
    <row r="334" spans="1:18" s="31" customFormat="1" x14ac:dyDescent="0.25">
      <c r="A334" s="72"/>
      <c r="B334" s="68"/>
      <c r="C334" s="57"/>
      <c r="D334" s="57"/>
      <c r="E334" s="423" t="str">
        <f>IF(Intro!$G$21="English",O333,P333)</f>
        <v>Comparability</v>
      </c>
      <c r="F334" s="423"/>
      <c r="G334" s="423"/>
      <c r="H334" s="423" t="str">
        <f>IF(Intro!$G$21="English",O334,P334)</f>
        <v>If not comparable, explain why.</v>
      </c>
      <c r="I334" s="423"/>
      <c r="J334" s="423"/>
      <c r="K334" s="423"/>
      <c r="L334" s="446"/>
      <c r="O334" s="8" t="s">
        <v>226</v>
      </c>
      <c r="P334" s="8" t="s">
        <v>227</v>
      </c>
    </row>
    <row r="335" spans="1:18" s="31" customFormat="1" x14ac:dyDescent="0.25">
      <c r="A335" s="72"/>
      <c r="B335" s="309" t="str">
        <f>IF(Intro!$G$21="English",O335,P335)</f>
        <v>Product quality</v>
      </c>
      <c r="C335" s="310"/>
      <c r="D335" s="310"/>
      <c r="E335" s="405"/>
      <c r="F335" s="405"/>
      <c r="G335" s="405"/>
      <c r="H335" s="406"/>
      <c r="I335" s="406"/>
      <c r="J335" s="406"/>
      <c r="K335" s="406"/>
      <c r="L335" s="407"/>
      <c r="O335" s="8" t="s">
        <v>67</v>
      </c>
      <c r="P335" s="8" t="s">
        <v>57</v>
      </c>
    </row>
    <row r="336" spans="1:18" s="31" customFormat="1" x14ac:dyDescent="0.25">
      <c r="A336" s="72"/>
      <c r="B336" s="309"/>
      <c r="C336" s="310"/>
      <c r="D336" s="310"/>
      <c r="E336" s="405"/>
      <c r="F336" s="405"/>
      <c r="G336" s="405"/>
      <c r="H336" s="406"/>
      <c r="I336" s="406"/>
      <c r="J336" s="406"/>
      <c r="K336" s="406"/>
      <c r="L336" s="407"/>
      <c r="O336" s="8"/>
      <c r="P336" s="8"/>
    </row>
    <row r="337" spans="1:16" s="31" customFormat="1" x14ac:dyDescent="0.25">
      <c r="A337" s="72"/>
      <c r="B337" s="309"/>
      <c r="C337" s="310"/>
      <c r="D337" s="310"/>
      <c r="E337" s="405"/>
      <c r="F337" s="405"/>
      <c r="G337" s="405"/>
      <c r="H337" s="406"/>
      <c r="I337" s="406"/>
      <c r="J337" s="406"/>
      <c r="K337" s="406"/>
      <c r="L337" s="407"/>
      <c r="O337" s="8"/>
      <c r="P337" s="8"/>
    </row>
    <row r="338" spans="1:16" s="31" customFormat="1" x14ac:dyDescent="0.25">
      <c r="A338" s="72"/>
      <c r="B338" s="309"/>
      <c r="C338" s="310"/>
      <c r="D338" s="310"/>
      <c r="E338" s="405"/>
      <c r="F338" s="405"/>
      <c r="G338" s="405"/>
      <c r="H338" s="406"/>
      <c r="I338" s="406"/>
      <c r="J338" s="406"/>
      <c r="K338" s="406"/>
      <c r="L338" s="407"/>
      <c r="O338" s="8"/>
      <c r="P338" s="8"/>
    </row>
    <row r="339" spans="1:16" s="31" customFormat="1" x14ac:dyDescent="0.25">
      <c r="A339" s="72"/>
      <c r="B339" s="309"/>
      <c r="C339" s="310"/>
      <c r="D339" s="310"/>
      <c r="E339" s="405"/>
      <c r="F339" s="405"/>
      <c r="G339" s="405"/>
      <c r="H339" s="406"/>
      <c r="I339" s="406"/>
      <c r="J339" s="406"/>
      <c r="K339" s="406"/>
      <c r="L339" s="407"/>
      <c r="O339" s="8"/>
      <c r="P339" s="8"/>
    </row>
    <row r="340" spans="1:16" s="31" customFormat="1" x14ac:dyDescent="0.25">
      <c r="A340" s="72"/>
      <c r="B340" s="309"/>
      <c r="C340" s="310"/>
      <c r="D340" s="310"/>
      <c r="E340" s="405"/>
      <c r="F340" s="405"/>
      <c r="G340" s="405"/>
      <c r="H340" s="406"/>
      <c r="I340" s="406"/>
      <c r="J340" s="406"/>
      <c r="K340" s="406"/>
      <c r="L340" s="407"/>
    </row>
    <row r="341" spans="1:16" s="31" customFormat="1" x14ac:dyDescent="0.25">
      <c r="A341" s="72"/>
      <c r="B341" s="309"/>
      <c r="C341" s="310"/>
      <c r="D341" s="310"/>
      <c r="E341" s="405"/>
      <c r="F341" s="405"/>
      <c r="G341" s="405"/>
      <c r="H341" s="406"/>
      <c r="I341" s="406"/>
      <c r="J341" s="406"/>
      <c r="K341" s="406"/>
      <c r="L341" s="407"/>
    </row>
    <row r="342" spans="1:16" s="31" customFormat="1" x14ac:dyDescent="0.25">
      <c r="A342" s="72"/>
      <c r="B342" s="309" t="str">
        <f>IF(Intro!$G$21="English",O342,P342)</f>
        <v>Range of product line</v>
      </c>
      <c r="C342" s="310"/>
      <c r="D342" s="310"/>
      <c r="E342" s="405"/>
      <c r="F342" s="405"/>
      <c r="G342" s="405"/>
      <c r="H342" s="406"/>
      <c r="I342" s="406"/>
      <c r="J342" s="406"/>
      <c r="K342" s="406"/>
      <c r="L342" s="407"/>
      <c r="O342" s="8" t="s">
        <v>54</v>
      </c>
      <c r="P342" s="8" t="s">
        <v>58</v>
      </c>
    </row>
    <row r="343" spans="1:16" s="31" customFormat="1" x14ac:dyDescent="0.25">
      <c r="A343" s="72"/>
      <c r="B343" s="309"/>
      <c r="C343" s="310"/>
      <c r="D343" s="310"/>
      <c r="E343" s="405"/>
      <c r="F343" s="405"/>
      <c r="G343" s="405"/>
      <c r="H343" s="406"/>
      <c r="I343" s="406"/>
      <c r="J343" s="406"/>
      <c r="K343" s="406"/>
      <c r="L343" s="407"/>
    </row>
    <row r="344" spans="1:16" s="31" customFormat="1" x14ac:dyDescent="0.25">
      <c r="A344" s="72"/>
      <c r="B344" s="309"/>
      <c r="C344" s="310"/>
      <c r="D344" s="310"/>
      <c r="E344" s="405"/>
      <c r="F344" s="405"/>
      <c r="G344" s="405"/>
      <c r="H344" s="406"/>
      <c r="I344" s="406"/>
      <c r="J344" s="406"/>
      <c r="K344" s="406"/>
      <c r="L344" s="407"/>
      <c r="O344" s="8"/>
      <c r="P344" s="8"/>
    </row>
    <row r="345" spans="1:16" s="31" customFormat="1" x14ac:dyDescent="0.25">
      <c r="A345" s="72"/>
      <c r="B345" s="309"/>
      <c r="C345" s="310"/>
      <c r="D345" s="310"/>
      <c r="E345" s="405"/>
      <c r="F345" s="405"/>
      <c r="G345" s="405"/>
      <c r="H345" s="406"/>
      <c r="I345" s="406"/>
      <c r="J345" s="406"/>
      <c r="K345" s="406"/>
      <c r="L345" s="407"/>
      <c r="O345" s="8"/>
      <c r="P345" s="8"/>
    </row>
    <row r="346" spans="1:16" s="31" customFormat="1" x14ac:dyDescent="0.25">
      <c r="A346" s="72"/>
      <c r="B346" s="309"/>
      <c r="C346" s="310"/>
      <c r="D346" s="310"/>
      <c r="E346" s="405"/>
      <c r="F346" s="405"/>
      <c r="G346" s="405"/>
      <c r="H346" s="406"/>
      <c r="I346" s="406"/>
      <c r="J346" s="406"/>
      <c r="K346" s="406"/>
      <c r="L346" s="407"/>
    </row>
    <row r="347" spans="1:16" s="31" customFormat="1" x14ac:dyDescent="0.25">
      <c r="A347" s="72"/>
      <c r="B347" s="309"/>
      <c r="C347" s="310"/>
      <c r="D347" s="310"/>
      <c r="E347" s="405"/>
      <c r="F347" s="405"/>
      <c r="G347" s="405"/>
      <c r="H347" s="406"/>
      <c r="I347" s="406"/>
      <c r="J347" s="406"/>
      <c r="K347" s="406"/>
      <c r="L347" s="407"/>
    </row>
    <row r="348" spans="1:16" s="31" customFormat="1" x14ac:dyDescent="0.25">
      <c r="A348" s="72"/>
      <c r="B348" s="309"/>
      <c r="C348" s="310"/>
      <c r="D348" s="310"/>
      <c r="E348" s="405"/>
      <c r="F348" s="405"/>
      <c r="G348" s="405"/>
      <c r="H348" s="406"/>
      <c r="I348" s="406"/>
      <c r="J348" s="406"/>
      <c r="K348" s="406"/>
      <c r="L348" s="407"/>
    </row>
    <row r="349" spans="1:16" s="31" customFormat="1" x14ac:dyDescent="0.25">
      <c r="A349" s="72"/>
      <c r="B349" s="309" t="str">
        <f>IF(Intro!$G$21="English",O349,P349)</f>
        <v>Product meets technical specifications</v>
      </c>
      <c r="C349" s="310"/>
      <c r="D349" s="310"/>
      <c r="E349" s="405"/>
      <c r="F349" s="405"/>
      <c r="G349" s="405"/>
      <c r="H349" s="406"/>
      <c r="I349" s="406"/>
      <c r="J349" s="406"/>
      <c r="K349" s="406"/>
      <c r="L349" s="407"/>
      <c r="O349" s="8" t="s">
        <v>75</v>
      </c>
      <c r="P349" s="8" t="s">
        <v>78</v>
      </c>
    </row>
    <row r="350" spans="1:16" s="31" customFormat="1" x14ac:dyDescent="0.25">
      <c r="A350" s="72"/>
      <c r="B350" s="309"/>
      <c r="C350" s="310"/>
      <c r="D350" s="310"/>
      <c r="E350" s="405"/>
      <c r="F350" s="405"/>
      <c r="G350" s="405"/>
      <c r="H350" s="406"/>
      <c r="I350" s="406"/>
      <c r="J350" s="406"/>
      <c r="K350" s="406"/>
      <c r="L350" s="407"/>
    </row>
    <row r="351" spans="1:16" s="31" customFormat="1" x14ac:dyDescent="0.25">
      <c r="A351" s="72"/>
      <c r="B351" s="309"/>
      <c r="C351" s="310"/>
      <c r="D351" s="310"/>
      <c r="E351" s="405"/>
      <c r="F351" s="405"/>
      <c r="G351" s="405"/>
      <c r="H351" s="406"/>
      <c r="I351" s="406"/>
      <c r="J351" s="406"/>
      <c r="K351" s="406"/>
      <c r="L351" s="407"/>
      <c r="O351" s="8"/>
      <c r="P351" s="8"/>
    </row>
    <row r="352" spans="1:16" s="31" customFormat="1" x14ac:dyDescent="0.25">
      <c r="A352" s="72"/>
      <c r="B352" s="309"/>
      <c r="C352" s="310"/>
      <c r="D352" s="310"/>
      <c r="E352" s="405"/>
      <c r="F352" s="405"/>
      <c r="G352" s="405"/>
      <c r="H352" s="406"/>
      <c r="I352" s="406"/>
      <c r="J352" s="406"/>
      <c r="K352" s="406"/>
      <c r="L352" s="407"/>
      <c r="O352" s="8"/>
      <c r="P352" s="8"/>
    </row>
    <row r="353" spans="1:16" s="31" customFormat="1" x14ac:dyDescent="0.25">
      <c r="A353" s="72"/>
      <c r="B353" s="309"/>
      <c r="C353" s="310"/>
      <c r="D353" s="310"/>
      <c r="E353" s="405"/>
      <c r="F353" s="405"/>
      <c r="G353" s="405"/>
      <c r="H353" s="406"/>
      <c r="I353" s="406"/>
      <c r="J353" s="406"/>
      <c r="K353" s="406"/>
      <c r="L353" s="407"/>
      <c r="O353" s="8"/>
      <c r="P353" s="8"/>
    </row>
    <row r="354" spans="1:16" s="31" customFormat="1" x14ac:dyDescent="0.25">
      <c r="A354" s="72"/>
      <c r="B354" s="309"/>
      <c r="C354" s="310"/>
      <c r="D354" s="310"/>
      <c r="E354" s="405"/>
      <c r="F354" s="405"/>
      <c r="G354" s="405"/>
      <c r="H354" s="406"/>
      <c r="I354" s="406"/>
      <c r="J354" s="406"/>
      <c r="K354" s="406"/>
      <c r="L354" s="407"/>
    </row>
    <row r="355" spans="1:16" s="31" customFormat="1" x14ac:dyDescent="0.25">
      <c r="A355" s="72"/>
      <c r="B355" s="309"/>
      <c r="C355" s="310"/>
      <c r="D355" s="310"/>
      <c r="E355" s="405"/>
      <c r="F355" s="405"/>
      <c r="G355" s="405"/>
      <c r="H355" s="406"/>
      <c r="I355" s="406"/>
      <c r="J355" s="406"/>
      <c r="K355" s="406"/>
      <c r="L355" s="407"/>
    </row>
    <row r="356" spans="1:16" s="31" customFormat="1" x14ac:dyDescent="0.25">
      <c r="A356" s="72"/>
      <c r="B356" s="309" t="str">
        <f>IF(Intro!$G$21="English",O356,P356)</f>
        <v>Availability of proprietary specifications</v>
      </c>
      <c r="C356" s="310"/>
      <c r="D356" s="310"/>
      <c r="E356" s="405"/>
      <c r="F356" s="405"/>
      <c r="G356" s="405"/>
      <c r="H356" s="406"/>
      <c r="I356" s="406"/>
      <c r="J356" s="406"/>
      <c r="K356" s="406"/>
      <c r="L356" s="407"/>
      <c r="O356" s="8" t="s">
        <v>68</v>
      </c>
      <c r="P356" s="8" t="s">
        <v>79</v>
      </c>
    </row>
    <row r="357" spans="1:16" s="31" customFormat="1" x14ac:dyDescent="0.25">
      <c r="A357" s="72"/>
      <c r="B357" s="309"/>
      <c r="C357" s="310"/>
      <c r="D357" s="310"/>
      <c r="E357" s="405"/>
      <c r="F357" s="405"/>
      <c r="G357" s="405"/>
      <c r="H357" s="406"/>
      <c r="I357" s="406"/>
      <c r="J357" s="406"/>
      <c r="K357" s="406"/>
      <c r="L357" s="407"/>
    </row>
    <row r="358" spans="1:16" s="31" customFormat="1" x14ac:dyDescent="0.25">
      <c r="A358" s="72"/>
      <c r="B358" s="309"/>
      <c r="C358" s="310"/>
      <c r="D358" s="310"/>
      <c r="E358" s="405"/>
      <c r="F358" s="405"/>
      <c r="G358" s="405"/>
      <c r="H358" s="406"/>
      <c r="I358" s="406"/>
      <c r="J358" s="406"/>
      <c r="K358" s="406"/>
      <c r="L358" s="407"/>
      <c r="O358" s="8"/>
      <c r="P358" s="8"/>
    </row>
    <row r="359" spans="1:16" s="31" customFormat="1" x14ac:dyDescent="0.25">
      <c r="A359" s="72"/>
      <c r="B359" s="309"/>
      <c r="C359" s="310"/>
      <c r="D359" s="310"/>
      <c r="E359" s="405"/>
      <c r="F359" s="405"/>
      <c r="G359" s="405"/>
      <c r="H359" s="406"/>
      <c r="I359" s="406"/>
      <c r="J359" s="406"/>
      <c r="K359" s="406"/>
      <c r="L359" s="407"/>
      <c r="O359" s="8"/>
      <c r="P359" s="8"/>
    </row>
    <row r="360" spans="1:16" s="31" customFormat="1" x14ac:dyDescent="0.25">
      <c r="A360" s="72"/>
      <c r="B360" s="309"/>
      <c r="C360" s="310"/>
      <c r="D360" s="310"/>
      <c r="E360" s="405"/>
      <c r="F360" s="405"/>
      <c r="G360" s="405"/>
      <c r="H360" s="406"/>
      <c r="I360" s="406"/>
      <c r="J360" s="406"/>
      <c r="K360" s="406"/>
      <c r="L360" s="407"/>
    </row>
    <row r="361" spans="1:16" s="31" customFormat="1" x14ac:dyDescent="0.25">
      <c r="A361" s="72"/>
      <c r="B361" s="309"/>
      <c r="C361" s="310"/>
      <c r="D361" s="310"/>
      <c r="E361" s="405"/>
      <c r="F361" s="405"/>
      <c r="G361" s="405"/>
      <c r="H361" s="406"/>
      <c r="I361" s="406"/>
      <c r="J361" s="406"/>
      <c r="K361" s="406"/>
      <c r="L361" s="407"/>
    </row>
    <row r="362" spans="1:16" s="31" customFormat="1" x14ac:dyDescent="0.25">
      <c r="A362" s="72"/>
      <c r="B362" s="309"/>
      <c r="C362" s="310"/>
      <c r="D362" s="310"/>
      <c r="E362" s="405"/>
      <c r="F362" s="405"/>
      <c r="G362" s="405"/>
      <c r="H362" s="406"/>
      <c r="I362" s="406"/>
      <c r="J362" s="406"/>
      <c r="K362" s="406"/>
      <c r="L362" s="407"/>
    </row>
    <row r="363" spans="1:16" s="31" customFormat="1" x14ac:dyDescent="0.25">
      <c r="A363" s="72"/>
      <c r="B363" s="309" t="str">
        <f>IF(Intro!$G$21="English",O363,P363)</f>
        <v>Lowest net price (after discounts, promotions, etc.)</v>
      </c>
      <c r="C363" s="310"/>
      <c r="D363" s="310"/>
      <c r="E363" s="405"/>
      <c r="F363" s="405"/>
      <c r="G363" s="405"/>
      <c r="H363" s="406"/>
      <c r="I363" s="406"/>
      <c r="J363" s="406"/>
      <c r="K363" s="406"/>
      <c r="L363" s="407"/>
      <c r="O363" s="8" t="s">
        <v>76</v>
      </c>
      <c r="P363" s="8" t="s">
        <v>80</v>
      </c>
    </row>
    <row r="364" spans="1:16" s="31" customFormat="1" x14ac:dyDescent="0.25">
      <c r="A364" s="72"/>
      <c r="B364" s="309"/>
      <c r="C364" s="310"/>
      <c r="D364" s="310"/>
      <c r="E364" s="405"/>
      <c r="F364" s="405"/>
      <c r="G364" s="405"/>
      <c r="H364" s="406"/>
      <c r="I364" s="406"/>
      <c r="J364" s="406"/>
      <c r="K364" s="406"/>
      <c r="L364" s="407"/>
      <c r="O364" s="8"/>
      <c r="P364" s="8"/>
    </row>
    <row r="365" spans="1:16" s="31" customFormat="1" x14ac:dyDescent="0.25">
      <c r="A365" s="72"/>
      <c r="B365" s="309"/>
      <c r="C365" s="310"/>
      <c r="D365" s="310"/>
      <c r="E365" s="405"/>
      <c r="F365" s="405"/>
      <c r="G365" s="405"/>
      <c r="H365" s="406"/>
      <c r="I365" s="406"/>
      <c r="J365" s="406"/>
      <c r="K365" s="406"/>
      <c r="L365" s="407"/>
      <c r="O365" s="8"/>
      <c r="P365" s="8"/>
    </row>
    <row r="366" spans="1:16" s="31" customFormat="1" x14ac:dyDescent="0.25">
      <c r="A366" s="72"/>
      <c r="B366" s="309"/>
      <c r="C366" s="310"/>
      <c r="D366" s="310"/>
      <c r="E366" s="405"/>
      <c r="F366" s="405"/>
      <c r="G366" s="405"/>
      <c r="H366" s="406"/>
      <c r="I366" s="406"/>
      <c r="J366" s="406"/>
      <c r="K366" s="406"/>
      <c r="L366" s="407"/>
    </row>
    <row r="367" spans="1:16" s="31" customFormat="1" x14ac:dyDescent="0.25">
      <c r="A367" s="72"/>
      <c r="B367" s="309"/>
      <c r="C367" s="310"/>
      <c r="D367" s="310"/>
      <c r="E367" s="405"/>
      <c r="F367" s="405"/>
      <c r="G367" s="405"/>
      <c r="H367" s="406"/>
      <c r="I367" s="406"/>
      <c r="J367" s="406"/>
      <c r="K367" s="406"/>
      <c r="L367" s="407"/>
    </row>
    <row r="368" spans="1:16" s="31" customFormat="1" x14ac:dyDescent="0.25">
      <c r="A368" s="72"/>
      <c r="B368" s="309"/>
      <c r="C368" s="310"/>
      <c r="D368" s="310"/>
      <c r="E368" s="405"/>
      <c r="F368" s="405"/>
      <c r="G368" s="405"/>
      <c r="H368" s="406"/>
      <c r="I368" s="406"/>
      <c r="J368" s="406"/>
      <c r="K368" s="406"/>
      <c r="L368" s="407"/>
    </row>
    <row r="369" spans="1:16" s="31" customFormat="1" x14ac:dyDescent="0.25">
      <c r="A369" s="72"/>
      <c r="B369" s="309"/>
      <c r="C369" s="310"/>
      <c r="D369" s="310"/>
      <c r="E369" s="405"/>
      <c r="F369" s="405"/>
      <c r="G369" s="405"/>
      <c r="H369" s="406"/>
      <c r="I369" s="406"/>
      <c r="J369" s="406"/>
      <c r="K369" s="406"/>
      <c r="L369" s="407"/>
    </row>
    <row r="370" spans="1:16" s="31" customFormat="1" x14ac:dyDescent="0.25">
      <c r="A370" s="72"/>
      <c r="B370" s="309" t="str">
        <f>IF(Intro!$G$21="English",O370,P370)</f>
        <v>Credit arrangements</v>
      </c>
      <c r="C370" s="310"/>
      <c r="D370" s="310"/>
      <c r="E370" s="405"/>
      <c r="F370" s="405"/>
      <c r="G370" s="405"/>
      <c r="H370" s="406"/>
      <c r="I370" s="406"/>
      <c r="J370" s="406"/>
      <c r="K370" s="406"/>
      <c r="L370" s="407"/>
      <c r="O370" s="8" t="s">
        <v>61</v>
      </c>
      <c r="P370" s="8" t="s">
        <v>62</v>
      </c>
    </row>
    <row r="371" spans="1:16" s="31" customFormat="1" x14ac:dyDescent="0.25">
      <c r="A371" s="72"/>
      <c r="B371" s="309"/>
      <c r="C371" s="310"/>
      <c r="D371" s="310"/>
      <c r="E371" s="405"/>
      <c r="F371" s="405"/>
      <c r="G371" s="405"/>
      <c r="H371" s="406"/>
      <c r="I371" s="406"/>
      <c r="J371" s="406"/>
      <c r="K371" s="406"/>
      <c r="L371" s="407"/>
    </row>
    <row r="372" spans="1:16" s="31" customFormat="1" x14ac:dyDescent="0.25">
      <c r="A372" s="72"/>
      <c r="B372" s="309"/>
      <c r="C372" s="310"/>
      <c r="D372" s="310"/>
      <c r="E372" s="405"/>
      <c r="F372" s="405"/>
      <c r="G372" s="405"/>
      <c r="H372" s="406"/>
      <c r="I372" s="406"/>
      <c r="J372" s="406"/>
      <c r="K372" s="406"/>
      <c r="L372" s="407"/>
      <c r="O372" s="8"/>
      <c r="P372" s="8"/>
    </row>
    <row r="373" spans="1:16" s="31" customFormat="1" x14ac:dyDescent="0.25">
      <c r="A373" s="72"/>
      <c r="B373" s="309"/>
      <c r="C373" s="310"/>
      <c r="D373" s="310"/>
      <c r="E373" s="405"/>
      <c r="F373" s="405"/>
      <c r="G373" s="405"/>
      <c r="H373" s="406"/>
      <c r="I373" s="406"/>
      <c r="J373" s="406"/>
      <c r="K373" s="406"/>
      <c r="L373" s="407"/>
      <c r="O373" s="8"/>
      <c r="P373" s="8"/>
    </row>
    <row r="374" spans="1:16" s="31" customFormat="1" x14ac:dyDescent="0.25">
      <c r="A374" s="72"/>
      <c r="B374" s="309"/>
      <c r="C374" s="310"/>
      <c r="D374" s="310"/>
      <c r="E374" s="405"/>
      <c r="F374" s="405"/>
      <c r="G374" s="405"/>
      <c r="H374" s="406"/>
      <c r="I374" s="406"/>
      <c r="J374" s="406"/>
      <c r="K374" s="406"/>
      <c r="L374" s="407"/>
    </row>
    <row r="375" spans="1:16" s="31" customFormat="1" x14ac:dyDescent="0.25">
      <c r="A375" s="72"/>
      <c r="B375" s="309"/>
      <c r="C375" s="310"/>
      <c r="D375" s="310"/>
      <c r="E375" s="405"/>
      <c r="F375" s="405"/>
      <c r="G375" s="405"/>
      <c r="H375" s="406"/>
      <c r="I375" s="406"/>
      <c r="J375" s="406"/>
      <c r="K375" s="406"/>
      <c r="L375" s="407"/>
    </row>
    <row r="376" spans="1:16" s="31" customFormat="1" x14ac:dyDescent="0.25">
      <c r="A376" s="72"/>
      <c r="B376" s="309"/>
      <c r="C376" s="310"/>
      <c r="D376" s="310"/>
      <c r="E376" s="405"/>
      <c r="F376" s="405"/>
      <c r="G376" s="405"/>
      <c r="H376" s="406"/>
      <c r="I376" s="406"/>
      <c r="J376" s="406"/>
      <c r="K376" s="406"/>
      <c r="L376" s="407"/>
    </row>
    <row r="377" spans="1:16" s="31" customFormat="1" x14ac:dyDescent="0.25">
      <c r="A377" s="72"/>
      <c r="B377" s="309" t="str">
        <f>IF(Intro!$G$21="English",O377,P377)</f>
        <v>Delivery cost</v>
      </c>
      <c r="C377" s="310"/>
      <c r="D377" s="310"/>
      <c r="E377" s="405"/>
      <c r="F377" s="405"/>
      <c r="G377" s="405"/>
      <c r="H377" s="406"/>
      <c r="I377" s="406"/>
      <c r="J377" s="406"/>
      <c r="K377" s="406"/>
      <c r="L377" s="407"/>
      <c r="O377" s="8" t="s">
        <v>69</v>
      </c>
      <c r="P377" s="8" t="s">
        <v>81</v>
      </c>
    </row>
    <row r="378" spans="1:16" s="31" customFormat="1" x14ac:dyDescent="0.25">
      <c r="A378" s="72"/>
      <c r="B378" s="309"/>
      <c r="C378" s="310"/>
      <c r="D378" s="310"/>
      <c r="E378" s="405"/>
      <c r="F378" s="405"/>
      <c r="G378" s="405"/>
      <c r="H378" s="406"/>
      <c r="I378" s="406"/>
      <c r="J378" s="406"/>
      <c r="K378" s="406"/>
      <c r="L378" s="407"/>
    </row>
    <row r="379" spans="1:16" s="31" customFormat="1" x14ac:dyDescent="0.25">
      <c r="A379" s="72"/>
      <c r="B379" s="309"/>
      <c r="C379" s="310"/>
      <c r="D379" s="310"/>
      <c r="E379" s="405"/>
      <c r="F379" s="405"/>
      <c r="G379" s="405"/>
      <c r="H379" s="406"/>
      <c r="I379" s="406"/>
      <c r="J379" s="406"/>
      <c r="K379" s="406"/>
      <c r="L379" s="407"/>
      <c r="O379" s="8"/>
      <c r="P379" s="8"/>
    </row>
    <row r="380" spans="1:16" s="31" customFormat="1" x14ac:dyDescent="0.25">
      <c r="A380" s="72"/>
      <c r="B380" s="309"/>
      <c r="C380" s="310"/>
      <c r="D380" s="310"/>
      <c r="E380" s="405"/>
      <c r="F380" s="405"/>
      <c r="G380" s="405"/>
      <c r="H380" s="406"/>
      <c r="I380" s="406"/>
      <c r="J380" s="406"/>
      <c r="K380" s="406"/>
      <c r="L380" s="407"/>
      <c r="O380" s="8"/>
      <c r="P380" s="8"/>
    </row>
    <row r="381" spans="1:16" s="31" customFormat="1" x14ac:dyDescent="0.25">
      <c r="A381" s="72"/>
      <c r="B381" s="309"/>
      <c r="C381" s="310"/>
      <c r="D381" s="310"/>
      <c r="E381" s="405"/>
      <c r="F381" s="405"/>
      <c r="G381" s="405"/>
      <c r="H381" s="406"/>
      <c r="I381" s="406"/>
      <c r="J381" s="406"/>
      <c r="K381" s="406"/>
      <c r="L381" s="407"/>
    </row>
    <row r="382" spans="1:16" s="31" customFormat="1" x14ac:dyDescent="0.25">
      <c r="A382" s="72"/>
      <c r="B382" s="309"/>
      <c r="C382" s="310"/>
      <c r="D382" s="310"/>
      <c r="E382" s="405"/>
      <c r="F382" s="405"/>
      <c r="G382" s="405"/>
      <c r="H382" s="406"/>
      <c r="I382" s="406"/>
      <c r="J382" s="406"/>
      <c r="K382" s="406"/>
      <c r="L382" s="407"/>
    </row>
    <row r="383" spans="1:16" s="31" customFormat="1" x14ac:dyDescent="0.25">
      <c r="A383" s="72"/>
      <c r="B383" s="309"/>
      <c r="C383" s="310"/>
      <c r="D383" s="310"/>
      <c r="E383" s="405"/>
      <c r="F383" s="405"/>
      <c r="G383" s="405"/>
      <c r="H383" s="406"/>
      <c r="I383" s="406"/>
      <c r="J383" s="406"/>
      <c r="K383" s="406"/>
      <c r="L383" s="407"/>
    </row>
    <row r="384" spans="1:16" s="31" customFormat="1" x14ac:dyDescent="0.25">
      <c r="A384" s="72"/>
      <c r="B384" s="309" t="str">
        <f>IF(Intro!$G$21="English",O384,P384)</f>
        <v>Delivery time and terms</v>
      </c>
      <c r="C384" s="310"/>
      <c r="D384" s="310"/>
      <c r="E384" s="405"/>
      <c r="F384" s="405"/>
      <c r="G384" s="405"/>
      <c r="H384" s="406"/>
      <c r="I384" s="406"/>
      <c r="J384" s="406"/>
      <c r="K384" s="406"/>
      <c r="L384" s="407"/>
      <c r="O384" s="8" t="s">
        <v>70</v>
      </c>
      <c r="P384" s="8" t="s">
        <v>59</v>
      </c>
    </row>
    <row r="385" spans="1:16" s="31" customFormat="1" x14ac:dyDescent="0.25">
      <c r="A385" s="72"/>
      <c r="B385" s="309"/>
      <c r="C385" s="310"/>
      <c r="D385" s="310"/>
      <c r="E385" s="405"/>
      <c r="F385" s="405"/>
      <c r="G385" s="405"/>
      <c r="H385" s="406"/>
      <c r="I385" s="406"/>
      <c r="J385" s="406"/>
      <c r="K385" s="406"/>
      <c r="L385" s="407"/>
      <c r="O385" s="8"/>
      <c r="P385" s="8"/>
    </row>
    <row r="386" spans="1:16" s="31" customFormat="1" x14ac:dyDescent="0.25">
      <c r="A386" s="72"/>
      <c r="B386" s="309"/>
      <c r="C386" s="310"/>
      <c r="D386" s="310"/>
      <c r="E386" s="405"/>
      <c r="F386" s="405"/>
      <c r="G386" s="405"/>
      <c r="H386" s="406"/>
      <c r="I386" s="406"/>
      <c r="J386" s="406"/>
      <c r="K386" s="406"/>
      <c r="L386" s="407"/>
      <c r="O386" s="8"/>
      <c r="P386" s="8"/>
    </row>
    <row r="387" spans="1:16" s="31" customFormat="1" x14ac:dyDescent="0.25">
      <c r="A387" s="72"/>
      <c r="B387" s="309"/>
      <c r="C387" s="310"/>
      <c r="D387" s="310"/>
      <c r="E387" s="405"/>
      <c r="F387" s="405"/>
      <c r="G387" s="405"/>
      <c r="H387" s="406"/>
      <c r="I387" s="406"/>
      <c r="J387" s="406"/>
      <c r="K387" s="406"/>
      <c r="L387" s="407"/>
      <c r="O387" s="8"/>
      <c r="P387" s="8"/>
    </row>
    <row r="388" spans="1:16" s="31" customFormat="1" x14ac:dyDescent="0.25">
      <c r="A388" s="72"/>
      <c r="B388" s="309"/>
      <c r="C388" s="310"/>
      <c r="D388" s="310"/>
      <c r="E388" s="405"/>
      <c r="F388" s="405"/>
      <c r="G388" s="405"/>
      <c r="H388" s="406"/>
      <c r="I388" s="406"/>
      <c r="J388" s="406"/>
      <c r="K388" s="406"/>
      <c r="L388" s="407"/>
    </row>
    <row r="389" spans="1:16" s="31" customFormat="1" x14ac:dyDescent="0.25">
      <c r="A389" s="72"/>
      <c r="B389" s="309"/>
      <c r="C389" s="310"/>
      <c r="D389" s="310"/>
      <c r="E389" s="405"/>
      <c r="F389" s="405"/>
      <c r="G389" s="405"/>
      <c r="H389" s="406"/>
      <c r="I389" s="406"/>
      <c r="J389" s="406"/>
      <c r="K389" s="406"/>
      <c r="L389" s="407"/>
    </row>
    <row r="390" spans="1:16" s="31" customFormat="1" x14ac:dyDescent="0.25">
      <c r="A390" s="72"/>
      <c r="B390" s="309"/>
      <c r="C390" s="310"/>
      <c r="D390" s="310"/>
      <c r="E390" s="405"/>
      <c r="F390" s="405"/>
      <c r="G390" s="405"/>
      <c r="H390" s="406"/>
      <c r="I390" s="406"/>
      <c r="J390" s="406"/>
      <c r="K390" s="406"/>
      <c r="L390" s="407"/>
    </row>
    <row r="391" spans="1:16" s="31" customFormat="1" x14ac:dyDescent="0.25">
      <c r="A391" s="72"/>
      <c r="B391" s="309" t="str">
        <f>IF(Intro!$G$21="English",O391,P391)</f>
        <v>Reliability of supplier</v>
      </c>
      <c r="C391" s="310"/>
      <c r="D391" s="310"/>
      <c r="E391" s="405"/>
      <c r="F391" s="405"/>
      <c r="G391" s="405"/>
      <c r="H391" s="406"/>
      <c r="I391" s="406"/>
      <c r="J391" s="406"/>
      <c r="K391" s="406"/>
      <c r="L391" s="407"/>
      <c r="O391" s="8" t="s">
        <v>87</v>
      </c>
      <c r="P391" s="8" t="s">
        <v>82</v>
      </c>
    </row>
    <row r="392" spans="1:16" s="31" customFormat="1" x14ac:dyDescent="0.25">
      <c r="A392" s="72"/>
      <c r="B392" s="309"/>
      <c r="C392" s="310"/>
      <c r="D392" s="310"/>
      <c r="E392" s="405"/>
      <c r="F392" s="405"/>
      <c r="G392" s="405"/>
      <c r="H392" s="406"/>
      <c r="I392" s="406"/>
      <c r="J392" s="406"/>
      <c r="K392" s="406"/>
      <c r="L392" s="407"/>
    </row>
    <row r="393" spans="1:16" s="31" customFormat="1" x14ac:dyDescent="0.25">
      <c r="A393" s="72"/>
      <c r="B393" s="309"/>
      <c r="C393" s="310"/>
      <c r="D393" s="310"/>
      <c r="E393" s="405"/>
      <c r="F393" s="405"/>
      <c r="G393" s="405"/>
      <c r="H393" s="406"/>
      <c r="I393" s="406"/>
      <c r="J393" s="406"/>
      <c r="K393" s="406"/>
      <c r="L393" s="407"/>
      <c r="O393" s="8"/>
      <c r="P393" s="8"/>
    </row>
    <row r="394" spans="1:16" s="31" customFormat="1" x14ac:dyDescent="0.25">
      <c r="A394" s="72"/>
      <c r="B394" s="309"/>
      <c r="C394" s="310"/>
      <c r="D394" s="310"/>
      <c r="E394" s="405"/>
      <c r="F394" s="405"/>
      <c r="G394" s="405"/>
      <c r="H394" s="406"/>
      <c r="I394" s="406"/>
      <c r="J394" s="406"/>
      <c r="K394" s="406"/>
      <c r="L394" s="407"/>
      <c r="O394" s="8"/>
      <c r="P394" s="8"/>
    </row>
    <row r="395" spans="1:16" s="31" customFormat="1" x14ac:dyDescent="0.25">
      <c r="A395" s="72"/>
      <c r="B395" s="309"/>
      <c r="C395" s="310"/>
      <c r="D395" s="310"/>
      <c r="E395" s="405"/>
      <c r="F395" s="405"/>
      <c r="G395" s="405"/>
      <c r="H395" s="406"/>
      <c r="I395" s="406"/>
      <c r="J395" s="406"/>
      <c r="K395" s="406"/>
      <c r="L395" s="407"/>
    </row>
    <row r="396" spans="1:16" s="31" customFormat="1" x14ac:dyDescent="0.25">
      <c r="A396" s="72"/>
      <c r="B396" s="309"/>
      <c r="C396" s="310"/>
      <c r="D396" s="310"/>
      <c r="E396" s="405"/>
      <c r="F396" s="405"/>
      <c r="G396" s="405"/>
      <c r="H396" s="406"/>
      <c r="I396" s="406"/>
      <c r="J396" s="406"/>
      <c r="K396" s="406"/>
      <c r="L396" s="407"/>
    </row>
    <row r="397" spans="1:16" s="31" customFormat="1" x14ac:dyDescent="0.25">
      <c r="A397" s="72"/>
      <c r="B397" s="309"/>
      <c r="C397" s="310"/>
      <c r="D397" s="310"/>
      <c r="E397" s="405"/>
      <c r="F397" s="405"/>
      <c r="G397" s="405"/>
      <c r="H397" s="406"/>
      <c r="I397" s="406"/>
      <c r="J397" s="406"/>
      <c r="K397" s="406"/>
      <c r="L397" s="407"/>
    </row>
    <row r="398" spans="1:16" s="31" customFormat="1" x14ac:dyDescent="0.25">
      <c r="A398" s="72"/>
      <c r="B398" s="309" t="str">
        <f>IF(Intro!$G$21="English",O398,P398)</f>
        <v>Minimum quantity requirement</v>
      </c>
      <c r="C398" s="310"/>
      <c r="D398" s="310"/>
      <c r="E398" s="405"/>
      <c r="F398" s="405"/>
      <c r="G398" s="405"/>
      <c r="H398" s="406"/>
      <c r="I398" s="406"/>
      <c r="J398" s="406"/>
      <c r="K398" s="406"/>
      <c r="L398" s="407"/>
      <c r="O398" s="8" t="s">
        <v>77</v>
      </c>
      <c r="P398" s="8" t="s">
        <v>83</v>
      </c>
    </row>
    <row r="399" spans="1:16" s="31" customFormat="1" x14ac:dyDescent="0.25">
      <c r="A399" s="72"/>
      <c r="B399" s="309"/>
      <c r="C399" s="310"/>
      <c r="D399" s="310"/>
      <c r="E399" s="405"/>
      <c r="F399" s="405"/>
      <c r="G399" s="405"/>
      <c r="H399" s="406"/>
      <c r="I399" s="406"/>
      <c r="J399" s="406"/>
      <c r="K399" s="406"/>
      <c r="L399" s="407"/>
    </row>
    <row r="400" spans="1:16" s="31" customFormat="1" x14ac:dyDescent="0.25">
      <c r="A400" s="72"/>
      <c r="B400" s="309"/>
      <c r="C400" s="310"/>
      <c r="D400" s="310"/>
      <c r="E400" s="405"/>
      <c r="F400" s="405"/>
      <c r="G400" s="405"/>
      <c r="H400" s="406"/>
      <c r="I400" s="406"/>
      <c r="J400" s="406"/>
      <c r="K400" s="406"/>
      <c r="L400" s="407"/>
      <c r="O400" s="8"/>
      <c r="P400" s="8"/>
    </row>
    <row r="401" spans="1:16" s="31" customFormat="1" x14ac:dyDescent="0.25">
      <c r="A401" s="72"/>
      <c r="B401" s="309"/>
      <c r="C401" s="310"/>
      <c r="D401" s="310"/>
      <c r="E401" s="405"/>
      <c r="F401" s="405"/>
      <c r="G401" s="405"/>
      <c r="H401" s="406"/>
      <c r="I401" s="406"/>
      <c r="J401" s="406"/>
      <c r="K401" s="406"/>
      <c r="L401" s="407"/>
      <c r="O401" s="8"/>
      <c r="P401" s="8"/>
    </row>
    <row r="402" spans="1:16" s="31" customFormat="1" x14ac:dyDescent="0.25">
      <c r="A402" s="72"/>
      <c r="B402" s="309"/>
      <c r="C402" s="310"/>
      <c r="D402" s="310"/>
      <c r="E402" s="405"/>
      <c r="F402" s="405"/>
      <c r="G402" s="405"/>
      <c r="H402" s="406"/>
      <c r="I402" s="406"/>
      <c r="J402" s="406"/>
      <c r="K402" s="406"/>
      <c r="L402" s="407"/>
      <c r="O402" s="8"/>
      <c r="P402" s="8"/>
    </row>
    <row r="403" spans="1:16" s="31" customFormat="1" x14ac:dyDescent="0.25">
      <c r="A403" s="72"/>
      <c r="B403" s="309"/>
      <c r="C403" s="310"/>
      <c r="D403" s="310"/>
      <c r="E403" s="405"/>
      <c r="F403" s="405"/>
      <c r="G403" s="405"/>
      <c r="H403" s="406"/>
      <c r="I403" s="406"/>
      <c r="J403" s="406"/>
      <c r="K403" s="406"/>
      <c r="L403" s="407"/>
    </row>
    <row r="404" spans="1:16" s="31" customFormat="1" x14ac:dyDescent="0.25">
      <c r="A404" s="72"/>
      <c r="B404" s="309"/>
      <c r="C404" s="310"/>
      <c r="D404" s="310"/>
      <c r="E404" s="405"/>
      <c r="F404" s="405"/>
      <c r="G404" s="405"/>
      <c r="H404" s="406"/>
      <c r="I404" s="406"/>
      <c r="J404" s="406"/>
      <c r="K404" s="406"/>
      <c r="L404" s="407"/>
    </row>
    <row r="405" spans="1:16" s="31" customFormat="1" x14ac:dyDescent="0.25">
      <c r="A405" s="72"/>
      <c r="B405" s="309"/>
      <c r="C405" s="310"/>
      <c r="D405" s="310"/>
      <c r="E405" s="405"/>
      <c r="F405" s="405"/>
      <c r="G405" s="405"/>
      <c r="H405" s="406"/>
      <c r="I405" s="406"/>
      <c r="J405" s="406"/>
      <c r="K405" s="406"/>
      <c r="L405" s="407"/>
    </row>
    <row r="406" spans="1:16" s="31" customFormat="1" x14ac:dyDescent="0.25">
      <c r="A406" s="72"/>
      <c r="B406" s="309" t="str">
        <f>IF(Intro!$G$21="English",O406,P406)</f>
        <v>Availability of on-hand inventory</v>
      </c>
      <c r="C406" s="310"/>
      <c r="D406" s="310"/>
      <c r="E406" s="405"/>
      <c r="F406" s="405"/>
      <c r="G406" s="405"/>
      <c r="H406" s="406"/>
      <c r="I406" s="406"/>
      <c r="J406" s="406"/>
      <c r="K406" s="406"/>
      <c r="L406" s="407"/>
      <c r="O406" s="8" t="s">
        <v>71</v>
      </c>
      <c r="P406" s="8" t="s">
        <v>84</v>
      </c>
    </row>
    <row r="407" spans="1:16" s="31" customFormat="1" x14ac:dyDescent="0.25">
      <c r="A407" s="72"/>
      <c r="B407" s="309"/>
      <c r="C407" s="310"/>
      <c r="D407" s="310"/>
      <c r="E407" s="405"/>
      <c r="F407" s="405"/>
      <c r="G407" s="405"/>
      <c r="H407" s="406"/>
      <c r="I407" s="406"/>
      <c r="J407" s="406"/>
      <c r="K407" s="406"/>
      <c r="L407" s="407"/>
    </row>
    <row r="408" spans="1:16" s="31" customFormat="1" x14ac:dyDescent="0.25">
      <c r="A408" s="72"/>
      <c r="B408" s="309"/>
      <c r="C408" s="310"/>
      <c r="D408" s="310"/>
      <c r="E408" s="405"/>
      <c r="F408" s="405"/>
      <c r="G408" s="405"/>
      <c r="H408" s="406"/>
      <c r="I408" s="406"/>
      <c r="J408" s="406"/>
      <c r="K408" s="406"/>
      <c r="L408" s="407"/>
      <c r="O408" s="8"/>
      <c r="P408" s="8"/>
    </row>
    <row r="409" spans="1:16" s="31" customFormat="1" x14ac:dyDescent="0.25">
      <c r="A409" s="72"/>
      <c r="B409" s="309"/>
      <c r="C409" s="310"/>
      <c r="D409" s="310"/>
      <c r="E409" s="405"/>
      <c r="F409" s="405"/>
      <c r="G409" s="405"/>
      <c r="H409" s="406"/>
      <c r="I409" s="406"/>
      <c r="J409" s="406"/>
      <c r="K409" s="406"/>
      <c r="L409" s="407"/>
      <c r="O409" s="8"/>
      <c r="P409" s="8"/>
    </row>
    <row r="410" spans="1:16" s="31" customFormat="1" x14ac:dyDescent="0.25">
      <c r="A410" s="72"/>
      <c r="B410" s="309"/>
      <c r="C410" s="310"/>
      <c r="D410" s="310"/>
      <c r="E410" s="405"/>
      <c r="F410" s="405"/>
      <c r="G410" s="405"/>
      <c r="H410" s="406"/>
      <c r="I410" s="406"/>
      <c r="J410" s="406"/>
      <c r="K410" s="406"/>
      <c r="L410" s="407"/>
      <c r="O410" s="8"/>
      <c r="P410" s="8"/>
    </row>
    <row r="411" spans="1:16" s="31" customFormat="1" x14ac:dyDescent="0.25">
      <c r="A411" s="72"/>
      <c r="B411" s="309"/>
      <c r="C411" s="310"/>
      <c r="D411" s="310"/>
      <c r="E411" s="405"/>
      <c r="F411" s="405"/>
      <c r="G411" s="405"/>
      <c r="H411" s="406"/>
      <c r="I411" s="406"/>
      <c r="J411" s="406"/>
      <c r="K411" s="406"/>
      <c r="L411" s="407"/>
    </row>
    <row r="412" spans="1:16" s="31" customFormat="1" x14ac:dyDescent="0.25">
      <c r="A412" s="72"/>
      <c r="B412" s="309"/>
      <c r="C412" s="310"/>
      <c r="D412" s="310"/>
      <c r="E412" s="405"/>
      <c r="F412" s="405"/>
      <c r="G412" s="405"/>
      <c r="H412" s="406"/>
      <c r="I412" s="406"/>
      <c r="J412" s="406"/>
      <c r="K412" s="406"/>
      <c r="L412" s="407"/>
    </row>
    <row r="413" spans="1:16" s="31" customFormat="1" x14ac:dyDescent="0.25">
      <c r="A413" s="72"/>
      <c r="B413" s="309"/>
      <c r="C413" s="310"/>
      <c r="D413" s="310"/>
      <c r="E413" s="405"/>
      <c r="F413" s="405"/>
      <c r="G413" s="405"/>
      <c r="H413" s="406"/>
      <c r="I413" s="406"/>
      <c r="J413" s="406"/>
      <c r="K413" s="406"/>
      <c r="L413" s="407"/>
    </row>
    <row r="414" spans="1:16" s="31" customFormat="1" x14ac:dyDescent="0.25">
      <c r="A414" s="72"/>
      <c r="B414" s="309" t="str">
        <f>IF(Intro!$G$21="English",O414,P414)</f>
        <v>After-sale service or warranties</v>
      </c>
      <c r="C414" s="310"/>
      <c r="D414" s="310"/>
      <c r="E414" s="405"/>
      <c r="F414" s="405"/>
      <c r="G414" s="405"/>
      <c r="H414" s="406"/>
      <c r="I414" s="406"/>
      <c r="J414" s="406"/>
      <c r="K414" s="406"/>
      <c r="L414" s="407"/>
      <c r="O414" s="8" t="s">
        <v>279</v>
      </c>
      <c r="P414" s="8" t="s">
        <v>85</v>
      </c>
    </row>
    <row r="415" spans="1:16" s="31" customFormat="1" x14ac:dyDescent="0.25">
      <c r="A415" s="72"/>
      <c r="B415" s="309"/>
      <c r="C415" s="310"/>
      <c r="D415" s="310"/>
      <c r="E415" s="405"/>
      <c r="F415" s="405"/>
      <c r="G415" s="405"/>
      <c r="H415" s="406"/>
      <c r="I415" s="406"/>
      <c r="J415" s="406"/>
      <c r="K415" s="406"/>
      <c r="L415" s="407"/>
    </row>
    <row r="416" spans="1:16" s="31" customFormat="1" x14ac:dyDescent="0.25">
      <c r="A416" s="72"/>
      <c r="B416" s="309"/>
      <c r="C416" s="310"/>
      <c r="D416" s="310"/>
      <c r="E416" s="405"/>
      <c r="F416" s="405"/>
      <c r="G416" s="405"/>
      <c r="H416" s="406"/>
      <c r="I416" s="406"/>
      <c r="J416" s="406"/>
      <c r="K416" s="406"/>
      <c r="L416" s="407"/>
      <c r="O416" s="8"/>
      <c r="P416" s="8"/>
    </row>
    <row r="417" spans="1:16" s="31" customFormat="1" x14ac:dyDescent="0.25">
      <c r="A417" s="72"/>
      <c r="B417" s="309"/>
      <c r="C417" s="310"/>
      <c r="D417" s="310"/>
      <c r="E417" s="405"/>
      <c r="F417" s="405"/>
      <c r="G417" s="405"/>
      <c r="H417" s="406"/>
      <c r="I417" s="406"/>
      <c r="J417" s="406"/>
      <c r="K417" s="406"/>
      <c r="L417" s="407"/>
      <c r="O417" s="8"/>
      <c r="P417" s="8"/>
    </row>
    <row r="418" spans="1:16" s="31" customFormat="1" x14ac:dyDescent="0.25">
      <c r="A418" s="72"/>
      <c r="B418" s="309"/>
      <c r="C418" s="310"/>
      <c r="D418" s="310"/>
      <c r="E418" s="405"/>
      <c r="F418" s="405"/>
      <c r="G418" s="405"/>
      <c r="H418" s="406"/>
      <c r="I418" s="406"/>
      <c r="J418" s="406"/>
      <c r="K418" s="406"/>
      <c r="L418" s="407"/>
      <c r="O418" s="8"/>
      <c r="P418" s="8"/>
    </row>
    <row r="419" spans="1:16" s="31" customFormat="1" x14ac:dyDescent="0.25">
      <c r="A419" s="72"/>
      <c r="B419" s="309"/>
      <c r="C419" s="310"/>
      <c r="D419" s="310"/>
      <c r="E419" s="405"/>
      <c r="F419" s="405"/>
      <c r="G419" s="405"/>
      <c r="H419" s="406"/>
      <c r="I419" s="406"/>
      <c r="J419" s="406"/>
      <c r="K419" s="406"/>
      <c r="L419" s="407"/>
    </row>
    <row r="420" spans="1:16" s="31" customFormat="1" x14ac:dyDescent="0.25">
      <c r="A420" s="72"/>
      <c r="B420" s="309"/>
      <c r="C420" s="310"/>
      <c r="D420" s="310"/>
      <c r="E420" s="405"/>
      <c r="F420" s="405"/>
      <c r="G420" s="405"/>
      <c r="H420" s="406"/>
      <c r="I420" s="406"/>
      <c r="J420" s="406"/>
      <c r="K420" s="406"/>
      <c r="L420" s="407"/>
    </row>
    <row r="421" spans="1:16" s="31" customFormat="1" x14ac:dyDescent="0.25">
      <c r="A421" s="72"/>
      <c r="B421" s="309"/>
      <c r="C421" s="310"/>
      <c r="D421" s="310"/>
      <c r="E421" s="405"/>
      <c r="F421" s="405"/>
      <c r="G421" s="405"/>
      <c r="H421" s="406"/>
      <c r="I421" s="406"/>
      <c r="J421" s="406"/>
      <c r="K421" s="406"/>
      <c r="L421" s="407"/>
    </row>
    <row r="422" spans="1:16" s="31" customFormat="1" x14ac:dyDescent="0.25">
      <c r="A422" s="72"/>
      <c r="B422" s="309" t="str">
        <f>IF(Intro!$G$21="English",O422,P422)</f>
        <v>Long-term supply relationship</v>
      </c>
      <c r="C422" s="310"/>
      <c r="D422" s="310"/>
      <c r="E422" s="405"/>
      <c r="F422" s="405"/>
      <c r="G422" s="405"/>
      <c r="H422" s="406"/>
      <c r="I422" s="406"/>
      <c r="J422" s="406"/>
      <c r="K422" s="406"/>
      <c r="L422" s="407"/>
      <c r="O422" s="8" t="s">
        <v>56</v>
      </c>
      <c r="P422" s="8" t="s">
        <v>431</v>
      </c>
    </row>
    <row r="423" spans="1:16" s="31" customFormat="1" x14ac:dyDescent="0.25">
      <c r="A423" s="72"/>
      <c r="B423" s="309"/>
      <c r="C423" s="310"/>
      <c r="D423" s="310"/>
      <c r="E423" s="405"/>
      <c r="F423" s="405"/>
      <c r="G423" s="405"/>
      <c r="H423" s="406"/>
      <c r="I423" s="406"/>
      <c r="J423" s="406"/>
      <c r="K423" s="406"/>
      <c r="L423" s="407"/>
    </row>
    <row r="424" spans="1:16" s="31" customFormat="1" x14ac:dyDescent="0.25">
      <c r="A424" s="72"/>
      <c r="B424" s="309"/>
      <c r="C424" s="310"/>
      <c r="D424" s="310"/>
      <c r="E424" s="405"/>
      <c r="F424" s="405"/>
      <c r="G424" s="405"/>
      <c r="H424" s="406"/>
      <c r="I424" s="406"/>
      <c r="J424" s="406"/>
      <c r="K424" s="406"/>
      <c r="L424" s="407"/>
      <c r="O424" s="8"/>
      <c r="P424" s="8"/>
    </row>
    <row r="425" spans="1:16" s="31" customFormat="1" x14ac:dyDescent="0.25">
      <c r="A425" s="72"/>
      <c r="B425" s="309"/>
      <c r="C425" s="310"/>
      <c r="D425" s="310"/>
      <c r="E425" s="405"/>
      <c r="F425" s="405"/>
      <c r="G425" s="405"/>
      <c r="H425" s="406"/>
      <c r="I425" s="406"/>
      <c r="J425" s="406"/>
      <c r="K425" s="406"/>
      <c r="L425" s="407"/>
      <c r="O425" s="8"/>
      <c r="P425" s="8"/>
    </row>
    <row r="426" spans="1:16" s="31" customFormat="1" x14ac:dyDescent="0.25">
      <c r="A426" s="72"/>
      <c r="B426" s="309"/>
      <c r="C426" s="310"/>
      <c r="D426" s="310"/>
      <c r="E426" s="405"/>
      <c r="F426" s="405"/>
      <c r="G426" s="405"/>
      <c r="H426" s="406"/>
      <c r="I426" s="406"/>
      <c r="J426" s="406"/>
      <c r="K426" s="406"/>
      <c r="L426" s="407"/>
      <c r="O426" s="8"/>
      <c r="P426" s="8"/>
    </row>
    <row r="427" spans="1:16" s="31" customFormat="1" x14ac:dyDescent="0.25">
      <c r="A427" s="72"/>
      <c r="B427" s="309"/>
      <c r="C427" s="310"/>
      <c r="D427" s="310"/>
      <c r="E427" s="405"/>
      <c r="F427" s="405"/>
      <c r="G427" s="405"/>
      <c r="H427" s="406"/>
      <c r="I427" s="406"/>
      <c r="J427" s="406"/>
      <c r="K427" s="406"/>
      <c r="L427" s="407"/>
    </row>
    <row r="428" spans="1:16" s="31" customFormat="1" x14ac:dyDescent="0.25">
      <c r="A428" s="72"/>
      <c r="B428" s="309"/>
      <c r="C428" s="310"/>
      <c r="D428" s="310"/>
      <c r="E428" s="405"/>
      <c r="F428" s="405"/>
      <c r="G428" s="405"/>
      <c r="H428" s="406"/>
      <c r="I428" s="406"/>
      <c r="J428" s="406"/>
      <c r="K428" s="406"/>
      <c r="L428" s="407"/>
    </row>
    <row r="429" spans="1:16" s="31" customFormat="1" x14ac:dyDescent="0.25">
      <c r="A429" s="72"/>
      <c r="B429" s="309"/>
      <c r="C429" s="310"/>
      <c r="D429" s="310"/>
      <c r="E429" s="405"/>
      <c r="F429" s="405"/>
      <c r="G429" s="405"/>
      <c r="H429" s="406"/>
      <c r="I429" s="406"/>
      <c r="J429" s="406"/>
      <c r="K429" s="406"/>
      <c r="L429" s="407"/>
    </row>
    <row r="430" spans="1:16" s="31" customFormat="1" x14ac:dyDescent="0.25">
      <c r="A430" s="72"/>
      <c r="B430" s="309" t="str">
        <f>IF(Intro!$G$21="English",O430,P430)</f>
        <v>Geographic location of supplier</v>
      </c>
      <c r="C430" s="310"/>
      <c r="D430" s="310"/>
      <c r="E430" s="405"/>
      <c r="F430" s="405"/>
      <c r="G430" s="405"/>
      <c r="H430" s="406"/>
      <c r="I430" s="406"/>
      <c r="J430" s="406"/>
      <c r="K430" s="406"/>
      <c r="L430" s="407"/>
      <c r="O430" s="8" t="s">
        <v>55</v>
      </c>
      <c r="P430" s="8" t="s">
        <v>60</v>
      </c>
    </row>
    <row r="431" spans="1:16" s="31" customFormat="1" x14ac:dyDescent="0.25">
      <c r="A431" s="72"/>
      <c r="B431" s="309"/>
      <c r="C431" s="310"/>
      <c r="D431" s="310"/>
      <c r="E431" s="405"/>
      <c r="F431" s="405"/>
      <c r="G431" s="405"/>
      <c r="H431" s="406"/>
      <c r="I431" s="406"/>
      <c r="J431" s="406"/>
      <c r="K431" s="406"/>
      <c r="L431" s="407"/>
    </row>
    <row r="432" spans="1:16" s="31" customFormat="1" x14ac:dyDescent="0.25">
      <c r="A432" s="72"/>
      <c r="B432" s="309"/>
      <c r="C432" s="310"/>
      <c r="D432" s="310"/>
      <c r="E432" s="405"/>
      <c r="F432" s="405"/>
      <c r="G432" s="405"/>
      <c r="H432" s="406"/>
      <c r="I432" s="406"/>
      <c r="J432" s="406"/>
      <c r="K432" s="406"/>
      <c r="L432" s="407"/>
      <c r="O432" s="8"/>
      <c r="P432" s="8"/>
    </row>
    <row r="433" spans="1:16" s="31" customFormat="1" x14ac:dyDescent="0.25">
      <c r="A433" s="72"/>
      <c r="B433" s="309"/>
      <c r="C433" s="310"/>
      <c r="D433" s="310"/>
      <c r="E433" s="405"/>
      <c r="F433" s="405"/>
      <c r="G433" s="405"/>
      <c r="H433" s="406"/>
      <c r="I433" s="406"/>
      <c r="J433" s="406"/>
      <c r="K433" s="406"/>
      <c r="L433" s="407"/>
      <c r="O433" s="8"/>
      <c r="P433" s="8"/>
    </row>
    <row r="434" spans="1:16" s="31" customFormat="1" x14ac:dyDescent="0.25">
      <c r="A434" s="72"/>
      <c r="B434" s="309"/>
      <c r="C434" s="310"/>
      <c r="D434" s="310"/>
      <c r="E434" s="405"/>
      <c r="F434" s="405"/>
      <c r="G434" s="405"/>
      <c r="H434" s="406"/>
      <c r="I434" s="406"/>
      <c r="J434" s="406"/>
      <c r="K434" s="406"/>
      <c r="L434" s="407"/>
      <c r="O434" s="8"/>
      <c r="P434" s="8"/>
    </row>
    <row r="435" spans="1:16" s="31" customFormat="1" x14ac:dyDescent="0.25">
      <c r="A435" s="72"/>
      <c r="B435" s="309"/>
      <c r="C435" s="310"/>
      <c r="D435" s="310"/>
      <c r="E435" s="405"/>
      <c r="F435" s="405"/>
      <c r="G435" s="405"/>
      <c r="H435" s="406"/>
      <c r="I435" s="406"/>
      <c r="J435" s="406"/>
      <c r="K435" s="406"/>
      <c r="L435" s="407"/>
    </row>
    <row r="436" spans="1:16" s="31" customFormat="1" x14ac:dyDescent="0.25">
      <c r="A436" s="72"/>
      <c r="B436" s="309"/>
      <c r="C436" s="310"/>
      <c r="D436" s="310"/>
      <c r="E436" s="405"/>
      <c r="F436" s="405"/>
      <c r="G436" s="405"/>
      <c r="H436" s="406"/>
      <c r="I436" s="406"/>
      <c r="J436" s="406"/>
      <c r="K436" s="406"/>
      <c r="L436" s="407"/>
    </row>
    <row r="437" spans="1:16" s="31" customFormat="1" x14ac:dyDescent="0.25">
      <c r="A437" s="72"/>
      <c r="B437" s="309"/>
      <c r="C437" s="310"/>
      <c r="D437" s="310"/>
      <c r="E437" s="405"/>
      <c r="F437" s="405"/>
      <c r="G437" s="405"/>
      <c r="H437" s="406"/>
      <c r="I437" s="406"/>
      <c r="J437" s="406"/>
      <c r="K437" s="406"/>
      <c r="L437" s="407"/>
    </row>
    <row r="438" spans="1:16" s="31" customFormat="1" x14ac:dyDescent="0.25">
      <c r="A438" s="72"/>
      <c r="B438" s="309" t="str">
        <f>IF(Intro!$G$21="English",O438,P438)</f>
        <v>Other factors that are comparable with advantages to neither Canada nor China include:</v>
      </c>
      <c r="C438" s="310"/>
      <c r="D438" s="310"/>
      <c r="E438" s="375"/>
      <c r="F438" s="377"/>
      <c r="G438" s="377"/>
      <c r="H438" s="377"/>
      <c r="I438" s="377"/>
      <c r="J438" s="377"/>
      <c r="K438" s="377"/>
      <c r="L438" s="378"/>
      <c r="O438" s="8" t="str">
        <f>"Other factors that are comparable with advantages to neither Canada nor "&amp;Variables!B5&amp;" include:"</f>
        <v>Other factors that are comparable with advantages to neither Canada nor China include:</v>
      </c>
      <c r="P438" s="8" t="str">
        <f>"D'autres facteurs comparables sans avantages ni pour le Canada ni pour "&amp;Variables!C5&amp;" incluent :"</f>
        <v>D'autres facteurs comparables sans avantages ni pour le Canada ni pour la Chine incluent :</v>
      </c>
    </row>
    <row r="439" spans="1:16" s="31" customFormat="1" x14ac:dyDescent="0.25">
      <c r="A439" s="72"/>
      <c r="B439" s="309"/>
      <c r="C439" s="310"/>
      <c r="D439" s="310"/>
      <c r="E439" s="387"/>
      <c r="F439" s="381"/>
      <c r="G439" s="381"/>
      <c r="H439" s="381"/>
      <c r="I439" s="381"/>
      <c r="J439" s="381"/>
      <c r="K439" s="381"/>
      <c r="L439" s="382"/>
    </row>
    <row r="440" spans="1:16" s="31" customFormat="1" x14ac:dyDescent="0.25">
      <c r="A440" s="72"/>
      <c r="B440" s="309"/>
      <c r="C440" s="310"/>
      <c r="D440" s="310"/>
      <c r="E440" s="387"/>
      <c r="F440" s="381"/>
      <c r="G440" s="381"/>
      <c r="H440" s="381"/>
      <c r="I440" s="381"/>
      <c r="J440" s="381"/>
      <c r="K440" s="381"/>
      <c r="L440" s="382"/>
      <c r="O440" s="8"/>
      <c r="P440" s="8"/>
    </row>
    <row r="441" spans="1:16" s="31" customFormat="1" x14ac:dyDescent="0.25">
      <c r="A441" s="72"/>
      <c r="B441" s="309"/>
      <c r="C441" s="310"/>
      <c r="D441" s="310"/>
      <c r="E441" s="387"/>
      <c r="F441" s="381"/>
      <c r="G441" s="381"/>
      <c r="H441" s="381"/>
      <c r="I441" s="381"/>
      <c r="J441" s="381"/>
      <c r="K441" s="381"/>
      <c r="L441" s="382"/>
      <c r="O441" s="8"/>
      <c r="P441" s="8"/>
    </row>
    <row r="442" spans="1:16" s="31" customFormat="1" x14ac:dyDescent="0.25">
      <c r="A442" s="72"/>
      <c r="B442" s="309"/>
      <c r="C442" s="310"/>
      <c r="D442" s="310"/>
      <c r="E442" s="387"/>
      <c r="F442" s="381"/>
      <c r="G442" s="381"/>
      <c r="H442" s="381"/>
      <c r="I442" s="381"/>
      <c r="J442" s="381"/>
      <c r="K442" s="381"/>
      <c r="L442" s="382"/>
      <c r="O442" s="8"/>
      <c r="P442" s="8"/>
    </row>
    <row r="443" spans="1:16" s="31" customFormat="1" x14ac:dyDescent="0.25">
      <c r="A443" s="72"/>
      <c r="B443" s="309"/>
      <c r="C443" s="310"/>
      <c r="D443" s="310"/>
      <c r="E443" s="387"/>
      <c r="F443" s="381"/>
      <c r="G443" s="381"/>
      <c r="H443" s="381"/>
      <c r="I443" s="381"/>
      <c r="J443" s="381"/>
      <c r="K443" s="381"/>
      <c r="L443" s="382"/>
    </row>
    <row r="444" spans="1:16" s="31" customFormat="1" x14ac:dyDescent="0.25">
      <c r="A444" s="72"/>
      <c r="B444" s="309"/>
      <c r="C444" s="310"/>
      <c r="D444" s="310"/>
      <c r="E444" s="387"/>
      <c r="F444" s="381"/>
      <c r="G444" s="381"/>
      <c r="H444" s="381"/>
      <c r="I444" s="381"/>
      <c r="J444" s="381"/>
      <c r="K444" s="381"/>
      <c r="L444" s="382"/>
    </row>
    <row r="445" spans="1:16" s="31" customFormat="1" x14ac:dyDescent="0.25">
      <c r="A445" s="72"/>
      <c r="B445" s="309"/>
      <c r="C445" s="310"/>
      <c r="D445" s="310"/>
      <c r="E445" s="388"/>
      <c r="F445" s="385"/>
      <c r="G445" s="385"/>
      <c r="H445" s="385"/>
      <c r="I445" s="385"/>
      <c r="J445" s="385"/>
      <c r="K445" s="385"/>
      <c r="L445" s="386"/>
      <c r="O445" s="8"/>
      <c r="P445" s="8"/>
    </row>
    <row r="446" spans="1:16" s="31" customFormat="1" x14ac:dyDescent="0.25">
      <c r="A446" s="72"/>
      <c r="B446" s="309" t="str">
        <f>IF(Intro!$G$21="English",O446,P446)</f>
        <v>Other factors where Canada has the advantage include:</v>
      </c>
      <c r="C446" s="310"/>
      <c r="D446" s="310"/>
      <c r="E446" s="375"/>
      <c r="F446" s="376"/>
      <c r="G446" s="376"/>
      <c r="H446" s="377"/>
      <c r="I446" s="377"/>
      <c r="J446" s="377"/>
      <c r="K446" s="377"/>
      <c r="L446" s="378"/>
      <c r="O446" s="8" t="s">
        <v>303</v>
      </c>
      <c r="P446" s="8" t="s">
        <v>304</v>
      </c>
    </row>
    <row r="447" spans="1:16" s="31" customFormat="1" x14ac:dyDescent="0.25">
      <c r="A447" s="72"/>
      <c r="B447" s="309"/>
      <c r="C447" s="310"/>
      <c r="D447" s="310"/>
      <c r="E447" s="379"/>
      <c r="F447" s="380"/>
      <c r="G447" s="380"/>
      <c r="H447" s="381"/>
      <c r="I447" s="381"/>
      <c r="J447" s="381"/>
      <c r="K447" s="381"/>
      <c r="L447" s="382"/>
      <c r="O447" s="8"/>
      <c r="P447" s="8"/>
    </row>
    <row r="448" spans="1:16" s="31" customFormat="1" x14ac:dyDescent="0.25">
      <c r="A448" s="72"/>
      <c r="B448" s="309"/>
      <c r="C448" s="310"/>
      <c r="D448" s="310"/>
      <c r="E448" s="379"/>
      <c r="F448" s="380"/>
      <c r="G448" s="380"/>
      <c r="H448" s="381"/>
      <c r="I448" s="381"/>
      <c r="J448" s="381"/>
      <c r="K448" s="381"/>
      <c r="L448" s="382"/>
      <c r="O448" s="8"/>
      <c r="P448" s="8"/>
    </row>
    <row r="449" spans="1:16" s="31" customFormat="1" x14ac:dyDescent="0.25">
      <c r="A449" s="72"/>
      <c r="B449" s="309"/>
      <c r="C449" s="310"/>
      <c r="D449" s="310"/>
      <c r="E449" s="379"/>
      <c r="F449" s="380"/>
      <c r="G449" s="380"/>
      <c r="H449" s="381"/>
      <c r="I449" s="381"/>
      <c r="J449" s="381"/>
      <c r="K449" s="381"/>
      <c r="L449" s="382"/>
      <c r="O449" s="8"/>
      <c r="P449" s="8"/>
    </row>
    <row r="450" spans="1:16" s="31" customFormat="1" x14ac:dyDescent="0.25">
      <c r="A450" s="72"/>
      <c r="B450" s="309"/>
      <c r="C450" s="310"/>
      <c r="D450" s="310"/>
      <c r="E450" s="379"/>
      <c r="F450" s="380"/>
      <c r="G450" s="380"/>
      <c r="H450" s="381"/>
      <c r="I450" s="381"/>
      <c r="J450" s="381"/>
      <c r="K450" s="381"/>
      <c r="L450" s="382"/>
      <c r="O450" s="8"/>
      <c r="P450" s="8"/>
    </row>
    <row r="451" spans="1:16" s="31" customFormat="1" x14ac:dyDescent="0.25">
      <c r="A451" s="72"/>
      <c r="B451" s="309"/>
      <c r="C451" s="310"/>
      <c r="D451" s="310"/>
      <c r="E451" s="379"/>
      <c r="F451" s="380"/>
      <c r="G451" s="380"/>
      <c r="H451" s="381"/>
      <c r="I451" s="381"/>
      <c r="J451" s="381"/>
      <c r="K451" s="381"/>
      <c r="L451" s="382"/>
    </row>
    <row r="452" spans="1:16" s="31" customFormat="1" x14ac:dyDescent="0.25">
      <c r="A452" s="72"/>
      <c r="B452" s="309"/>
      <c r="C452" s="310"/>
      <c r="D452" s="310"/>
      <c r="E452" s="379"/>
      <c r="F452" s="380"/>
      <c r="G452" s="380"/>
      <c r="H452" s="381"/>
      <c r="I452" s="381"/>
      <c r="J452" s="381"/>
      <c r="K452" s="381"/>
      <c r="L452" s="382"/>
      <c r="O452" s="8"/>
      <c r="P452" s="8"/>
    </row>
    <row r="453" spans="1:16" s="31" customFormat="1" x14ac:dyDescent="0.25">
      <c r="A453" s="72"/>
      <c r="B453" s="309"/>
      <c r="C453" s="310"/>
      <c r="D453" s="310"/>
      <c r="E453" s="383"/>
      <c r="F453" s="384"/>
      <c r="G453" s="384"/>
      <c r="H453" s="385"/>
      <c r="I453" s="385"/>
      <c r="J453" s="385"/>
      <c r="K453" s="385"/>
      <c r="L453" s="386"/>
      <c r="O453" s="8"/>
      <c r="P453" s="8"/>
    </row>
    <row r="454" spans="1:16" s="31" customFormat="1" x14ac:dyDescent="0.25">
      <c r="A454" s="72"/>
      <c r="B454" s="309" t="str">
        <f>IF(Intro!$G$21="English",O454,P454)</f>
        <v>Other factors where China have the advantage include:</v>
      </c>
      <c r="C454" s="310"/>
      <c r="D454" s="310"/>
      <c r="E454" s="375"/>
      <c r="F454" s="376"/>
      <c r="G454" s="376"/>
      <c r="H454" s="377"/>
      <c r="I454" s="377"/>
      <c r="J454" s="377"/>
      <c r="K454" s="377"/>
      <c r="L454" s="378"/>
      <c r="O454" s="8" t="str">
        <f>"Other factors where "&amp;Variables!B5&amp;" have the advantage include:"</f>
        <v>Other factors where China have the advantage include:</v>
      </c>
      <c r="P454" s="8" t="str">
        <f>"Autres facteurs où "&amp;Variables!C5&amp;" ont l'avantage incluent :"</f>
        <v>Autres facteurs où la Chine ont l'avantage incluent :</v>
      </c>
    </row>
    <row r="455" spans="1:16" s="31" customFormat="1" x14ac:dyDescent="0.25">
      <c r="A455" s="72"/>
      <c r="B455" s="309"/>
      <c r="C455" s="310"/>
      <c r="D455" s="310"/>
      <c r="E455" s="379"/>
      <c r="F455" s="380"/>
      <c r="G455" s="380"/>
      <c r="H455" s="381"/>
      <c r="I455" s="381"/>
      <c r="J455" s="381"/>
      <c r="K455" s="381"/>
      <c r="L455" s="382"/>
      <c r="O455" s="8"/>
      <c r="P455" s="8"/>
    </row>
    <row r="456" spans="1:16" s="31" customFormat="1" x14ac:dyDescent="0.25">
      <c r="A456" s="72"/>
      <c r="B456" s="309"/>
      <c r="C456" s="310"/>
      <c r="D456" s="310"/>
      <c r="E456" s="379"/>
      <c r="F456" s="380"/>
      <c r="G456" s="380"/>
      <c r="H456" s="381"/>
      <c r="I456" s="381"/>
      <c r="J456" s="381"/>
      <c r="K456" s="381"/>
      <c r="L456" s="382"/>
      <c r="O456" s="8"/>
      <c r="P456" s="8"/>
    </row>
    <row r="457" spans="1:16" s="31" customFormat="1" x14ac:dyDescent="0.25">
      <c r="A457" s="72"/>
      <c r="B457" s="309"/>
      <c r="C457" s="310"/>
      <c r="D457" s="310"/>
      <c r="E457" s="379"/>
      <c r="F457" s="380"/>
      <c r="G457" s="380"/>
      <c r="H457" s="381"/>
      <c r="I457" s="381"/>
      <c r="J457" s="381"/>
      <c r="K457" s="381"/>
      <c r="L457" s="382"/>
      <c r="O457" s="8"/>
      <c r="P457" s="8"/>
    </row>
    <row r="458" spans="1:16" s="31" customFormat="1" x14ac:dyDescent="0.25">
      <c r="A458" s="72"/>
      <c r="B458" s="309"/>
      <c r="C458" s="310"/>
      <c r="D458" s="310"/>
      <c r="E458" s="379"/>
      <c r="F458" s="380"/>
      <c r="G458" s="380"/>
      <c r="H458" s="381"/>
      <c r="I458" s="381"/>
      <c r="J458" s="381"/>
      <c r="K458" s="381"/>
      <c r="L458" s="382"/>
      <c r="O458" s="8"/>
      <c r="P458" s="8"/>
    </row>
    <row r="459" spans="1:16" s="31" customFormat="1" x14ac:dyDescent="0.25">
      <c r="A459" s="72"/>
      <c r="B459" s="309"/>
      <c r="C459" s="310"/>
      <c r="D459" s="310"/>
      <c r="E459" s="379"/>
      <c r="F459" s="380"/>
      <c r="G459" s="380"/>
      <c r="H459" s="381"/>
      <c r="I459" s="381"/>
      <c r="J459" s="381"/>
      <c r="K459" s="381"/>
      <c r="L459" s="382"/>
    </row>
    <row r="460" spans="1:16" s="31" customFormat="1" x14ac:dyDescent="0.25">
      <c r="A460" s="72"/>
      <c r="B460" s="309"/>
      <c r="C460" s="310"/>
      <c r="D460" s="310"/>
      <c r="E460" s="379"/>
      <c r="F460" s="380"/>
      <c r="G460" s="380"/>
      <c r="H460" s="381"/>
      <c r="I460" s="381"/>
      <c r="J460" s="381"/>
      <c r="K460" s="381"/>
      <c r="L460" s="382"/>
      <c r="O460" s="8"/>
      <c r="P460" s="8"/>
    </row>
    <row r="461" spans="1:16" s="31" customFormat="1" x14ac:dyDescent="0.25">
      <c r="A461" s="72"/>
      <c r="B461" s="309"/>
      <c r="C461" s="310"/>
      <c r="D461" s="310"/>
      <c r="E461" s="383"/>
      <c r="F461" s="384"/>
      <c r="G461" s="384"/>
      <c r="H461" s="385"/>
      <c r="I461" s="385"/>
      <c r="J461" s="385"/>
      <c r="K461" s="385"/>
      <c r="L461" s="386"/>
      <c r="O461" s="8"/>
      <c r="P461" s="8"/>
    </row>
    <row r="462" spans="1:16" s="31" customFormat="1" x14ac:dyDescent="0.25">
      <c r="A462" s="72"/>
      <c r="B462" s="69"/>
      <c r="C462" s="70"/>
      <c r="D462" s="70"/>
      <c r="E462" s="70"/>
      <c r="F462" s="70"/>
      <c r="G462" s="70"/>
      <c r="H462" s="70"/>
      <c r="I462" s="70"/>
      <c r="J462" s="70"/>
      <c r="K462" s="70"/>
      <c r="L462" s="71"/>
      <c r="O462" s="8"/>
      <c r="P462" s="8"/>
    </row>
    <row r="463" spans="1:16" x14ac:dyDescent="0.25">
      <c r="A463" s="27"/>
    </row>
    <row r="464" spans="1:16" x14ac:dyDescent="0.25">
      <c r="A464" s="27"/>
      <c r="B464" s="19" t="str">
        <f>UPPER(IF(Intro!$G$21="English",O464,P464))</f>
        <v>MARKETS</v>
      </c>
      <c r="C464" s="20"/>
      <c r="D464" s="20"/>
      <c r="E464" s="20"/>
      <c r="F464" s="20"/>
      <c r="G464" s="20"/>
      <c r="H464" s="20"/>
      <c r="I464" s="20"/>
      <c r="J464" s="20"/>
      <c r="K464" s="20"/>
      <c r="L464" s="21"/>
      <c r="M464" s="31"/>
      <c r="O464" s="8" t="s">
        <v>179</v>
      </c>
      <c r="P464" s="8" t="s">
        <v>180</v>
      </c>
    </row>
    <row r="465" spans="1:16" x14ac:dyDescent="0.25">
      <c r="A465" s="27"/>
      <c r="B465" s="476" t="s">
        <v>108</v>
      </c>
      <c r="C465" s="477"/>
      <c r="D465" s="477"/>
      <c r="E465" s="477"/>
      <c r="F465" s="477"/>
      <c r="G465" s="477"/>
      <c r="H465" s="477"/>
      <c r="I465" s="477"/>
      <c r="J465" s="477"/>
      <c r="K465" s="477"/>
      <c r="L465" s="478"/>
      <c r="M465" s="8"/>
    </row>
    <row r="466" spans="1:16" x14ac:dyDescent="0.25">
      <c r="A466" s="27"/>
      <c r="B466" s="17"/>
      <c r="C466" s="28"/>
      <c r="D466" s="28"/>
      <c r="E466" s="29"/>
      <c r="F466" s="29"/>
      <c r="G466" s="29"/>
      <c r="H466" s="29"/>
      <c r="I466" s="29"/>
      <c r="J466" s="29"/>
      <c r="K466" s="29"/>
      <c r="L466" s="18"/>
      <c r="M466" s="8"/>
    </row>
    <row r="467" spans="1:16" x14ac:dyDescent="0.25">
      <c r="A467" s="27"/>
      <c r="B467" s="316" t="str">
        <f>IF(Intro!$G$21="English",O467,P467)</f>
        <v>Describe the markets for the goods in Canada and globally since January 1, 2022. Factors to consider in your response include, but are not limited to, demand, sales, prices, and import volumes of the goods.</v>
      </c>
      <c r="C467" s="317"/>
      <c r="D467" s="317"/>
      <c r="E467" s="317"/>
      <c r="F467" s="317"/>
      <c r="G467" s="317"/>
      <c r="H467" s="317"/>
      <c r="I467" s="317"/>
      <c r="J467" s="317"/>
      <c r="K467" s="317"/>
      <c r="L467" s="318"/>
      <c r="M467" s="8"/>
      <c r="O467" s="22" t="str">
        <f>"Describe the markets for the goods in Canada and globally since January 1, "&amp;Variables!B6&amp;". Factors to consider in your response include, but are not limited to, demand, sales, prices, and import volumes of the goods."</f>
        <v>Describe the markets for the goods in Canada and globally since January 1, 2022. Factors to consider in your response include, but are not limited to, demand, sales, prices, and import volumes of the goods.</v>
      </c>
      <c r="P467" s="8" t="str">
        <f>"Décrivez les marchés des marchandises au Canada et dans le monde depuis le 1er janvier "&amp;Variables!B6&amp;". Les facteurs à prendre en compte dans votre réponse comprennent, sans s'y limiter, la demande, les ventes, les prix, et les volumes d'importations des marchandises."</f>
        <v>Décrivez les marchés des marchandises au Canada et dans le monde depuis le 1er janvier 2022. Les facteurs à prendre en compte dans votre réponse comprennent, sans s'y limiter, la demande, les ventes, les prix, et les volumes d'importations des marchandises.</v>
      </c>
    </row>
    <row r="468" spans="1:16" x14ac:dyDescent="0.25">
      <c r="A468" s="27"/>
      <c r="B468" s="316"/>
      <c r="C468" s="317"/>
      <c r="D468" s="317"/>
      <c r="E468" s="317"/>
      <c r="F468" s="317"/>
      <c r="G468" s="317"/>
      <c r="H468" s="317"/>
      <c r="I468" s="317"/>
      <c r="J468" s="317"/>
      <c r="K468" s="317"/>
      <c r="L468" s="318"/>
      <c r="M468" s="8"/>
      <c r="O468" s="22"/>
    </row>
    <row r="469" spans="1:16" s="31" customFormat="1" x14ac:dyDescent="0.25">
      <c r="A469" s="72"/>
      <c r="B469" s="68"/>
      <c r="C469" s="57"/>
      <c r="D469" s="57"/>
      <c r="E469" s="57"/>
      <c r="F469" s="57"/>
      <c r="G469" s="57"/>
      <c r="H469" s="57"/>
      <c r="I469" s="57"/>
      <c r="J469" s="57"/>
      <c r="K469" s="57"/>
      <c r="L469" s="58"/>
      <c r="O469" s="8"/>
      <c r="P469" s="8"/>
    </row>
    <row r="470" spans="1:16" s="9" customFormat="1" x14ac:dyDescent="0.25">
      <c r="A470" s="27"/>
      <c r="B470" s="431"/>
      <c r="C470" s="432"/>
      <c r="D470" s="432"/>
      <c r="E470" s="432"/>
      <c r="F470" s="432"/>
      <c r="G470" s="432"/>
      <c r="H470" s="432"/>
      <c r="I470" s="432"/>
      <c r="J470" s="432"/>
      <c r="K470" s="432"/>
      <c r="L470" s="433"/>
      <c r="M470" s="31"/>
    </row>
    <row r="471" spans="1:16" s="9" customFormat="1" x14ac:dyDescent="0.25">
      <c r="A471" s="27"/>
      <c r="B471" s="431"/>
      <c r="C471" s="432"/>
      <c r="D471" s="432"/>
      <c r="E471" s="432"/>
      <c r="F471" s="432"/>
      <c r="G471" s="432"/>
      <c r="H471" s="432"/>
      <c r="I471" s="432"/>
      <c r="J471" s="432"/>
      <c r="K471" s="432"/>
      <c r="L471" s="433"/>
      <c r="M471" s="31"/>
    </row>
    <row r="472" spans="1:16" s="9" customFormat="1" x14ac:dyDescent="0.25">
      <c r="A472" s="27"/>
      <c r="B472" s="431"/>
      <c r="C472" s="432"/>
      <c r="D472" s="432"/>
      <c r="E472" s="432"/>
      <c r="F472" s="432"/>
      <c r="G472" s="432"/>
      <c r="H472" s="432"/>
      <c r="I472" s="432"/>
      <c r="J472" s="432"/>
      <c r="K472" s="432"/>
      <c r="L472" s="433"/>
      <c r="M472" s="31"/>
    </row>
    <row r="473" spans="1:16" s="9" customFormat="1" x14ac:dyDescent="0.25">
      <c r="A473" s="27"/>
      <c r="B473" s="431"/>
      <c r="C473" s="432"/>
      <c r="D473" s="432"/>
      <c r="E473" s="432"/>
      <c r="F473" s="432"/>
      <c r="G473" s="432"/>
      <c r="H473" s="432"/>
      <c r="I473" s="432"/>
      <c r="J473" s="432"/>
      <c r="K473" s="432"/>
      <c r="L473" s="433"/>
      <c r="M473" s="31"/>
    </row>
    <row r="474" spans="1:16" s="9" customFormat="1" x14ac:dyDescent="0.25">
      <c r="A474" s="27"/>
      <c r="B474" s="431"/>
      <c r="C474" s="432"/>
      <c r="D474" s="432"/>
      <c r="E474" s="432"/>
      <c r="F474" s="432"/>
      <c r="G474" s="432"/>
      <c r="H474" s="432"/>
      <c r="I474" s="432"/>
      <c r="J474" s="432"/>
      <c r="K474" s="432"/>
      <c r="L474" s="433"/>
      <c r="M474" s="31"/>
    </row>
    <row r="475" spans="1:16" s="9" customFormat="1" x14ac:dyDescent="0.25">
      <c r="A475" s="27"/>
      <c r="B475" s="431"/>
      <c r="C475" s="432"/>
      <c r="D475" s="432"/>
      <c r="E475" s="432"/>
      <c r="F475" s="432"/>
      <c r="G475" s="432"/>
      <c r="H475" s="432"/>
      <c r="I475" s="432"/>
      <c r="J475" s="432"/>
      <c r="K475" s="432"/>
      <c r="L475" s="433"/>
      <c r="M475" s="31"/>
    </row>
    <row r="476" spans="1:16" s="9" customFormat="1" x14ac:dyDescent="0.25">
      <c r="A476" s="27"/>
      <c r="B476" s="431"/>
      <c r="C476" s="432"/>
      <c r="D476" s="432"/>
      <c r="E476" s="432"/>
      <c r="F476" s="432"/>
      <c r="G476" s="432"/>
      <c r="H476" s="432"/>
      <c r="I476" s="432"/>
      <c r="J476" s="432"/>
      <c r="K476" s="432"/>
      <c r="L476" s="433"/>
      <c r="M476" s="31"/>
    </row>
    <row r="477" spans="1:16" s="9" customFormat="1" x14ac:dyDescent="0.25">
      <c r="A477" s="27"/>
      <c r="B477" s="431"/>
      <c r="C477" s="432"/>
      <c r="D477" s="432"/>
      <c r="E477" s="432"/>
      <c r="F477" s="432"/>
      <c r="G477" s="432"/>
      <c r="H477" s="432"/>
      <c r="I477" s="432"/>
      <c r="J477" s="432"/>
      <c r="K477" s="432"/>
      <c r="L477" s="433"/>
      <c r="M477" s="31"/>
    </row>
    <row r="478" spans="1:16" s="31" customFormat="1" x14ac:dyDescent="0.25">
      <c r="A478" s="72"/>
      <c r="B478" s="69"/>
      <c r="C478" s="70"/>
      <c r="D478" s="70"/>
      <c r="E478" s="70"/>
      <c r="F478" s="70"/>
      <c r="G478" s="70"/>
      <c r="H478" s="70"/>
      <c r="I478" s="70"/>
      <c r="J478" s="70"/>
      <c r="K478" s="70"/>
      <c r="L478" s="71"/>
      <c r="O478" s="8"/>
      <c r="P478" s="8"/>
    </row>
    <row r="479" spans="1:16" x14ac:dyDescent="0.25">
      <c r="A479" s="27"/>
      <c r="B479" s="473" t="s">
        <v>116</v>
      </c>
      <c r="C479" s="474"/>
      <c r="D479" s="474"/>
      <c r="E479" s="474"/>
      <c r="F479" s="474"/>
      <c r="G479" s="474"/>
      <c r="H479" s="474"/>
      <c r="I479" s="474"/>
      <c r="J479" s="474"/>
      <c r="K479" s="474"/>
      <c r="L479" s="475"/>
      <c r="M479" s="8"/>
    </row>
    <row r="480" spans="1:16" x14ac:dyDescent="0.25">
      <c r="A480" s="27"/>
      <c r="B480" s="17"/>
      <c r="C480" s="28"/>
      <c r="D480" s="28"/>
      <c r="E480" s="29"/>
      <c r="F480" s="29"/>
      <c r="G480" s="29"/>
      <c r="H480" s="29"/>
      <c r="I480" s="29"/>
      <c r="J480" s="29"/>
      <c r="K480" s="29"/>
      <c r="L480" s="18"/>
      <c r="M480" s="8"/>
    </row>
    <row r="481" spans="1:16" x14ac:dyDescent="0.25">
      <c r="A481" s="27"/>
      <c r="B481" s="316" t="str">
        <f>IF(Intro!$G$21="English",O481,P481)</f>
        <v>Explain any changes you expect to see in the Canadian market and in other markets globally for the goods over the next two years with respect to demand, sales, prices, and import volumes of the goods.</v>
      </c>
      <c r="C481" s="317"/>
      <c r="D481" s="317"/>
      <c r="E481" s="317"/>
      <c r="F481" s="317"/>
      <c r="G481" s="317"/>
      <c r="H481" s="317"/>
      <c r="I481" s="317"/>
      <c r="J481" s="317"/>
      <c r="K481" s="317"/>
      <c r="L481" s="318"/>
      <c r="M481" s="8"/>
      <c r="O481" s="22" t="str">
        <f>"Explain any changes you expect to see in the Canadian market and in other markets globally for the goods over the next two years with respect to demand, sales, prices, and import volumes of the goods."</f>
        <v>Explain any changes you expect to see in the Canadian market and in other markets globally for the goods over the next two years with respect to demand, sales, prices, and import volumes of the goods.</v>
      </c>
      <c r="P481" s="8" t="s">
        <v>266</v>
      </c>
    </row>
    <row r="482" spans="1:16" x14ac:dyDescent="0.25">
      <c r="A482" s="27"/>
      <c r="B482" s="316"/>
      <c r="C482" s="317"/>
      <c r="D482" s="317"/>
      <c r="E482" s="317"/>
      <c r="F482" s="317"/>
      <c r="G482" s="317"/>
      <c r="H482" s="317"/>
      <c r="I482" s="317"/>
      <c r="J482" s="317"/>
      <c r="K482" s="317"/>
      <c r="L482" s="318"/>
      <c r="M482" s="8"/>
      <c r="O482" s="22"/>
    </row>
    <row r="483" spans="1:16" s="31" customFormat="1" x14ac:dyDescent="0.25">
      <c r="A483" s="72"/>
      <c r="B483" s="68"/>
      <c r="C483" s="57"/>
      <c r="D483" s="57"/>
      <c r="E483" s="57"/>
      <c r="F483" s="57"/>
      <c r="G483" s="57"/>
      <c r="H483" s="57"/>
      <c r="I483" s="57"/>
      <c r="J483" s="57"/>
      <c r="K483" s="57"/>
      <c r="L483" s="58"/>
      <c r="O483" s="8"/>
      <c r="P483" s="8"/>
    </row>
    <row r="484" spans="1:16" s="9" customFormat="1" x14ac:dyDescent="0.25">
      <c r="A484" s="27"/>
      <c r="B484" s="431"/>
      <c r="C484" s="432"/>
      <c r="D484" s="432"/>
      <c r="E484" s="432"/>
      <c r="F484" s="432"/>
      <c r="G484" s="432"/>
      <c r="H484" s="432"/>
      <c r="I484" s="432"/>
      <c r="J484" s="432"/>
      <c r="K484" s="432"/>
      <c r="L484" s="433"/>
      <c r="M484" s="31"/>
    </row>
    <row r="485" spans="1:16" s="9" customFormat="1" x14ac:dyDescent="0.25">
      <c r="A485" s="27"/>
      <c r="B485" s="431"/>
      <c r="C485" s="432"/>
      <c r="D485" s="432"/>
      <c r="E485" s="432"/>
      <c r="F485" s="432"/>
      <c r="G485" s="432"/>
      <c r="H485" s="432"/>
      <c r="I485" s="432"/>
      <c r="J485" s="432"/>
      <c r="K485" s="432"/>
      <c r="L485" s="433"/>
      <c r="M485" s="31"/>
    </row>
    <row r="486" spans="1:16" s="9" customFormat="1" x14ac:dyDescent="0.25">
      <c r="A486" s="27"/>
      <c r="B486" s="431"/>
      <c r="C486" s="432"/>
      <c r="D486" s="432"/>
      <c r="E486" s="432"/>
      <c r="F486" s="432"/>
      <c r="G486" s="432"/>
      <c r="H486" s="432"/>
      <c r="I486" s="432"/>
      <c r="J486" s="432"/>
      <c r="K486" s="432"/>
      <c r="L486" s="433"/>
      <c r="M486" s="31"/>
    </row>
    <row r="487" spans="1:16" s="9" customFormat="1" x14ac:dyDescent="0.25">
      <c r="A487" s="27"/>
      <c r="B487" s="431"/>
      <c r="C487" s="432"/>
      <c r="D487" s="432"/>
      <c r="E487" s="432"/>
      <c r="F487" s="432"/>
      <c r="G487" s="432"/>
      <c r="H487" s="432"/>
      <c r="I487" s="432"/>
      <c r="J487" s="432"/>
      <c r="K487" s="432"/>
      <c r="L487" s="433"/>
      <c r="M487" s="31"/>
    </row>
    <row r="488" spans="1:16" s="9" customFormat="1" x14ac:dyDescent="0.25">
      <c r="A488" s="27"/>
      <c r="B488" s="431"/>
      <c r="C488" s="432"/>
      <c r="D488" s="432"/>
      <c r="E488" s="432"/>
      <c r="F488" s="432"/>
      <c r="G488" s="432"/>
      <c r="H488" s="432"/>
      <c r="I488" s="432"/>
      <c r="J488" s="432"/>
      <c r="K488" s="432"/>
      <c r="L488" s="433"/>
      <c r="M488" s="31"/>
    </row>
    <row r="489" spans="1:16" s="9" customFormat="1" x14ac:dyDescent="0.25">
      <c r="A489" s="27"/>
      <c r="B489" s="431"/>
      <c r="C489" s="432"/>
      <c r="D489" s="432"/>
      <c r="E489" s="432"/>
      <c r="F489" s="432"/>
      <c r="G489" s="432"/>
      <c r="H489" s="432"/>
      <c r="I489" s="432"/>
      <c r="J489" s="432"/>
      <c r="K489" s="432"/>
      <c r="L489" s="433"/>
      <c r="M489" s="31"/>
    </row>
    <row r="490" spans="1:16" s="9" customFormat="1" x14ac:dyDescent="0.25">
      <c r="A490" s="27"/>
      <c r="B490" s="431"/>
      <c r="C490" s="432"/>
      <c r="D490" s="432"/>
      <c r="E490" s="432"/>
      <c r="F490" s="432"/>
      <c r="G490" s="432"/>
      <c r="H490" s="432"/>
      <c r="I490" s="432"/>
      <c r="J490" s="432"/>
      <c r="K490" s="432"/>
      <c r="L490" s="433"/>
      <c r="M490" s="31"/>
    </row>
    <row r="491" spans="1:16" s="9" customFormat="1" x14ac:dyDescent="0.25">
      <c r="A491" s="27"/>
      <c r="B491" s="431"/>
      <c r="C491" s="432"/>
      <c r="D491" s="432"/>
      <c r="E491" s="432"/>
      <c r="F491" s="432"/>
      <c r="G491" s="432"/>
      <c r="H491" s="432"/>
      <c r="I491" s="432"/>
      <c r="J491" s="432"/>
      <c r="K491" s="432"/>
      <c r="L491" s="433"/>
      <c r="M491" s="31"/>
    </row>
    <row r="492" spans="1:16" s="31" customFormat="1" x14ac:dyDescent="0.25">
      <c r="A492" s="72"/>
      <c r="B492" s="69"/>
      <c r="C492" s="70"/>
      <c r="D492" s="70"/>
      <c r="E492" s="70"/>
      <c r="F492" s="70"/>
      <c r="G492" s="70"/>
      <c r="H492" s="70"/>
      <c r="I492" s="70"/>
      <c r="J492" s="70"/>
      <c r="K492" s="70"/>
      <c r="L492" s="71"/>
      <c r="O492" s="8"/>
      <c r="P492" s="8"/>
    </row>
  </sheetData>
  <sheetProtection algorithmName="SHA-512" hashValue="gJRjgHbJY+Twrv3RfEc5rsU/IAu56bACXmcnr0+Bt+SP0ep1WMSRU4jyXQXTskJRSM1EXllTj8oLpT5jfNpKPw==" saltValue="GN1qvSna95UJItrjPlJExw==" spinCount="100000" sheet="1" objects="1" scenarios="1" selectLockedCells="1"/>
  <mergeCells count="301">
    <mergeCell ref="B288:C288"/>
    <mergeCell ref="B287:C287"/>
    <mergeCell ref="E288:L288"/>
    <mergeCell ref="B318:E318"/>
    <mergeCell ref="B324:E324"/>
    <mergeCell ref="F318:G318"/>
    <mergeCell ref="H318:I318"/>
    <mergeCell ref="J318:K318"/>
    <mergeCell ref="J324:K324"/>
    <mergeCell ref="B317:K317"/>
    <mergeCell ref="B312:E312"/>
    <mergeCell ref="B313:E314"/>
    <mergeCell ref="F313:G314"/>
    <mergeCell ref="H313:I314"/>
    <mergeCell ref="J313:K314"/>
    <mergeCell ref="B315:E316"/>
    <mergeCell ref="F315:G316"/>
    <mergeCell ref="H315:I316"/>
    <mergeCell ref="J315:K316"/>
    <mergeCell ref="H319:I319"/>
    <mergeCell ref="J319:K319"/>
    <mergeCell ref="J320:K320"/>
    <mergeCell ref="H320:I320"/>
    <mergeCell ref="F320:G320"/>
    <mergeCell ref="B208:L208"/>
    <mergeCell ref="B221:L221"/>
    <mergeCell ref="B265:L265"/>
    <mergeCell ref="B282:L282"/>
    <mergeCell ref="B308:L308"/>
    <mergeCell ref="B330:L330"/>
    <mergeCell ref="B465:L465"/>
    <mergeCell ref="B479:L479"/>
    <mergeCell ref="B13:L13"/>
    <mergeCell ref="B19:L19"/>
    <mergeCell ref="B49:L49"/>
    <mergeCell ref="B70:L70"/>
    <mergeCell ref="B134:L134"/>
    <mergeCell ref="B148:L148"/>
    <mergeCell ref="B162:L162"/>
    <mergeCell ref="B179:L179"/>
    <mergeCell ref="B195:L195"/>
    <mergeCell ref="B26:B27"/>
    <mergeCell ref="B28:B29"/>
    <mergeCell ref="B30:B31"/>
    <mergeCell ref="B32:B33"/>
    <mergeCell ref="B34:B35"/>
    <mergeCell ref="B36:B37"/>
    <mergeCell ref="B38:B39"/>
    <mergeCell ref="B4:L4"/>
    <mergeCell ref="B5:L5"/>
    <mergeCell ref="B6:L6"/>
    <mergeCell ref="B51:L51"/>
    <mergeCell ref="B52:L52"/>
    <mergeCell ref="B44:B45"/>
    <mergeCell ref="C32:E33"/>
    <mergeCell ref="F32:G33"/>
    <mergeCell ref="H32:I33"/>
    <mergeCell ref="J32:L33"/>
    <mergeCell ref="C34:E35"/>
    <mergeCell ref="F34:G35"/>
    <mergeCell ref="H34:I35"/>
    <mergeCell ref="B8:L8"/>
    <mergeCell ref="B9:L9"/>
    <mergeCell ref="B10:L10"/>
    <mergeCell ref="B15:L15"/>
    <mergeCell ref="B17:C17"/>
    <mergeCell ref="D17:G17"/>
    <mergeCell ref="C25:E25"/>
    <mergeCell ref="F25:G25"/>
    <mergeCell ref="H25:I25"/>
    <mergeCell ref="J25:L25"/>
    <mergeCell ref="B21:L23"/>
    <mergeCell ref="B40:B41"/>
    <mergeCell ref="B42:B43"/>
    <mergeCell ref="C26:E27"/>
    <mergeCell ref="F26:G27"/>
    <mergeCell ref="H26:I27"/>
    <mergeCell ref="J26:L27"/>
    <mergeCell ref="C28:E29"/>
    <mergeCell ref="F28:G29"/>
    <mergeCell ref="H28:I29"/>
    <mergeCell ref="J28:L29"/>
    <mergeCell ref="C30:E31"/>
    <mergeCell ref="F30:G31"/>
    <mergeCell ref="H30:I31"/>
    <mergeCell ref="J30:L31"/>
    <mergeCell ref="J34:L35"/>
    <mergeCell ref="C36:E37"/>
    <mergeCell ref="F36:G37"/>
    <mergeCell ref="H36:I37"/>
    <mergeCell ref="J36:L37"/>
    <mergeCell ref="C38:E39"/>
    <mergeCell ref="F38:G39"/>
    <mergeCell ref="H38:I39"/>
    <mergeCell ref="J38:L39"/>
    <mergeCell ref="C40:E41"/>
    <mergeCell ref="F40:G41"/>
    <mergeCell ref="H40:I41"/>
    <mergeCell ref="J40:L41"/>
    <mergeCell ref="C42:E43"/>
    <mergeCell ref="F42:G43"/>
    <mergeCell ref="H42:I43"/>
    <mergeCell ref="J42:L43"/>
    <mergeCell ref="C44:E45"/>
    <mergeCell ref="F44:G45"/>
    <mergeCell ref="H44:I45"/>
    <mergeCell ref="J44:L45"/>
    <mergeCell ref="B54:C58"/>
    <mergeCell ref="B59:C63"/>
    <mergeCell ref="B64:C68"/>
    <mergeCell ref="D54:L58"/>
    <mergeCell ref="D59:L63"/>
    <mergeCell ref="D64:L68"/>
    <mergeCell ref="B72:L74"/>
    <mergeCell ref="C76:E82"/>
    <mergeCell ref="F76:H82"/>
    <mergeCell ref="B76:B82"/>
    <mergeCell ref="I76:L82"/>
    <mergeCell ref="B83:B87"/>
    <mergeCell ref="C83:E87"/>
    <mergeCell ref="F83:H87"/>
    <mergeCell ref="B88:B92"/>
    <mergeCell ref="C88:E92"/>
    <mergeCell ref="F88:H92"/>
    <mergeCell ref="I88:L92"/>
    <mergeCell ref="I83:L87"/>
    <mergeCell ref="B93:B97"/>
    <mergeCell ref="C93:E97"/>
    <mergeCell ref="F93:H97"/>
    <mergeCell ref="B98:B102"/>
    <mergeCell ref="C98:E102"/>
    <mergeCell ref="F98:H102"/>
    <mergeCell ref="I98:L102"/>
    <mergeCell ref="I93:L97"/>
    <mergeCell ref="B103:B107"/>
    <mergeCell ref="C103:E107"/>
    <mergeCell ref="F103:H107"/>
    <mergeCell ref="B108:B112"/>
    <mergeCell ref="C108:E112"/>
    <mergeCell ref="F108:H112"/>
    <mergeCell ref="I108:L112"/>
    <mergeCell ref="I103:L107"/>
    <mergeCell ref="B113:B117"/>
    <mergeCell ref="C113:E117"/>
    <mergeCell ref="F113:H117"/>
    <mergeCell ref="B118:B122"/>
    <mergeCell ref="C118:E122"/>
    <mergeCell ref="F118:H122"/>
    <mergeCell ref="I118:L122"/>
    <mergeCell ref="I113:L117"/>
    <mergeCell ref="B123:B127"/>
    <mergeCell ref="C123:E127"/>
    <mergeCell ref="F123:H127"/>
    <mergeCell ref="B128:B132"/>
    <mergeCell ref="C128:E132"/>
    <mergeCell ref="F128:H132"/>
    <mergeCell ref="I128:L132"/>
    <mergeCell ref="I123:L127"/>
    <mergeCell ref="B136:L137"/>
    <mergeCell ref="B139:L146"/>
    <mergeCell ref="B153:L160"/>
    <mergeCell ref="B170:L177"/>
    <mergeCell ref="B168:L168"/>
    <mergeCell ref="B166:C166"/>
    <mergeCell ref="B164:L164"/>
    <mergeCell ref="B187:L193"/>
    <mergeCell ref="B199:L206"/>
    <mergeCell ref="B212:L219"/>
    <mergeCell ref="B273:L280"/>
    <mergeCell ref="B470:L477"/>
    <mergeCell ref="J312:K312"/>
    <mergeCell ref="B267:L267"/>
    <mergeCell ref="B332:L332"/>
    <mergeCell ref="B269:C269"/>
    <mergeCell ref="F248:G249"/>
    <mergeCell ref="F250:G251"/>
    <mergeCell ref="F252:G253"/>
    <mergeCell ref="H312:I312"/>
    <mergeCell ref="B271:L271"/>
    <mergeCell ref="H334:L334"/>
    <mergeCell ref="E287:L287"/>
    <mergeCell ref="E334:G334"/>
    <mergeCell ref="B327:E328"/>
    <mergeCell ref="F327:K328"/>
    <mergeCell ref="B319:E319"/>
    <mergeCell ref="B320:E320"/>
    <mergeCell ref="B325:E325"/>
    <mergeCell ref="B326:E326"/>
    <mergeCell ref="F319:G319"/>
    <mergeCell ref="B185:C185"/>
    <mergeCell ref="F225:G225"/>
    <mergeCell ref="B310:L310"/>
    <mergeCell ref="B223:L223"/>
    <mergeCell ref="B210:L210"/>
    <mergeCell ref="D166:F166"/>
    <mergeCell ref="B484:L491"/>
    <mergeCell ref="B150:L151"/>
    <mergeCell ref="B181:L181"/>
    <mergeCell ref="B197:L197"/>
    <mergeCell ref="B254:E258"/>
    <mergeCell ref="F254:L258"/>
    <mergeCell ref="B225:E225"/>
    <mergeCell ref="B284:L285"/>
    <mergeCell ref="B289:C296"/>
    <mergeCell ref="E289:L296"/>
    <mergeCell ref="D289:D296"/>
    <mergeCell ref="B297:C304"/>
    <mergeCell ref="D297:D304"/>
    <mergeCell ref="E297:L304"/>
    <mergeCell ref="B305:C306"/>
    <mergeCell ref="D305:L306"/>
    <mergeCell ref="F312:G312"/>
    <mergeCell ref="F325:G325"/>
    <mergeCell ref="H325:I325"/>
    <mergeCell ref="J325:K325"/>
    <mergeCell ref="J326:K326"/>
    <mergeCell ref="F326:G326"/>
    <mergeCell ref="H326:I326"/>
    <mergeCell ref="B323:K323"/>
    <mergeCell ref="B321:E322"/>
    <mergeCell ref="F321:K322"/>
    <mergeCell ref="F324:G324"/>
    <mergeCell ref="H324:I324"/>
    <mergeCell ref="B335:D341"/>
    <mergeCell ref="E335:G341"/>
    <mergeCell ref="H335:L341"/>
    <mergeCell ref="B342:D348"/>
    <mergeCell ref="E342:G348"/>
    <mergeCell ref="H342:L348"/>
    <mergeCell ref="B349:D355"/>
    <mergeCell ref="E349:G355"/>
    <mergeCell ref="H349:L355"/>
    <mergeCell ref="B363:D369"/>
    <mergeCell ref="E363:G369"/>
    <mergeCell ref="H363:L369"/>
    <mergeCell ref="B370:D376"/>
    <mergeCell ref="E370:G376"/>
    <mergeCell ref="H370:L376"/>
    <mergeCell ref="B377:D383"/>
    <mergeCell ref="E377:G383"/>
    <mergeCell ref="H377:L383"/>
    <mergeCell ref="E422:G429"/>
    <mergeCell ref="H422:L429"/>
    <mergeCell ref="B384:D390"/>
    <mergeCell ref="E384:G390"/>
    <mergeCell ref="H384:L390"/>
    <mergeCell ref="B391:D397"/>
    <mergeCell ref="E391:G397"/>
    <mergeCell ref="H391:L397"/>
    <mergeCell ref="B398:D405"/>
    <mergeCell ref="E398:G405"/>
    <mergeCell ref="H398:L405"/>
    <mergeCell ref="B422:D429"/>
    <mergeCell ref="B467:L468"/>
    <mergeCell ref="B481:L482"/>
    <mergeCell ref="B226:E227"/>
    <mergeCell ref="B228:E229"/>
    <mergeCell ref="B230:E231"/>
    <mergeCell ref="B232:E233"/>
    <mergeCell ref="B234:E235"/>
    <mergeCell ref="B236:E237"/>
    <mergeCell ref="B238:E239"/>
    <mergeCell ref="B240:E241"/>
    <mergeCell ref="B242:E243"/>
    <mergeCell ref="B244:E245"/>
    <mergeCell ref="B246:E247"/>
    <mergeCell ref="B248:E249"/>
    <mergeCell ref="B250:E251"/>
    <mergeCell ref="B252:E253"/>
    <mergeCell ref="F226:G227"/>
    <mergeCell ref="F228:G229"/>
    <mergeCell ref="B430:D437"/>
    <mergeCell ref="E430:G437"/>
    <mergeCell ref="H430:L437"/>
    <mergeCell ref="B438:D445"/>
    <mergeCell ref="B446:D453"/>
    <mergeCell ref="E446:L453"/>
    <mergeCell ref="B183:C183"/>
    <mergeCell ref="E454:L461"/>
    <mergeCell ref="E438:L445"/>
    <mergeCell ref="B259:E263"/>
    <mergeCell ref="F259:L263"/>
    <mergeCell ref="F230:G231"/>
    <mergeCell ref="F232:G233"/>
    <mergeCell ref="F234:G235"/>
    <mergeCell ref="F236:G237"/>
    <mergeCell ref="F238:G239"/>
    <mergeCell ref="F240:G241"/>
    <mergeCell ref="F242:G243"/>
    <mergeCell ref="F244:G245"/>
    <mergeCell ref="F246:G247"/>
    <mergeCell ref="B454:D461"/>
    <mergeCell ref="B356:D362"/>
    <mergeCell ref="E356:G362"/>
    <mergeCell ref="H356:L362"/>
    <mergeCell ref="B406:D413"/>
    <mergeCell ref="E406:G413"/>
    <mergeCell ref="H406:L413"/>
    <mergeCell ref="B414:D421"/>
    <mergeCell ref="E414:G421"/>
    <mergeCell ref="H414:L421"/>
  </mergeCells>
  <phoneticPr fontId="58" type="noConversion"/>
  <dataValidations count="5">
    <dataValidation type="textLength" operator="lessThanOrEqual" allowBlank="1" showInputMessage="1" showErrorMessage="1" error="Maximum length reached. Please use the AddPub tab to add further info./La limite maximale de caractères est atteinte. SVP utiliser l'onglet AddPub pour ajouter plus d'information." prompt="1000 character limit/limite de 1000 caractères" sqref="D64:D67 D59:D62 B484 B153 B170 B187 B199 B212 B273 D54:D57 B470 B139" xr:uid="{E379505B-D91B-4E43-940B-064026C049A7}">
      <formula1>1000</formula1>
    </dataValidation>
    <dataValidation type="list" allowBlank="1" showInputMessage="1" showErrorMessage="1" sqref="J318:J320 J324:J326 J315 J313" xr:uid="{8F65FAE4-2CFA-49F5-8C9C-CB644ED2FE70}">
      <formula1>"X"</formula1>
    </dataValidation>
    <dataValidation type="textLength" operator="lessThanOrEqual" allowBlank="1" error="Maximum length reached. Please use the AddPub tab to add further info./La limite maximale de caractères est atteinte. SVP utiliser l'onglet AddPub pour ajouter plus d'information." prompt="1000 character limit/limite de 1000 caractères" sqref="E185" xr:uid="{A6DE4642-E626-4479-9D16-1EFFD6D417CA}">
      <formula1>1000</formula1>
    </dataValidation>
    <dataValidation type="whole" allowBlank="1" showInputMessage="1" showErrorMessage="1" sqref="H313 F313 H324:H326 H315 F315 F318:F320 H318:H320 F324:F326" xr:uid="{3492143C-ED7B-475B-990E-5856E4513B24}">
      <formula1>0</formula1>
      <formula2>1000000</formula2>
    </dataValidation>
    <dataValidation allowBlank="1" sqref="C26:L45 C83:L132 H335:L437" xr:uid="{CDCB7B0A-FC0E-4F0F-9FA5-C5018267380D}"/>
  </dataValidations>
  <printOptions horizontalCentered="1"/>
  <pageMargins left="0.25" right="0.25" top="0.75" bottom="0.75" header="0.3" footer="0.3"/>
  <pageSetup scale="74" firstPageNumber="4" fitToHeight="0" orientation="portrait" r:id="rId1"/>
  <headerFooter>
    <oddFooter>&amp;L&amp;A</oddFooter>
  </headerFooter>
  <rowBreaks count="9" manualBreakCount="9">
    <brk id="47" min="1" max="11" man="1"/>
    <brk id="102" min="1" max="11" man="1"/>
    <brk id="147" min="1" max="11" man="1"/>
    <brk id="193" min="1" max="11" man="1"/>
    <brk id="263" min="1" max="11" man="1"/>
    <brk id="306" min="1" max="11" man="1"/>
    <brk id="348" min="1" max="11" man="1"/>
    <brk id="405" min="1" max="11" man="1"/>
    <brk id="463" min="1" max="11" man="1"/>
  </rowBreaks>
  <drawing r:id="rId2"/>
  <extLst>
    <ext xmlns:x14="http://schemas.microsoft.com/office/spreadsheetml/2009/9/main" uri="{CCE6A557-97BC-4b89-ADB6-D9C93CAAB3DF}">
      <x14:dataValidations xmlns:xm="http://schemas.microsoft.com/office/excel/2006/main" count="7">
        <x14:dataValidation type="list" operator="lessThanOrEqual" allowBlank="1" error="Maximum length reached. Please use the AddPub tab to add further info./La limite maximale de caractères est atteinte. SVP utiliser l'onglet AddPub pour ajouter plus d'information." prompt="1000 character limit/limite de 1000 caractères" xr:uid="{B5228298-0A1E-4ECD-A147-7167613CBDE2}">
          <x14:formula1>
            <xm:f>Variables!$D$38:$D$39</xm:f>
          </x14:formula1>
          <xm:sqref>D269</xm:sqref>
        </x14:dataValidation>
        <x14:dataValidation type="list" allowBlank="1" showInputMessage="1" showErrorMessage="1" xr:uid="{BF5279A7-72E2-4760-9C2B-100DEDB15E01}">
          <x14:formula1>
            <xm:f>Variables!$D$41:$D$43</xm:f>
          </x14:formula1>
          <xm:sqref>D17:G17</xm:sqref>
        </x14:dataValidation>
        <x14:dataValidation type="list" operator="lessThanOrEqual" allowBlank="1" error="Maximum length reached. Please use the AddPub tab to add further info./La limite maximale de caractères est atteinte. SVP utiliser l'onglet AddPub pour ajouter plus d'information." prompt="1000 character limit/limite de 1000 caractères" xr:uid="{90B9BEAF-5E4D-4AA1-A023-7E2FA991BC84}">
          <x14:formula1>
            <xm:f>Variables!$D$45:$D$48</xm:f>
          </x14:formula1>
          <xm:sqref>D166</xm:sqref>
        </x14:dataValidation>
        <x14:dataValidation type="list" allowBlank="1" showInputMessage="1" showErrorMessage="1" xr:uid="{979FE9B0-0996-4456-86A8-5C535AAB2C27}">
          <x14:formula1>
            <xm:f>Variables!$D$50:$D$52</xm:f>
          </x14:formula1>
          <xm:sqref>F226 F252 F250 F248 F246 F244 F242 F240 F238 F236 F234 F232 F230 F228</xm:sqref>
        </x14:dataValidation>
        <x14:dataValidation type="list" allowBlank="1" showInputMessage="1" showErrorMessage="1" xr:uid="{B2FAED16-C7E4-4DA5-8534-173DAD645720}">
          <x14:formula1>
            <xm:f>Variables!$D$54:$D$58</xm:f>
          </x14:formula1>
          <xm:sqref>D288:D304</xm:sqref>
        </x14:dataValidation>
        <x14:dataValidation type="list" allowBlank="1" showInputMessage="1" showErrorMessage="1" xr:uid="{E568B9E8-2651-4359-AA23-09BC455951DF}">
          <x14:formula1>
            <xm:f>Variables!$D$60:$D$63</xm:f>
          </x14:formula1>
          <xm:sqref>E335:E339 E349 E363:E365 E393:E394 E358:E359 E344:E345 E398 E432:E434 E379:E380 E424:E426 E370 E416:E418 E430 E408:E410 E391 E400:E402 E422 E384:E387 E342 E414 E351:E353 E377 E356 E406 E372:E373</xm:sqref>
        </x14:dataValidation>
        <x14:dataValidation type="list" allowBlank="1" showInputMessage="1" showErrorMessage="1" xr:uid="{F9ECBB8F-95DF-4915-AF06-BE8F3271BEC1}">
          <x14:formula1>
            <xm:f>Variables!$D$38:$D$39</xm:f>
          </x14:formula1>
          <xm:sqref>D183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9A0CE5-FF9F-449A-AFF0-D490B7B0F41F}">
  <sheetPr>
    <tabColor rgb="FF00B0F0"/>
    <pageSetUpPr fitToPage="1"/>
  </sheetPr>
  <dimension ref="A1:P63"/>
  <sheetViews>
    <sheetView showGridLines="0" zoomScaleNormal="100" workbookViewId="0"/>
  </sheetViews>
  <sheetFormatPr defaultColWidth="9.42578125" defaultRowHeight="14.25" x14ac:dyDescent="0.25"/>
  <cols>
    <col min="1" max="1" width="1.5703125" style="6" customWidth="1"/>
    <col min="2" max="12" width="14.5703125" style="5" customWidth="1"/>
    <col min="13" max="13" width="9.28515625" style="7" customWidth="1"/>
    <col min="14" max="14" width="9.28515625" style="8" customWidth="1"/>
    <col min="15" max="16" width="9.28515625" style="8" hidden="1" customWidth="1"/>
    <col min="17" max="19" width="9.28515625" style="8" customWidth="1"/>
    <col min="20" max="16384" width="9.42578125" style="8"/>
  </cols>
  <sheetData>
    <row r="1" spans="1:16" x14ac:dyDescent="0.25">
      <c r="O1" s="9" t="s">
        <v>151</v>
      </c>
      <c r="P1" s="9" t="s">
        <v>161</v>
      </c>
    </row>
    <row r="2" spans="1:16" x14ac:dyDescent="0.25">
      <c r="B2" s="10" t="str">
        <f>IF(Intro!$G$21="English",O2,P2)</f>
        <v>PUBLIC</v>
      </c>
      <c r="C2" s="10"/>
      <c r="O2" s="2" t="s">
        <v>118</v>
      </c>
      <c r="P2" s="2" t="s">
        <v>118</v>
      </c>
    </row>
    <row r="3" spans="1:16" x14ac:dyDescent="0.25">
      <c r="B3" s="12"/>
      <c r="C3" s="12"/>
      <c r="O3" s="2"/>
      <c r="P3" s="2"/>
    </row>
    <row r="4" spans="1:16" s="2" customFormat="1" x14ac:dyDescent="0.25">
      <c r="A4" s="1"/>
      <c r="B4" s="276" t="str">
        <f>Info!B4</f>
        <v>PURCHASERS' QUESTIONNAIRE</v>
      </c>
      <c r="C4" s="272"/>
      <c r="D4" s="272"/>
      <c r="E4" s="272"/>
      <c r="F4" s="272"/>
      <c r="G4" s="272"/>
      <c r="H4" s="272"/>
      <c r="I4" s="272"/>
      <c r="J4" s="272"/>
      <c r="K4" s="272"/>
      <c r="L4" s="272"/>
      <c r="M4" s="26"/>
      <c r="N4" s="26"/>
      <c r="O4" s="24"/>
      <c r="P4" s="24"/>
    </row>
    <row r="5" spans="1:16" s="2" customFormat="1" x14ac:dyDescent="0.25">
      <c r="A5" s="1"/>
      <c r="B5" s="276" t="str">
        <f>Info!B5</f>
        <v>NQ-2025-008</v>
      </c>
      <c r="C5" s="272"/>
      <c r="D5" s="272"/>
      <c r="E5" s="272"/>
      <c r="F5" s="272"/>
      <c r="G5" s="272"/>
      <c r="H5" s="272"/>
      <c r="I5" s="272"/>
      <c r="J5" s="272"/>
      <c r="K5" s="272"/>
      <c r="L5" s="272"/>
      <c r="M5" s="26"/>
      <c r="N5" s="26"/>
      <c r="O5" s="24"/>
      <c r="P5" s="24"/>
    </row>
    <row r="6" spans="1:16" s="4" customFormat="1" x14ac:dyDescent="0.25">
      <c r="A6" s="1"/>
      <c r="B6" s="276" t="str">
        <f>Info!B6</f>
        <v>THERMOFORMED MOLDED FIBRE TABLEWARE</v>
      </c>
      <c r="C6" s="272"/>
      <c r="D6" s="272"/>
      <c r="E6" s="272"/>
      <c r="F6" s="272"/>
      <c r="G6" s="272"/>
      <c r="H6" s="272"/>
      <c r="I6" s="272"/>
      <c r="J6" s="272"/>
      <c r="K6" s="272"/>
      <c r="L6" s="272"/>
      <c r="M6" s="24"/>
      <c r="N6" s="24"/>
      <c r="O6" s="16"/>
      <c r="P6" s="16"/>
    </row>
    <row r="7" spans="1:16" s="4" customFormat="1" x14ac:dyDescent="0.25">
      <c r="A7" s="1"/>
      <c r="B7" s="15"/>
      <c r="C7" s="15"/>
      <c r="D7" s="3"/>
      <c r="E7" s="3"/>
      <c r="F7" s="3"/>
      <c r="G7" s="3"/>
      <c r="H7" s="3"/>
      <c r="I7" s="3"/>
      <c r="J7" s="3"/>
      <c r="K7" s="3"/>
      <c r="L7" s="3"/>
      <c r="O7" s="16"/>
      <c r="P7" s="16"/>
    </row>
    <row r="8" spans="1:16" x14ac:dyDescent="0.25">
      <c r="B8" s="19" t="str">
        <f>UPPER(IF(Intro!$G$21="English",O8,P8))</f>
        <v>PUBLIC COMMENTS</v>
      </c>
      <c r="C8" s="20"/>
      <c r="D8" s="20"/>
      <c r="E8" s="20"/>
      <c r="F8" s="20"/>
      <c r="G8" s="20"/>
      <c r="H8" s="20"/>
      <c r="I8" s="20"/>
      <c r="J8" s="20"/>
      <c r="K8" s="20"/>
      <c r="L8" s="21"/>
      <c r="M8" s="8"/>
      <c r="O8" s="8" t="s">
        <v>41</v>
      </c>
      <c r="P8" s="8" t="s">
        <v>89</v>
      </c>
    </row>
    <row r="9" spans="1:16" x14ac:dyDescent="0.25">
      <c r="B9" s="17"/>
      <c r="C9" s="28"/>
      <c r="D9" s="29"/>
      <c r="E9" s="29"/>
      <c r="F9" s="29"/>
      <c r="G9" s="29"/>
      <c r="H9" s="29"/>
      <c r="I9" s="29"/>
      <c r="J9" s="29"/>
      <c r="K9" s="29"/>
      <c r="L9" s="18"/>
      <c r="M9" s="8"/>
    </row>
    <row r="10" spans="1:16" x14ac:dyDescent="0.25">
      <c r="B10" s="316" t="str">
        <f>IF(Intro!$G$21="English",O10,P10)</f>
        <v>Should your firm wish to add any comments related to its responses, submit them here. Be sure to indicate the question number being commented on.</v>
      </c>
      <c r="C10" s="317"/>
      <c r="D10" s="317"/>
      <c r="E10" s="317"/>
      <c r="F10" s="317"/>
      <c r="G10" s="317"/>
      <c r="H10" s="317"/>
      <c r="I10" s="317"/>
      <c r="J10" s="317"/>
      <c r="K10" s="317"/>
      <c r="L10" s="318"/>
      <c r="M10" s="8"/>
      <c r="O10" s="22" t="s">
        <v>136</v>
      </c>
      <c r="P10" s="8" t="s">
        <v>285</v>
      </c>
    </row>
    <row r="11" spans="1:16" x14ac:dyDescent="0.25">
      <c r="B11" s="202"/>
      <c r="C11" s="28"/>
      <c r="D11" s="29"/>
      <c r="E11" s="29"/>
      <c r="F11" s="29"/>
      <c r="G11" s="29"/>
      <c r="H11" s="29"/>
      <c r="I11" s="29"/>
      <c r="J11" s="29"/>
      <c r="K11" s="29"/>
      <c r="L11" s="18"/>
      <c r="M11" s="8"/>
      <c r="O11" s="22"/>
    </row>
    <row r="12" spans="1:16" x14ac:dyDescent="0.25">
      <c r="B12" s="202"/>
      <c r="C12" s="28"/>
      <c r="D12" s="207" t="s">
        <v>181</v>
      </c>
      <c r="E12" s="423" t="str">
        <f>IF(Intro!$G$21="English",O12,P12)</f>
        <v>Comments</v>
      </c>
      <c r="F12" s="423"/>
      <c r="G12" s="423"/>
      <c r="H12" s="423"/>
      <c r="I12" s="423"/>
      <c r="J12" s="423"/>
      <c r="K12" s="423"/>
      <c r="L12" s="446"/>
      <c r="M12" s="8"/>
      <c r="O12" s="22" t="s">
        <v>182</v>
      </c>
      <c r="P12" s="8" t="s">
        <v>183</v>
      </c>
    </row>
    <row r="13" spans="1:16" x14ac:dyDescent="0.25">
      <c r="B13" s="421" t="str">
        <f>IF(Intro!$G$21="English",O13,P13)</f>
        <v>Comment 1</v>
      </c>
      <c r="C13" s="422"/>
      <c r="D13" s="494"/>
      <c r="E13" s="496"/>
      <c r="F13" s="496"/>
      <c r="G13" s="496"/>
      <c r="H13" s="496"/>
      <c r="I13" s="496"/>
      <c r="J13" s="496"/>
      <c r="K13" s="496"/>
      <c r="L13" s="497"/>
      <c r="M13" s="8"/>
      <c r="O13" s="22" t="s">
        <v>184</v>
      </c>
      <c r="P13" s="8" t="s">
        <v>185</v>
      </c>
    </row>
    <row r="14" spans="1:16" x14ac:dyDescent="0.25">
      <c r="B14" s="421"/>
      <c r="C14" s="422"/>
      <c r="D14" s="494"/>
      <c r="E14" s="496"/>
      <c r="F14" s="496"/>
      <c r="G14" s="496"/>
      <c r="H14" s="496"/>
      <c r="I14" s="496"/>
      <c r="J14" s="496"/>
      <c r="K14" s="496"/>
      <c r="L14" s="497"/>
      <c r="M14" s="8"/>
      <c r="O14" s="22"/>
    </row>
    <row r="15" spans="1:16" x14ac:dyDescent="0.25">
      <c r="B15" s="421"/>
      <c r="C15" s="422"/>
      <c r="D15" s="494"/>
      <c r="E15" s="496"/>
      <c r="F15" s="496"/>
      <c r="G15" s="496"/>
      <c r="H15" s="496"/>
      <c r="I15" s="496"/>
      <c r="J15" s="496"/>
      <c r="K15" s="496"/>
      <c r="L15" s="497"/>
      <c r="M15" s="8"/>
      <c r="O15" s="22"/>
    </row>
    <row r="16" spans="1:16" x14ac:dyDescent="0.25">
      <c r="B16" s="421"/>
      <c r="C16" s="422"/>
      <c r="D16" s="494"/>
      <c r="E16" s="496"/>
      <c r="F16" s="496"/>
      <c r="G16" s="496"/>
      <c r="H16" s="496"/>
      <c r="I16" s="496"/>
      <c r="J16" s="496"/>
      <c r="K16" s="496"/>
      <c r="L16" s="497"/>
      <c r="M16" s="8"/>
      <c r="O16" s="22"/>
    </row>
    <row r="17" spans="2:16" x14ac:dyDescent="0.25">
      <c r="B17" s="421"/>
      <c r="C17" s="422"/>
      <c r="D17" s="494"/>
      <c r="E17" s="496"/>
      <c r="F17" s="496"/>
      <c r="G17" s="496"/>
      <c r="H17" s="496"/>
      <c r="I17" s="496"/>
      <c r="J17" s="496"/>
      <c r="K17" s="496"/>
      <c r="L17" s="497"/>
      <c r="M17" s="8"/>
      <c r="O17" s="22"/>
    </row>
    <row r="18" spans="2:16" x14ac:dyDescent="0.25">
      <c r="B18" s="421"/>
      <c r="C18" s="422"/>
      <c r="D18" s="494"/>
      <c r="E18" s="496"/>
      <c r="F18" s="496"/>
      <c r="G18" s="496"/>
      <c r="H18" s="496"/>
      <c r="I18" s="496"/>
      <c r="J18" s="496"/>
      <c r="K18" s="496"/>
      <c r="L18" s="497"/>
      <c r="M18" s="8"/>
      <c r="O18" s="22"/>
    </row>
    <row r="19" spans="2:16" x14ac:dyDescent="0.25">
      <c r="B19" s="421"/>
      <c r="C19" s="422"/>
      <c r="D19" s="494"/>
      <c r="E19" s="496"/>
      <c r="F19" s="496"/>
      <c r="G19" s="496"/>
      <c r="H19" s="496"/>
      <c r="I19" s="496"/>
      <c r="J19" s="496"/>
      <c r="K19" s="496"/>
      <c r="L19" s="497"/>
      <c r="M19" s="8"/>
      <c r="O19" s="22"/>
    </row>
    <row r="20" spans="2:16" x14ac:dyDescent="0.25">
      <c r="B20" s="421"/>
      <c r="C20" s="422"/>
      <c r="D20" s="494"/>
      <c r="E20" s="496"/>
      <c r="F20" s="496"/>
      <c r="G20" s="496"/>
      <c r="H20" s="496"/>
      <c r="I20" s="496"/>
      <c r="J20" s="496"/>
      <c r="K20" s="496"/>
      <c r="L20" s="497"/>
      <c r="M20" s="8"/>
      <c r="O20" s="22"/>
    </row>
    <row r="21" spans="2:16" x14ac:dyDescent="0.25">
      <c r="B21" s="421"/>
      <c r="C21" s="422"/>
      <c r="D21" s="494"/>
      <c r="E21" s="496"/>
      <c r="F21" s="496"/>
      <c r="G21" s="496"/>
      <c r="H21" s="496"/>
      <c r="I21" s="496"/>
      <c r="J21" s="496"/>
      <c r="K21" s="496"/>
      <c r="L21" s="497"/>
      <c r="M21" s="8"/>
      <c r="O21" s="22"/>
    </row>
    <row r="22" spans="2:16" x14ac:dyDescent="0.25">
      <c r="B22" s="421"/>
      <c r="C22" s="422"/>
      <c r="D22" s="494"/>
      <c r="E22" s="496"/>
      <c r="F22" s="496"/>
      <c r="G22" s="496"/>
      <c r="H22" s="496"/>
      <c r="I22" s="496"/>
      <c r="J22" s="496"/>
      <c r="K22" s="496"/>
      <c r="L22" s="497"/>
      <c r="M22" s="8"/>
      <c r="O22" s="22"/>
    </row>
    <row r="23" spans="2:16" x14ac:dyDescent="0.25">
      <c r="B23" s="421" t="str">
        <f>IF(Intro!$G$21="English",O23,P23)</f>
        <v>Comment 2</v>
      </c>
      <c r="C23" s="422"/>
      <c r="D23" s="494"/>
      <c r="E23" s="496"/>
      <c r="F23" s="496"/>
      <c r="G23" s="496"/>
      <c r="H23" s="496"/>
      <c r="I23" s="496"/>
      <c r="J23" s="496"/>
      <c r="K23" s="496"/>
      <c r="L23" s="497"/>
      <c r="M23" s="8"/>
      <c r="O23" s="22" t="s">
        <v>186</v>
      </c>
      <c r="P23" s="8" t="s">
        <v>187</v>
      </c>
    </row>
    <row r="24" spans="2:16" x14ac:dyDescent="0.25">
      <c r="B24" s="421"/>
      <c r="C24" s="422"/>
      <c r="D24" s="494"/>
      <c r="E24" s="496"/>
      <c r="F24" s="496"/>
      <c r="G24" s="496"/>
      <c r="H24" s="496"/>
      <c r="I24" s="496"/>
      <c r="J24" s="496"/>
      <c r="K24" s="496"/>
      <c r="L24" s="497"/>
      <c r="M24" s="8"/>
    </row>
    <row r="25" spans="2:16" x14ac:dyDescent="0.25">
      <c r="B25" s="421"/>
      <c r="C25" s="422"/>
      <c r="D25" s="494"/>
      <c r="E25" s="496"/>
      <c r="F25" s="496"/>
      <c r="G25" s="496"/>
      <c r="H25" s="496"/>
      <c r="I25" s="496"/>
      <c r="J25" s="496"/>
      <c r="K25" s="496"/>
      <c r="L25" s="497"/>
      <c r="M25" s="8"/>
      <c r="O25" s="22"/>
    </row>
    <row r="26" spans="2:16" x14ac:dyDescent="0.25">
      <c r="B26" s="421"/>
      <c r="C26" s="422"/>
      <c r="D26" s="494"/>
      <c r="E26" s="496"/>
      <c r="F26" s="496"/>
      <c r="G26" s="496"/>
      <c r="H26" s="496"/>
      <c r="I26" s="496"/>
      <c r="J26" s="496"/>
      <c r="K26" s="496"/>
      <c r="L26" s="497"/>
      <c r="M26" s="8"/>
      <c r="O26" s="22"/>
    </row>
    <row r="27" spans="2:16" x14ac:dyDescent="0.25">
      <c r="B27" s="421"/>
      <c r="C27" s="422"/>
      <c r="D27" s="494"/>
      <c r="E27" s="496"/>
      <c r="F27" s="496"/>
      <c r="G27" s="496"/>
      <c r="H27" s="496"/>
      <c r="I27" s="496"/>
      <c r="J27" s="496"/>
      <c r="K27" s="496"/>
      <c r="L27" s="497"/>
      <c r="M27" s="8"/>
    </row>
    <row r="28" spans="2:16" x14ac:dyDescent="0.25">
      <c r="B28" s="421"/>
      <c r="C28" s="422"/>
      <c r="D28" s="494"/>
      <c r="E28" s="496"/>
      <c r="F28" s="496"/>
      <c r="G28" s="496"/>
      <c r="H28" s="496"/>
      <c r="I28" s="496"/>
      <c r="J28" s="496"/>
      <c r="K28" s="496"/>
      <c r="L28" s="497"/>
      <c r="M28" s="8"/>
    </row>
    <row r="29" spans="2:16" x14ac:dyDescent="0.25">
      <c r="B29" s="421"/>
      <c r="C29" s="422"/>
      <c r="D29" s="494"/>
      <c r="E29" s="496"/>
      <c r="F29" s="496"/>
      <c r="G29" s="496"/>
      <c r="H29" s="496"/>
      <c r="I29" s="496"/>
      <c r="J29" s="496"/>
      <c r="K29" s="496"/>
      <c r="L29" s="497"/>
      <c r="M29" s="8"/>
      <c r="O29" s="22"/>
    </row>
    <row r="30" spans="2:16" x14ac:dyDescent="0.25">
      <c r="B30" s="421"/>
      <c r="C30" s="422"/>
      <c r="D30" s="494"/>
      <c r="E30" s="496"/>
      <c r="F30" s="496"/>
      <c r="G30" s="496"/>
      <c r="H30" s="496"/>
      <c r="I30" s="496"/>
      <c r="J30" s="496"/>
      <c r="K30" s="496"/>
      <c r="L30" s="497"/>
      <c r="M30" s="8"/>
      <c r="O30" s="22"/>
    </row>
    <row r="31" spans="2:16" x14ac:dyDescent="0.25">
      <c r="B31" s="421"/>
      <c r="C31" s="422"/>
      <c r="D31" s="494"/>
      <c r="E31" s="496"/>
      <c r="F31" s="496"/>
      <c r="G31" s="496"/>
      <c r="H31" s="496"/>
      <c r="I31" s="496"/>
      <c r="J31" s="496"/>
      <c r="K31" s="496"/>
      <c r="L31" s="497"/>
      <c r="M31" s="8"/>
      <c r="O31" s="22"/>
    </row>
    <row r="32" spans="2:16" x14ac:dyDescent="0.25">
      <c r="B32" s="421"/>
      <c r="C32" s="422"/>
      <c r="D32" s="494"/>
      <c r="E32" s="496"/>
      <c r="F32" s="496"/>
      <c r="G32" s="496"/>
      <c r="H32" s="496"/>
      <c r="I32" s="496"/>
      <c r="J32" s="496"/>
      <c r="K32" s="496"/>
      <c r="L32" s="497"/>
      <c r="M32" s="8"/>
      <c r="O32" s="22"/>
    </row>
    <row r="33" spans="2:16" x14ac:dyDescent="0.25">
      <c r="B33" s="421" t="str">
        <f>IF(Intro!$G$21="English",O33,P33)</f>
        <v>Comment 3</v>
      </c>
      <c r="C33" s="422"/>
      <c r="D33" s="494"/>
      <c r="E33" s="496"/>
      <c r="F33" s="496"/>
      <c r="G33" s="496"/>
      <c r="H33" s="496"/>
      <c r="I33" s="496"/>
      <c r="J33" s="496"/>
      <c r="K33" s="496"/>
      <c r="L33" s="497"/>
      <c r="M33" s="8"/>
      <c r="O33" s="22" t="s">
        <v>188</v>
      </c>
      <c r="P33" s="8" t="s">
        <v>189</v>
      </c>
    </row>
    <row r="34" spans="2:16" x14ac:dyDescent="0.25">
      <c r="B34" s="421"/>
      <c r="C34" s="422"/>
      <c r="D34" s="494"/>
      <c r="E34" s="496"/>
      <c r="F34" s="496"/>
      <c r="G34" s="496"/>
      <c r="H34" s="496"/>
      <c r="I34" s="496"/>
      <c r="J34" s="496"/>
      <c r="K34" s="496"/>
      <c r="L34" s="497"/>
      <c r="M34" s="8"/>
      <c r="O34" s="22"/>
    </row>
    <row r="35" spans="2:16" x14ac:dyDescent="0.25">
      <c r="B35" s="421"/>
      <c r="C35" s="422"/>
      <c r="D35" s="494"/>
      <c r="E35" s="496"/>
      <c r="F35" s="496"/>
      <c r="G35" s="496"/>
      <c r="H35" s="496"/>
      <c r="I35" s="496"/>
      <c r="J35" s="496"/>
      <c r="K35" s="496"/>
      <c r="L35" s="497"/>
      <c r="M35" s="8"/>
      <c r="O35" s="22"/>
    </row>
    <row r="36" spans="2:16" x14ac:dyDescent="0.25">
      <c r="B36" s="421"/>
      <c r="C36" s="422"/>
      <c r="D36" s="494"/>
      <c r="E36" s="496"/>
      <c r="F36" s="496"/>
      <c r="G36" s="496"/>
      <c r="H36" s="496"/>
      <c r="I36" s="496"/>
      <c r="J36" s="496"/>
      <c r="K36" s="496"/>
      <c r="L36" s="497"/>
      <c r="M36" s="8"/>
      <c r="O36" s="22"/>
    </row>
    <row r="37" spans="2:16" x14ac:dyDescent="0.25">
      <c r="B37" s="421"/>
      <c r="C37" s="422"/>
      <c r="D37" s="494"/>
      <c r="E37" s="496"/>
      <c r="F37" s="496"/>
      <c r="G37" s="496"/>
      <c r="H37" s="496"/>
      <c r="I37" s="496"/>
      <c r="J37" s="496"/>
      <c r="K37" s="496"/>
      <c r="L37" s="497"/>
      <c r="M37" s="8"/>
      <c r="O37" s="22"/>
    </row>
    <row r="38" spans="2:16" x14ac:dyDescent="0.25">
      <c r="B38" s="421"/>
      <c r="C38" s="422"/>
      <c r="D38" s="494"/>
      <c r="E38" s="496"/>
      <c r="F38" s="496"/>
      <c r="G38" s="496"/>
      <c r="H38" s="496"/>
      <c r="I38" s="496"/>
      <c r="J38" s="496"/>
      <c r="K38" s="496"/>
      <c r="L38" s="497"/>
      <c r="M38" s="8"/>
      <c r="O38" s="22"/>
    </row>
    <row r="39" spans="2:16" x14ac:dyDescent="0.25">
      <c r="B39" s="421"/>
      <c r="C39" s="422"/>
      <c r="D39" s="494"/>
      <c r="E39" s="496"/>
      <c r="F39" s="496"/>
      <c r="G39" s="496"/>
      <c r="H39" s="496"/>
      <c r="I39" s="496"/>
      <c r="J39" s="496"/>
      <c r="K39" s="496"/>
      <c r="L39" s="497"/>
      <c r="M39" s="8"/>
      <c r="O39" s="22"/>
    </row>
    <row r="40" spans="2:16" x14ac:dyDescent="0.25">
      <c r="B40" s="421"/>
      <c r="C40" s="422"/>
      <c r="D40" s="494"/>
      <c r="E40" s="496"/>
      <c r="F40" s="496"/>
      <c r="G40" s="496"/>
      <c r="H40" s="496"/>
      <c r="I40" s="496"/>
      <c r="J40" s="496"/>
      <c r="K40" s="496"/>
      <c r="L40" s="497"/>
      <c r="M40" s="8"/>
      <c r="O40" s="22"/>
    </row>
    <row r="41" spans="2:16" x14ac:dyDescent="0.25">
      <c r="B41" s="421"/>
      <c r="C41" s="422"/>
      <c r="D41" s="494"/>
      <c r="E41" s="496"/>
      <c r="F41" s="496"/>
      <c r="G41" s="496"/>
      <c r="H41" s="496"/>
      <c r="I41" s="496"/>
      <c r="J41" s="496"/>
      <c r="K41" s="496"/>
      <c r="L41" s="497"/>
      <c r="M41" s="8"/>
      <c r="O41" s="22"/>
    </row>
    <row r="42" spans="2:16" x14ac:dyDescent="0.25">
      <c r="B42" s="421"/>
      <c r="C42" s="422"/>
      <c r="D42" s="494"/>
      <c r="E42" s="496"/>
      <c r="F42" s="496"/>
      <c r="G42" s="496"/>
      <c r="H42" s="496"/>
      <c r="I42" s="496"/>
      <c r="J42" s="496"/>
      <c r="K42" s="496"/>
      <c r="L42" s="497"/>
      <c r="M42" s="8"/>
      <c r="O42" s="22"/>
    </row>
    <row r="43" spans="2:16" x14ac:dyDescent="0.25">
      <c r="B43" s="421" t="str">
        <f>IF(Intro!$G$21="English",O43,P43)</f>
        <v>Comment 4</v>
      </c>
      <c r="C43" s="422"/>
      <c r="D43" s="494"/>
      <c r="E43" s="496"/>
      <c r="F43" s="496"/>
      <c r="G43" s="496"/>
      <c r="H43" s="496"/>
      <c r="I43" s="496"/>
      <c r="J43" s="496"/>
      <c r="K43" s="496"/>
      <c r="L43" s="497"/>
      <c r="M43" s="8"/>
      <c r="O43" s="22" t="s">
        <v>190</v>
      </c>
      <c r="P43" s="8" t="s">
        <v>191</v>
      </c>
    </row>
    <row r="44" spans="2:16" x14ac:dyDescent="0.25">
      <c r="B44" s="421"/>
      <c r="C44" s="422"/>
      <c r="D44" s="494"/>
      <c r="E44" s="496"/>
      <c r="F44" s="496"/>
      <c r="G44" s="496"/>
      <c r="H44" s="496"/>
      <c r="I44" s="496"/>
      <c r="J44" s="496"/>
      <c r="K44" s="496"/>
      <c r="L44" s="497"/>
      <c r="M44" s="8"/>
      <c r="O44" s="22"/>
    </row>
    <row r="45" spans="2:16" x14ac:dyDescent="0.25">
      <c r="B45" s="421"/>
      <c r="C45" s="422"/>
      <c r="D45" s="494"/>
      <c r="E45" s="496"/>
      <c r="F45" s="496"/>
      <c r="G45" s="496"/>
      <c r="H45" s="496"/>
      <c r="I45" s="496"/>
      <c r="J45" s="496"/>
      <c r="K45" s="496"/>
      <c r="L45" s="497"/>
      <c r="M45" s="8"/>
      <c r="O45" s="22"/>
    </row>
    <row r="46" spans="2:16" x14ac:dyDescent="0.25">
      <c r="B46" s="421"/>
      <c r="C46" s="422"/>
      <c r="D46" s="494"/>
      <c r="E46" s="496"/>
      <c r="F46" s="496"/>
      <c r="G46" s="496"/>
      <c r="H46" s="496"/>
      <c r="I46" s="496"/>
      <c r="J46" s="496"/>
      <c r="K46" s="496"/>
      <c r="L46" s="497"/>
      <c r="M46" s="8"/>
      <c r="O46" s="22"/>
    </row>
    <row r="47" spans="2:16" x14ac:dyDescent="0.25">
      <c r="B47" s="421"/>
      <c r="C47" s="422"/>
      <c r="D47" s="494"/>
      <c r="E47" s="496"/>
      <c r="F47" s="496"/>
      <c r="G47" s="496"/>
      <c r="H47" s="496"/>
      <c r="I47" s="496"/>
      <c r="J47" s="496"/>
      <c r="K47" s="496"/>
      <c r="L47" s="497"/>
      <c r="M47" s="8"/>
      <c r="O47" s="22"/>
    </row>
    <row r="48" spans="2:16" x14ac:dyDescent="0.25">
      <c r="B48" s="421"/>
      <c r="C48" s="422"/>
      <c r="D48" s="494"/>
      <c r="E48" s="496"/>
      <c r="F48" s="496"/>
      <c r="G48" s="496"/>
      <c r="H48" s="496"/>
      <c r="I48" s="496"/>
      <c r="J48" s="496"/>
      <c r="K48" s="496"/>
      <c r="L48" s="497"/>
      <c r="M48" s="8"/>
      <c r="O48" s="22"/>
    </row>
    <row r="49" spans="1:16" x14ac:dyDescent="0.25">
      <c r="B49" s="421"/>
      <c r="C49" s="422"/>
      <c r="D49" s="494"/>
      <c r="E49" s="496"/>
      <c r="F49" s="496"/>
      <c r="G49" s="496"/>
      <c r="H49" s="496"/>
      <c r="I49" s="496"/>
      <c r="J49" s="496"/>
      <c r="K49" s="496"/>
      <c r="L49" s="497"/>
      <c r="M49" s="8"/>
      <c r="O49" s="22"/>
    </row>
    <row r="50" spans="1:16" x14ac:dyDescent="0.25">
      <c r="B50" s="421"/>
      <c r="C50" s="422"/>
      <c r="D50" s="494"/>
      <c r="E50" s="496"/>
      <c r="F50" s="496"/>
      <c r="G50" s="496"/>
      <c r="H50" s="496"/>
      <c r="I50" s="496"/>
      <c r="J50" s="496"/>
      <c r="K50" s="496"/>
      <c r="L50" s="497"/>
      <c r="M50" s="8"/>
      <c r="O50" s="22"/>
    </row>
    <row r="51" spans="1:16" x14ac:dyDescent="0.25">
      <c r="B51" s="421"/>
      <c r="C51" s="422"/>
      <c r="D51" s="494"/>
      <c r="E51" s="496"/>
      <c r="F51" s="496"/>
      <c r="G51" s="496"/>
      <c r="H51" s="496"/>
      <c r="I51" s="496"/>
      <c r="J51" s="496"/>
      <c r="K51" s="496"/>
      <c r="L51" s="497"/>
      <c r="M51" s="8"/>
      <c r="O51" s="22"/>
    </row>
    <row r="52" spans="1:16" x14ac:dyDescent="0.25">
      <c r="B52" s="421"/>
      <c r="C52" s="422"/>
      <c r="D52" s="494"/>
      <c r="E52" s="496"/>
      <c r="F52" s="496"/>
      <c r="G52" s="496"/>
      <c r="H52" s="496"/>
      <c r="I52" s="496"/>
      <c r="J52" s="496"/>
      <c r="K52" s="496"/>
      <c r="L52" s="497"/>
      <c r="M52" s="8"/>
      <c r="O52" s="22"/>
    </row>
    <row r="53" spans="1:16" x14ac:dyDescent="0.25">
      <c r="B53" s="421" t="str">
        <f>IF(Intro!$G$21="English",O53,P53)</f>
        <v>Comment 5</v>
      </c>
      <c r="C53" s="422"/>
      <c r="D53" s="494"/>
      <c r="E53" s="496"/>
      <c r="F53" s="496"/>
      <c r="G53" s="496"/>
      <c r="H53" s="496"/>
      <c r="I53" s="496"/>
      <c r="J53" s="496"/>
      <c r="K53" s="496"/>
      <c r="L53" s="497"/>
      <c r="M53" s="8"/>
      <c r="O53" s="22" t="s">
        <v>192</v>
      </c>
      <c r="P53" s="8" t="s">
        <v>193</v>
      </c>
    </row>
    <row r="54" spans="1:16" x14ac:dyDescent="0.25">
      <c r="B54" s="421"/>
      <c r="C54" s="422"/>
      <c r="D54" s="494"/>
      <c r="E54" s="496"/>
      <c r="F54" s="496"/>
      <c r="G54" s="496"/>
      <c r="H54" s="496"/>
      <c r="I54" s="496"/>
      <c r="J54" s="496"/>
      <c r="K54" s="496"/>
      <c r="L54" s="497"/>
      <c r="M54" s="8"/>
      <c r="O54" s="22"/>
    </row>
    <row r="55" spans="1:16" x14ac:dyDescent="0.25">
      <c r="B55" s="421"/>
      <c r="C55" s="422"/>
      <c r="D55" s="494"/>
      <c r="E55" s="496"/>
      <c r="F55" s="496"/>
      <c r="G55" s="496"/>
      <c r="H55" s="496"/>
      <c r="I55" s="496"/>
      <c r="J55" s="496"/>
      <c r="K55" s="496"/>
      <c r="L55" s="497"/>
      <c r="M55" s="8"/>
      <c r="O55" s="22"/>
    </row>
    <row r="56" spans="1:16" x14ac:dyDescent="0.25">
      <c r="B56" s="421"/>
      <c r="C56" s="422"/>
      <c r="D56" s="494"/>
      <c r="E56" s="496"/>
      <c r="F56" s="496"/>
      <c r="G56" s="496"/>
      <c r="H56" s="496"/>
      <c r="I56" s="496"/>
      <c r="J56" s="496"/>
      <c r="K56" s="496"/>
      <c r="L56" s="497"/>
      <c r="M56" s="8"/>
      <c r="O56" s="22"/>
    </row>
    <row r="57" spans="1:16" x14ac:dyDescent="0.25">
      <c r="B57" s="421"/>
      <c r="C57" s="422"/>
      <c r="D57" s="494"/>
      <c r="E57" s="496"/>
      <c r="F57" s="496"/>
      <c r="G57" s="496"/>
      <c r="H57" s="496"/>
      <c r="I57" s="496"/>
      <c r="J57" s="496"/>
      <c r="K57" s="496"/>
      <c r="L57" s="497"/>
      <c r="M57" s="8"/>
      <c r="O57" s="22"/>
    </row>
    <row r="58" spans="1:16" x14ac:dyDescent="0.25">
      <c r="B58" s="421"/>
      <c r="C58" s="422"/>
      <c r="D58" s="494"/>
      <c r="E58" s="496"/>
      <c r="F58" s="496"/>
      <c r="G58" s="496"/>
      <c r="H58" s="496"/>
      <c r="I58" s="496"/>
      <c r="J58" s="496"/>
      <c r="K58" s="496"/>
      <c r="L58" s="497"/>
      <c r="M58" s="8"/>
      <c r="O58" s="22"/>
    </row>
    <row r="59" spans="1:16" x14ac:dyDescent="0.25">
      <c r="B59" s="421"/>
      <c r="C59" s="422"/>
      <c r="D59" s="494"/>
      <c r="E59" s="496"/>
      <c r="F59" s="496"/>
      <c r="G59" s="496"/>
      <c r="H59" s="496"/>
      <c r="I59" s="496"/>
      <c r="J59" s="496"/>
      <c r="K59" s="496"/>
      <c r="L59" s="497"/>
      <c r="M59" s="8"/>
      <c r="O59" s="22"/>
    </row>
    <row r="60" spans="1:16" x14ac:dyDescent="0.25">
      <c r="B60" s="421"/>
      <c r="C60" s="422"/>
      <c r="D60" s="494"/>
      <c r="E60" s="496"/>
      <c r="F60" s="496"/>
      <c r="G60" s="496"/>
      <c r="H60" s="496"/>
      <c r="I60" s="496"/>
      <c r="J60" s="496"/>
      <c r="K60" s="496"/>
      <c r="L60" s="497"/>
      <c r="M60" s="8"/>
      <c r="O60" s="22"/>
    </row>
    <row r="61" spans="1:16" x14ac:dyDescent="0.25">
      <c r="B61" s="421"/>
      <c r="C61" s="422"/>
      <c r="D61" s="494"/>
      <c r="E61" s="496"/>
      <c r="F61" s="496"/>
      <c r="G61" s="496"/>
      <c r="H61" s="496"/>
      <c r="I61" s="496"/>
      <c r="J61" s="496"/>
      <c r="K61" s="496"/>
      <c r="L61" s="497"/>
      <c r="M61" s="8"/>
      <c r="O61" s="22"/>
    </row>
    <row r="62" spans="1:16" x14ac:dyDescent="0.25">
      <c r="B62" s="492"/>
      <c r="C62" s="493"/>
      <c r="D62" s="495"/>
      <c r="E62" s="498"/>
      <c r="F62" s="498"/>
      <c r="G62" s="498"/>
      <c r="H62" s="498"/>
      <c r="I62" s="498"/>
      <c r="J62" s="498"/>
      <c r="K62" s="498"/>
      <c r="L62" s="499"/>
      <c r="M62" s="8"/>
      <c r="O62" s="22"/>
    </row>
    <row r="63" spans="1:16" s="66" customFormat="1" x14ac:dyDescent="0.25">
      <c r="A63" s="64"/>
      <c r="B63" s="1"/>
      <c r="C63" s="65"/>
      <c r="D63" s="65"/>
      <c r="E63" s="65"/>
      <c r="F63" s="65"/>
      <c r="G63" s="65"/>
      <c r="H63" s="65"/>
      <c r="I63" s="65"/>
      <c r="J63" s="65"/>
      <c r="K63" s="65"/>
      <c r="L63" s="65"/>
      <c r="N63" s="67"/>
    </row>
  </sheetData>
  <sheetProtection algorithmName="SHA-512" hashValue="ZRauSBhZpVnTk7ZPjLRTTzGg6JYo4pY9SHCxzjrNFRCnweNRX+tqmnGzFN0nxYrSLP0oB5Cy5F8U7akjb91P4g==" saltValue="+nK+oecoc+YNgFP5t530Dw==" spinCount="100000" sheet="1" objects="1" scenarios="1" selectLockedCells="1"/>
  <mergeCells count="20">
    <mergeCell ref="B4:L4"/>
    <mergeCell ref="B5:L5"/>
    <mergeCell ref="B6:L6"/>
    <mergeCell ref="E12:L12"/>
    <mergeCell ref="B13:C22"/>
    <mergeCell ref="D13:D22"/>
    <mergeCell ref="E13:L22"/>
    <mergeCell ref="B53:C62"/>
    <mergeCell ref="D53:D62"/>
    <mergeCell ref="E53:L62"/>
    <mergeCell ref="B10:L10"/>
    <mergeCell ref="D33:D42"/>
    <mergeCell ref="E33:L42"/>
    <mergeCell ref="B43:C52"/>
    <mergeCell ref="D43:D52"/>
    <mergeCell ref="E43:L52"/>
    <mergeCell ref="B23:C32"/>
    <mergeCell ref="D23:D32"/>
    <mergeCell ref="E23:L32"/>
    <mergeCell ref="B33:C42"/>
  </mergeCells>
  <dataValidations count="2">
    <dataValidation type="textLength" operator="lessThanOrEqual" allowBlank="1" showInputMessage="1" showErrorMessage="1" error="Maximum length reached. Please use the AddPub tab to add further info./La limite maximale de caractères est atteinte. SVP utiliser l'onglet AddPub pour ajouter plus d'information." prompt="1000 character limit/limite de 1000 caractères" sqref="E23 E33 E43 E53 E13" xr:uid="{E70A926F-CDBC-460C-95DD-D83220A4240F}">
      <formula1>1000</formula1>
    </dataValidation>
    <dataValidation allowBlank="1" sqref="D13:D62" xr:uid="{D0292E93-48FB-4B08-A4D0-84E00EBEA00E}"/>
  </dataValidations>
  <printOptions horizontalCentered="1"/>
  <pageMargins left="0.25" right="0.25" top="0.75" bottom="0.75" header="0.3" footer="0.3"/>
  <pageSetup scale="76" firstPageNumber="14" fitToHeight="0" orientation="portrait" r:id="rId1"/>
  <headerFooter>
    <oddFooter>&amp;L&amp;A</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1FB572-A416-4F34-BE30-9CF14953FC8C}">
  <sheetPr>
    <tabColor rgb="FF92D050"/>
    <pageSetUpPr fitToPage="1"/>
  </sheetPr>
  <dimension ref="A1:S289"/>
  <sheetViews>
    <sheetView showGridLines="0" zoomScaleNormal="100" workbookViewId="0">
      <selection activeCell="B281" sqref="B281:L288"/>
    </sheetView>
  </sheetViews>
  <sheetFormatPr defaultColWidth="9.42578125" defaultRowHeight="14.25" x14ac:dyDescent="0.25"/>
  <cols>
    <col min="1" max="1" width="1.5703125" style="6" customWidth="1"/>
    <col min="2" max="12" width="14.5703125" style="5" customWidth="1"/>
    <col min="13" max="13" width="9.28515625" style="7" customWidth="1"/>
    <col min="14" max="14" width="9.28515625" style="8" customWidth="1"/>
    <col min="15" max="16" width="9.28515625" style="8" hidden="1" customWidth="1"/>
    <col min="17" max="19" width="9.28515625" style="8" customWidth="1"/>
    <col min="20" max="16384" width="9.42578125" style="8"/>
  </cols>
  <sheetData>
    <row r="1" spans="1:16" x14ac:dyDescent="0.25">
      <c r="O1" s="9" t="s">
        <v>151</v>
      </c>
      <c r="P1" s="9" t="s">
        <v>161</v>
      </c>
    </row>
    <row r="2" spans="1:16" x14ac:dyDescent="0.25">
      <c r="B2" s="10" t="str">
        <f>IF(Intro!$G$21="English",O2,P2)</f>
        <v>PROTECTED</v>
      </c>
      <c r="C2" s="10"/>
      <c r="D2" s="10"/>
      <c r="O2" s="85" t="s">
        <v>373</v>
      </c>
      <c r="P2" s="85" t="s">
        <v>374</v>
      </c>
    </row>
    <row r="3" spans="1:16" x14ac:dyDescent="0.25">
      <c r="B3" s="12"/>
      <c r="C3" s="12"/>
      <c r="D3" s="12"/>
      <c r="O3" s="2"/>
      <c r="P3" s="2"/>
    </row>
    <row r="4" spans="1:16" s="2" customFormat="1" x14ac:dyDescent="0.25">
      <c r="A4" s="1"/>
      <c r="B4" s="276" t="str">
        <f>Info!B4</f>
        <v>PURCHASERS' QUESTIONNAIRE</v>
      </c>
      <c r="C4" s="272"/>
      <c r="D4" s="272"/>
      <c r="E4" s="272"/>
      <c r="F4" s="272"/>
      <c r="G4" s="272"/>
      <c r="H4" s="272"/>
      <c r="I4" s="272"/>
      <c r="J4" s="272"/>
      <c r="K4" s="272"/>
      <c r="L4" s="272"/>
      <c r="M4" s="13"/>
      <c r="N4" s="13"/>
      <c r="O4" s="24"/>
      <c r="P4" s="24"/>
    </row>
    <row r="5" spans="1:16" s="2" customFormat="1" x14ac:dyDescent="0.25">
      <c r="A5" s="1"/>
      <c r="B5" s="276" t="str">
        <f>Info!B5</f>
        <v>NQ-2025-008</v>
      </c>
      <c r="C5" s="272"/>
      <c r="D5" s="272"/>
      <c r="E5" s="272"/>
      <c r="F5" s="272"/>
      <c r="G5" s="272"/>
      <c r="H5" s="272"/>
      <c r="I5" s="272"/>
      <c r="J5" s="272"/>
      <c r="K5" s="272"/>
      <c r="L5" s="272"/>
      <c r="M5" s="13"/>
      <c r="N5" s="13"/>
      <c r="O5" s="24"/>
      <c r="P5" s="24"/>
    </row>
    <row r="6" spans="1:16" s="4" customFormat="1" x14ac:dyDescent="0.25">
      <c r="A6" s="1"/>
      <c r="B6" s="276" t="str">
        <f>Info!B6</f>
        <v>THERMOFORMED MOLDED FIBRE TABLEWARE</v>
      </c>
      <c r="C6" s="272"/>
      <c r="D6" s="272"/>
      <c r="E6" s="272"/>
      <c r="F6" s="272"/>
      <c r="G6" s="272"/>
      <c r="H6" s="272"/>
      <c r="I6" s="272"/>
      <c r="J6" s="272"/>
      <c r="K6" s="272"/>
      <c r="L6" s="272"/>
      <c r="M6" s="24"/>
      <c r="N6" s="24"/>
      <c r="O6" s="16"/>
      <c r="P6" s="16"/>
    </row>
    <row r="7" spans="1:16" s="4" customFormat="1" x14ac:dyDescent="0.25">
      <c r="A7" s="1"/>
      <c r="B7" s="23"/>
      <c r="C7" s="23"/>
      <c r="D7" s="23"/>
      <c r="E7" s="23"/>
      <c r="F7" s="23"/>
      <c r="G7" s="23"/>
      <c r="H7" s="23"/>
      <c r="I7" s="23"/>
      <c r="J7" s="23"/>
      <c r="K7" s="23"/>
      <c r="L7" s="23"/>
      <c r="M7" s="24"/>
      <c r="N7" s="24"/>
      <c r="O7" s="25"/>
    </row>
    <row r="8" spans="1:16" s="4" customFormat="1" x14ac:dyDescent="0.25">
      <c r="A8" s="1"/>
      <c r="B8" s="468" t="str">
        <f>Public!B8</f>
        <v>The following questions refer to the goods as defined in the product description on the Intro tab.</v>
      </c>
      <c r="C8" s="468"/>
      <c r="D8" s="468"/>
      <c r="E8" s="468"/>
      <c r="F8" s="468"/>
      <c r="G8" s="468"/>
      <c r="H8" s="468"/>
      <c r="I8" s="468"/>
      <c r="J8" s="468"/>
      <c r="K8" s="468"/>
      <c r="L8" s="468"/>
      <c r="M8" s="24"/>
      <c r="N8" s="24"/>
      <c r="O8" s="16"/>
      <c r="P8" s="16"/>
    </row>
    <row r="9" spans="1:16" s="4" customFormat="1" x14ac:dyDescent="0.25">
      <c r="A9" s="1"/>
      <c r="B9" s="468" t="str">
        <f>Public!B9</f>
        <v xml:space="preserve">Product information and a glossary of terms can be found in the Info tab.
</v>
      </c>
      <c r="C9" s="468"/>
      <c r="D9" s="468"/>
      <c r="E9" s="468"/>
      <c r="F9" s="468"/>
      <c r="G9" s="468"/>
      <c r="H9" s="468"/>
      <c r="I9" s="468"/>
      <c r="J9" s="468"/>
      <c r="K9" s="468"/>
      <c r="L9" s="468"/>
      <c r="M9" s="24"/>
      <c r="N9" s="24"/>
      <c r="O9" s="16"/>
    </row>
    <row r="10" spans="1:16" s="4" customFormat="1" x14ac:dyDescent="0.25">
      <c r="A10" s="1"/>
      <c r="B10" s="468" t="str">
        <f>IF(Intro!$G$21="English",O10,P10)</f>
        <v xml:space="preserve">Use the AddPro tab if more space is needed.
</v>
      </c>
      <c r="C10" s="468"/>
      <c r="D10" s="468"/>
      <c r="E10" s="468"/>
      <c r="F10" s="468"/>
      <c r="G10" s="468"/>
      <c r="H10" s="468"/>
      <c r="I10" s="468"/>
      <c r="J10" s="468"/>
      <c r="K10" s="468"/>
      <c r="L10" s="468"/>
      <c r="M10" s="24"/>
      <c r="N10" s="24"/>
      <c r="O10" s="16" t="s">
        <v>194</v>
      </c>
      <c r="P10" s="16" t="str">
        <f>"Utilisez l'onglet AddPro si vous avez besoin de plus d'espace."&amp;CHAR(10)</f>
        <v xml:space="preserve">Utilisez l'onglet AddPro si vous avez besoin de plus d'espace.
</v>
      </c>
    </row>
    <row r="11" spans="1:16" s="4" customFormat="1" x14ac:dyDescent="0.25">
      <c r="A11" s="1"/>
      <c r="B11" s="23"/>
      <c r="C11" s="23"/>
      <c r="D11" s="23"/>
      <c r="E11" s="23"/>
      <c r="F11" s="23"/>
      <c r="G11" s="23"/>
      <c r="H11" s="23"/>
      <c r="I11" s="23"/>
      <c r="J11" s="23"/>
      <c r="K11" s="23"/>
      <c r="L11" s="23"/>
      <c r="M11" s="24"/>
      <c r="N11" s="24"/>
      <c r="O11" s="25"/>
    </row>
    <row r="12" spans="1:16" s="4" customFormat="1" x14ac:dyDescent="0.25">
      <c r="A12" s="1"/>
      <c r="B12" s="468" t="str">
        <f>IF(Intro!$G$21="English",O12,P12)</f>
        <v>For the questions in this tab, note the following:</v>
      </c>
      <c r="C12" s="468"/>
      <c r="D12" s="468"/>
      <c r="E12" s="468"/>
      <c r="F12" s="468"/>
      <c r="G12" s="468"/>
      <c r="H12" s="468"/>
      <c r="I12" s="468"/>
      <c r="J12" s="468"/>
      <c r="K12" s="468"/>
      <c r="L12" s="468"/>
      <c r="M12" s="24"/>
      <c r="N12" s="24"/>
      <c r="O12" s="16" t="s">
        <v>306</v>
      </c>
      <c r="P12" s="16" t="s">
        <v>307</v>
      </c>
    </row>
    <row r="13" spans="1:16" s="4" customFormat="1" x14ac:dyDescent="0.25">
      <c r="A13" s="1"/>
      <c r="B13" s="468" t="str">
        <f>IF(Intro!$G$21="English",O13,P13)</f>
        <v>• Report all values in Canadian dollars.</v>
      </c>
      <c r="C13" s="468"/>
      <c r="D13" s="468"/>
      <c r="E13" s="468"/>
      <c r="F13" s="468"/>
      <c r="G13" s="468"/>
      <c r="H13" s="468"/>
      <c r="I13" s="468"/>
      <c r="J13" s="468"/>
      <c r="K13" s="468"/>
      <c r="L13" s="468"/>
      <c r="M13" s="24"/>
      <c r="N13" s="24"/>
      <c r="O13" s="16" t="s">
        <v>330</v>
      </c>
      <c r="P13" s="16" t="s">
        <v>331</v>
      </c>
    </row>
    <row r="14" spans="1:16" s="4" customFormat="1" x14ac:dyDescent="0.25">
      <c r="A14" s="1"/>
      <c r="B14" s="15"/>
      <c r="C14" s="15"/>
      <c r="D14" s="15"/>
      <c r="E14" s="3"/>
      <c r="F14" s="3"/>
      <c r="G14" s="3"/>
      <c r="H14" s="3"/>
      <c r="I14" s="3"/>
      <c r="J14" s="3"/>
      <c r="K14" s="3"/>
      <c r="L14" s="3"/>
      <c r="O14" s="16"/>
      <c r="P14" s="16"/>
    </row>
    <row r="15" spans="1:16" x14ac:dyDescent="0.25">
      <c r="B15" s="273" t="str">
        <f>IF(Intro!$G$21="English",O15,P15)</f>
        <v>PURCHASES</v>
      </c>
      <c r="C15" s="274"/>
      <c r="D15" s="274"/>
      <c r="E15" s="274"/>
      <c r="F15" s="274"/>
      <c r="G15" s="274"/>
      <c r="H15" s="274"/>
      <c r="I15" s="274"/>
      <c r="J15" s="274"/>
      <c r="K15" s="274"/>
      <c r="L15" s="275"/>
      <c r="M15" s="8"/>
      <c r="O15" s="8" t="s">
        <v>375</v>
      </c>
      <c r="P15" s="8" t="s">
        <v>376</v>
      </c>
    </row>
    <row r="16" spans="1:16" x14ac:dyDescent="0.25">
      <c r="B16" s="476" t="s">
        <v>9</v>
      </c>
      <c r="C16" s="477"/>
      <c r="D16" s="477"/>
      <c r="E16" s="477"/>
      <c r="F16" s="477"/>
      <c r="G16" s="477"/>
      <c r="H16" s="477"/>
      <c r="I16" s="477"/>
      <c r="J16" s="477"/>
      <c r="K16" s="477"/>
      <c r="L16" s="478"/>
      <c r="M16" s="8"/>
    </row>
    <row r="17" spans="2:16" x14ac:dyDescent="0.25">
      <c r="B17" s="17"/>
      <c r="C17" s="28"/>
      <c r="D17" s="28"/>
      <c r="E17" s="29"/>
      <c r="F17" s="29"/>
      <c r="G17" s="29"/>
      <c r="H17" s="29"/>
      <c r="I17" s="29"/>
      <c r="J17" s="29"/>
      <c r="K17" s="29"/>
      <c r="L17" s="18"/>
      <c r="M17" s="8"/>
    </row>
    <row r="18" spans="2:16" x14ac:dyDescent="0.25">
      <c r="B18" s="316" t="str">
        <f>IF(Intro!$G$21="English",O18,P18)</f>
        <v xml:space="preserve">Indicate the approximate volume and value of your firm’s purchases of the goods produced in the following countries. In the case where the country of origin is unknown, provide approximate volume and value of your firm’s purchases of the goods made from domestic producers or another source. </v>
      </c>
      <c r="C18" s="317"/>
      <c r="D18" s="317"/>
      <c r="E18" s="317"/>
      <c r="F18" s="317"/>
      <c r="G18" s="317"/>
      <c r="H18" s="317"/>
      <c r="I18" s="317"/>
      <c r="J18" s="317"/>
      <c r="K18" s="317"/>
      <c r="L18" s="318"/>
      <c r="M18" s="8"/>
      <c r="O18" s="22" t="s">
        <v>286</v>
      </c>
      <c r="P18" s="8" t="s">
        <v>409</v>
      </c>
    </row>
    <row r="19" spans="2:16" x14ac:dyDescent="0.25">
      <c r="B19" s="316"/>
      <c r="C19" s="317"/>
      <c r="D19" s="317"/>
      <c r="E19" s="317"/>
      <c r="F19" s="317"/>
      <c r="G19" s="317"/>
      <c r="H19" s="317"/>
      <c r="I19" s="317"/>
      <c r="J19" s="317"/>
      <c r="K19" s="317"/>
      <c r="L19" s="318"/>
      <c r="M19" s="8"/>
      <c r="O19" s="22"/>
    </row>
    <row r="20" spans="2:16" x14ac:dyDescent="0.25">
      <c r="B20" s="202"/>
      <c r="C20" s="28"/>
      <c r="D20" s="28"/>
      <c r="E20" s="29"/>
      <c r="F20" s="29"/>
      <c r="G20" s="29"/>
      <c r="H20" s="29"/>
      <c r="I20" s="29"/>
      <c r="J20" s="29"/>
      <c r="K20" s="29"/>
      <c r="L20" s="18"/>
      <c r="M20" s="8"/>
      <c r="O20" s="22"/>
    </row>
    <row r="21" spans="2:16" x14ac:dyDescent="0.25">
      <c r="B21" s="202"/>
      <c r="C21" s="8"/>
      <c r="D21" s="35"/>
      <c r="E21" s="35"/>
      <c r="F21" s="8"/>
      <c r="G21" s="8"/>
      <c r="H21" s="540">
        <f>Variables!B6</f>
        <v>2022</v>
      </c>
      <c r="I21" s="540">
        <f>H21+1</f>
        <v>2023</v>
      </c>
      <c r="J21" s="540">
        <f>I21+1</f>
        <v>2024</v>
      </c>
      <c r="K21" s="540" t="str">
        <f>IF(Intro!$G$21="English",Variables!B9,Variables!C9)</f>
        <v>Jan-Sept 2024</v>
      </c>
      <c r="L21" s="535" t="str">
        <f>IF(Intro!$G$21="English",Variables!B10,Variables!C10)</f>
        <v>Jan-Sept 2025</v>
      </c>
      <c r="M21" s="8"/>
      <c r="O21" s="22"/>
    </row>
    <row r="22" spans="2:16" x14ac:dyDescent="0.25">
      <c r="B22" s="202"/>
      <c r="C22" s="8"/>
      <c r="D22" s="35"/>
      <c r="E22" s="35"/>
      <c r="F22" s="8"/>
      <c r="G22" s="8"/>
      <c r="H22" s="541"/>
      <c r="I22" s="541"/>
      <c r="J22" s="541"/>
      <c r="K22" s="541"/>
      <c r="L22" s="536"/>
      <c r="M22" s="8"/>
      <c r="O22" s="22"/>
    </row>
    <row r="23" spans="2:16" x14ac:dyDescent="0.25">
      <c r="B23" s="309" t="s">
        <v>14</v>
      </c>
      <c r="C23" s="310"/>
      <c r="D23" s="310"/>
      <c r="E23" s="516" t="str">
        <f>IF(Intro!$G$21="English",Variables!$B$23,Variables!$C$23)</f>
        <v>pieces</v>
      </c>
      <c r="F23" s="516"/>
      <c r="G23" s="516"/>
      <c r="H23" s="95"/>
      <c r="I23" s="95"/>
      <c r="J23" s="95"/>
      <c r="K23" s="95"/>
      <c r="L23" s="96"/>
      <c r="M23" s="8"/>
    </row>
    <row r="24" spans="2:16" x14ac:dyDescent="0.25">
      <c r="B24" s="309"/>
      <c r="C24" s="310"/>
      <c r="D24" s="310"/>
      <c r="E24" s="516" t="str">
        <f>IF(Intro!G$21="English","net delivered purchase value (CAD)","valeur d'achat nette rendue (CAD)")</f>
        <v>net delivered purchase value (CAD)</v>
      </c>
      <c r="F24" s="516"/>
      <c r="G24" s="516"/>
      <c r="H24" s="95"/>
      <c r="I24" s="95"/>
      <c r="J24" s="95"/>
      <c r="K24" s="95"/>
      <c r="L24" s="96"/>
      <c r="M24" s="8"/>
    </row>
    <row r="25" spans="2:16" ht="15" thickBot="1" x14ac:dyDescent="0.3">
      <c r="B25" s="529"/>
      <c r="C25" s="530"/>
      <c r="D25" s="530"/>
      <c r="E25" s="514" t="str">
        <f>"$ / "&amp;IF(Intro!$G$21="English",Variables!$B$24,Variables!$C$24)</f>
        <v>$ / piece</v>
      </c>
      <c r="F25" s="514"/>
      <c r="G25" s="514"/>
      <c r="H25" s="263" t="str">
        <f>IF(H23=0,"-",H24/H23)</f>
        <v>-</v>
      </c>
      <c r="I25" s="263" t="str">
        <f>IF(I23=0,"-",I24/I23)</f>
        <v>-</v>
      </c>
      <c r="J25" s="263" t="str">
        <f>IF(J23=0,"-",J24/J23)</f>
        <v>-</v>
      </c>
      <c r="K25" s="263" t="str">
        <f t="shared" ref="K25:L25" si="0">IF(K23=0,"-",K24/K23)</f>
        <v>-</v>
      </c>
      <c r="L25" s="264" t="str">
        <f t="shared" si="0"/>
        <v>-</v>
      </c>
      <c r="M25" s="8"/>
    </row>
    <row r="26" spans="2:16" x14ac:dyDescent="0.25">
      <c r="B26" s="543" t="str">
        <f>IF(Intro!$G$21="English",Variables!B31,Variables!C31)</f>
        <v>China</v>
      </c>
      <c r="C26" s="544"/>
      <c r="D26" s="545"/>
      <c r="E26" s="515" t="str">
        <f>IF(Intro!$G$21="English",Variables!$B$23,Variables!$C$23)</f>
        <v>pieces</v>
      </c>
      <c r="F26" s="515"/>
      <c r="G26" s="515"/>
      <c r="H26" s="97"/>
      <c r="I26" s="97"/>
      <c r="J26" s="97"/>
      <c r="K26" s="97"/>
      <c r="L26" s="98"/>
      <c r="M26" s="8"/>
    </row>
    <row r="27" spans="2:16" ht="14.25" customHeight="1" x14ac:dyDescent="0.25">
      <c r="B27" s="546"/>
      <c r="C27" s="547"/>
      <c r="D27" s="548"/>
      <c r="E27" s="516" t="str">
        <f>IF(Intro!G$21="English","net delivered purchase value (CAD)","valeur d'achat nette rendue (CAD)")</f>
        <v>net delivered purchase value (CAD)</v>
      </c>
      <c r="F27" s="516"/>
      <c r="G27" s="516"/>
      <c r="H27" s="95"/>
      <c r="I27" s="95"/>
      <c r="J27" s="95"/>
      <c r="K27" s="95"/>
      <c r="L27" s="96"/>
      <c r="M27" s="8"/>
    </row>
    <row r="28" spans="2:16" ht="15" thickBot="1" x14ac:dyDescent="0.3">
      <c r="B28" s="549"/>
      <c r="C28" s="550"/>
      <c r="D28" s="551"/>
      <c r="E28" s="514" t="str">
        <f>"$ / "&amp;IF(Intro!$G$21="English",Variables!$B$24,Variables!$C$24)</f>
        <v>$ / piece</v>
      </c>
      <c r="F28" s="514"/>
      <c r="G28" s="514"/>
      <c r="H28" s="263" t="str">
        <f>IF(H26=0,"-",H27/H26)</f>
        <v>-</v>
      </c>
      <c r="I28" s="263" t="str">
        <f t="shared" ref="I28:L28" si="1">IF(I26=0,"-",I27/I26)</f>
        <v>-</v>
      </c>
      <c r="J28" s="263" t="str">
        <f t="shared" si="1"/>
        <v>-</v>
      </c>
      <c r="K28" s="263" t="str">
        <f t="shared" si="1"/>
        <v>-</v>
      </c>
      <c r="L28" s="263" t="str">
        <f t="shared" si="1"/>
        <v>-</v>
      </c>
      <c r="M28" s="8"/>
    </row>
    <row r="29" spans="2:16" x14ac:dyDescent="0.25">
      <c r="B29" s="527" t="str">
        <f>IF(Intro!$G$21="English",Variables!B32,Variables!C32)</f>
        <v>United States</v>
      </c>
      <c r="C29" s="528"/>
      <c r="D29" s="528"/>
      <c r="E29" s="515" t="str">
        <f>IF(Intro!$G$21="English",Variables!$B$23,Variables!$C$23)</f>
        <v>pieces</v>
      </c>
      <c r="F29" s="515"/>
      <c r="G29" s="515"/>
      <c r="H29" s="97"/>
      <c r="I29" s="97"/>
      <c r="J29" s="97"/>
      <c r="K29" s="97"/>
      <c r="L29" s="98"/>
      <c r="M29" s="8"/>
    </row>
    <row r="30" spans="2:16" x14ac:dyDescent="0.25">
      <c r="B30" s="309"/>
      <c r="C30" s="310"/>
      <c r="D30" s="310"/>
      <c r="E30" s="516" t="str">
        <f>IF(Intro!G$21="English","net delivered purchase value (CAD)","valeur d'achat nette rendue (CAD)")</f>
        <v>net delivered purchase value (CAD)</v>
      </c>
      <c r="F30" s="516"/>
      <c r="G30" s="516"/>
      <c r="H30" s="95"/>
      <c r="I30" s="95"/>
      <c r="J30" s="95"/>
      <c r="K30" s="95"/>
      <c r="L30" s="96"/>
      <c r="M30" s="8"/>
    </row>
    <row r="31" spans="2:16" ht="15" thickBot="1" x14ac:dyDescent="0.3">
      <c r="B31" s="529"/>
      <c r="C31" s="530"/>
      <c r="D31" s="530"/>
      <c r="E31" s="514" t="str">
        <f>"$ / "&amp;IF(Intro!$G$21="English",Variables!$B$24,Variables!$C$24)</f>
        <v>$ / piece</v>
      </c>
      <c r="F31" s="514"/>
      <c r="G31" s="514"/>
      <c r="H31" s="263" t="str">
        <f>IF(H29=0,"-",H30/H29)</f>
        <v>-</v>
      </c>
      <c r="I31" s="263" t="str">
        <f>IF(I29=0,"-",I30/I29)</f>
        <v>-</v>
      </c>
      <c r="J31" s="263" t="str">
        <f>IF(J29=0,"-",J30/J29)</f>
        <v>-</v>
      </c>
      <c r="K31" s="263" t="str">
        <f t="shared" ref="K31:L31" si="2">IF(K29=0,"-",K30/K29)</f>
        <v>-</v>
      </c>
      <c r="L31" s="264" t="str">
        <f t="shared" si="2"/>
        <v>-</v>
      </c>
      <c r="M31" s="8"/>
    </row>
    <row r="32" spans="2:16" x14ac:dyDescent="0.25">
      <c r="B32" s="527" t="str">
        <f>IF(Intro!$G$21="English",Variables!B33&amp;" (list below)",Variables!C33&amp;" (énumérer ci-dessous)")</f>
        <v>Other countries (list below)</v>
      </c>
      <c r="C32" s="528"/>
      <c r="D32" s="528"/>
      <c r="E32" s="515" t="str">
        <f>IF(Intro!$G$21="English",Variables!$B$23,Variables!$C$23)</f>
        <v>pieces</v>
      </c>
      <c r="F32" s="515"/>
      <c r="G32" s="515"/>
      <c r="H32" s="97"/>
      <c r="I32" s="97"/>
      <c r="J32" s="97"/>
      <c r="K32" s="97"/>
      <c r="L32" s="97"/>
      <c r="M32" s="8"/>
    </row>
    <row r="33" spans="1:19" x14ac:dyDescent="0.25">
      <c r="B33" s="532"/>
      <c r="C33" s="405"/>
      <c r="D33" s="405"/>
      <c r="E33" s="516" t="str">
        <f>IF(Intro!G$21="English","net delivered purchase value (CAD)","valeur d'achat nette rendue (CAD)")</f>
        <v>net delivered purchase value (CAD)</v>
      </c>
      <c r="F33" s="516"/>
      <c r="G33" s="516"/>
      <c r="H33" s="95"/>
      <c r="I33" s="95"/>
      <c r="J33" s="95"/>
      <c r="K33" s="95"/>
      <c r="L33" s="96"/>
      <c r="M33" s="8"/>
    </row>
    <row r="34" spans="1:19" ht="15" thickBot="1" x14ac:dyDescent="0.3">
      <c r="B34" s="533"/>
      <c r="C34" s="534"/>
      <c r="D34" s="534"/>
      <c r="E34" s="514" t="str">
        <f>"$ / "&amp;IF(Intro!$G$21="English",Variables!$B$24,Variables!$C$24)</f>
        <v>$ / piece</v>
      </c>
      <c r="F34" s="514"/>
      <c r="G34" s="514"/>
      <c r="H34" s="263" t="str">
        <f>IF(H32=0,"-",H33/H32)</f>
        <v>-</v>
      </c>
      <c r="I34" s="263" t="str">
        <f>IF(I32=0,"-",I33/I32)</f>
        <v>-</v>
      </c>
      <c r="J34" s="263" t="str">
        <f>IF(J32=0,"-",J33/J32)</f>
        <v>-</v>
      </c>
      <c r="K34" s="263" t="str">
        <f t="shared" ref="K34:L34" si="3">IF(K32=0,"-",K33/K32)</f>
        <v>-</v>
      </c>
      <c r="L34" s="264" t="str">
        <f t="shared" si="3"/>
        <v>-</v>
      </c>
      <c r="M34" s="8"/>
    </row>
    <row r="35" spans="1:19" x14ac:dyDescent="0.25">
      <c r="B35" s="527" t="str">
        <f>IF(Intro!$G$21="English",O35,P35)</f>
        <v>Unknown country of origin - Purchased from a domestic producer</v>
      </c>
      <c r="C35" s="528"/>
      <c r="D35" s="528"/>
      <c r="E35" s="515" t="str">
        <f>IF(Intro!$G$21="English",Variables!$B$23,Variables!$C$23)</f>
        <v>pieces</v>
      </c>
      <c r="F35" s="515"/>
      <c r="G35" s="515"/>
      <c r="H35" s="97"/>
      <c r="I35" s="97"/>
      <c r="J35" s="97"/>
      <c r="K35" s="97"/>
      <c r="L35" s="98"/>
      <c r="M35" s="8"/>
      <c r="O35" s="8" t="s">
        <v>206</v>
      </c>
      <c r="P35" s="8" t="s">
        <v>288</v>
      </c>
    </row>
    <row r="36" spans="1:19" x14ac:dyDescent="0.25">
      <c r="B36" s="309"/>
      <c r="C36" s="310"/>
      <c r="D36" s="310"/>
      <c r="E36" s="516" t="str">
        <f>IF(Intro!G$21="English","net delivered purchase value (CAD)","valeur d'achat nette rendue (CAD)")</f>
        <v>net delivered purchase value (CAD)</v>
      </c>
      <c r="F36" s="516"/>
      <c r="G36" s="516"/>
      <c r="H36" s="95"/>
      <c r="I36" s="95"/>
      <c r="J36" s="95"/>
      <c r="K36" s="95"/>
      <c r="L36" s="96"/>
      <c r="M36" s="8"/>
    </row>
    <row r="37" spans="1:19" ht="15" thickBot="1" x14ac:dyDescent="0.3">
      <c r="B37" s="529"/>
      <c r="C37" s="530"/>
      <c r="D37" s="530"/>
      <c r="E37" s="514" t="str">
        <f>"$ / "&amp;IF(Intro!$G$21="English",Variables!$B$24,Variables!$C$24)</f>
        <v>$ / piece</v>
      </c>
      <c r="F37" s="514"/>
      <c r="G37" s="514"/>
      <c r="H37" s="263" t="str">
        <f>IF(H35=0,"-",H36/H35)</f>
        <v>-</v>
      </c>
      <c r="I37" s="263" t="str">
        <f>IF(I35=0,"-",I36/I35)</f>
        <v>-</v>
      </c>
      <c r="J37" s="263" t="str">
        <f>IF(J35=0,"-",J36/J35)</f>
        <v>-</v>
      </c>
      <c r="K37" s="263" t="str">
        <f t="shared" ref="K37:L37" si="4">IF(K35=0,"-",K36/K35)</f>
        <v>-</v>
      </c>
      <c r="L37" s="264" t="str">
        <f t="shared" si="4"/>
        <v>-</v>
      </c>
      <c r="M37" s="8"/>
    </row>
    <row r="38" spans="1:19" x14ac:dyDescent="0.25">
      <c r="B38" s="296" t="str">
        <f>IF(Intro!$G$21="English",O38,P38)</f>
        <v>Unknown country of origin - Purchased from another source (list below)</v>
      </c>
      <c r="C38" s="297"/>
      <c r="D38" s="297"/>
      <c r="E38" s="526" t="str">
        <f>IF(Intro!$G$21="English",Variables!$B$23,Variables!$C$23)</f>
        <v>pieces</v>
      </c>
      <c r="F38" s="526"/>
      <c r="G38" s="526"/>
      <c r="H38" s="97"/>
      <c r="I38" s="97"/>
      <c r="J38" s="97"/>
      <c r="K38" s="97"/>
      <c r="L38" s="98"/>
      <c r="M38" s="8"/>
      <c r="O38" s="8" t="s">
        <v>311</v>
      </c>
      <c r="P38" s="8" t="s">
        <v>312</v>
      </c>
    </row>
    <row r="39" spans="1:19" x14ac:dyDescent="0.25">
      <c r="B39" s="309"/>
      <c r="C39" s="310"/>
      <c r="D39" s="310"/>
      <c r="E39" s="516" t="str">
        <f>IF(Intro!G$21="English","net delivered purchase value (CAD)","valeur d'achat nette rendue (CAD)")</f>
        <v>net delivered purchase value (CAD)</v>
      </c>
      <c r="F39" s="516"/>
      <c r="G39" s="516"/>
      <c r="H39" s="95"/>
      <c r="I39" s="95"/>
      <c r="J39" s="95"/>
      <c r="K39" s="95"/>
      <c r="L39" s="96"/>
      <c r="M39" s="8"/>
    </row>
    <row r="40" spans="1:19" ht="15" thickBot="1" x14ac:dyDescent="0.3">
      <c r="B40" s="309"/>
      <c r="C40" s="310"/>
      <c r="D40" s="310"/>
      <c r="E40" s="516" t="str">
        <f>"$ / "&amp;IF(Intro!$G$21="English",Variables!$B$24,Variables!$C$24)</f>
        <v>$ / piece</v>
      </c>
      <c r="F40" s="516"/>
      <c r="G40" s="516"/>
      <c r="H40" s="263" t="str">
        <f>IF(H38=0,"-",H39/H38)</f>
        <v>-</v>
      </c>
      <c r="I40" s="263" t="str">
        <f>IF(I38=0,"-",I39/I38)</f>
        <v>-</v>
      </c>
      <c r="J40" s="263" t="str">
        <f>IF(J38=0,"-",J39/J38)</f>
        <v>-</v>
      </c>
      <c r="K40" s="263" t="str">
        <f t="shared" ref="K40:L40" si="5">IF(K38=0,"-",K39/K38)</f>
        <v>-</v>
      </c>
      <c r="L40" s="264" t="str">
        <f t="shared" si="5"/>
        <v>-</v>
      </c>
      <c r="M40" s="8"/>
    </row>
    <row r="41" spans="1:19" s="31" customFormat="1" x14ac:dyDescent="0.25">
      <c r="A41" s="56"/>
      <c r="B41" s="517"/>
      <c r="C41" s="518"/>
      <c r="D41" s="518"/>
      <c r="E41" s="518"/>
      <c r="F41" s="518"/>
      <c r="G41" s="519"/>
      <c r="H41" s="113"/>
      <c r="I41" s="113"/>
      <c r="J41" s="113"/>
      <c r="K41" s="113"/>
      <c r="L41" s="114"/>
      <c r="O41" s="8" t="s">
        <v>148</v>
      </c>
      <c r="P41" s="8" t="s">
        <v>234</v>
      </c>
      <c r="Q41" s="8"/>
      <c r="R41" s="8"/>
      <c r="S41" s="8"/>
    </row>
    <row r="42" spans="1:19" s="31" customFormat="1" x14ac:dyDescent="0.25">
      <c r="A42" s="56"/>
      <c r="B42" s="520"/>
      <c r="C42" s="521"/>
      <c r="D42" s="521"/>
      <c r="E42" s="521"/>
      <c r="F42" s="521"/>
      <c r="G42" s="522"/>
      <c r="H42" s="113"/>
      <c r="I42" s="113"/>
      <c r="J42" s="113"/>
      <c r="K42" s="113"/>
      <c r="L42" s="114"/>
      <c r="O42" s="8"/>
      <c r="P42" s="8"/>
      <c r="Q42" s="8"/>
      <c r="R42" s="8"/>
      <c r="S42" s="8"/>
    </row>
    <row r="43" spans="1:19" s="31" customFormat="1" x14ac:dyDescent="0.25">
      <c r="A43" s="56"/>
      <c r="B43" s="523"/>
      <c r="C43" s="524"/>
      <c r="D43" s="524"/>
      <c r="E43" s="524"/>
      <c r="F43" s="524"/>
      <c r="G43" s="525"/>
      <c r="H43" s="113"/>
      <c r="I43" s="113"/>
      <c r="J43" s="113"/>
      <c r="K43" s="113"/>
      <c r="L43" s="114"/>
      <c r="O43" s="8"/>
      <c r="P43" s="8"/>
      <c r="Q43" s="8"/>
      <c r="R43" s="8"/>
      <c r="S43" s="8"/>
    </row>
    <row r="44" spans="1:19" x14ac:dyDescent="0.25">
      <c r="B44" s="115"/>
      <c r="C44" s="116"/>
      <c r="D44" s="116"/>
      <c r="E44" s="117"/>
      <c r="F44" s="117"/>
      <c r="G44" s="117"/>
      <c r="H44" s="117"/>
      <c r="I44" s="117"/>
      <c r="J44" s="117"/>
      <c r="K44" s="117"/>
      <c r="L44" s="118"/>
      <c r="M44" s="8"/>
    </row>
    <row r="45" spans="1:19" x14ac:dyDescent="0.25">
      <c r="B45" s="120"/>
      <c r="C45" s="119"/>
      <c r="D45" s="119"/>
      <c r="E45" s="119"/>
      <c r="F45" s="119"/>
      <c r="G45" s="119"/>
      <c r="H45" s="119"/>
      <c r="I45" s="119"/>
      <c r="J45" s="119"/>
      <c r="K45" s="119"/>
      <c r="L45" s="121"/>
      <c r="M45" s="8"/>
    </row>
    <row r="46" spans="1:19" s="9" customFormat="1" x14ac:dyDescent="0.25">
      <c r="A46" s="6"/>
      <c r="B46" s="476" t="s">
        <v>11</v>
      </c>
      <c r="C46" s="477"/>
      <c r="D46" s="477"/>
      <c r="E46" s="477"/>
      <c r="F46" s="477"/>
      <c r="G46" s="477"/>
      <c r="H46" s="477"/>
      <c r="I46" s="477"/>
      <c r="J46" s="477"/>
      <c r="K46" s="477"/>
      <c r="L46" s="478"/>
      <c r="M46" s="48"/>
    </row>
    <row r="47" spans="1:19" s="31" customFormat="1" x14ac:dyDescent="0.25">
      <c r="A47" s="56"/>
      <c r="B47" s="68"/>
      <c r="C47" s="57"/>
      <c r="D47" s="57"/>
      <c r="E47" s="57"/>
      <c r="F47" s="57"/>
      <c r="G47" s="57"/>
      <c r="H47" s="57"/>
      <c r="I47" s="57"/>
      <c r="J47" s="57"/>
      <c r="K47" s="57"/>
      <c r="L47" s="58"/>
      <c r="O47" s="8"/>
      <c r="P47" s="8"/>
      <c r="Q47" s="8"/>
      <c r="R47" s="8"/>
      <c r="S47" s="8"/>
    </row>
    <row r="48" spans="1:19" s="31" customFormat="1" x14ac:dyDescent="0.25">
      <c r="A48" s="56"/>
      <c r="B48" s="266" t="str">
        <f>IF(Intro!$G$21="English",O48,P48)</f>
        <v>Indicate your firm's top suppliers of the goods since January 1, 2022.</v>
      </c>
      <c r="C48" s="267"/>
      <c r="D48" s="267"/>
      <c r="E48" s="267"/>
      <c r="F48" s="267"/>
      <c r="G48" s="267"/>
      <c r="H48" s="267"/>
      <c r="I48" s="267"/>
      <c r="J48" s="267"/>
      <c r="K48" s="267"/>
      <c r="L48" s="268"/>
      <c r="O48" s="8" t="str">
        <f>"Indicate your firm's top suppliers of the goods since January 1, "&amp;Variables!B6&amp;"."</f>
        <v>Indicate your firm's top suppliers of the goods since January 1, 2022.</v>
      </c>
      <c r="P48" s="8" t="str">
        <f>"Nommez les fournisseurs les plus importants des marchandises de votre entreprise depuis le 1er janvier "&amp;Variables!B6&amp;"."</f>
        <v>Nommez les fournisseurs les plus importants des marchandises de votre entreprise depuis le 1er janvier 2022.</v>
      </c>
      <c r="Q48" s="8"/>
      <c r="R48" s="8"/>
      <c r="S48" s="8"/>
    </row>
    <row r="49" spans="1:19" s="31" customFormat="1" x14ac:dyDescent="0.25">
      <c r="A49" s="56"/>
      <c r="B49" s="68"/>
      <c r="C49" s="57"/>
      <c r="D49" s="57"/>
      <c r="E49" s="57"/>
      <c r="F49" s="57"/>
      <c r="G49" s="57"/>
      <c r="H49" s="57"/>
      <c r="I49" s="57"/>
      <c r="J49" s="57"/>
      <c r="K49" s="57"/>
      <c r="L49" s="58"/>
      <c r="O49" s="8" t="s">
        <v>73</v>
      </c>
      <c r="P49" s="8" t="s">
        <v>129</v>
      </c>
      <c r="Q49" s="8"/>
      <c r="R49" s="8"/>
      <c r="S49" s="8"/>
    </row>
    <row r="50" spans="1:19" x14ac:dyDescent="0.25">
      <c r="B50" s="105"/>
      <c r="C50" s="471" t="str">
        <f>IF(Intro!$G$21="English",O49,P49)</f>
        <v>Firm Name</v>
      </c>
      <c r="D50" s="471"/>
      <c r="E50" s="471"/>
      <c r="F50" s="471"/>
      <c r="G50" s="471" t="str">
        <f>IF(Intro!$G$21="English",O50,P50)</f>
        <v>Role in Canadian Market</v>
      </c>
      <c r="H50" s="471"/>
      <c r="I50" s="471"/>
      <c r="J50" s="471"/>
      <c r="K50" s="471"/>
      <c r="L50" s="472"/>
      <c r="M50" s="8"/>
      <c r="O50" s="8" t="s">
        <v>137</v>
      </c>
      <c r="P50" s="8" t="s">
        <v>138</v>
      </c>
    </row>
    <row r="51" spans="1:19" x14ac:dyDescent="0.25">
      <c r="B51" s="542">
        <v>1</v>
      </c>
      <c r="C51" s="313"/>
      <c r="D51" s="313"/>
      <c r="E51" s="313"/>
      <c r="F51" s="313"/>
      <c r="G51" s="313"/>
      <c r="H51" s="313"/>
      <c r="I51" s="313"/>
      <c r="J51" s="313"/>
      <c r="K51" s="313"/>
      <c r="L51" s="314"/>
      <c r="M51" s="8"/>
    </row>
    <row r="52" spans="1:19" x14ac:dyDescent="0.25">
      <c r="B52" s="542"/>
      <c r="C52" s="313"/>
      <c r="D52" s="313"/>
      <c r="E52" s="313"/>
      <c r="F52" s="313"/>
      <c r="G52" s="313"/>
      <c r="H52" s="313"/>
      <c r="I52" s="313"/>
      <c r="J52" s="313"/>
      <c r="K52" s="313"/>
      <c r="L52" s="314"/>
      <c r="M52" s="8"/>
    </row>
    <row r="53" spans="1:19" x14ac:dyDescent="0.25">
      <c r="B53" s="531">
        <v>2</v>
      </c>
      <c r="C53" s="313"/>
      <c r="D53" s="313"/>
      <c r="E53" s="313"/>
      <c r="F53" s="313"/>
      <c r="G53" s="313"/>
      <c r="H53" s="313"/>
      <c r="I53" s="313"/>
      <c r="J53" s="313"/>
      <c r="K53" s="313"/>
      <c r="L53" s="314"/>
      <c r="M53" s="8"/>
    </row>
    <row r="54" spans="1:19" x14ac:dyDescent="0.25">
      <c r="B54" s="531"/>
      <c r="C54" s="313"/>
      <c r="D54" s="313"/>
      <c r="E54" s="313"/>
      <c r="F54" s="313"/>
      <c r="G54" s="313"/>
      <c r="H54" s="313"/>
      <c r="I54" s="313"/>
      <c r="J54" s="313"/>
      <c r="K54" s="313"/>
      <c r="L54" s="314"/>
      <c r="M54" s="8"/>
    </row>
    <row r="55" spans="1:19" x14ac:dyDescent="0.25">
      <c r="B55" s="531">
        <v>3</v>
      </c>
      <c r="C55" s="313"/>
      <c r="D55" s="313"/>
      <c r="E55" s="313"/>
      <c r="F55" s="313"/>
      <c r="G55" s="313"/>
      <c r="H55" s="313"/>
      <c r="I55" s="313"/>
      <c r="J55" s="313"/>
      <c r="K55" s="313"/>
      <c r="L55" s="314"/>
      <c r="M55" s="8"/>
    </row>
    <row r="56" spans="1:19" x14ac:dyDescent="0.25">
      <c r="B56" s="531"/>
      <c r="C56" s="313"/>
      <c r="D56" s="313"/>
      <c r="E56" s="313"/>
      <c r="F56" s="313"/>
      <c r="G56" s="313"/>
      <c r="H56" s="313"/>
      <c r="I56" s="313"/>
      <c r="J56" s="313"/>
      <c r="K56" s="313"/>
      <c r="L56" s="314"/>
      <c r="M56" s="8"/>
    </row>
    <row r="57" spans="1:19" x14ac:dyDescent="0.25">
      <c r="B57" s="531">
        <v>4</v>
      </c>
      <c r="C57" s="313"/>
      <c r="D57" s="313"/>
      <c r="E57" s="313"/>
      <c r="F57" s="313"/>
      <c r="G57" s="313"/>
      <c r="H57" s="313"/>
      <c r="I57" s="313"/>
      <c r="J57" s="313"/>
      <c r="K57" s="313"/>
      <c r="L57" s="314"/>
      <c r="M57" s="8"/>
    </row>
    <row r="58" spans="1:19" x14ac:dyDescent="0.25">
      <c r="B58" s="531"/>
      <c r="C58" s="313"/>
      <c r="D58" s="313"/>
      <c r="E58" s="313"/>
      <c r="F58" s="313"/>
      <c r="G58" s="313"/>
      <c r="H58" s="313"/>
      <c r="I58" s="313"/>
      <c r="J58" s="313"/>
      <c r="K58" s="313"/>
      <c r="L58" s="314"/>
      <c r="M58" s="8"/>
    </row>
    <row r="59" spans="1:19" x14ac:dyDescent="0.25">
      <c r="B59" s="531">
        <v>5</v>
      </c>
      <c r="C59" s="313"/>
      <c r="D59" s="313"/>
      <c r="E59" s="313"/>
      <c r="F59" s="313"/>
      <c r="G59" s="313"/>
      <c r="H59" s="313"/>
      <c r="I59" s="313"/>
      <c r="J59" s="313"/>
      <c r="K59" s="313"/>
      <c r="L59" s="314"/>
      <c r="M59" s="8"/>
    </row>
    <row r="60" spans="1:19" x14ac:dyDescent="0.25">
      <c r="B60" s="531"/>
      <c r="C60" s="313"/>
      <c r="D60" s="313"/>
      <c r="E60" s="313"/>
      <c r="F60" s="313"/>
      <c r="G60" s="313"/>
      <c r="H60" s="313"/>
      <c r="I60" s="313"/>
      <c r="J60" s="313"/>
      <c r="K60" s="313"/>
      <c r="L60" s="314"/>
      <c r="M60" s="8"/>
    </row>
    <row r="61" spans="1:19" x14ac:dyDescent="0.25">
      <c r="B61" s="531">
        <v>6</v>
      </c>
      <c r="C61" s="313"/>
      <c r="D61" s="313"/>
      <c r="E61" s="313"/>
      <c r="F61" s="313"/>
      <c r="G61" s="313"/>
      <c r="H61" s="313"/>
      <c r="I61" s="313"/>
      <c r="J61" s="313"/>
      <c r="K61" s="313"/>
      <c r="L61" s="314"/>
      <c r="M61" s="8"/>
    </row>
    <row r="62" spans="1:19" x14ac:dyDescent="0.25">
      <c r="B62" s="531"/>
      <c r="C62" s="313"/>
      <c r="D62" s="313"/>
      <c r="E62" s="313"/>
      <c r="F62" s="313"/>
      <c r="G62" s="313"/>
      <c r="H62" s="313"/>
      <c r="I62" s="313"/>
      <c r="J62" s="313"/>
      <c r="K62" s="313"/>
      <c r="L62" s="314"/>
      <c r="M62" s="8"/>
    </row>
    <row r="63" spans="1:19" x14ac:dyDescent="0.25">
      <c r="B63" s="531">
        <v>7</v>
      </c>
      <c r="C63" s="313"/>
      <c r="D63" s="313"/>
      <c r="E63" s="313"/>
      <c r="F63" s="313"/>
      <c r="G63" s="313"/>
      <c r="H63" s="313"/>
      <c r="I63" s="313"/>
      <c r="J63" s="313"/>
      <c r="K63" s="313"/>
      <c r="L63" s="314"/>
      <c r="M63" s="8"/>
    </row>
    <row r="64" spans="1:19" x14ac:dyDescent="0.25">
      <c r="B64" s="531"/>
      <c r="C64" s="313"/>
      <c r="D64" s="313"/>
      <c r="E64" s="313"/>
      <c r="F64" s="313"/>
      <c r="G64" s="313"/>
      <c r="H64" s="313"/>
      <c r="I64" s="313"/>
      <c r="J64" s="313"/>
      <c r="K64" s="313"/>
      <c r="L64" s="314"/>
      <c r="M64" s="8"/>
    </row>
    <row r="65" spans="1:19" x14ac:dyDescent="0.25">
      <c r="B65" s="531">
        <v>8</v>
      </c>
      <c r="C65" s="313"/>
      <c r="D65" s="313"/>
      <c r="E65" s="313"/>
      <c r="F65" s="313"/>
      <c r="G65" s="313"/>
      <c r="H65" s="313"/>
      <c r="I65" s="313"/>
      <c r="J65" s="313"/>
      <c r="K65" s="313"/>
      <c r="L65" s="314"/>
      <c r="M65" s="8"/>
    </row>
    <row r="66" spans="1:19" x14ac:dyDescent="0.25">
      <c r="B66" s="531"/>
      <c r="C66" s="313"/>
      <c r="D66" s="313"/>
      <c r="E66" s="313"/>
      <c r="F66" s="313"/>
      <c r="G66" s="313"/>
      <c r="H66" s="313"/>
      <c r="I66" s="313"/>
      <c r="J66" s="313"/>
      <c r="K66" s="313"/>
      <c r="L66" s="314"/>
      <c r="M66" s="8"/>
    </row>
    <row r="67" spans="1:19" x14ac:dyDescent="0.25">
      <c r="B67" s="531">
        <v>9</v>
      </c>
      <c r="C67" s="313"/>
      <c r="D67" s="313"/>
      <c r="E67" s="313"/>
      <c r="F67" s="313"/>
      <c r="G67" s="313"/>
      <c r="H67" s="313"/>
      <c r="I67" s="313"/>
      <c r="J67" s="313"/>
      <c r="K67" s="313"/>
      <c r="L67" s="314"/>
      <c r="M67" s="8"/>
    </row>
    <row r="68" spans="1:19" x14ac:dyDescent="0.25">
      <c r="B68" s="531"/>
      <c r="C68" s="313"/>
      <c r="D68" s="313"/>
      <c r="E68" s="313"/>
      <c r="F68" s="313"/>
      <c r="G68" s="313"/>
      <c r="H68" s="313"/>
      <c r="I68" s="313"/>
      <c r="J68" s="313"/>
      <c r="K68" s="313"/>
      <c r="L68" s="314"/>
      <c r="M68" s="8"/>
    </row>
    <row r="69" spans="1:19" x14ac:dyDescent="0.25">
      <c r="B69" s="531">
        <v>10</v>
      </c>
      <c r="C69" s="313"/>
      <c r="D69" s="313"/>
      <c r="E69" s="313"/>
      <c r="F69" s="313"/>
      <c r="G69" s="313"/>
      <c r="H69" s="313"/>
      <c r="I69" s="313"/>
      <c r="J69" s="313"/>
      <c r="K69" s="313"/>
      <c r="L69" s="314"/>
      <c r="M69" s="8"/>
    </row>
    <row r="70" spans="1:19" x14ac:dyDescent="0.25">
      <c r="B70" s="531"/>
      <c r="C70" s="313"/>
      <c r="D70" s="313"/>
      <c r="E70" s="313"/>
      <c r="F70" s="313"/>
      <c r="G70" s="313"/>
      <c r="H70" s="313"/>
      <c r="I70" s="313"/>
      <c r="J70" s="313"/>
      <c r="K70" s="313"/>
      <c r="L70" s="314"/>
      <c r="M70" s="8"/>
    </row>
    <row r="71" spans="1:19" s="31" customFormat="1" x14ac:dyDescent="0.25">
      <c r="A71" s="56"/>
      <c r="B71" s="69"/>
      <c r="C71" s="70"/>
      <c r="D71" s="70"/>
      <c r="E71" s="70"/>
      <c r="F71" s="70"/>
      <c r="G71" s="70"/>
      <c r="H71" s="70"/>
      <c r="I71" s="70"/>
      <c r="J71" s="70"/>
      <c r="K71" s="70"/>
      <c r="L71" s="71"/>
      <c r="O71" s="8"/>
      <c r="P71" s="8"/>
      <c r="Q71" s="8"/>
      <c r="R71" s="8"/>
      <c r="S71" s="8"/>
    </row>
    <row r="72" spans="1:19" s="9" customFormat="1" x14ac:dyDescent="0.25">
      <c r="A72" s="6"/>
      <c r="B72" s="473" t="s">
        <v>10</v>
      </c>
      <c r="C72" s="474"/>
      <c r="D72" s="474"/>
      <c r="E72" s="474"/>
      <c r="F72" s="474"/>
      <c r="G72" s="474"/>
      <c r="H72" s="474"/>
      <c r="I72" s="474"/>
      <c r="J72" s="474"/>
      <c r="K72" s="474"/>
      <c r="L72" s="475"/>
      <c r="M72" s="48"/>
    </row>
    <row r="73" spans="1:19" s="31" customFormat="1" x14ac:dyDescent="0.25">
      <c r="A73" s="56"/>
      <c r="B73" s="68"/>
      <c r="C73" s="57"/>
      <c r="D73" s="57"/>
      <c r="E73" s="57"/>
      <c r="F73" s="57"/>
      <c r="G73" s="57"/>
      <c r="H73" s="57"/>
      <c r="I73" s="57"/>
      <c r="J73" s="57"/>
      <c r="K73" s="57"/>
      <c r="L73" s="58"/>
      <c r="O73" s="8"/>
      <c r="P73" s="8"/>
      <c r="Q73" s="8"/>
      <c r="R73" s="8"/>
      <c r="S73" s="8"/>
    </row>
    <row r="74" spans="1:19" s="31" customFormat="1" x14ac:dyDescent="0.25">
      <c r="A74" s="56"/>
      <c r="B74" s="266" t="str">
        <f>IF(Intro!$G$21="English",O74,P74)</f>
        <v>In the last 12 months, indicate if your firm has been contacted by producers or distributors with offers to sell the goods. If so, indicate the country of origin of the goods being offered.</v>
      </c>
      <c r="C74" s="267"/>
      <c r="D74" s="267"/>
      <c r="E74" s="267"/>
      <c r="F74" s="267"/>
      <c r="G74" s="267"/>
      <c r="H74" s="267"/>
      <c r="I74" s="267"/>
      <c r="J74" s="267"/>
      <c r="K74" s="267"/>
      <c r="L74" s="268"/>
      <c r="O74" s="8" t="s">
        <v>319</v>
      </c>
      <c r="P74" s="8" t="s">
        <v>294</v>
      </c>
      <c r="Q74" s="8"/>
      <c r="R74" s="8"/>
      <c r="S74" s="8"/>
    </row>
    <row r="75" spans="1:19" s="31" customFormat="1" x14ac:dyDescent="0.25">
      <c r="A75" s="56"/>
      <c r="B75" s="266"/>
      <c r="C75" s="267"/>
      <c r="D75" s="267"/>
      <c r="E75" s="267"/>
      <c r="F75" s="267"/>
      <c r="G75" s="267"/>
      <c r="H75" s="267"/>
      <c r="I75" s="267"/>
      <c r="J75" s="267"/>
      <c r="K75" s="267"/>
      <c r="L75" s="268"/>
      <c r="O75" s="8"/>
      <c r="P75" s="8"/>
      <c r="Q75" s="8"/>
      <c r="R75" s="8"/>
      <c r="S75" s="8"/>
    </row>
    <row r="76" spans="1:19" s="31" customFormat="1" x14ac:dyDescent="0.25">
      <c r="A76" s="56"/>
      <c r="B76" s="68"/>
      <c r="C76" s="57"/>
      <c r="D76" s="57"/>
      <c r="E76" s="57"/>
      <c r="F76" s="57"/>
      <c r="G76" s="57"/>
      <c r="H76" s="57"/>
      <c r="I76" s="57"/>
      <c r="J76" s="57"/>
      <c r="K76" s="57"/>
      <c r="L76" s="58"/>
      <c r="O76" s="8" t="s">
        <v>242</v>
      </c>
      <c r="P76" s="8" t="s">
        <v>243</v>
      </c>
      <c r="Q76" s="8"/>
      <c r="R76" s="8"/>
      <c r="S76" s="8"/>
    </row>
    <row r="77" spans="1:19" x14ac:dyDescent="0.25">
      <c r="B77" s="538"/>
      <c r="C77" s="539"/>
      <c r="D77" s="539"/>
      <c r="E77" s="423" t="str">
        <f>IF(Intro!$G$21="English",O76,P76)</f>
        <v>Producer</v>
      </c>
      <c r="F77" s="423"/>
      <c r="G77" s="423" t="str">
        <f>IF(Intro!$G$21="English",O77,P77)</f>
        <v>Distributor</v>
      </c>
      <c r="H77" s="423"/>
      <c r="I77" s="59"/>
      <c r="J77" s="59"/>
      <c r="K77" s="59"/>
      <c r="L77" s="60"/>
      <c r="M77" s="8"/>
      <c r="O77" s="22" t="s">
        <v>100</v>
      </c>
      <c r="P77" s="8" t="s">
        <v>128</v>
      </c>
    </row>
    <row r="78" spans="1:19" x14ac:dyDescent="0.25">
      <c r="B78" s="373" t="str">
        <f>IF(Intro!$G$21="English",O78,P78)</f>
        <v>Country of origin unknown</v>
      </c>
      <c r="C78" s="374"/>
      <c r="D78" s="564"/>
      <c r="E78" s="537"/>
      <c r="F78" s="537"/>
      <c r="G78" s="537"/>
      <c r="H78" s="537"/>
      <c r="I78" s="59"/>
      <c r="J78" s="59"/>
      <c r="K78" s="59"/>
      <c r="L78" s="60"/>
      <c r="M78" s="8"/>
      <c r="O78" s="22" t="s">
        <v>241</v>
      </c>
      <c r="P78" s="8" t="s">
        <v>290</v>
      </c>
    </row>
    <row r="79" spans="1:19" x14ac:dyDescent="0.25">
      <c r="B79" s="373" t="s">
        <v>14</v>
      </c>
      <c r="C79" s="374"/>
      <c r="D79" s="564"/>
      <c r="E79" s="537"/>
      <c r="F79" s="537"/>
      <c r="G79" s="537"/>
      <c r="H79" s="537"/>
      <c r="I79" s="59"/>
      <c r="J79" s="59"/>
      <c r="K79" s="59"/>
      <c r="L79" s="60"/>
      <c r="M79" s="8"/>
    </row>
    <row r="80" spans="1:19" x14ac:dyDescent="0.25">
      <c r="B80" s="373" t="str">
        <f>IF(Intro!$G$21="English",Variables!B31,Variables!C31)</f>
        <v>China</v>
      </c>
      <c r="C80" s="374"/>
      <c r="D80" s="564"/>
      <c r="E80" s="537"/>
      <c r="F80" s="537"/>
      <c r="G80" s="537"/>
      <c r="H80" s="537"/>
      <c r="I80" s="59"/>
      <c r="J80" s="59"/>
      <c r="K80" s="59"/>
      <c r="L80" s="60"/>
      <c r="M80" s="8"/>
    </row>
    <row r="81" spans="1:19" x14ac:dyDescent="0.25">
      <c r="B81" s="373" t="str">
        <f>IF(Intro!$G$21="English",Variables!B32,Variables!C32)</f>
        <v>United States</v>
      </c>
      <c r="C81" s="374"/>
      <c r="D81" s="564"/>
      <c r="E81" s="537"/>
      <c r="F81" s="537"/>
      <c r="G81" s="537"/>
      <c r="H81" s="537"/>
      <c r="I81" s="59"/>
      <c r="J81" s="59"/>
      <c r="K81" s="59"/>
      <c r="L81" s="60"/>
      <c r="M81" s="8"/>
    </row>
    <row r="82" spans="1:19" x14ac:dyDescent="0.25">
      <c r="B82" s="373" t="str">
        <f>IF(Intro!$G$21="English",Variables!B33,Variables!C33)</f>
        <v>Other countries</v>
      </c>
      <c r="C82" s="374"/>
      <c r="D82" s="564"/>
      <c r="E82" s="321"/>
      <c r="F82" s="321"/>
      <c r="G82" s="321"/>
      <c r="H82" s="321"/>
      <c r="I82" s="59"/>
      <c r="J82" s="59"/>
      <c r="K82" s="59"/>
      <c r="L82" s="60"/>
      <c r="M82" s="8"/>
    </row>
    <row r="83" spans="1:19" s="31" customFormat="1" x14ac:dyDescent="0.25">
      <c r="A83" s="56"/>
      <c r="B83" s="583" t="str">
        <f>IF(Intro!$G$21="English",Variables!B33&amp;" include: ",Variables!C33&amp;" incluent :")</f>
        <v xml:space="preserve">Other countries include: </v>
      </c>
      <c r="C83" s="584"/>
      <c r="D83" s="584"/>
      <c r="E83" s="571"/>
      <c r="F83" s="518"/>
      <c r="G83" s="518"/>
      <c r="H83" s="519"/>
      <c r="I83" s="59"/>
      <c r="J83" s="59"/>
      <c r="K83" s="59"/>
      <c r="L83" s="60"/>
      <c r="O83" s="8"/>
      <c r="P83" s="8"/>
      <c r="Q83" s="8"/>
      <c r="R83" s="8"/>
      <c r="S83" s="8"/>
    </row>
    <row r="84" spans="1:19" s="31" customFormat="1" x14ac:dyDescent="0.25">
      <c r="A84" s="56"/>
      <c r="B84" s="585"/>
      <c r="C84" s="586"/>
      <c r="D84" s="586"/>
      <c r="E84" s="572"/>
      <c r="F84" s="521"/>
      <c r="G84" s="521"/>
      <c r="H84" s="522"/>
      <c r="I84" s="59"/>
      <c r="J84" s="59"/>
      <c r="K84" s="59"/>
      <c r="L84" s="60"/>
      <c r="O84" s="8"/>
      <c r="P84" s="8"/>
      <c r="Q84" s="8"/>
      <c r="R84" s="8"/>
      <c r="S84" s="8"/>
    </row>
    <row r="85" spans="1:19" s="31" customFormat="1" x14ac:dyDescent="0.25">
      <c r="A85" s="56"/>
      <c r="B85" s="585"/>
      <c r="C85" s="586"/>
      <c r="D85" s="586"/>
      <c r="E85" s="572"/>
      <c r="F85" s="521"/>
      <c r="G85" s="521"/>
      <c r="H85" s="522"/>
      <c r="I85" s="59"/>
      <c r="J85" s="59"/>
      <c r="K85" s="59"/>
      <c r="L85" s="60"/>
      <c r="O85" s="8"/>
      <c r="P85" s="8"/>
      <c r="Q85" s="8"/>
      <c r="R85" s="8"/>
      <c r="S85" s="8"/>
    </row>
    <row r="86" spans="1:19" s="31" customFormat="1" x14ac:dyDescent="0.25">
      <c r="A86" s="56"/>
      <c r="B86" s="587"/>
      <c r="C86" s="588"/>
      <c r="D86" s="588"/>
      <c r="E86" s="573"/>
      <c r="F86" s="524"/>
      <c r="G86" s="524"/>
      <c r="H86" s="525"/>
      <c r="I86" s="59"/>
      <c r="J86" s="59"/>
      <c r="K86" s="59"/>
      <c r="L86" s="60"/>
      <c r="O86" s="8"/>
      <c r="P86" s="8"/>
      <c r="Q86" s="8"/>
      <c r="R86" s="8"/>
      <c r="S86" s="8"/>
    </row>
    <row r="87" spans="1:19" s="31" customFormat="1" x14ac:dyDescent="0.25">
      <c r="A87" s="56"/>
      <c r="B87" s="69"/>
      <c r="C87" s="70"/>
      <c r="D87" s="70"/>
      <c r="E87" s="70"/>
      <c r="F87" s="70"/>
      <c r="G87" s="70"/>
      <c r="H87" s="70"/>
      <c r="I87" s="70"/>
      <c r="J87" s="70"/>
      <c r="K87" s="70"/>
      <c r="L87" s="71"/>
      <c r="O87" s="8"/>
      <c r="P87" s="8"/>
      <c r="Q87" s="8"/>
      <c r="R87" s="8"/>
      <c r="S87" s="8"/>
    </row>
    <row r="88" spans="1:19" s="4" customFormat="1" x14ac:dyDescent="0.25">
      <c r="A88" s="1"/>
      <c r="B88" s="15"/>
      <c r="C88" s="15"/>
      <c r="D88" s="15"/>
      <c r="E88" s="3"/>
      <c r="F88" s="3"/>
      <c r="G88" s="3"/>
      <c r="H88" s="3"/>
      <c r="I88" s="3"/>
      <c r="J88" s="3"/>
      <c r="K88" s="3"/>
      <c r="L88" s="3"/>
      <c r="O88" s="16"/>
      <c r="P88" s="16"/>
    </row>
    <row r="89" spans="1:19" x14ac:dyDescent="0.25">
      <c r="B89" s="273" t="str">
        <f>UPPER(IF(Intro!$G$21="English",O89,P89))</f>
        <v>PURCHASING DECISIONS</v>
      </c>
      <c r="C89" s="274"/>
      <c r="D89" s="274"/>
      <c r="E89" s="274"/>
      <c r="F89" s="274"/>
      <c r="G89" s="274"/>
      <c r="H89" s="274"/>
      <c r="I89" s="274"/>
      <c r="J89" s="274"/>
      <c r="K89" s="274"/>
      <c r="L89" s="275"/>
      <c r="M89" s="8"/>
      <c r="O89" s="8" t="s">
        <v>228</v>
      </c>
      <c r="P89" s="8" t="s">
        <v>229</v>
      </c>
    </row>
    <row r="90" spans="1:19" s="9" customFormat="1" x14ac:dyDescent="0.25">
      <c r="A90" s="27"/>
      <c r="B90" s="473" t="s">
        <v>252</v>
      </c>
      <c r="C90" s="474"/>
      <c r="D90" s="474"/>
      <c r="E90" s="474"/>
      <c r="F90" s="474"/>
      <c r="G90" s="474"/>
      <c r="H90" s="474"/>
      <c r="I90" s="474"/>
      <c r="J90" s="474"/>
      <c r="K90" s="474"/>
      <c r="L90" s="475"/>
      <c r="M90" s="48"/>
    </row>
    <row r="91" spans="1:19" s="31" customFormat="1" x14ac:dyDescent="0.25">
      <c r="A91" s="72"/>
      <c r="B91" s="68"/>
      <c r="C91" s="57"/>
      <c r="D91" s="57"/>
      <c r="E91" s="57"/>
      <c r="F91" s="57"/>
      <c r="G91" s="57"/>
      <c r="H91" s="57"/>
      <c r="I91" s="57"/>
      <c r="J91" s="57"/>
      <c r="K91" s="57"/>
      <c r="L91" s="58"/>
      <c r="O91" s="8"/>
      <c r="P91" s="8"/>
      <c r="Q91" s="8"/>
      <c r="R91" s="8"/>
      <c r="S91" s="8"/>
    </row>
    <row r="92" spans="1:19" s="31" customFormat="1" x14ac:dyDescent="0.25">
      <c r="A92" s="72"/>
      <c r="B92" s="266" t="str">
        <f>IF(Intro!$G$21="English",O92,P92)</f>
        <v>Identify any requirements that must be met or taken into account before your firm decides it needs to purchase the goods.</v>
      </c>
      <c r="C92" s="267"/>
      <c r="D92" s="267"/>
      <c r="E92" s="267"/>
      <c r="F92" s="267"/>
      <c r="G92" s="267"/>
      <c r="H92" s="267"/>
      <c r="I92" s="267"/>
      <c r="J92" s="267"/>
      <c r="K92" s="267"/>
      <c r="L92" s="268"/>
      <c r="O92" s="8" t="s">
        <v>230</v>
      </c>
      <c r="P92" s="8" t="s">
        <v>231</v>
      </c>
      <c r="Q92" s="8"/>
      <c r="R92" s="8"/>
      <c r="S92" s="8"/>
    </row>
    <row r="93" spans="1:19" s="31" customFormat="1" x14ac:dyDescent="0.25">
      <c r="A93" s="72"/>
      <c r="B93" s="68"/>
      <c r="C93" s="57"/>
      <c r="D93" s="57"/>
      <c r="E93" s="57"/>
      <c r="F93" s="57"/>
      <c r="G93" s="57"/>
      <c r="H93" s="57"/>
      <c r="I93" s="57"/>
      <c r="J93" s="57"/>
      <c r="K93" s="57"/>
      <c r="L93" s="58"/>
      <c r="O93" s="8"/>
      <c r="P93" s="8"/>
      <c r="Q93" s="8"/>
      <c r="R93" s="8"/>
      <c r="S93" s="8"/>
    </row>
    <row r="94" spans="1:19" s="9" customFormat="1" x14ac:dyDescent="0.25">
      <c r="A94" s="27"/>
      <c r="B94" s="431"/>
      <c r="C94" s="432"/>
      <c r="D94" s="432"/>
      <c r="E94" s="432"/>
      <c r="F94" s="432"/>
      <c r="G94" s="432"/>
      <c r="H94" s="432"/>
      <c r="I94" s="432"/>
      <c r="J94" s="432"/>
      <c r="K94" s="432"/>
      <c r="L94" s="433"/>
      <c r="M94" s="31"/>
    </row>
    <row r="95" spans="1:19" s="9" customFormat="1" x14ac:dyDescent="0.25">
      <c r="A95" s="27"/>
      <c r="B95" s="431"/>
      <c r="C95" s="432"/>
      <c r="D95" s="432"/>
      <c r="E95" s="432"/>
      <c r="F95" s="432"/>
      <c r="G95" s="432"/>
      <c r="H95" s="432"/>
      <c r="I95" s="432"/>
      <c r="J95" s="432"/>
      <c r="K95" s="432"/>
      <c r="L95" s="433"/>
      <c r="M95" s="31"/>
    </row>
    <row r="96" spans="1:19" s="9" customFormat="1" x14ac:dyDescent="0.25">
      <c r="A96" s="27"/>
      <c r="B96" s="431"/>
      <c r="C96" s="432"/>
      <c r="D96" s="432"/>
      <c r="E96" s="432"/>
      <c r="F96" s="432"/>
      <c r="G96" s="432"/>
      <c r="H96" s="432"/>
      <c r="I96" s="432"/>
      <c r="J96" s="432"/>
      <c r="K96" s="432"/>
      <c r="L96" s="433"/>
      <c r="M96" s="31"/>
    </row>
    <row r="97" spans="1:19" s="9" customFormat="1" x14ac:dyDescent="0.25">
      <c r="A97" s="27"/>
      <c r="B97" s="431"/>
      <c r="C97" s="432"/>
      <c r="D97" s="432"/>
      <c r="E97" s="432"/>
      <c r="F97" s="432"/>
      <c r="G97" s="432"/>
      <c r="H97" s="432"/>
      <c r="I97" s="432"/>
      <c r="J97" s="432"/>
      <c r="K97" s="432"/>
      <c r="L97" s="433"/>
      <c r="M97" s="31"/>
    </row>
    <row r="98" spans="1:19" s="9" customFormat="1" x14ac:dyDescent="0.25">
      <c r="A98" s="27"/>
      <c r="B98" s="431"/>
      <c r="C98" s="432"/>
      <c r="D98" s="432"/>
      <c r="E98" s="432"/>
      <c r="F98" s="432"/>
      <c r="G98" s="432"/>
      <c r="H98" s="432"/>
      <c r="I98" s="432"/>
      <c r="J98" s="432"/>
      <c r="K98" s="432"/>
      <c r="L98" s="433"/>
      <c r="M98" s="31"/>
    </row>
    <row r="99" spans="1:19" s="9" customFormat="1" x14ac:dyDescent="0.25">
      <c r="A99" s="27"/>
      <c r="B99" s="431"/>
      <c r="C99" s="432"/>
      <c r="D99" s="432"/>
      <c r="E99" s="432"/>
      <c r="F99" s="432"/>
      <c r="G99" s="432"/>
      <c r="H99" s="432"/>
      <c r="I99" s="432"/>
      <c r="J99" s="432"/>
      <c r="K99" s="432"/>
      <c r="L99" s="433"/>
      <c r="M99" s="31"/>
    </row>
    <row r="100" spans="1:19" s="9" customFormat="1" x14ac:dyDescent="0.25">
      <c r="A100" s="27"/>
      <c r="B100" s="431"/>
      <c r="C100" s="432"/>
      <c r="D100" s="432"/>
      <c r="E100" s="432"/>
      <c r="F100" s="432"/>
      <c r="G100" s="432"/>
      <c r="H100" s="432"/>
      <c r="I100" s="432"/>
      <c r="J100" s="432"/>
      <c r="K100" s="432"/>
      <c r="L100" s="433"/>
      <c r="M100" s="31"/>
    </row>
    <row r="101" spans="1:19" s="9" customFormat="1" x14ac:dyDescent="0.25">
      <c r="A101" s="27"/>
      <c r="B101" s="431"/>
      <c r="C101" s="432"/>
      <c r="D101" s="432"/>
      <c r="E101" s="432"/>
      <c r="F101" s="432"/>
      <c r="G101" s="432"/>
      <c r="H101" s="432"/>
      <c r="I101" s="432"/>
      <c r="J101" s="432"/>
      <c r="K101" s="432"/>
      <c r="L101" s="433"/>
      <c r="M101" s="31"/>
    </row>
    <row r="102" spans="1:19" s="31" customFormat="1" x14ac:dyDescent="0.25">
      <c r="A102" s="72"/>
      <c r="B102" s="69"/>
      <c r="C102" s="70"/>
      <c r="D102" s="70"/>
      <c r="E102" s="70"/>
      <c r="F102" s="70"/>
      <c r="G102" s="70"/>
      <c r="H102" s="70"/>
      <c r="I102" s="70"/>
      <c r="J102" s="70"/>
      <c r="K102" s="70"/>
      <c r="L102" s="71"/>
      <c r="O102" s="8"/>
      <c r="P102" s="8"/>
      <c r="Q102" s="8"/>
      <c r="R102" s="8"/>
      <c r="S102" s="8"/>
    </row>
    <row r="103" spans="1:19" s="9" customFormat="1" x14ac:dyDescent="0.25">
      <c r="A103" s="27"/>
      <c r="B103" s="473" t="s">
        <v>253</v>
      </c>
      <c r="C103" s="474"/>
      <c r="D103" s="474"/>
      <c r="E103" s="474"/>
      <c r="F103" s="474"/>
      <c r="G103" s="474"/>
      <c r="H103" s="474"/>
      <c r="I103" s="474"/>
      <c r="J103" s="474"/>
      <c r="K103" s="474"/>
      <c r="L103" s="475"/>
      <c r="M103" s="48"/>
    </row>
    <row r="104" spans="1:19" s="31" customFormat="1" x14ac:dyDescent="0.25">
      <c r="A104" s="72"/>
      <c r="B104" s="68"/>
      <c r="C104" s="57"/>
      <c r="D104" s="57"/>
      <c r="E104" s="57"/>
      <c r="F104" s="57"/>
      <c r="G104" s="57"/>
      <c r="H104" s="57"/>
      <c r="I104" s="57"/>
      <c r="J104" s="57"/>
      <c r="K104" s="57"/>
      <c r="L104" s="58"/>
      <c r="O104" s="8"/>
      <c r="P104" s="8"/>
    </row>
    <row r="105" spans="1:19" s="31" customFormat="1" x14ac:dyDescent="0.25">
      <c r="A105" s="72"/>
      <c r="B105" s="424" t="str">
        <f>IF(Intro!$G$21="English",O105,P105)</f>
        <v>How many suppliers generally does your firm contact before deciding to purchase the goods?</v>
      </c>
      <c r="C105" s="425"/>
      <c r="D105" s="425"/>
      <c r="E105" s="425"/>
      <c r="F105" s="425"/>
      <c r="G105" s="425"/>
      <c r="H105" s="425"/>
      <c r="I105" s="425"/>
      <c r="J105" s="425"/>
      <c r="K105" s="425"/>
      <c r="L105" s="426"/>
      <c r="O105" s="8" t="s">
        <v>287</v>
      </c>
      <c r="P105" s="8" t="s">
        <v>114</v>
      </c>
    </row>
    <row r="106" spans="1:19" s="31" customFormat="1" x14ac:dyDescent="0.25">
      <c r="A106" s="72"/>
      <c r="B106" s="68"/>
      <c r="C106" s="57"/>
      <c r="D106" s="57"/>
      <c r="E106" s="57"/>
      <c r="F106" s="57"/>
      <c r="G106" s="57"/>
      <c r="H106" s="57"/>
      <c r="I106" s="57"/>
      <c r="J106" s="57"/>
      <c r="K106" s="57"/>
      <c r="L106" s="58"/>
      <c r="O106" s="8"/>
      <c r="P106" s="8"/>
    </row>
    <row r="107" spans="1:19" x14ac:dyDescent="0.25">
      <c r="A107" s="27"/>
      <c r="B107" s="421" t="str">
        <f>IF(Intro!$G$21="English",O107,P107)</f>
        <v>Number of suppliers</v>
      </c>
      <c r="C107" s="422"/>
      <c r="D107" s="422"/>
      <c r="E107" s="430"/>
      <c r="F107" s="430"/>
      <c r="G107" s="57"/>
      <c r="H107" s="57"/>
      <c r="I107" s="57"/>
      <c r="J107" s="57"/>
      <c r="K107" s="57"/>
      <c r="L107" s="58"/>
      <c r="M107" s="8"/>
      <c r="O107" s="8" t="s">
        <v>232</v>
      </c>
      <c r="P107" s="8" t="s">
        <v>233</v>
      </c>
    </row>
    <row r="108" spans="1:19" s="31" customFormat="1" x14ac:dyDescent="0.25">
      <c r="A108" s="72"/>
      <c r="B108" s="69"/>
      <c r="C108" s="70"/>
      <c r="D108" s="70"/>
      <c r="E108" s="70"/>
      <c r="F108" s="70"/>
      <c r="G108" s="70"/>
      <c r="H108" s="70"/>
      <c r="I108" s="70"/>
      <c r="J108" s="70"/>
      <c r="K108" s="70"/>
      <c r="L108" s="71"/>
      <c r="O108" s="8"/>
      <c r="P108" s="8"/>
      <c r="Q108" s="8"/>
      <c r="R108" s="8"/>
      <c r="S108" s="8"/>
    </row>
    <row r="109" spans="1:19" s="9" customFormat="1" x14ac:dyDescent="0.25">
      <c r="A109" s="27"/>
      <c r="B109" s="473" t="s">
        <v>12</v>
      </c>
      <c r="C109" s="474"/>
      <c r="D109" s="474"/>
      <c r="E109" s="474"/>
      <c r="F109" s="474"/>
      <c r="G109" s="474"/>
      <c r="H109" s="474"/>
      <c r="I109" s="474"/>
      <c r="J109" s="474"/>
      <c r="K109" s="474"/>
      <c r="L109" s="475"/>
      <c r="M109" s="48"/>
    </row>
    <row r="110" spans="1:19" s="31" customFormat="1" x14ac:dyDescent="0.25">
      <c r="A110" s="72"/>
      <c r="B110" s="68"/>
      <c r="C110" s="57"/>
      <c r="D110" s="57"/>
      <c r="E110" s="57"/>
      <c r="F110" s="57"/>
      <c r="G110" s="57"/>
      <c r="H110" s="57"/>
      <c r="I110" s="57"/>
      <c r="J110" s="57"/>
      <c r="K110" s="57"/>
      <c r="L110" s="58"/>
      <c r="O110" s="8"/>
      <c r="P110" s="8"/>
      <c r="Q110" s="8"/>
      <c r="R110" s="8"/>
      <c r="S110" s="8"/>
    </row>
    <row r="111" spans="1:19" s="31" customFormat="1" x14ac:dyDescent="0.25">
      <c r="A111" s="72"/>
      <c r="B111" s="424" t="str">
        <f>IF(Intro!$G$21="English",O111,P111)</f>
        <v>Aside from price, what factors does your firm take into account when making its purchasing decision?</v>
      </c>
      <c r="C111" s="425"/>
      <c r="D111" s="425"/>
      <c r="E111" s="425"/>
      <c r="F111" s="425"/>
      <c r="G111" s="425"/>
      <c r="H111" s="425"/>
      <c r="I111" s="425"/>
      <c r="J111" s="425"/>
      <c r="K111" s="425"/>
      <c r="L111" s="426"/>
      <c r="O111" s="8" t="s">
        <v>236</v>
      </c>
      <c r="P111" s="8" t="s">
        <v>237</v>
      </c>
      <c r="Q111" s="8"/>
      <c r="R111" s="8"/>
      <c r="S111" s="8"/>
    </row>
    <row r="112" spans="1:19" s="31" customFormat="1" x14ac:dyDescent="0.25">
      <c r="A112" s="72"/>
      <c r="B112" s="68"/>
      <c r="C112" s="57"/>
      <c r="D112" s="57"/>
      <c r="E112" s="57"/>
      <c r="F112" s="57"/>
      <c r="G112" s="57"/>
      <c r="H112" s="57"/>
      <c r="I112" s="57"/>
      <c r="J112" s="57"/>
      <c r="K112" s="57"/>
      <c r="L112" s="58"/>
      <c r="O112" s="8"/>
      <c r="P112" s="8"/>
      <c r="Q112" s="8"/>
      <c r="R112" s="8"/>
      <c r="S112" s="8"/>
    </row>
    <row r="113" spans="1:19" x14ac:dyDescent="0.25">
      <c r="A113" s="27"/>
      <c r="B113" s="421" t="str">
        <f>IF(Intro!$G$21="English",O113,P113)</f>
        <v>Product quality</v>
      </c>
      <c r="C113" s="422"/>
      <c r="D113" s="422"/>
      <c r="E113" s="430"/>
      <c r="F113" s="430"/>
      <c r="G113" s="57"/>
      <c r="H113" s="57"/>
      <c r="I113" s="57"/>
      <c r="J113" s="57"/>
      <c r="K113" s="57"/>
      <c r="L113" s="58"/>
      <c r="M113" s="8"/>
      <c r="O113" s="8" t="s">
        <v>67</v>
      </c>
      <c r="P113" s="8" t="s">
        <v>57</v>
      </c>
    </row>
    <row r="114" spans="1:19" x14ac:dyDescent="0.25">
      <c r="A114" s="27"/>
      <c r="B114" s="421" t="str">
        <f>IF(Intro!$G$21="English",O114,P114)</f>
        <v>Range of product line</v>
      </c>
      <c r="C114" s="422"/>
      <c r="D114" s="422"/>
      <c r="E114" s="430"/>
      <c r="F114" s="430"/>
      <c r="G114" s="57"/>
      <c r="H114" s="57"/>
      <c r="I114" s="57"/>
      <c r="J114" s="57"/>
      <c r="K114" s="57"/>
      <c r="L114" s="58"/>
      <c r="M114" s="8"/>
      <c r="O114" s="8" t="s">
        <v>54</v>
      </c>
      <c r="P114" s="8" t="s">
        <v>58</v>
      </c>
    </row>
    <row r="115" spans="1:19" x14ac:dyDescent="0.25">
      <c r="A115" s="27"/>
      <c r="B115" s="421" t="str">
        <f>IF(Intro!$G$21="English",O115,P115)</f>
        <v>Product meets technical specifications</v>
      </c>
      <c r="C115" s="422"/>
      <c r="D115" s="422"/>
      <c r="E115" s="430"/>
      <c r="F115" s="430"/>
      <c r="G115" s="57"/>
      <c r="H115" s="57"/>
      <c r="I115" s="57"/>
      <c r="J115" s="57"/>
      <c r="K115" s="57"/>
      <c r="L115" s="58"/>
      <c r="M115" s="8"/>
      <c r="O115" s="8" t="s">
        <v>75</v>
      </c>
      <c r="P115" s="8" t="s">
        <v>78</v>
      </c>
    </row>
    <row r="116" spans="1:19" x14ac:dyDescent="0.25">
      <c r="A116" s="27"/>
      <c r="B116" s="421" t="str">
        <f>IF(Intro!$G$21="English",O116,P116)</f>
        <v>Availability of proprietary specifications</v>
      </c>
      <c r="C116" s="422"/>
      <c r="D116" s="422"/>
      <c r="E116" s="430"/>
      <c r="F116" s="430"/>
      <c r="G116" s="57"/>
      <c r="H116" s="57"/>
      <c r="I116" s="57"/>
      <c r="J116" s="57"/>
      <c r="K116" s="57"/>
      <c r="L116" s="58"/>
      <c r="M116" s="8"/>
      <c r="O116" s="8" t="s">
        <v>68</v>
      </c>
      <c r="P116" s="8" t="s">
        <v>79</v>
      </c>
    </row>
    <row r="117" spans="1:19" x14ac:dyDescent="0.25">
      <c r="A117" s="27"/>
      <c r="B117" s="421" t="str">
        <f>IF(Intro!$G$21="English",O117,P117)</f>
        <v>Credit arrangements</v>
      </c>
      <c r="C117" s="422"/>
      <c r="D117" s="422"/>
      <c r="E117" s="430"/>
      <c r="F117" s="430"/>
      <c r="G117" s="57"/>
      <c r="H117" s="57"/>
      <c r="I117" s="57"/>
      <c r="J117" s="57"/>
      <c r="K117" s="57"/>
      <c r="L117" s="58"/>
      <c r="M117" s="8"/>
      <c r="O117" s="8" t="s">
        <v>61</v>
      </c>
      <c r="P117" s="8" t="s">
        <v>62</v>
      </c>
    </row>
    <row r="118" spans="1:19" x14ac:dyDescent="0.25">
      <c r="A118" s="27"/>
      <c r="B118" s="421" t="str">
        <f>IF(Intro!$G$21="English",O118,P118)</f>
        <v>Delivery cost</v>
      </c>
      <c r="C118" s="422"/>
      <c r="D118" s="422"/>
      <c r="E118" s="430"/>
      <c r="F118" s="430"/>
      <c r="G118" s="57"/>
      <c r="H118" s="57"/>
      <c r="I118" s="57"/>
      <c r="J118" s="57"/>
      <c r="K118" s="57"/>
      <c r="L118" s="58"/>
      <c r="M118" s="8"/>
      <c r="O118" s="8" t="s">
        <v>69</v>
      </c>
      <c r="P118" s="8" t="s">
        <v>81</v>
      </c>
    </row>
    <row r="119" spans="1:19" x14ac:dyDescent="0.25">
      <c r="A119" s="27"/>
      <c r="B119" s="421" t="str">
        <f>IF(Intro!$G$21="English",O119,P119)</f>
        <v>Delivery time and terms</v>
      </c>
      <c r="C119" s="422"/>
      <c r="D119" s="422"/>
      <c r="E119" s="430"/>
      <c r="F119" s="430"/>
      <c r="G119" s="57"/>
      <c r="H119" s="57"/>
      <c r="I119" s="57"/>
      <c r="J119" s="57"/>
      <c r="K119" s="57"/>
      <c r="L119" s="58"/>
      <c r="M119" s="8"/>
      <c r="O119" s="8" t="s">
        <v>70</v>
      </c>
      <c r="P119" s="8" t="s">
        <v>59</v>
      </c>
    </row>
    <row r="120" spans="1:19" x14ac:dyDescent="0.25">
      <c r="A120" s="27"/>
      <c r="B120" s="421" t="str">
        <f>IF(Intro!$G$21="English",O120,P120)</f>
        <v>Reliability of supplier</v>
      </c>
      <c r="C120" s="422"/>
      <c r="D120" s="422"/>
      <c r="E120" s="430"/>
      <c r="F120" s="430"/>
      <c r="G120" s="57"/>
      <c r="H120" s="57"/>
      <c r="I120" s="57"/>
      <c r="J120" s="57"/>
      <c r="K120" s="57"/>
      <c r="L120" s="58"/>
      <c r="M120" s="8"/>
      <c r="O120" s="8" t="s">
        <v>87</v>
      </c>
      <c r="P120" s="8" t="s">
        <v>82</v>
      </c>
    </row>
    <row r="121" spans="1:19" x14ac:dyDescent="0.25">
      <c r="A121" s="27"/>
      <c r="B121" s="421" t="str">
        <f>IF(Intro!$G$21="English",O121,P121)</f>
        <v>Minimum quantity requirement</v>
      </c>
      <c r="C121" s="422"/>
      <c r="D121" s="422"/>
      <c r="E121" s="430"/>
      <c r="F121" s="430"/>
      <c r="G121" s="57"/>
      <c r="H121" s="57"/>
      <c r="I121" s="57"/>
      <c r="J121" s="57"/>
      <c r="K121" s="57"/>
      <c r="L121" s="58"/>
      <c r="M121" s="8"/>
      <c r="O121" s="8" t="s">
        <v>77</v>
      </c>
      <c r="P121" s="8" t="s">
        <v>83</v>
      </c>
    </row>
    <row r="122" spans="1:19" x14ac:dyDescent="0.25">
      <c r="A122" s="27"/>
      <c r="B122" s="421" t="str">
        <f>IF(Intro!$G$21="English",O122,P122)</f>
        <v>Availability of on-hand inventory</v>
      </c>
      <c r="C122" s="422"/>
      <c r="D122" s="422"/>
      <c r="E122" s="430"/>
      <c r="F122" s="430"/>
      <c r="G122" s="57"/>
      <c r="H122" s="57"/>
      <c r="I122" s="57"/>
      <c r="J122" s="57"/>
      <c r="K122" s="57"/>
      <c r="L122" s="58"/>
      <c r="M122" s="8"/>
      <c r="O122" s="8" t="s">
        <v>71</v>
      </c>
      <c r="P122" s="8" t="s">
        <v>84</v>
      </c>
    </row>
    <row r="123" spans="1:19" x14ac:dyDescent="0.25">
      <c r="A123" s="27"/>
      <c r="B123" s="421" t="str">
        <f>IF(Intro!$G$21="English",O123,P123)</f>
        <v>After-sale service or warranties</v>
      </c>
      <c r="C123" s="422"/>
      <c r="D123" s="422"/>
      <c r="E123" s="430"/>
      <c r="F123" s="430"/>
      <c r="G123" s="57"/>
      <c r="H123" s="57"/>
      <c r="I123" s="57"/>
      <c r="J123" s="57"/>
      <c r="K123" s="57"/>
      <c r="L123" s="58"/>
      <c r="M123" s="8"/>
      <c r="O123" s="8" t="s">
        <v>279</v>
      </c>
      <c r="P123" s="8" t="s">
        <v>85</v>
      </c>
    </row>
    <row r="124" spans="1:19" x14ac:dyDescent="0.25">
      <c r="A124" s="27"/>
      <c r="B124" s="421" t="str">
        <f>IF(Intro!$G$21="English",O124,P124)</f>
        <v>Long-term supply relationship</v>
      </c>
      <c r="C124" s="422"/>
      <c r="D124" s="422"/>
      <c r="E124" s="430"/>
      <c r="F124" s="430"/>
      <c r="G124" s="57"/>
      <c r="H124" s="57"/>
      <c r="I124" s="57"/>
      <c r="J124" s="57"/>
      <c r="K124" s="57"/>
      <c r="L124" s="58"/>
      <c r="M124" s="8"/>
      <c r="O124" s="8" t="s">
        <v>56</v>
      </c>
      <c r="P124" s="8" t="s">
        <v>431</v>
      </c>
    </row>
    <row r="125" spans="1:19" x14ac:dyDescent="0.25">
      <c r="A125" s="27"/>
      <c r="B125" s="583" t="str">
        <f>IF(Intro!$G$21="English",O125,P125)</f>
        <v>Geographic location of supplier</v>
      </c>
      <c r="C125" s="584"/>
      <c r="D125" s="584"/>
      <c r="E125" s="430"/>
      <c r="F125" s="430"/>
      <c r="G125" s="57"/>
      <c r="H125" s="57"/>
      <c r="I125" s="57"/>
      <c r="J125" s="57"/>
      <c r="K125" s="57"/>
      <c r="L125" s="58"/>
      <c r="M125" s="8"/>
      <c r="O125" s="8" t="s">
        <v>55</v>
      </c>
      <c r="P125" s="8" t="s">
        <v>60</v>
      </c>
    </row>
    <row r="126" spans="1:19" s="31" customFormat="1" x14ac:dyDescent="0.25">
      <c r="A126" s="56"/>
      <c r="B126" s="389" t="str">
        <f>IF(Intro!$G$21="English",O126,P126)</f>
        <v>Other factors include</v>
      </c>
      <c r="C126" s="390"/>
      <c r="D126" s="390"/>
      <c r="E126" s="565"/>
      <c r="F126" s="565"/>
      <c r="G126" s="565"/>
      <c r="H126" s="565"/>
      <c r="I126" s="565"/>
      <c r="J126" s="565"/>
      <c r="K126" s="565"/>
      <c r="L126" s="566"/>
      <c r="O126" s="8" t="s">
        <v>238</v>
      </c>
      <c r="P126" s="8" t="s">
        <v>239</v>
      </c>
      <c r="Q126" s="8"/>
      <c r="R126" s="8"/>
      <c r="S126" s="8"/>
    </row>
    <row r="127" spans="1:19" s="31" customFormat="1" x14ac:dyDescent="0.25">
      <c r="A127" s="56"/>
      <c r="B127" s="391"/>
      <c r="C127" s="392"/>
      <c r="D127" s="392"/>
      <c r="E127" s="567"/>
      <c r="F127" s="567"/>
      <c r="G127" s="567"/>
      <c r="H127" s="567"/>
      <c r="I127" s="567"/>
      <c r="J127" s="567"/>
      <c r="K127" s="567"/>
      <c r="L127" s="568"/>
      <c r="O127" s="8"/>
      <c r="P127" s="8"/>
      <c r="Q127" s="8"/>
      <c r="R127" s="8"/>
      <c r="S127" s="8"/>
    </row>
    <row r="128" spans="1:19" s="31" customFormat="1" x14ac:dyDescent="0.25">
      <c r="A128" s="56"/>
      <c r="B128" s="391"/>
      <c r="C128" s="392"/>
      <c r="D128" s="392"/>
      <c r="E128" s="567"/>
      <c r="F128" s="567"/>
      <c r="G128" s="567"/>
      <c r="H128" s="567"/>
      <c r="I128" s="567"/>
      <c r="J128" s="567"/>
      <c r="K128" s="567"/>
      <c r="L128" s="568"/>
      <c r="O128" s="8"/>
      <c r="P128" s="8"/>
      <c r="Q128" s="8"/>
      <c r="R128" s="8"/>
      <c r="S128" s="8"/>
    </row>
    <row r="129" spans="1:19" s="31" customFormat="1" x14ac:dyDescent="0.25">
      <c r="A129" s="56"/>
      <c r="B129" s="393"/>
      <c r="C129" s="394"/>
      <c r="D129" s="394"/>
      <c r="E129" s="569"/>
      <c r="F129" s="569"/>
      <c r="G129" s="569"/>
      <c r="H129" s="569"/>
      <c r="I129" s="569"/>
      <c r="J129" s="569"/>
      <c r="K129" s="569"/>
      <c r="L129" s="570"/>
      <c r="O129" s="8"/>
      <c r="P129" s="8"/>
      <c r="Q129" s="8"/>
      <c r="R129" s="8"/>
      <c r="S129" s="8"/>
    </row>
    <row r="130" spans="1:19" s="31" customFormat="1" x14ac:dyDescent="0.25">
      <c r="A130" s="72"/>
      <c r="B130" s="69"/>
      <c r="C130" s="70"/>
      <c r="D130" s="70"/>
      <c r="E130" s="70"/>
      <c r="F130" s="70"/>
      <c r="G130" s="70"/>
      <c r="H130" s="70"/>
      <c r="I130" s="70"/>
      <c r="J130" s="70"/>
      <c r="K130" s="70"/>
      <c r="L130" s="71"/>
      <c r="O130" s="8"/>
      <c r="P130" s="8"/>
      <c r="Q130" s="8"/>
      <c r="R130" s="8"/>
      <c r="S130" s="8"/>
    </row>
    <row r="131" spans="1:19" s="9" customFormat="1" x14ac:dyDescent="0.25">
      <c r="A131" s="27"/>
      <c r="B131" s="473" t="s">
        <v>13</v>
      </c>
      <c r="C131" s="474"/>
      <c r="D131" s="474"/>
      <c r="E131" s="474"/>
      <c r="F131" s="474"/>
      <c r="G131" s="474"/>
      <c r="H131" s="474"/>
      <c r="I131" s="474"/>
      <c r="J131" s="474"/>
      <c r="K131" s="474"/>
      <c r="L131" s="475"/>
      <c r="M131" s="48"/>
    </row>
    <row r="132" spans="1:19" s="31" customFormat="1" x14ac:dyDescent="0.25">
      <c r="A132" s="72"/>
      <c r="B132" s="68"/>
      <c r="C132" s="57"/>
      <c r="D132" s="57"/>
      <c r="E132" s="57"/>
      <c r="F132" s="57"/>
      <c r="G132" s="57"/>
      <c r="H132" s="57"/>
      <c r="I132" s="57"/>
      <c r="J132" s="57"/>
      <c r="K132" s="57"/>
      <c r="L132" s="58"/>
      <c r="O132" s="8"/>
      <c r="P132" s="8"/>
      <c r="Q132" s="8"/>
      <c r="R132" s="8"/>
      <c r="S132" s="8"/>
    </row>
    <row r="133" spans="1:19" s="31" customFormat="1" x14ac:dyDescent="0.25">
      <c r="A133" s="72"/>
      <c r="B133" s="424" t="str">
        <f>IF(Intro!$G$21="English",O133,P133)</f>
        <v>What are the usual methods of establishing a transaction price?</v>
      </c>
      <c r="C133" s="425"/>
      <c r="D133" s="425"/>
      <c r="E133" s="425"/>
      <c r="F133" s="425"/>
      <c r="G133" s="425"/>
      <c r="H133" s="425"/>
      <c r="I133" s="425"/>
      <c r="J133" s="425"/>
      <c r="K133" s="425"/>
      <c r="L133" s="426"/>
      <c r="O133" s="8" t="s">
        <v>240</v>
      </c>
      <c r="P133" s="8" t="s">
        <v>291</v>
      </c>
      <c r="Q133" s="8"/>
      <c r="R133" s="8"/>
      <c r="S133" s="8"/>
    </row>
    <row r="134" spans="1:19" s="31" customFormat="1" x14ac:dyDescent="0.25">
      <c r="A134" s="72"/>
      <c r="B134" s="68"/>
      <c r="C134" s="57"/>
      <c r="D134" s="57"/>
      <c r="E134" s="57"/>
      <c r="F134" s="57"/>
      <c r="G134" s="57"/>
      <c r="H134" s="57"/>
      <c r="I134" s="57"/>
      <c r="J134" s="57"/>
      <c r="K134" s="57"/>
      <c r="L134" s="58"/>
      <c r="O134" s="8"/>
      <c r="P134" s="8"/>
      <c r="Q134" s="8"/>
      <c r="R134" s="8"/>
      <c r="S134" s="8"/>
    </row>
    <row r="135" spans="1:19" x14ac:dyDescent="0.25">
      <c r="A135" s="27"/>
      <c r="B135" s="421" t="str">
        <f>IF(Intro!$G$21="English",O135,P135)</f>
        <v>Request for quotations</v>
      </c>
      <c r="C135" s="422"/>
      <c r="D135" s="422"/>
      <c r="E135" s="430"/>
      <c r="F135" s="430"/>
      <c r="G135" s="57"/>
      <c r="H135" s="57"/>
      <c r="I135" s="57"/>
      <c r="J135" s="57"/>
      <c r="K135" s="57"/>
      <c r="L135" s="58"/>
      <c r="M135" s="8"/>
      <c r="O135" s="8" t="s">
        <v>44</v>
      </c>
      <c r="P135" s="8" t="s">
        <v>49</v>
      </c>
    </row>
    <row r="136" spans="1:19" x14ac:dyDescent="0.25">
      <c r="A136" s="27"/>
      <c r="B136" s="421" t="str">
        <f>IF(Intro!$G$21="English",O136,P136)</f>
        <v>Competitive bidding</v>
      </c>
      <c r="C136" s="422"/>
      <c r="D136" s="422"/>
      <c r="E136" s="430"/>
      <c r="F136" s="430"/>
      <c r="G136" s="57"/>
      <c r="H136" s="57"/>
      <c r="I136" s="57"/>
      <c r="J136" s="57"/>
      <c r="K136" s="57"/>
      <c r="L136" s="58"/>
      <c r="M136" s="8"/>
      <c r="O136" s="8" t="s">
        <v>45</v>
      </c>
      <c r="P136" s="8" t="s">
        <v>50</v>
      </c>
    </row>
    <row r="137" spans="1:19" ht="14.1" customHeight="1" x14ac:dyDescent="0.25">
      <c r="A137" s="27"/>
      <c r="B137" s="554" t="str">
        <f>IF(Intro!$G$21="English",O137,P137)</f>
        <v>Negotiation with an established supplier based on market intelligence on prices</v>
      </c>
      <c r="C137" s="555"/>
      <c r="D137" s="556"/>
      <c r="E137" s="560"/>
      <c r="F137" s="561"/>
      <c r="G137" s="57"/>
      <c r="H137" s="57"/>
      <c r="I137" s="57"/>
      <c r="J137" s="57"/>
      <c r="K137" s="57"/>
      <c r="L137" s="58"/>
      <c r="M137" s="8"/>
      <c r="O137" s="8" t="s">
        <v>46</v>
      </c>
      <c r="P137" s="8" t="s">
        <v>51</v>
      </c>
    </row>
    <row r="138" spans="1:19" x14ac:dyDescent="0.25">
      <c r="A138" s="27"/>
      <c r="B138" s="557"/>
      <c r="C138" s="558"/>
      <c r="D138" s="559"/>
      <c r="E138" s="562"/>
      <c r="F138" s="563"/>
      <c r="G138" s="57"/>
      <c r="H138" s="57"/>
      <c r="I138" s="57"/>
      <c r="J138" s="57"/>
      <c r="K138" s="57"/>
      <c r="L138" s="58"/>
      <c r="M138" s="8"/>
    </row>
    <row r="139" spans="1:19" ht="14.1" customHeight="1" x14ac:dyDescent="0.25">
      <c r="A139" s="27"/>
      <c r="B139" s="554" t="str">
        <f>IF(Intro!$G$21="English",O139,P139)</f>
        <v>Negotiation with an established supplier based on unsolicited bids received</v>
      </c>
      <c r="C139" s="555"/>
      <c r="D139" s="556"/>
      <c r="E139" s="560"/>
      <c r="F139" s="561"/>
      <c r="G139" s="57"/>
      <c r="H139" s="57"/>
      <c r="I139" s="57"/>
      <c r="J139" s="57"/>
      <c r="K139" s="57"/>
      <c r="L139" s="58"/>
      <c r="M139" s="8"/>
      <c r="O139" s="8" t="s">
        <v>47</v>
      </c>
      <c r="P139" s="8" t="s">
        <v>52</v>
      </c>
    </row>
    <row r="140" spans="1:19" x14ac:dyDescent="0.25">
      <c r="A140" s="27"/>
      <c r="B140" s="557"/>
      <c r="C140" s="558"/>
      <c r="D140" s="559"/>
      <c r="E140" s="562"/>
      <c r="F140" s="563"/>
      <c r="G140" s="57"/>
      <c r="H140" s="57"/>
      <c r="I140" s="57"/>
      <c r="J140" s="57"/>
      <c r="K140" s="57"/>
      <c r="L140" s="58"/>
      <c r="M140" s="8"/>
    </row>
    <row r="141" spans="1:19" x14ac:dyDescent="0.25">
      <c r="A141" s="27"/>
      <c r="B141" s="583" t="str">
        <f>IF(Intro!$G$21="English",O141,P141)</f>
        <v>Published list prices</v>
      </c>
      <c r="C141" s="584"/>
      <c r="D141" s="584"/>
      <c r="E141" s="589"/>
      <c r="F141" s="590"/>
      <c r="G141" s="57"/>
      <c r="H141" s="57"/>
      <c r="I141" s="57"/>
      <c r="J141" s="57"/>
      <c r="K141" s="57"/>
      <c r="L141" s="58"/>
      <c r="M141" s="8"/>
      <c r="O141" s="8" t="s">
        <v>48</v>
      </c>
      <c r="P141" s="8" t="s">
        <v>53</v>
      </c>
    </row>
    <row r="142" spans="1:19" s="31" customFormat="1" x14ac:dyDescent="0.25">
      <c r="A142" s="56"/>
      <c r="B142" s="389" t="str">
        <f>IF(Intro!$G$21="English",O142,P142)</f>
        <v>Other methods include</v>
      </c>
      <c r="C142" s="390"/>
      <c r="D142" s="390"/>
      <c r="E142" s="574"/>
      <c r="F142" s="575"/>
      <c r="G142" s="575"/>
      <c r="H142" s="575"/>
      <c r="I142" s="575"/>
      <c r="J142" s="575"/>
      <c r="K142" s="575"/>
      <c r="L142" s="576"/>
      <c r="O142" s="8" t="s">
        <v>235</v>
      </c>
      <c r="P142" s="8" t="s">
        <v>333</v>
      </c>
      <c r="Q142" s="8"/>
      <c r="R142" s="8"/>
      <c r="S142" s="8"/>
    </row>
    <row r="143" spans="1:19" s="31" customFormat="1" x14ac:dyDescent="0.25">
      <c r="A143" s="56"/>
      <c r="B143" s="391"/>
      <c r="C143" s="392"/>
      <c r="D143" s="392"/>
      <c r="E143" s="577"/>
      <c r="F143" s="578"/>
      <c r="G143" s="578"/>
      <c r="H143" s="578"/>
      <c r="I143" s="578"/>
      <c r="J143" s="578"/>
      <c r="K143" s="578"/>
      <c r="L143" s="579"/>
      <c r="O143" s="8"/>
      <c r="P143" s="8"/>
      <c r="Q143" s="8"/>
      <c r="R143" s="8"/>
      <c r="S143" s="8"/>
    </row>
    <row r="144" spans="1:19" s="31" customFormat="1" x14ac:dyDescent="0.25">
      <c r="A144" s="56"/>
      <c r="B144" s="391"/>
      <c r="C144" s="392"/>
      <c r="D144" s="392"/>
      <c r="E144" s="577"/>
      <c r="F144" s="578"/>
      <c r="G144" s="578"/>
      <c r="H144" s="578"/>
      <c r="I144" s="578"/>
      <c r="J144" s="578"/>
      <c r="K144" s="578"/>
      <c r="L144" s="579"/>
      <c r="O144" s="8"/>
      <c r="P144" s="8"/>
      <c r="Q144" s="8"/>
      <c r="R144" s="8"/>
      <c r="S144" s="8"/>
    </row>
    <row r="145" spans="1:19" s="31" customFormat="1" x14ac:dyDescent="0.25">
      <c r="A145" s="56"/>
      <c r="B145" s="393"/>
      <c r="C145" s="394"/>
      <c r="D145" s="394"/>
      <c r="E145" s="580"/>
      <c r="F145" s="581"/>
      <c r="G145" s="581"/>
      <c r="H145" s="581"/>
      <c r="I145" s="581"/>
      <c r="J145" s="581"/>
      <c r="K145" s="581"/>
      <c r="L145" s="582"/>
      <c r="O145" s="8"/>
      <c r="P145" s="8"/>
      <c r="Q145" s="8"/>
      <c r="R145" s="8"/>
      <c r="S145" s="8"/>
    </row>
    <row r="146" spans="1:19" s="31" customFormat="1" x14ac:dyDescent="0.25">
      <c r="A146" s="72"/>
      <c r="B146" s="69"/>
      <c r="C146" s="70"/>
      <c r="D146" s="70"/>
      <c r="E146" s="70"/>
      <c r="F146" s="70"/>
      <c r="G146" s="70"/>
      <c r="H146" s="70"/>
      <c r="I146" s="70"/>
      <c r="J146" s="70"/>
      <c r="K146" s="70"/>
      <c r="L146" s="71"/>
      <c r="O146" s="8"/>
      <c r="P146" s="8"/>
      <c r="Q146" s="8"/>
      <c r="R146" s="8"/>
      <c r="S146" s="8"/>
    </row>
    <row r="147" spans="1:19" s="9" customFormat="1" x14ac:dyDescent="0.25">
      <c r="A147" s="27"/>
      <c r="B147" s="473" t="s">
        <v>254</v>
      </c>
      <c r="C147" s="474"/>
      <c r="D147" s="474"/>
      <c r="E147" s="474"/>
      <c r="F147" s="474"/>
      <c r="G147" s="474"/>
      <c r="H147" s="474"/>
      <c r="I147" s="474"/>
      <c r="J147" s="474"/>
      <c r="K147" s="474"/>
      <c r="L147" s="475"/>
      <c r="M147" s="48"/>
    </row>
    <row r="148" spans="1:19" s="31" customFormat="1" x14ac:dyDescent="0.25">
      <c r="A148" s="72"/>
      <c r="B148" s="68"/>
      <c r="C148" s="57"/>
      <c r="D148" s="57"/>
      <c r="E148" s="57"/>
      <c r="F148" s="57"/>
      <c r="G148" s="57"/>
      <c r="H148" s="57"/>
      <c r="I148" s="57"/>
      <c r="J148" s="57"/>
      <c r="K148" s="57"/>
      <c r="L148" s="58"/>
      <c r="O148" s="8"/>
      <c r="P148" s="8"/>
    </row>
    <row r="149" spans="1:19" s="31" customFormat="1" x14ac:dyDescent="0.25">
      <c r="A149" s="72"/>
      <c r="B149" s="316" t="str">
        <f>IF(Intro!$G$21="English",O149,P149)</f>
        <v>Once the goods meet required specifications, how often does the lowest net price offered for the goods win a contract or a sale?</v>
      </c>
      <c r="C149" s="317"/>
      <c r="D149" s="317"/>
      <c r="E149" s="317"/>
      <c r="F149" s="317"/>
      <c r="G149" s="317"/>
      <c r="H149" s="317"/>
      <c r="I149" s="317"/>
      <c r="J149" s="317"/>
      <c r="K149" s="317"/>
      <c r="L149" s="318"/>
      <c r="O149" s="8" t="s">
        <v>147</v>
      </c>
      <c r="P149" s="8" t="s">
        <v>292</v>
      </c>
    </row>
    <row r="150" spans="1:19" s="31" customFormat="1" x14ac:dyDescent="0.25">
      <c r="A150" s="72"/>
      <c r="B150" s="316"/>
      <c r="C150" s="317"/>
      <c r="D150" s="317"/>
      <c r="E150" s="317"/>
      <c r="F150" s="317"/>
      <c r="G150" s="317"/>
      <c r="H150" s="317"/>
      <c r="I150" s="317"/>
      <c r="J150" s="317"/>
      <c r="K150" s="317"/>
      <c r="L150" s="318"/>
      <c r="O150" s="8"/>
      <c r="P150" s="8"/>
    </row>
    <row r="151" spans="1:19" s="31" customFormat="1" x14ac:dyDescent="0.25">
      <c r="A151" s="72"/>
      <c r="B151" s="68"/>
      <c r="C151" s="57"/>
      <c r="D151" s="57"/>
      <c r="E151" s="57"/>
      <c r="F151" s="57"/>
      <c r="G151" s="57"/>
      <c r="H151" s="57"/>
      <c r="I151" s="57"/>
      <c r="J151" s="57"/>
      <c r="K151" s="57"/>
      <c r="L151" s="58"/>
      <c r="O151" s="8"/>
      <c r="P151" s="8"/>
    </row>
    <row r="152" spans="1:19" x14ac:dyDescent="0.25">
      <c r="A152" s="27"/>
      <c r="B152" s="421" t="str">
        <f>IF(Intro!$G$21="English",O152,P152)</f>
        <v>Response</v>
      </c>
      <c r="C152" s="422"/>
      <c r="D152" s="422"/>
      <c r="E152" s="430"/>
      <c r="F152" s="430"/>
      <c r="G152" s="430"/>
      <c r="H152" s="430"/>
      <c r="I152" s="57"/>
      <c r="J152" s="57"/>
      <c r="K152" s="57"/>
      <c r="L152" s="58"/>
      <c r="M152" s="8"/>
      <c r="O152" s="8" t="s">
        <v>200</v>
      </c>
      <c r="P152" s="8" t="s">
        <v>201</v>
      </c>
    </row>
    <row r="153" spans="1:19" s="31" customFormat="1" x14ac:dyDescent="0.25">
      <c r="A153" s="72"/>
      <c r="B153" s="69"/>
      <c r="C153" s="70"/>
      <c r="D153" s="70"/>
      <c r="E153" s="70"/>
      <c r="F153" s="70"/>
      <c r="G153" s="70"/>
      <c r="H153" s="70"/>
      <c r="I153" s="70"/>
      <c r="J153" s="70"/>
      <c r="K153" s="70"/>
      <c r="L153" s="71"/>
      <c r="O153" s="8"/>
      <c r="P153" s="8"/>
    </row>
    <row r="154" spans="1:19" s="9" customFormat="1" x14ac:dyDescent="0.25">
      <c r="A154" s="27"/>
      <c r="B154" s="473" t="s">
        <v>255</v>
      </c>
      <c r="C154" s="474"/>
      <c r="D154" s="474"/>
      <c r="E154" s="474"/>
      <c r="F154" s="474"/>
      <c r="G154" s="474"/>
      <c r="H154" s="474"/>
      <c r="I154" s="474"/>
      <c r="J154" s="474"/>
      <c r="K154" s="474"/>
      <c r="L154" s="475"/>
      <c r="M154" s="48"/>
    </row>
    <row r="155" spans="1:19" s="31" customFormat="1" x14ac:dyDescent="0.25">
      <c r="A155" s="72"/>
      <c r="B155" s="68"/>
      <c r="C155" s="57"/>
      <c r="D155" s="57"/>
      <c r="E155" s="57"/>
      <c r="F155" s="57"/>
      <c r="G155" s="57"/>
      <c r="H155" s="57"/>
      <c r="I155" s="57"/>
      <c r="J155" s="57"/>
      <c r="K155" s="57"/>
      <c r="L155" s="58"/>
      <c r="O155" s="8" t="s">
        <v>336</v>
      </c>
      <c r="P155" s="8"/>
    </row>
    <row r="156" spans="1:19" s="31" customFormat="1" x14ac:dyDescent="0.25">
      <c r="A156" s="72"/>
      <c r="B156" s="266" t="str">
        <f>IF(Intro!$G$21="English",O156,P156)</f>
        <v>Assuming the necessary baseline quality and physical specifications are met, how much of a price difference (in percentage) would make price the most important factor in your purchasing decision?</v>
      </c>
      <c r="C156" s="267"/>
      <c r="D156" s="267"/>
      <c r="E156" s="267"/>
      <c r="F156" s="267"/>
      <c r="G156" s="267"/>
      <c r="H156" s="267"/>
      <c r="I156" s="267"/>
      <c r="J156" s="267"/>
      <c r="K156" s="267"/>
      <c r="L156" s="268"/>
      <c r="O156" s="8" t="s">
        <v>337</v>
      </c>
      <c r="P156" s="8" t="s">
        <v>338</v>
      </c>
    </row>
    <row r="157" spans="1:19" s="31" customFormat="1" x14ac:dyDescent="0.25">
      <c r="A157" s="72"/>
      <c r="B157" s="266"/>
      <c r="C157" s="267"/>
      <c r="D157" s="267"/>
      <c r="E157" s="267"/>
      <c r="F157" s="267"/>
      <c r="G157" s="267"/>
      <c r="H157" s="267"/>
      <c r="I157" s="267"/>
      <c r="J157" s="267"/>
      <c r="K157" s="267"/>
      <c r="L157" s="268"/>
      <c r="O157" s="8"/>
      <c r="P157" s="8"/>
    </row>
    <row r="158" spans="1:19" s="31" customFormat="1" x14ac:dyDescent="0.25">
      <c r="A158" s="72"/>
      <c r="B158" s="68"/>
      <c r="C158" s="57"/>
      <c r="D158" s="57"/>
      <c r="E158" s="57"/>
      <c r="F158" s="57"/>
      <c r="G158" s="57"/>
      <c r="H158" s="57"/>
      <c r="I158" s="57"/>
      <c r="J158" s="57"/>
      <c r="K158" s="57"/>
      <c r="L158" s="58"/>
      <c r="O158" s="8"/>
      <c r="P158" s="8"/>
    </row>
    <row r="159" spans="1:19" x14ac:dyDescent="0.25">
      <c r="A159" s="27"/>
      <c r="B159" s="421" t="str">
        <f>IF(Intro!$G$21="English",O159,P159)</f>
        <v>Response</v>
      </c>
      <c r="C159" s="422"/>
      <c r="D159" s="422"/>
      <c r="E159" s="430"/>
      <c r="F159" s="430"/>
      <c r="G159" s="430"/>
      <c r="H159" s="430"/>
      <c r="I159" s="57"/>
      <c r="J159" s="57"/>
      <c r="K159" s="57"/>
      <c r="L159" s="58"/>
      <c r="M159" s="8"/>
      <c r="O159" s="8" t="s">
        <v>200</v>
      </c>
      <c r="P159" s="8" t="s">
        <v>201</v>
      </c>
    </row>
    <row r="160" spans="1:19" s="31" customFormat="1" x14ac:dyDescent="0.25">
      <c r="A160" s="72"/>
      <c r="B160" s="69"/>
      <c r="C160" s="70"/>
      <c r="D160" s="70"/>
      <c r="E160" s="70"/>
      <c r="F160" s="70"/>
      <c r="G160" s="70"/>
      <c r="H160" s="70"/>
      <c r="I160" s="70"/>
      <c r="J160" s="70"/>
      <c r="K160" s="70"/>
      <c r="L160" s="71"/>
      <c r="O160" s="8"/>
      <c r="P160" s="8"/>
    </row>
    <row r="161" spans="1:19" s="9" customFormat="1" x14ac:dyDescent="0.25">
      <c r="A161" s="27"/>
      <c r="B161" s="473" t="s">
        <v>256</v>
      </c>
      <c r="C161" s="474"/>
      <c r="D161" s="474"/>
      <c r="E161" s="474"/>
      <c r="F161" s="474"/>
      <c r="G161" s="474"/>
      <c r="H161" s="474"/>
      <c r="I161" s="474"/>
      <c r="J161" s="474"/>
      <c r="K161" s="474"/>
      <c r="L161" s="475"/>
      <c r="M161" s="48"/>
      <c r="Q161" s="8"/>
      <c r="R161" s="8"/>
      <c r="S161" s="8"/>
    </row>
    <row r="162" spans="1:19" s="31" customFormat="1" x14ac:dyDescent="0.25">
      <c r="A162" s="72"/>
      <c r="B162" s="68"/>
      <c r="C162" s="57"/>
      <c r="D162" s="57"/>
      <c r="E162" s="57"/>
      <c r="F162" s="57"/>
      <c r="G162" s="57"/>
      <c r="H162" s="57"/>
      <c r="I162" s="57"/>
      <c r="J162" s="57"/>
      <c r="K162" s="57"/>
      <c r="L162" s="58"/>
      <c r="O162" s="8"/>
      <c r="P162" s="8"/>
      <c r="Q162" s="8"/>
      <c r="R162" s="8"/>
      <c r="S162" s="8"/>
    </row>
    <row r="163" spans="1:19" s="31" customFormat="1" x14ac:dyDescent="0.25">
      <c r="A163" s="72"/>
      <c r="B163" s="424" t="str">
        <f>IF(Intro!$G$21="English",O163,P163)</f>
        <v>In the Canadian market for the goods, which of the following countries tends to be the price leader?</v>
      </c>
      <c r="C163" s="425"/>
      <c r="D163" s="425"/>
      <c r="E163" s="425"/>
      <c r="F163" s="425"/>
      <c r="G163" s="425"/>
      <c r="H163" s="425"/>
      <c r="I163" s="425"/>
      <c r="J163" s="425"/>
      <c r="K163" s="425"/>
      <c r="L163" s="426"/>
      <c r="O163" s="8" t="s">
        <v>320</v>
      </c>
      <c r="P163" s="8" t="s">
        <v>321</v>
      </c>
      <c r="Q163" s="8"/>
      <c r="R163" s="8"/>
      <c r="S163" s="8"/>
    </row>
    <row r="164" spans="1:19" s="31" customFormat="1" x14ac:dyDescent="0.25">
      <c r="A164" s="72"/>
      <c r="B164" s="68"/>
      <c r="C164" s="57"/>
      <c r="D164" s="57"/>
      <c r="E164" s="57"/>
      <c r="F164" s="57"/>
      <c r="G164" s="57"/>
      <c r="H164" s="57"/>
      <c r="I164" s="57"/>
      <c r="J164" s="57"/>
      <c r="K164" s="57"/>
      <c r="L164" s="58"/>
      <c r="O164" s="8"/>
      <c r="P164" s="8"/>
      <c r="Q164" s="8"/>
      <c r="R164" s="8"/>
      <c r="S164" s="8"/>
    </row>
    <row r="165" spans="1:19" x14ac:dyDescent="0.25">
      <c r="A165" s="27"/>
      <c r="B165" s="552" t="str">
        <f>IF(Intro!$G$21="English",O165,P165)</f>
        <v>Response</v>
      </c>
      <c r="C165" s="553"/>
      <c r="D165" s="553"/>
      <c r="E165" s="430"/>
      <c r="F165" s="430"/>
      <c r="G165" s="430"/>
      <c r="H165" s="430"/>
      <c r="I165" s="57"/>
      <c r="J165" s="57"/>
      <c r="K165" s="57"/>
      <c r="L165" s="58"/>
      <c r="M165" s="8"/>
      <c r="O165" s="8" t="s">
        <v>200</v>
      </c>
      <c r="P165" s="8" t="s">
        <v>201</v>
      </c>
    </row>
    <row r="166" spans="1:19" s="31" customFormat="1" x14ac:dyDescent="0.25">
      <c r="A166" s="72"/>
      <c r="B166" s="68"/>
      <c r="C166" s="57"/>
      <c r="D166" s="57"/>
      <c r="E166" s="57"/>
      <c r="F166" s="57"/>
      <c r="G166" s="57"/>
      <c r="H166" s="57"/>
      <c r="I166" s="57"/>
      <c r="J166" s="57"/>
      <c r="K166" s="57"/>
      <c r="L166" s="58"/>
      <c r="O166" s="8"/>
      <c r="P166" s="8"/>
      <c r="Q166" s="8"/>
      <c r="R166" s="8"/>
      <c r="S166" s="8"/>
    </row>
    <row r="167" spans="1:19" s="31" customFormat="1" x14ac:dyDescent="0.25">
      <c r="A167" s="72"/>
      <c r="B167" s="424" t="str">
        <f>IF(Intro!$G$21="English",O167,P167)</f>
        <v>If the country of origin of the price leader is unknown, indicate the name of the company that tends to be the price leader.</v>
      </c>
      <c r="C167" s="425"/>
      <c r="D167" s="425"/>
      <c r="E167" s="425"/>
      <c r="F167" s="425"/>
      <c r="G167" s="425"/>
      <c r="H167" s="425"/>
      <c r="I167" s="425"/>
      <c r="J167" s="425"/>
      <c r="K167" s="425"/>
      <c r="L167" s="426"/>
      <c r="O167" s="8" t="s">
        <v>139</v>
      </c>
      <c r="P167" s="8" t="s">
        <v>293</v>
      </c>
      <c r="Q167" s="8"/>
      <c r="R167" s="8"/>
      <c r="S167" s="8"/>
    </row>
    <row r="168" spans="1:19" s="31" customFormat="1" x14ac:dyDescent="0.25">
      <c r="A168" s="72"/>
      <c r="B168" s="68"/>
      <c r="C168" s="57"/>
      <c r="D168" s="57"/>
      <c r="E168" s="57"/>
      <c r="F168" s="57"/>
      <c r="G168" s="57"/>
      <c r="H168" s="57"/>
      <c r="I168" s="57"/>
      <c r="J168" s="57"/>
      <c r="K168" s="57"/>
      <c r="L168" s="58"/>
      <c r="O168" s="8"/>
      <c r="P168" s="8"/>
      <c r="Q168" s="8"/>
      <c r="R168" s="8"/>
      <c r="S168" s="8"/>
    </row>
    <row r="169" spans="1:19" s="9" customFormat="1" x14ac:dyDescent="0.25">
      <c r="A169" s="27"/>
      <c r="B169" s="431"/>
      <c r="C169" s="432"/>
      <c r="D169" s="432"/>
      <c r="E169" s="432"/>
      <c r="F169" s="432"/>
      <c r="G169" s="432"/>
      <c r="H169" s="432"/>
      <c r="I169" s="432"/>
      <c r="J169" s="432"/>
      <c r="K169" s="432"/>
      <c r="L169" s="433"/>
      <c r="M169" s="31"/>
      <c r="O169" s="9" t="s">
        <v>420</v>
      </c>
      <c r="P169" s="9" t="s">
        <v>425</v>
      </c>
    </row>
    <row r="170" spans="1:19" s="9" customFormat="1" x14ac:dyDescent="0.25">
      <c r="A170" s="27"/>
      <c r="B170" s="431"/>
      <c r="C170" s="432"/>
      <c r="D170" s="432"/>
      <c r="E170" s="432"/>
      <c r="F170" s="432"/>
      <c r="G170" s="432"/>
      <c r="H170" s="432"/>
      <c r="I170" s="432"/>
      <c r="J170" s="432"/>
      <c r="K170" s="432"/>
      <c r="L170" s="433"/>
      <c r="M170" s="31"/>
      <c r="O170" s="9" t="s">
        <v>65</v>
      </c>
      <c r="P170" s="9" t="s">
        <v>66</v>
      </c>
    </row>
    <row r="171" spans="1:19" s="9" customFormat="1" x14ac:dyDescent="0.25">
      <c r="A171" s="27"/>
      <c r="B171" s="431"/>
      <c r="C171" s="432"/>
      <c r="D171" s="432"/>
      <c r="E171" s="432"/>
      <c r="F171" s="432"/>
      <c r="G171" s="432"/>
      <c r="H171" s="432"/>
      <c r="I171" s="432"/>
      <c r="J171" s="432"/>
      <c r="K171" s="432"/>
      <c r="L171" s="433"/>
      <c r="M171" s="31"/>
      <c r="O171" s="9" t="s">
        <v>430</v>
      </c>
      <c r="P171" s="9" t="s">
        <v>379</v>
      </c>
    </row>
    <row r="172" spans="1:19" s="9" customFormat="1" x14ac:dyDescent="0.25">
      <c r="A172" s="27"/>
      <c r="B172" s="431"/>
      <c r="C172" s="432"/>
      <c r="D172" s="432"/>
      <c r="E172" s="432"/>
      <c r="F172" s="432"/>
      <c r="G172" s="432"/>
      <c r="H172" s="432"/>
      <c r="I172" s="432"/>
      <c r="J172" s="432"/>
      <c r="K172" s="432"/>
      <c r="L172" s="433"/>
      <c r="M172" s="31"/>
    </row>
    <row r="173" spans="1:19" s="9" customFormat="1" x14ac:dyDescent="0.25">
      <c r="A173" s="27"/>
      <c r="B173" s="431"/>
      <c r="C173" s="432"/>
      <c r="D173" s="432"/>
      <c r="E173" s="432"/>
      <c r="F173" s="432"/>
      <c r="G173" s="432"/>
      <c r="H173" s="432"/>
      <c r="I173" s="432"/>
      <c r="J173" s="432"/>
      <c r="K173" s="432"/>
      <c r="L173" s="433"/>
      <c r="M173" s="31"/>
    </row>
    <row r="174" spans="1:19" s="9" customFormat="1" x14ac:dyDescent="0.25">
      <c r="A174" s="27"/>
      <c r="B174" s="431"/>
      <c r="C174" s="432"/>
      <c r="D174" s="432"/>
      <c r="E174" s="432"/>
      <c r="F174" s="432"/>
      <c r="G174" s="432"/>
      <c r="H174" s="432"/>
      <c r="I174" s="432"/>
      <c r="J174" s="432"/>
      <c r="K174" s="432"/>
      <c r="L174" s="433"/>
      <c r="M174" s="31"/>
    </row>
    <row r="175" spans="1:19" s="9" customFormat="1" x14ac:dyDescent="0.25">
      <c r="A175" s="27"/>
      <c r="B175" s="431"/>
      <c r="C175" s="432"/>
      <c r="D175" s="432"/>
      <c r="E175" s="432"/>
      <c r="F175" s="432"/>
      <c r="G175" s="432"/>
      <c r="H175" s="432"/>
      <c r="I175" s="432"/>
      <c r="J175" s="432"/>
      <c r="K175" s="432"/>
      <c r="L175" s="433"/>
      <c r="M175" s="31"/>
    </row>
    <row r="176" spans="1:19" s="9" customFormat="1" x14ac:dyDescent="0.25">
      <c r="A176" s="27"/>
      <c r="B176" s="431"/>
      <c r="C176" s="432"/>
      <c r="D176" s="432"/>
      <c r="E176" s="432"/>
      <c r="F176" s="432"/>
      <c r="G176" s="432"/>
      <c r="H176" s="432"/>
      <c r="I176" s="432"/>
      <c r="J176" s="432"/>
      <c r="K176" s="432"/>
      <c r="L176" s="433"/>
      <c r="M176" s="31"/>
    </row>
    <row r="177" spans="1:19" s="31" customFormat="1" x14ac:dyDescent="0.25">
      <c r="A177" s="72"/>
      <c r="B177" s="69"/>
      <c r="C177" s="70"/>
      <c r="D177" s="70"/>
      <c r="E177" s="70"/>
      <c r="F177" s="70"/>
      <c r="G177" s="70"/>
      <c r="H177" s="70"/>
      <c r="I177" s="70"/>
      <c r="J177" s="70"/>
      <c r="K177" s="70"/>
      <c r="L177" s="71"/>
      <c r="O177" s="8"/>
      <c r="P177" s="8"/>
      <c r="Q177" s="8"/>
      <c r="R177" s="8"/>
      <c r="S177" s="8"/>
    </row>
    <row r="178" spans="1:19" s="31" customFormat="1" x14ac:dyDescent="0.25">
      <c r="A178" s="56"/>
      <c r="B178" s="506" t="str">
        <f>UPPER(IF(Intro!$G$21="English",O178,P178))</f>
        <v>CERTIFICATION OR QUALIFICATION OF SUPPLIERS</v>
      </c>
      <c r="C178" s="507"/>
      <c r="D178" s="507"/>
      <c r="E178" s="507"/>
      <c r="F178" s="507"/>
      <c r="G178" s="507"/>
      <c r="H178" s="507"/>
      <c r="I178" s="507"/>
      <c r="J178" s="507"/>
      <c r="K178" s="507"/>
      <c r="L178" s="508"/>
      <c r="O178" s="8" t="s">
        <v>604</v>
      </c>
      <c r="P178" s="8" t="s">
        <v>605</v>
      </c>
      <c r="Q178" s="8"/>
      <c r="R178" s="8"/>
      <c r="S178" s="8"/>
    </row>
    <row r="179" spans="1:19" s="31" customFormat="1" x14ac:dyDescent="0.25">
      <c r="A179" s="56"/>
      <c r="B179" s="473" t="s">
        <v>257</v>
      </c>
      <c r="C179" s="474"/>
      <c r="D179" s="474"/>
      <c r="E179" s="474"/>
      <c r="F179" s="474"/>
      <c r="G179" s="474"/>
      <c r="H179" s="474"/>
      <c r="I179" s="474"/>
      <c r="J179" s="474"/>
      <c r="K179" s="474"/>
      <c r="L179" s="475"/>
      <c r="O179" s="8"/>
      <c r="P179" s="8"/>
      <c r="Q179" s="8"/>
      <c r="R179" s="8"/>
      <c r="S179" s="8"/>
    </row>
    <row r="180" spans="1:19" s="31" customFormat="1" x14ac:dyDescent="0.25">
      <c r="A180" s="56"/>
      <c r="B180" s="230"/>
      <c r="C180" s="231"/>
      <c r="D180" s="231"/>
      <c r="E180" s="231"/>
      <c r="F180" s="231"/>
      <c r="G180" s="231"/>
      <c r="H180" s="231"/>
      <c r="I180" s="231"/>
      <c r="J180" s="231"/>
      <c r="K180" s="231"/>
      <c r="L180" s="232"/>
      <c r="O180" s="8"/>
      <c r="P180" s="8"/>
      <c r="Q180" s="8"/>
      <c r="R180" s="8"/>
      <c r="S180" s="8"/>
    </row>
    <row r="181" spans="1:19" s="31" customFormat="1" ht="14.45" customHeight="1" x14ac:dyDescent="0.25">
      <c r="A181" s="56"/>
      <c r="B181" s="266" t="str">
        <f>IF(Intro!$G$21="English",O181,P181)</f>
        <v>Indicate if your firm certifies or qualifies its supplier(s) of the goods.</v>
      </c>
      <c r="C181" s="509"/>
      <c r="D181" s="509"/>
      <c r="E181" s="509"/>
      <c r="F181" s="509"/>
      <c r="G181" s="233"/>
      <c r="H181" s="233"/>
      <c r="I181" s="233"/>
      <c r="J181" s="233"/>
      <c r="K181" s="233"/>
      <c r="L181" s="220"/>
      <c r="O181" s="8" t="s">
        <v>606</v>
      </c>
      <c r="P181" s="8" t="s">
        <v>607</v>
      </c>
      <c r="Q181" s="8"/>
      <c r="R181" s="8"/>
      <c r="S181" s="8"/>
    </row>
    <row r="182" spans="1:19" s="31" customFormat="1" ht="14.45" customHeight="1" x14ac:dyDescent="0.25">
      <c r="A182" s="56"/>
      <c r="B182" s="218"/>
      <c r="C182" s="224"/>
      <c r="D182" s="224"/>
      <c r="E182" s="224"/>
      <c r="F182" s="224"/>
      <c r="G182" s="233"/>
      <c r="H182" s="233"/>
      <c r="I182" s="233"/>
      <c r="J182" s="233"/>
      <c r="K182" s="233"/>
      <c r="L182" s="220"/>
      <c r="O182" s="8" t="s">
        <v>264</v>
      </c>
      <c r="P182" s="8" t="s">
        <v>265</v>
      </c>
      <c r="Q182" s="8"/>
      <c r="R182" s="8"/>
      <c r="S182" s="8"/>
    </row>
    <row r="183" spans="1:19" s="31" customFormat="1" ht="14.45" customHeight="1" x14ac:dyDescent="0.25">
      <c r="A183" s="56"/>
      <c r="B183" s="373" t="str">
        <f>IF(Intro!$G$21="English",O182,P182)</f>
        <v>Select Yes or No</v>
      </c>
      <c r="C183" s="374"/>
      <c r="D183" s="221"/>
      <c r="E183" s="510" t="str">
        <f>IF(D183="Yes",O183,IF(D183="Oui",P183,IF(D183="No",O184,IF(D183="Non",P184,""))))</f>
        <v/>
      </c>
      <c r="F183" s="511"/>
      <c r="G183" s="511"/>
      <c r="H183" s="511"/>
      <c r="I183" s="511"/>
      <c r="J183" s="511"/>
      <c r="K183" s="511"/>
      <c r="L183" s="512"/>
      <c r="O183" s="31" t="s">
        <v>608</v>
      </c>
      <c r="P183" s="31" t="s">
        <v>609</v>
      </c>
      <c r="Q183" s="8"/>
      <c r="R183" s="8"/>
      <c r="S183" s="8"/>
    </row>
    <row r="184" spans="1:19" s="31" customFormat="1" x14ac:dyDescent="0.25">
      <c r="A184" s="56"/>
      <c r="B184" s="234"/>
      <c r="C184" s="235"/>
      <c r="D184" s="235"/>
      <c r="E184" s="235"/>
      <c r="F184" s="235"/>
      <c r="G184" s="235"/>
      <c r="H184" s="235"/>
      <c r="I184" s="235"/>
      <c r="J184" s="235"/>
      <c r="K184" s="235"/>
      <c r="L184" s="236"/>
      <c r="O184" s="31" t="s">
        <v>610</v>
      </c>
      <c r="P184" s="31" t="s">
        <v>611</v>
      </c>
      <c r="Q184" s="8"/>
      <c r="R184" s="8"/>
      <c r="S184" s="8"/>
    </row>
    <row r="185" spans="1:19" s="9" customFormat="1" x14ac:dyDescent="0.25">
      <c r="A185" s="6"/>
      <c r="B185" s="473" t="s">
        <v>258</v>
      </c>
      <c r="C185" s="474"/>
      <c r="D185" s="474"/>
      <c r="E185" s="474"/>
      <c r="F185" s="474"/>
      <c r="G185" s="474"/>
      <c r="H185" s="474"/>
      <c r="I185" s="474"/>
      <c r="J185" s="474"/>
      <c r="K185" s="474"/>
      <c r="L185" s="475"/>
      <c r="M185" s="48"/>
      <c r="Q185" s="8"/>
      <c r="R185" s="8"/>
      <c r="S185" s="8"/>
    </row>
    <row r="186" spans="1:19" s="31" customFormat="1" x14ac:dyDescent="0.25">
      <c r="A186" s="56"/>
      <c r="B186" s="68"/>
      <c r="C186" s="51"/>
      <c r="D186" s="51"/>
      <c r="E186" s="51"/>
      <c r="F186" s="51"/>
      <c r="G186" s="51"/>
      <c r="H186" s="51"/>
      <c r="I186" s="51"/>
      <c r="J186" s="51"/>
      <c r="K186" s="51"/>
      <c r="L186" s="58"/>
      <c r="O186" s="8"/>
      <c r="P186" s="8"/>
      <c r="Q186" s="8"/>
      <c r="R186" s="8"/>
      <c r="S186" s="8"/>
    </row>
    <row r="187" spans="1:19" s="31" customFormat="1" ht="14.45" customHeight="1" x14ac:dyDescent="0.25">
      <c r="A187" s="56"/>
      <c r="B187" s="316" t="str">
        <f>IF(Intro!$G$21="English",O187,P187)</f>
        <v xml:space="preserve">Briefly describe the factors that your firm considers when certifying or qualifying a new supplier of the goods, and provide an estimate of the time it takes to do so. </v>
      </c>
      <c r="C187" s="504"/>
      <c r="D187" s="504"/>
      <c r="E187" s="504"/>
      <c r="F187" s="504"/>
      <c r="G187" s="504"/>
      <c r="H187" s="504"/>
      <c r="I187" s="504"/>
      <c r="J187" s="504"/>
      <c r="K187" s="504"/>
      <c r="L187" s="318"/>
      <c r="O187" s="8" t="s">
        <v>612</v>
      </c>
      <c r="P187" s="8" t="s">
        <v>613</v>
      </c>
      <c r="Q187" s="8"/>
      <c r="R187" s="8"/>
      <c r="S187" s="8"/>
    </row>
    <row r="188" spans="1:19" s="31" customFormat="1" x14ac:dyDescent="0.25">
      <c r="A188" s="56"/>
      <c r="B188" s="316"/>
      <c r="C188" s="504"/>
      <c r="D188" s="504"/>
      <c r="E188" s="504"/>
      <c r="F188" s="504"/>
      <c r="G188" s="504"/>
      <c r="H188" s="504"/>
      <c r="I188" s="504"/>
      <c r="J188" s="504"/>
      <c r="K188" s="504"/>
      <c r="L188" s="318"/>
      <c r="O188" s="8"/>
      <c r="P188" s="8"/>
      <c r="Q188" s="8"/>
      <c r="R188" s="8"/>
      <c r="S188" s="8"/>
    </row>
    <row r="189" spans="1:19" s="31" customFormat="1" x14ac:dyDescent="0.25">
      <c r="A189" s="56"/>
      <c r="B189" s="68"/>
      <c r="C189" s="51"/>
      <c r="D189" s="51"/>
      <c r="E189" s="51"/>
      <c r="F189" s="51"/>
      <c r="G189" s="51"/>
      <c r="H189" s="51"/>
      <c r="I189" s="51"/>
      <c r="J189" s="51"/>
      <c r="K189" s="51"/>
      <c r="L189" s="58"/>
      <c r="O189" s="8"/>
      <c r="P189" s="8"/>
      <c r="Q189" s="8"/>
      <c r="R189" s="8"/>
      <c r="S189" s="8"/>
    </row>
    <row r="190" spans="1:19" x14ac:dyDescent="0.25">
      <c r="B190" s="421" t="str">
        <f>IF(Intro!$G$21="English",O190,P190)</f>
        <v>Time required</v>
      </c>
      <c r="C190" s="422"/>
      <c r="D190" s="99" t="str">
        <f>IF(Intro!$G$21="English",O191,P191)</f>
        <v>months</v>
      </c>
      <c r="E190" s="513"/>
      <c r="F190" s="513"/>
      <c r="G190" s="51"/>
      <c r="H190" s="51"/>
      <c r="I190" s="51"/>
      <c r="J190" s="51"/>
      <c r="K190" s="51"/>
      <c r="L190" s="58"/>
      <c r="M190" s="8"/>
      <c r="O190" s="8" t="s">
        <v>245</v>
      </c>
      <c r="P190" s="8" t="s">
        <v>246</v>
      </c>
    </row>
    <row r="191" spans="1:19" s="31" customFormat="1" x14ac:dyDescent="0.25">
      <c r="A191" s="56"/>
      <c r="B191" s="68"/>
      <c r="C191" s="51"/>
      <c r="D191" s="51"/>
      <c r="E191" s="51"/>
      <c r="F191" s="51"/>
      <c r="G191" s="51"/>
      <c r="H191" s="51"/>
      <c r="I191" s="51"/>
      <c r="J191" s="51"/>
      <c r="K191" s="51"/>
      <c r="L191" s="58"/>
      <c r="O191" s="8" t="s">
        <v>244</v>
      </c>
      <c r="P191" s="8" t="s">
        <v>247</v>
      </c>
      <c r="Q191" s="8"/>
      <c r="R191" s="8"/>
      <c r="S191" s="8"/>
    </row>
    <row r="192" spans="1:19" s="9" customFormat="1" x14ac:dyDescent="0.25">
      <c r="A192" s="6"/>
      <c r="B192" s="431"/>
      <c r="C192" s="502"/>
      <c r="D192" s="502"/>
      <c r="E192" s="502"/>
      <c r="F192" s="502"/>
      <c r="G192" s="502"/>
      <c r="H192" s="502"/>
      <c r="I192" s="502"/>
      <c r="J192" s="502"/>
      <c r="K192" s="502"/>
      <c r="L192" s="433"/>
      <c r="M192" s="31"/>
    </row>
    <row r="193" spans="1:19" s="9" customFormat="1" x14ac:dyDescent="0.25">
      <c r="A193" s="6"/>
      <c r="B193" s="431"/>
      <c r="C193" s="502"/>
      <c r="D193" s="502"/>
      <c r="E193" s="502"/>
      <c r="F193" s="502"/>
      <c r="G193" s="502"/>
      <c r="H193" s="502"/>
      <c r="I193" s="502"/>
      <c r="J193" s="502"/>
      <c r="K193" s="502"/>
      <c r="L193" s="433"/>
      <c r="M193" s="31"/>
    </row>
    <row r="194" spans="1:19" s="9" customFormat="1" x14ac:dyDescent="0.25">
      <c r="A194" s="6"/>
      <c r="B194" s="431"/>
      <c r="C194" s="502"/>
      <c r="D194" s="502"/>
      <c r="E194" s="502"/>
      <c r="F194" s="502"/>
      <c r="G194" s="502"/>
      <c r="H194" s="502"/>
      <c r="I194" s="502"/>
      <c r="J194" s="502"/>
      <c r="K194" s="502"/>
      <c r="L194" s="433"/>
      <c r="M194" s="31"/>
    </row>
    <row r="195" spans="1:19" s="9" customFormat="1" x14ac:dyDescent="0.25">
      <c r="A195" s="6"/>
      <c r="B195" s="431"/>
      <c r="C195" s="502"/>
      <c r="D195" s="502"/>
      <c r="E195" s="502"/>
      <c r="F195" s="502"/>
      <c r="G195" s="502"/>
      <c r="H195" s="502"/>
      <c r="I195" s="502"/>
      <c r="J195" s="502"/>
      <c r="K195" s="502"/>
      <c r="L195" s="433"/>
      <c r="M195" s="31"/>
    </row>
    <row r="196" spans="1:19" s="9" customFormat="1" x14ac:dyDescent="0.25">
      <c r="A196" s="6"/>
      <c r="B196" s="431"/>
      <c r="C196" s="502"/>
      <c r="D196" s="502"/>
      <c r="E196" s="502"/>
      <c r="F196" s="502"/>
      <c r="G196" s="502"/>
      <c r="H196" s="502"/>
      <c r="I196" s="502"/>
      <c r="J196" s="502"/>
      <c r="K196" s="502"/>
      <c r="L196" s="433"/>
      <c r="M196" s="31"/>
    </row>
    <row r="197" spans="1:19" s="9" customFormat="1" x14ac:dyDescent="0.25">
      <c r="A197" s="6"/>
      <c r="B197" s="431"/>
      <c r="C197" s="502"/>
      <c r="D197" s="502"/>
      <c r="E197" s="502"/>
      <c r="F197" s="502"/>
      <c r="G197" s="502"/>
      <c r="H197" s="502"/>
      <c r="I197" s="502"/>
      <c r="J197" s="502"/>
      <c r="K197" s="502"/>
      <c r="L197" s="433"/>
      <c r="M197" s="31"/>
    </row>
    <row r="198" spans="1:19" s="9" customFormat="1" x14ac:dyDescent="0.25">
      <c r="A198" s="6"/>
      <c r="B198" s="431"/>
      <c r="C198" s="502"/>
      <c r="D198" s="502"/>
      <c r="E198" s="502"/>
      <c r="F198" s="502"/>
      <c r="G198" s="502"/>
      <c r="H198" s="502"/>
      <c r="I198" s="502"/>
      <c r="J198" s="502"/>
      <c r="K198" s="502"/>
      <c r="L198" s="433"/>
      <c r="M198" s="31"/>
    </row>
    <row r="199" spans="1:19" s="9" customFormat="1" x14ac:dyDescent="0.25">
      <c r="A199" s="6"/>
      <c r="B199" s="431"/>
      <c r="C199" s="502"/>
      <c r="D199" s="502"/>
      <c r="E199" s="502"/>
      <c r="F199" s="502"/>
      <c r="G199" s="502"/>
      <c r="H199" s="502"/>
      <c r="I199" s="502"/>
      <c r="J199" s="502"/>
      <c r="K199" s="502"/>
      <c r="L199" s="433"/>
      <c r="M199" s="31"/>
    </row>
    <row r="200" spans="1:19" s="31" customFormat="1" x14ac:dyDescent="0.25">
      <c r="A200" s="56"/>
      <c r="B200" s="222"/>
      <c r="C200" s="70"/>
      <c r="D200" s="70"/>
      <c r="E200" s="70"/>
      <c r="F200" s="70"/>
      <c r="G200" s="70"/>
      <c r="H200" s="70"/>
      <c r="I200" s="70"/>
      <c r="J200" s="70"/>
      <c r="K200" s="70"/>
      <c r="L200" s="71"/>
      <c r="O200" s="8"/>
      <c r="P200" s="8"/>
      <c r="Q200" s="8"/>
      <c r="R200" s="8"/>
      <c r="S200" s="8"/>
    </row>
    <row r="201" spans="1:19" s="9" customFormat="1" x14ac:dyDescent="0.25">
      <c r="A201" s="6"/>
      <c r="B201" s="473" t="s">
        <v>259</v>
      </c>
      <c r="C201" s="474"/>
      <c r="D201" s="474"/>
      <c r="E201" s="474"/>
      <c r="F201" s="474"/>
      <c r="G201" s="474"/>
      <c r="H201" s="474"/>
      <c r="I201" s="474"/>
      <c r="J201" s="474"/>
      <c r="K201" s="474"/>
      <c r="L201" s="475"/>
      <c r="M201" s="48"/>
      <c r="Q201" s="8"/>
      <c r="R201" s="8"/>
      <c r="S201" s="8"/>
    </row>
    <row r="202" spans="1:19" s="31" customFormat="1" x14ac:dyDescent="0.25">
      <c r="A202" s="56"/>
      <c r="B202" s="68"/>
      <c r="C202" s="51"/>
      <c r="D202" s="51"/>
      <c r="E202" s="51"/>
      <c r="F202" s="51"/>
      <c r="G202" s="51"/>
      <c r="H202" s="51"/>
      <c r="I202" s="51"/>
      <c r="J202" s="51"/>
      <c r="K202" s="51"/>
      <c r="L202" s="58"/>
      <c r="O202" s="8"/>
      <c r="P202" s="8"/>
      <c r="Q202" s="8"/>
      <c r="R202" s="8"/>
      <c r="S202" s="8"/>
    </row>
    <row r="203" spans="1:19" s="31" customFormat="1" x14ac:dyDescent="0.25">
      <c r="A203" s="56"/>
      <c r="B203" s="424" t="str">
        <f>IF(Intro!$G$21="English",O203,P203)</f>
        <v>For what types of the goods does your firm require its suppliers to be certified or qualified?</v>
      </c>
      <c r="C203" s="501"/>
      <c r="D203" s="501"/>
      <c r="E203" s="501"/>
      <c r="F203" s="501"/>
      <c r="G203" s="501"/>
      <c r="H203" s="501"/>
      <c r="I203" s="501"/>
      <c r="J203" s="501"/>
      <c r="K203" s="501"/>
      <c r="L203" s="426"/>
      <c r="O203" s="8" t="s">
        <v>602</v>
      </c>
      <c r="P203" s="8" t="s">
        <v>614</v>
      </c>
      <c r="Q203" s="8"/>
      <c r="R203" s="8"/>
      <c r="S203" s="8"/>
    </row>
    <row r="204" spans="1:19" s="31" customFormat="1" x14ac:dyDescent="0.25">
      <c r="A204" s="56"/>
      <c r="B204" s="68"/>
      <c r="C204" s="51"/>
      <c r="D204" s="51"/>
      <c r="E204" s="51"/>
      <c r="F204" s="51"/>
      <c r="G204" s="51"/>
      <c r="H204" s="51"/>
      <c r="I204" s="51"/>
      <c r="J204" s="51"/>
      <c r="K204" s="51"/>
      <c r="L204" s="58"/>
      <c r="O204" s="8"/>
      <c r="P204" s="8"/>
      <c r="Q204" s="8"/>
      <c r="R204" s="8"/>
      <c r="S204" s="8"/>
    </row>
    <row r="205" spans="1:19" s="9" customFormat="1" x14ac:dyDescent="0.25">
      <c r="A205" s="6"/>
      <c r="B205" s="431"/>
      <c r="C205" s="502"/>
      <c r="D205" s="502"/>
      <c r="E205" s="502"/>
      <c r="F205" s="502"/>
      <c r="G205" s="502"/>
      <c r="H205" s="502"/>
      <c r="I205" s="502"/>
      <c r="J205" s="502"/>
      <c r="K205" s="502"/>
      <c r="L205" s="433"/>
      <c r="M205" s="31"/>
    </row>
    <row r="206" spans="1:19" s="9" customFormat="1" x14ac:dyDescent="0.25">
      <c r="A206" s="6"/>
      <c r="B206" s="431"/>
      <c r="C206" s="502"/>
      <c r="D206" s="502"/>
      <c r="E206" s="502"/>
      <c r="F206" s="502"/>
      <c r="G206" s="502"/>
      <c r="H206" s="502"/>
      <c r="I206" s="502"/>
      <c r="J206" s="502"/>
      <c r="K206" s="502"/>
      <c r="L206" s="433"/>
      <c r="M206" s="31"/>
    </row>
    <row r="207" spans="1:19" s="9" customFormat="1" x14ac:dyDescent="0.25">
      <c r="A207" s="6"/>
      <c r="B207" s="431"/>
      <c r="C207" s="502"/>
      <c r="D207" s="502"/>
      <c r="E207" s="502"/>
      <c r="F207" s="502"/>
      <c r="G207" s="502"/>
      <c r="H207" s="502"/>
      <c r="I207" s="502"/>
      <c r="J207" s="502"/>
      <c r="K207" s="502"/>
      <c r="L207" s="433"/>
      <c r="M207" s="31"/>
    </row>
    <row r="208" spans="1:19" s="9" customFormat="1" x14ac:dyDescent="0.25">
      <c r="A208" s="6"/>
      <c r="B208" s="431"/>
      <c r="C208" s="502"/>
      <c r="D208" s="502"/>
      <c r="E208" s="502"/>
      <c r="F208" s="502"/>
      <c r="G208" s="502"/>
      <c r="H208" s="502"/>
      <c r="I208" s="502"/>
      <c r="J208" s="502"/>
      <c r="K208" s="502"/>
      <c r="L208" s="433"/>
      <c r="M208" s="31"/>
    </row>
    <row r="209" spans="1:19" s="9" customFormat="1" x14ac:dyDescent="0.25">
      <c r="A209" s="6"/>
      <c r="B209" s="431"/>
      <c r="C209" s="502"/>
      <c r="D209" s="502"/>
      <c r="E209" s="502"/>
      <c r="F209" s="502"/>
      <c r="G209" s="502"/>
      <c r="H209" s="502"/>
      <c r="I209" s="502"/>
      <c r="J209" s="502"/>
      <c r="K209" s="502"/>
      <c r="L209" s="433"/>
      <c r="M209" s="31"/>
    </row>
    <row r="210" spans="1:19" s="9" customFormat="1" x14ac:dyDescent="0.25">
      <c r="A210" s="6"/>
      <c r="B210" s="431"/>
      <c r="C210" s="502"/>
      <c r="D210" s="502"/>
      <c r="E210" s="502"/>
      <c r="F210" s="502"/>
      <c r="G210" s="502"/>
      <c r="H210" s="502"/>
      <c r="I210" s="502"/>
      <c r="J210" s="502"/>
      <c r="K210" s="502"/>
      <c r="L210" s="433"/>
      <c r="M210" s="31"/>
    </row>
    <row r="211" spans="1:19" s="9" customFormat="1" x14ac:dyDescent="0.25">
      <c r="A211" s="6"/>
      <c r="B211" s="431"/>
      <c r="C211" s="502"/>
      <c r="D211" s="502"/>
      <c r="E211" s="502"/>
      <c r="F211" s="502"/>
      <c r="G211" s="502"/>
      <c r="H211" s="502"/>
      <c r="I211" s="502"/>
      <c r="J211" s="502"/>
      <c r="K211" s="502"/>
      <c r="L211" s="433"/>
      <c r="M211" s="31"/>
    </row>
    <row r="212" spans="1:19" s="9" customFormat="1" x14ac:dyDescent="0.25">
      <c r="A212" s="6"/>
      <c r="B212" s="431"/>
      <c r="C212" s="502"/>
      <c r="D212" s="502"/>
      <c r="E212" s="502"/>
      <c r="F212" s="502"/>
      <c r="G212" s="502"/>
      <c r="H212" s="502"/>
      <c r="I212" s="502"/>
      <c r="J212" s="502"/>
      <c r="K212" s="502"/>
      <c r="L212" s="433"/>
      <c r="M212" s="31"/>
    </row>
    <row r="213" spans="1:19" s="31" customFormat="1" x14ac:dyDescent="0.25">
      <c r="A213" s="56"/>
      <c r="B213" s="222"/>
      <c r="C213" s="70"/>
      <c r="D213" s="70"/>
      <c r="E213" s="70"/>
      <c r="F213" s="70"/>
      <c r="G213" s="70"/>
      <c r="H213" s="70"/>
      <c r="I213" s="70"/>
      <c r="J213" s="70"/>
      <c r="K213" s="70"/>
      <c r="L213" s="71"/>
      <c r="O213" s="8"/>
      <c r="P213" s="8"/>
      <c r="Q213" s="8"/>
      <c r="R213" s="8"/>
      <c r="S213" s="8"/>
    </row>
    <row r="214" spans="1:19" s="9" customFormat="1" x14ac:dyDescent="0.25">
      <c r="A214" s="6"/>
      <c r="B214" s="473" t="s">
        <v>131</v>
      </c>
      <c r="C214" s="474"/>
      <c r="D214" s="474"/>
      <c r="E214" s="474"/>
      <c r="F214" s="474"/>
      <c r="G214" s="474"/>
      <c r="H214" s="474"/>
      <c r="I214" s="474"/>
      <c r="J214" s="474"/>
      <c r="K214" s="474"/>
      <c r="L214" s="475"/>
      <c r="M214" s="48"/>
      <c r="Q214" s="8"/>
      <c r="R214" s="8"/>
      <c r="S214" s="8"/>
    </row>
    <row r="215" spans="1:19" s="31" customFormat="1" x14ac:dyDescent="0.25">
      <c r="A215" s="56"/>
      <c r="B215" s="68"/>
      <c r="C215" s="51"/>
      <c r="D215" s="51"/>
      <c r="E215" s="51"/>
      <c r="F215" s="51"/>
      <c r="G215" s="51"/>
      <c r="H215" s="51"/>
      <c r="I215" s="51"/>
      <c r="J215" s="51"/>
      <c r="K215" s="51"/>
      <c r="L215" s="58"/>
      <c r="O215" s="8"/>
      <c r="P215" s="8"/>
      <c r="Q215" s="8"/>
      <c r="R215" s="8"/>
      <c r="S215" s="8"/>
    </row>
    <row r="216" spans="1:19" s="31" customFormat="1" x14ac:dyDescent="0.25">
      <c r="A216" s="56"/>
      <c r="B216" s="424" t="str">
        <f>IF(Intro!$G$21="English",O216,P216)</f>
        <v>Provide details on whether your certification or qualification requirements for suppliers of the goods vary by type, end use, or country of origin.</v>
      </c>
      <c r="C216" s="501"/>
      <c r="D216" s="501"/>
      <c r="E216" s="501"/>
      <c r="F216" s="501"/>
      <c r="G216" s="501"/>
      <c r="H216" s="501"/>
      <c r="I216" s="501"/>
      <c r="J216" s="501"/>
      <c r="K216" s="501"/>
      <c r="L216" s="426"/>
      <c r="O216" s="8" t="s">
        <v>615</v>
      </c>
      <c r="P216" s="8" t="s">
        <v>616</v>
      </c>
      <c r="Q216" s="8"/>
      <c r="R216" s="8"/>
      <c r="S216" s="8"/>
    </row>
    <row r="217" spans="1:19" s="31" customFormat="1" x14ac:dyDescent="0.25">
      <c r="A217" s="56"/>
      <c r="B217" s="68"/>
      <c r="C217" s="51"/>
      <c r="D217" s="51"/>
      <c r="E217" s="51"/>
      <c r="F217" s="51"/>
      <c r="G217" s="51"/>
      <c r="H217" s="51"/>
      <c r="I217" s="51"/>
      <c r="J217" s="51"/>
      <c r="K217" s="51"/>
      <c r="L217" s="58"/>
      <c r="O217" s="8"/>
      <c r="P217" s="8"/>
      <c r="Q217" s="8"/>
      <c r="R217" s="8"/>
      <c r="S217" s="8"/>
    </row>
    <row r="218" spans="1:19" s="9" customFormat="1" x14ac:dyDescent="0.25">
      <c r="A218" s="6"/>
      <c r="B218" s="431"/>
      <c r="C218" s="502"/>
      <c r="D218" s="502"/>
      <c r="E218" s="502"/>
      <c r="F218" s="502"/>
      <c r="G218" s="502"/>
      <c r="H218" s="502"/>
      <c r="I218" s="502"/>
      <c r="J218" s="502"/>
      <c r="K218" s="502"/>
      <c r="L218" s="433"/>
      <c r="M218" s="31"/>
    </row>
    <row r="219" spans="1:19" s="9" customFormat="1" x14ac:dyDescent="0.25">
      <c r="A219" s="6"/>
      <c r="B219" s="431"/>
      <c r="C219" s="502"/>
      <c r="D219" s="502"/>
      <c r="E219" s="502"/>
      <c r="F219" s="502"/>
      <c r="G219" s="502"/>
      <c r="H219" s="502"/>
      <c r="I219" s="502"/>
      <c r="J219" s="502"/>
      <c r="K219" s="502"/>
      <c r="L219" s="433"/>
      <c r="M219" s="31"/>
    </row>
    <row r="220" spans="1:19" s="9" customFormat="1" x14ac:dyDescent="0.25">
      <c r="A220" s="6"/>
      <c r="B220" s="431"/>
      <c r="C220" s="502"/>
      <c r="D220" s="502"/>
      <c r="E220" s="502"/>
      <c r="F220" s="502"/>
      <c r="G220" s="502"/>
      <c r="H220" s="502"/>
      <c r="I220" s="502"/>
      <c r="J220" s="502"/>
      <c r="K220" s="502"/>
      <c r="L220" s="433"/>
      <c r="M220" s="31"/>
    </row>
    <row r="221" spans="1:19" s="9" customFormat="1" x14ac:dyDescent="0.25">
      <c r="A221" s="6"/>
      <c r="B221" s="431"/>
      <c r="C221" s="502"/>
      <c r="D221" s="502"/>
      <c r="E221" s="502"/>
      <c r="F221" s="502"/>
      <c r="G221" s="502"/>
      <c r="H221" s="502"/>
      <c r="I221" s="502"/>
      <c r="J221" s="502"/>
      <c r="K221" s="502"/>
      <c r="L221" s="433"/>
      <c r="M221" s="31"/>
    </row>
    <row r="222" spans="1:19" s="9" customFormat="1" x14ac:dyDescent="0.25">
      <c r="A222" s="6"/>
      <c r="B222" s="431"/>
      <c r="C222" s="502"/>
      <c r="D222" s="502"/>
      <c r="E222" s="502"/>
      <c r="F222" s="502"/>
      <c r="G222" s="502"/>
      <c r="H222" s="502"/>
      <c r="I222" s="502"/>
      <c r="J222" s="502"/>
      <c r="K222" s="502"/>
      <c r="L222" s="433"/>
      <c r="M222" s="31"/>
    </row>
    <row r="223" spans="1:19" s="9" customFormat="1" x14ac:dyDescent="0.25">
      <c r="A223" s="6"/>
      <c r="B223" s="431"/>
      <c r="C223" s="502"/>
      <c r="D223" s="502"/>
      <c r="E223" s="502"/>
      <c r="F223" s="502"/>
      <c r="G223" s="502"/>
      <c r="H223" s="502"/>
      <c r="I223" s="502"/>
      <c r="J223" s="502"/>
      <c r="K223" s="502"/>
      <c r="L223" s="433"/>
      <c r="M223" s="31"/>
    </row>
    <row r="224" spans="1:19" s="9" customFormat="1" x14ac:dyDescent="0.25">
      <c r="A224" s="6"/>
      <c r="B224" s="431"/>
      <c r="C224" s="502"/>
      <c r="D224" s="502"/>
      <c r="E224" s="502"/>
      <c r="F224" s="502"/>
      <c r="G224" s="502"/>
      <c r="H224" s="502"/>
      <c r="I224" s="502"/>
      <c r="J224" s="502"/>
      <c r="K224" s="502"/>
      <c r="L224" s="433"/>
      <c r="M224" s="31"/>
    </row>
    <row r="225" spans="1:19" s="9" customFormat="1" x14ac:dyDescent="0.25">
      <c r="A225" s="6"/>
      <c r="B225" s="431"/>
      <c r="C225" s="502"/>
      <c r="D225" s="502"/>
      <c r="E225" s="502"/>
      <c r="F225" s="502"/>
      <c r="G225" s="502"/>
      <c r="H225" s="502"/>
      <c r="I225" s="502"/>
      <c r="J225" s="502"/>
      <c r="K225" s="502"/>
      <c r="L225" s="433"/>
      <c r="M225" s="31"/>
    </row>
    <row r="226" spans="1:19" s="31" customFormat="1" x14ac:dyDescent="0.25">
      <c r="A226" s="56"/>
      <c r="B226" s="222"/>
      <c r="C226" s="70"/>
      <c r="D226" s="70"/>
      <c r="E226" s="70"/>
      <c r="F226" s="70"/>
      <c r="G226" s="70"/>
      <c r="H226" s="70"/>
      <c r="I226" s="70"/>
      <c r="J226" s="70"/>
      <c r="K226" s="70"/>
      <c r="L226" s="71"/>
      <c r="O226" s="8"/>
      <c r="P226" s="8"/>
      <c r="Q226" s="8"/>
      <c r="R226" s="8"/>
      <c r="S226" s="8"/>
    </row>
    <row r="227" spans="1:19" s="9" customFormat="1" x14ac:dyDescent="0.25">
      <c r="A227" s="6"/>
      <c r="B227" s="473" t="s">
        <v>107</v>
      </c>
      <c r="C227" s="474"/>
      <c r="D227" s="474"/>
      <c r="E227" s="474"/>
      <c r="F227" s="474"/>
      <c r="G227" s="474"/>
      <c r="H227" s="474"/>
      <c r="I227" s="474"/>
      <c r="J227" s="474"/>
      <c r="K227" s="474"/>
      <c r="L227" s="475"/>
      <c r="M227" s="48"/>
      <c r="Q227" s="8"/>
      <c r="R227" s="8"/>
      <c r="S227" s="8"/>
    </row>
    <row r="228" spans="1:19" s="31" customFormat="1" x14ac:dyDescent="0.25">
      <c r="A228" s="56"/>
      <c r="B228" s="68"/>
      <c r="C228" s="51"/>
      <c r="D228" s="51"/>
      <c r="E228" s="51"/>
      <c r="F228" s="51"/>
      <c r="G228" s="51"/>
      <c r="H228" s="51"/>
      <c r="I228" s="51"/>
      <c r="J228" s="51"/>
      <c r="K228" s="51"/>
      <c r="L228" s="58"/>
      <c r="O228" s="8"/>
      <c r="P228" s="8"/>
      <c r="Q228" s="8"/>
      <c r="R228" s="8"/>
      <c r="S228" s="8"/>
    </row>
    <row r="229" spans="1:19" s="31" customFormat="1" x14ac:dyDescent="0.25">
      <c r="A229" s="56"/>
      <c r="B229" s="424" t="str">
        <f>IF(Intro!$G$21="English",O229,P229)</f>
        <v>Provide details on whether any suppliers have failed the certification or qualification requirements since January 1, 2022.</v>
      </c>
      <c r="C229" s="501"/>
      <c r="D229" s="501"/>
      <c r="E229" s="501"/>
      <c r="F229" s="501"/>
      <c r="G229" s="501"/>
      <c r="H229" s="501"/>
      <c r="I229" s="501"/>
      <c r="J229" s="501"/>
      <c r="K229" s="501"/>
      <c r="L229" s="426"/>
      <c r="O229" s="8" t="str">
        <f>"Provide details on whether any suppliers have failed the certification or qualification requirements since January 1, "&amp;Variables!B6&amp;"."</f>
        <v>Provide details on whether any suppliers have failed the certification or qualification requirements since January 1, 2022.</v>
      </c>
      <c r="P229" s="8" t="str">
        <f>"Fournissez des détails indiquant si des fournisseurs ont échoué aux exigences de certification ou de qualification depuis le 1er janvier "&amp;Variables!C6&amp;"."</f>
        <v>Fournissez des détails indiquant si des fournisseurs ont échoué aux exigences de certification ou de qualification depuis le 1er janvier 2022.</v>
      </c>
      <c r="Q229" s="8"/>
      <c r="R229" s="8"/>
      <c r="S229" s="8"/>
    </row>
    <row r="230" spans="1:19" s="31" customFormat="1" x14ac:dyDescent="0.25">
      <c r="A230" s="56"/>
      <c r="B230" s="68"/>
      <c r="C230" s="51"/>
      <c r="D230" s="51"/>
      <c r="E230" s="51"/>
      <c r="F230" s="51"/>
      <c r="G230" s="51"/>
      <c r="H230" s="51"/>
      <c r="I230" s="51"/>
      <c r="J230" s="51"/>
      <c r="K230" s="51"/>
      <c r="L230" s="58"/>
      <c r="O230" s="8"/>
      <c r="P230" s="8"/>
      <c r="Q230" s="8"/>
      <c r="R230" s="8"/>
      <c r="S230" s="8"/>
    </row>
    <row r="231" spans="1:19" s="9" customFormat="1" x14ac:dyDescent="0.25">
      <c r="A231" s="6"/>
      <c r="B231" s="431"/>
      <c r="C231" s="502"/>
      <c r="D231" s="502"/>
      <c r="E231" s="502"/>
      <c r="F231" s="502"/>
      <c r="G231" s="502"/>
      <c r="H231" s="502"/>
      <c r="I231" s="502"/>
      <c r="J231" s="502"/>
      <c r="K231" s="502"/>
      <c r="L231" s="433"/>
      <c r="M231" s="31"/>
    </row>
    <row r="232" spans="1:19" s="9" customFormat="1" x14ac:dyDescent="0.25">
      <c r="A232" s="6"/>
      <c r="B232" s="431"/>
      <c r="C232" s="502"/>
      <c r="D232" s="502"/>
      <c r="E232" s="502"/>
      <c r="F232" s="502"/>
      <c r="G232" s="502"/>
      <c r="H232" s="502"/>
      <c r="I232" s="502"/>
      <c r="J232" s="502"/>
      <c r="K232" s="502"/>
      <c r="L232" s="433"/>
      <c r="M232" s="31"/>
    </row>
    <row r="233" spans="1:19" s="9" customFormat="1" x14ac:dyDescent="0.25">
      <c r="A233" s="6"/>
      <c r="B233" s="431"/>
      <c r="C233" s="502"/>
      <c r="D233" s="502"/>
      <c r="E233" s="502"/>
      <c r="F233" s="502"/>
      <c r="G233" s="502"/>
      <c r="H233" s="502"/>
      <c r="I233" s="502"/>
      <c r="J233" s="502"/>
      <c r="K233" s="502"/>
      <c r="L233" s="433"/>
      <c r="M233" s="31"/>
    </row>
    <row r="234" spans="1:19" s="9" customFormat="1" x14ac:dyDescent="0.25">
      <c r="A234" s="6"/>
      <c r="B234" s="431"/>
      <c r="C234" s="502"/>
      <c r="D234" s="502"/>
      <c r="E234" s="502"/>
      <c r="F234" s="502"/>
      <c r="G234" s="502"/>
      <c r="H234" s="502"/>
      <c r="I234" s="502"/>
      <c r="J234" s="502"/>
      <c r="K234" s="502"/>
      <c r="L234" s="433"/>
      <c r="M234" s="31"/>
    </row>
    <row r="235" spans="1:19" s="9" customFormat="1" x14ac:dyDescent="0.25">
      <c r="A235" s="6"/>
      <c r="B235" s="431"/>
      <c r="C235" s="502"/>
      <c r="D235" s="502"/>
      <c r="E235" s="502"/>
      <c r="F235" s="502"/>
      <c r="G235" s="502"/>
      <c r="H235" s="502"/>
      <c r="I235" s="502"/>
      <c r="J235" s="502"/>
      <c r="K235" s="502"/>
      <c r="L235" s="433"/>
      <c r="M235" s="31"/>
    </row>
    <row r="236" spans="1:19" s="9" customFormat="1" x14ac:dyDescent="0.25">
      <c r="A236" s="6"/>
      <c r="B236" s="431"/>
      <c r="C236" s="502"/>
      <c r="D236" s="502"/>
      <c r="E236" s="502"/>
      <c r="F236" s="502"/>
      <c r="G236" s="502"/>
      <c r="H236" s="502"/>
      <c r="I236" s="502"/>
      <c r="J236" s="502"/>
      <c r="K236" s="502"/>
      <c r="L236" s="433"/>
      <c r="M236" s="31"/>
    </row>
    <row r="237" spans="1:19" s="9" customFormat="1" x14ac:dyDescent="0.25">
      <c r="A237" s="6"/>
      <c r="B237" s="431"/>
      <c r="C237" s="502"/>
      <c r="D237" s="502"/>
      <c r="E237" s="502"/>
      <c r="F237" s="502"/>
      <c r="G237" s="502"/>
      <c r="H237" s="502"/>
      <c r="I237" s="502"/>
      <c r="J237" s="502"/>
      <c r="K237" s="502"/>
      <c r="L237" s="433"/>
      <c r="M237" s="31"/>
    </row>
    <row r="238" spans="1:19" s="9" customFormat="1" x14ac:dyDescent="0.25">
      <c r="A238" s="6"/>
      <c r="B238" s="431"/>
      <c r="C238" s="502"/>
      <c r="D238" s="502"/>
      <c r="E238" s="502"/>
      <c r="F238" s="502"/>
      <c r="G238" s="502"/>
      <c r="H238" s="502"/>
      <c r="I238" s="502"/>
      <c r="J238" s="502"/>
      <c r="K238" s="502"/>
      <c r="L238" s="433"/>
      <c r="M238" s="31"/>
    </row>
    <row r="239" spans="1:19" s="31" customFormat="1" x14ac:dyDescent="0.25">
      <c r="A239" s="56"/>
      <c r="B239" s="222"/>
      <c r="C239" s="70"/>
      <c r="D239" s="70"/>
      <c r="E239" s="70"/>
      <c r="F239" s="70"/>
      <c r="G239" s="70"/>
      <c r="H239" s="70"/>
      <c r="I239" s="70"/>
      <c r="J239" s="70"/>
      <c r="K239" s="70"/>
      <c r="L239" s="71"/>
      <c r="O239" s="8"/>
      <c r="P239" s="8"/>
      <c r="Q239" s="8"/>
      <c r="R239" s="8"/>
      <c r="S239" s="8"/>
    </row>
    <row r="240" spans="1:19" s="9" customFormat="1" x14ac:dyDescent="0.25">
      <c r="A240" s="6"/>
      <c r="B240" s="473" t="s">
        <v>108</v>
      </c>
      <c r="C240" s="474"/>
      <c r="D240" s="474"/>
      <c r="E240" s="474"/>
      <c r="F240" s="474"/>
      <c r="G240" s="474"/>
      <c r="H240" s="474"/>
      <c r="I240" s="474"/>
      <c r="J240" s="474"/>
      <c r="K240" s="474"/>
      <c r="L240" s="475"/>
      <c r="M240" s="48"/>
      <c r="Q240" s="8"/>
      <c r="R240" s="8"/>
      <c r="S240" s="8"/>
    </row>
    <row r="241" spans="1:19" s="31" customFormat="1" x14ac:dyDescent="0.25">
      <c r="A241" s="56"/>
      <c r="B241" s="68"/>
      <c r="C241" s="51"/>
      <c r="D241" s="51"/>
      <c r="E241" s="51"/>
      <c r="F241" s="51"/>
      <c r="G241" s="51"/>
      <c r="H241" s="51"/>
      <c r="I241" s="51"/>
      <c r="J241" s="51"/>
      <c r="K241" s="51"/>
      <c r="L241" s="58"/>
      <c r="O241" s="8"/>
      <c r="P241" s="8"/>
      <c r="Q241" s="8"/>
      <c r="R241" s="8"/>
      <c r="S241" s="8"/>
    </row>
    <row r="242" spans="1:19" s="31" customFormat="1" x14ac:dyDescent="0.25">
      <c r="A242" s="56"/>
      <c r="B242" s="316" t="str">
        <f>IF(Intro!$G$21="English",O242,P242)</f>
        <v>Approximately what percentage of your firm’s total purchases of the goods (by volume) required certification or qualification in 2024?</v>
      </c>
      <c r="C242" s="504"/>
      <c r="D242" s="504"/>
      <c r="E242" s="504"/>
      <c r="F242" s="504"/>
      <c r="G242" s="504"/>
      <c r="H242" s="504"/>
      <c r="I242" s="504"/>
      <c r="J242" s="504"/>
      <c r="K242" s="504"/>
      <c r="L242" s="318"/>
      <c r="O242" s="8" t="str">
        <f>"Approximately what percentage of your firm’s total purchases of the goods (by volume) required certification or qualification in "&amp;Variables!B6+2&amp;"?"</f>
        <v>Approximately what percentage of your firm’s total purchases of the goods (by volume) required certification or qualification in 2024?</v>
      </c>
      <c r="P242" s="8" t="str">
        <f>"Approximativement quel pourcentage du total des achats de marchandises (en volume) effectués par votre entreprise a exigé une certification ou une qualification en "&amp;Variables!C6+2&amp;"?"</f>
        <v>Approximativement quel pourcentage du total des achats de marchandises (en volume) effectués par votre entreprise a exigé une certification ou une qualification en 2024?</v>
      </c>
      <c r="Q242" s="8"/>
      <c r="R242" s="8"/>
      <c r="S242" s="8"/>
    </row>
    <row r="243" spans="1:19" s="31" customFormat="1" x14ac:dyDescent="0.25">
      <c r="A243" s="56"/>
      <c r="B243" s="68"/>
      <c r="C243" s="51"/>
      <c r="D243" s="51"/>
      <c r="E243" s="51"/>
      <c r="F243" s="51"/>
      <c r="G243" s="51"/>
      <c r="H243" s="51"/>
      <c r="I243" s="51"/>
      <c r="J243" s="51"/>
      <c r="K243" s="51"/>
      <c r="L243" s="58"/>
      <c r="O243" s="8"/>
      <c r="P243" s="8"/>
      <c r="Q243" s="8"/>
      <c r="R243" s="8"/>
      <c r="S243" s="8"/>
    </row>
    <row r="244" spans="1:19" x14ac:dyDescent="0.25">
      <c r="B244" s="309" t="str">
        <f>IF(Intro!$G$21="English",O244,P244)</f>
        <v>Certified or qualified purchases</v>
      </c>
      <c r="C244" s="310"/>
      <c r="D244" s="226" t="s">
        <v>72</v>
      </c>
      <c r="E244" s="505"/>
      <c r="F244" s="505"/>
      <c r="G244" s="51"/>
      <c r="H244" s="51"/>
      <c r="I244" s="51"/>
      <c r="J244" s="51"/>
      <c r="K244" s="51"/>
      <c r="L244" s="58"/>
      <c r="M244" s="8"/>
      <c r="O244" s="8" t="s">
        <v>603</v>
      </c>
      <c r="P244" s="8" t="s">
        <v>617</v>
      </c>
    </row>
    <row r="245" spans="1:19" s="31" customFormat="1" x14ac:dyDescent="0.25">
      <c r="A245" s="56"/>
      <c r="B245" s="222"/>
      <c r="C245" s="70"/>
      <c r="D245" s="70"/>
      <c r="E245" s="70"/>
      <c r="F245" s="70"/>
      <c r="G245" s="70"/>
      <c r="H245" s="70"/>
      <c r="I245" s="70"/>
      <c r="J245" s="70"/>
      <c r="K245" s="70"/>
      <c r="L245" s="71"/>
      <c r="O245" s="8"/>
      <c r="P245" s="8"/>
      <c r="Q245" s="8"/>
      <c r="R245" s="8"/>
      <c r="S245" s="8"/>
    </row>
    <row r="246" spans="1:19" s="31" customFormat="1" x14ac:dyDescent="0.25">
      <c r="A246" s="56"/>
      <c r="B246" s="506" t="str">
        <f>UPPER(IF(Intro!$G$21="English",O246,P246))</f>
        <v>TERM CONTRACTS</v>
      </c>
      <c r="C246" s="507"/>
      <c r="D246" s="507"/>
      <c r="E246" s="507"/>
      <c r="F246" s="507"/>
      <c r="G246" s="507"/>
      <c r="H246" s="507"/>
      <c r="I246" s="507"/>
      <c r="J246" s="507"/>
      <c r="K246" s="507"/>
      <c r="L246" s="508"/>
      <c r="O246" s="8" t="s">
        <v>618</v>
      </c>
      <c r="P246" s="8" t="s">
        <v>249</v>
      </c>
      <c r="Q246" s="8"/>
      <c r="R246" s="8"/>
      <c r="S246" s="8"/>
    </row>
    <row r="247" spans="1:19" s="9" customFormat="1" x14ac:dyDescent="0.25">
      <c r="A247" s="6"/>
      <c r="B247" s="473" t="s">
        <v>116</v>
      </c>
      <c r="C247" s="474"/>
      <c r="D247" s="474"/>
      <c r="E247" s="474"/>
      <c r="F247" s="474"/>
      <c r="G247" s="474"/>
      <c r="H247" s="474"/>
      <c r="I247" s="474"/>
      <c r="J247" s="474"/>
      <c r="K247" s="474"/>
      <c r="L247" s="475"/>
      <c r="M247" s="48"/>
      <c r="Q247" s="8"/>
      <c r="R247" s="8"/>
      <c r="S247" s="8"/>
    </row>
    <row r="248" spans="1:19" s="9" customFormat="1" x14ac:dyDescent="0.25">
      <c r="A248" s="6"/>
      <c r="B248" s="42"/>
      <c r="C248" s="45"/>
      <c r="D248" s="45"/>
      <c r="E248" s="45"/>
      <c r="F248" s="45"/>
      <c r="G248" s="45"/>
      <c r="H248" s="45"/>
      <c r="I248" s="45"/>
      <c r="J248" s="45"/>
      <c r="K248" s="45"/>
      <c r="L248" s="237"/>
      <c r="M248" s="48"/>
      <c r="Q248" s="8"/>
      <c r="R248" s="8"/>
      <c r="S248" s="8"/>
    </row>
    <row r="249" spans="1:19" s="9" customFormat="1" x14ac:dyDescent="0.25">
      <c r="A249" s="6"/>
      <c r="B249" s="266" t="str">
        <f>IF(Intro!$G$21="English",O249,P249)</f>
        <v>Indicate if your firm purchases the goods under term contracts.</v>
      </c>
      <c r="C249" s="509"/>
      <c r="D249" s="509"/>
      <c r="E249" s="509"/>
      <c r="F249" s="509"/>
      <c r="G249" s="45"/>
      <c r="H249" s="45"/>
      <c r="I249" s="45"/>
      <c r="J249" s="45"/>
      <c r="K249" s="45"/>
      <c r="L249" s="237"/>
      <c r="M249" s="48"/>
      <c r="O249" s="8" t="s">
        <v>619</v>
      </c>
      <c r="P249" s="8" t="s">
        <v>620</v>
      </c>
      <c r="Q249" s="8"/>
      <c r="R249" s="8"/>
      <c r="S249" s="8"/>
    </row>
    <row r="250" spans="1:19" s="9" customFormat="1" x14ac:dyDescent="0.25">
      <c r="A250" s="6"/>
      <c r="B250" s="42"/>
      <c r="C250" s="45"/>
      <c r="D250" s="45"/>
      <c r="E250" s="45"/>
      <c r="F250" s="45"/>
      <c r="G250" s="45"/>
      <c r="H250" s="45"/>
      <c r="I250" s="45"/>
      <c r="J250" s="45"/>
      <c r="K250" s="45"/>
      <c r="L250" s="237"/>
      <c r="M250" s="48"/>
      <c r="O250" s="8" t="s">
        <v>264</v>
      </c>
      <c r="P250" s="8" t="s">
        <v>265</v>
      </c>
      <c r="Q250" s="8"/>
      <c r="R250" s="8"/>
      <c r="S250" s="8"/>
    </row>
    <row r="251" spans="1:19" s="9" customFormat="1" x14ac:dyDescent="0.25">
      <c r="A251" s="6"/>
      <c r="B251" s="373" t="str">
        <f>IF(Intro!$G$21="English",O250,P250)</f>
        <v>Select Yes or No</v>
      </c>
      <c r="C251" s="374"/>
      <c r="D251" s="238"/>
      <c r="E251" s="510" t="str">
        <f>IF(D251="Yes",O251,IF(D251="Oui",P251,IF(D251="No",O252,IF(D251="Non",P252,""))))</f>
        <v/>
      </c>
      <c r="F251" s="511"/>
      <c r="G251" s="511"/>
      <c r="H251" s="511"/>
      <c r="I251" s="511"/>
      <c r="J251" s="511"/>
      <c r="K251" s="511"/>
      <c r="L251" s="512"/>
      <c r="M251" s="48"/>
      <c r="O251" s="31" t="s">
        <v>621</v>
      </c>
      <c r="P251" s="31" t="s">
        <v>622</v>
      </c>
      <c r="Q251" s="8"/>
      <c r="R251" s="8"/>
      <c r="S251" s="8"/>
    </row>
    <row r="252" spans="1:19" s="9" customFormat="1" x14ac:dyDescent="0.25">
      <c r="A252" s="6"/>
      <c r="B252" s="42"/>
      <c r="C252" s="45"/>
      <c r="D252" s="45"/>
      <c r="E252" s="45"/>
      <c r="F252" s="45"/>
      <c r="G252" s="45"/>
      <c r="H252" s="45"/>
      <c r="I252" s="45"/>
      <c r="J252" s="45"/>
      <c r="K252" s="45"/>
      <c r="L252" s="237"/>
      <c r="M252" s="48"/>
      <c r="O252" s="31" t="s">
        <v>623</v>
      </c>
      <c r="P252" s="31" t="s">
        <v>624</v>
      </c>
      <c r="Q252" s="8"/>
      <c r="R252" s="8"/>
      <c r="S252" s="8"/>
    </row>
    <row r="253" spans="1:19" s="9" customFormat="1" x14ac:dyDescent="0.25">
      <c r="A253" s="6"/>
      <c r="B253" s="473" t="s">
        <v>117</v>
      </c>
      <c r="C253" s="474"/>
      <c r="D253" s="474"/>
      <c r="E253" s="474"/>
      <c r="F253" s="474"/>
      <c r="G253" s="474"/>
      <c r="H253" s="474"/>
      <c r="I253" s="474"/>
      <c r="J253" s="474"/>
      <c r="K253" s="474"/>
      <c r="L253" s="475"/>
      <c r="M253" s="48"/>
      <c r="O253" s="31"/>
      <c r="Q253" s="8"/>
      <c r="R253" s="8"/>
      <c r="S253" s="8"/>
    </row>
    <row r="254" spans="1:19" s="31" customFormat="1" x14ac:dyDescent="0.25">
      <c r="A254" s="56"/>
      <c r="B254" s="68"/>
      <c r="C254" s="51"/>
      <c r="D254" s="51"/>
      <c r="E254" s="51"/>
      <c r="F254" s="51"/>
      <c r="G254" s="51"/>
      <c r="H254" s="51"/>
      <c r="I254" s="51"/>
      <c r="J254" s="51"/>
      <c r="K254" s="51"/>
      <c r="L254" s="58"/>
      <c r="O254" s="8"/>
      <c r="P254" s="8"/>
      <c r="Q254" s="8"/>
      <c r="R254" s="8"/>
      <c r="S254" s="8"/>
    </row>
    <row r="255" spans="1:19" s="31" customFormat="1" x14ac:dyDescent="0.25">
      <c r="A255" s="56"/>
      <c r="B255" s="424" t="str">
        <f>IF(Intro!$G$21="English",O255,P255)</f>
        <v>Indicate the percentage of your firm’s total purchases (by volume) of the goods that were made under term contracts in 2024.</v>
      </c>
      <c r="C255" s="501"/>
      <c r="D255" s="501"/>
      <c r="E255" s="501"/>
      <c r="F255" s="501"/>
      <c r="G255" s="501"/>
      <c r="H255" s="501"/>
      <c r="I255" s="501"/>
      <c r="J255" s="501"/>
      <c r="K255" s="501"/>
      <c r="L255" s="426"/>
      <c r="O255" s="8" t="str">
        <f>"Indicate the percentage of your firm’s total purchases (by volume) of the goods that were made under term contracts in "&amp;Variables!B6+2&amp;"."</f>
        <v>Indicate the percentage of your firm’s total purchases (by volume) of the goods that were made under term contracts in 2024.</v>
      </c>
      <c r="P255" s="8" t="str">
        <f>"Indiquez le pourcentage des achats totaux (selon le volume) de marchandises de votre entreprise effectués en vertu de contrats à terme en "&amp;Variables!C6+2&amp;"."</f>
        <v>Indiquez le pourcentage des achats totaux (selon le volume) de marchandises de votre entreprise effectués en vertu de contrats à terme en 2024.</v>
      </c>
      <c r="Q255" s="8"/>
      <c r="R255" s="8"/>
      <c r="S255" s="8"/>
    </row>
    <row r="256" spans="1:19" s="31" customFormat="1" x14ac:dyDescent="0.25">
      <c r="A256" s="56"/>
      <c r="B256" s="68"/>
      <c r="C256" s="51"/>
      <c r="D256" s="51"/>
      <c r="E256" s="51"/>
      <c r="F256" s="51"/>
      <c r="G256" s="51"/>
      <c r="H256" s="51"/>
      <c r="I256" s="51"/>
      <c r="J256" s="51"/>
      <c r="K256" s="51"/>
      <c r="L256" s="58"/>
      <c r="O256" s="8"/>
      <c r="P256" s="8"/>
      <c r="Q256" s="8"/>
      <c r="R256" s="8"/>
      <c r="S256" s="8"/>
    </row>
    <row r="257" spans="1:19" x14ac:dyDescent="0.25">
      <c r="B257" s="421" t="str">
        <f>IF(Intro!$G$21="English",O257,P257)</f>
        <v>Term contracts</v>
      </c>
      <c r="C257" s="422"/>
      <c r="D257" s="99" t="s">
        <v>72</v>
      </c>
      <c r="E257" s="503"/>
      <c r="F257" s="503"/>
      <c r="G257" s="51"/>
      <c r="H257" s="51"/>
      <c r="I257" s="51"/>
      <c r="J257" s="51"/>
      <c r="K257" s="51"/>
      <c r="L257" s="58"/>
      <c r="M257" s="8"/>
      <c r="O257" s="8" t="s">
        <v>248</v>
      </c>
      <c r="P257" s="8" t="s">
        <v>249</v>
      </c>
    </row>
    <row r="258" spans="1:19" s="31" customFormat="1" x14ac:dyDescent="0.25">
      <c r="A258" s="56"/>
      <c r="B258" s="222"/>
      <c r="C258" s="70"/>
      <c r="D258" s="70"/>
      <c r="E258" s="70"/>
      <c r="F258" s="70"/>
      <c r="G258" s="70"/>
      <c r="H258" s="70"/>
      <c r="I258" s="70"/>
      <c r="J258" s="70"/>
      <c r="K258" s="70"/>
      <c r="L258" s="71"/>
      <c r="O258" s="8"/>
      <c r="P258" s="8"/>
      <c r="Q258" s="8"/>
      <c r="R258" s="8"/>
      <c r="S258" s="8"/>
    </row>
    <row r="259" spans="1:19" s="9" customFormat="1" x14ac:dyDescent="0.25">
      <c r="A259" s="6"/>
      <c r="B259" s="473" t="s">
        <v>625</v>
      </c>
      <c r="C259" s="474"/>
      <c r="D259" s="474"/>
      <c r="E259" s="474"/>
      <c r="F259" s="474"/>
      <c r="G259" s="474"/>
      <c r="H259" s="474"/>
      <c r="I259" s="474"/>
      <c r="J259" s="474"/>
      <c r="K259" s="474"/>
      <c r="L259" s="475"/>
      <c r="M259" s="48"/>
      <c r="Q259" s="8"/>
      <c r="R259" s="8"/>
      <c r="S259" s="8"/>
    </row>
    <row r="260" spans="1:19" s="31" customFormat="1" x14ac:dyDescent="0.25">
      <c r="A260" s="56"/>
      <c r="B260" s="68"/>
      <c r="C260" s="51"/>
      <c r="D260" s="51"/>
      <c r="E260" s="51"/>
      <c r="F260" s="51"/>
      <c r="G260" s="51"/>
      <c r="H260" s="51"/>
      <c r="I260" s="51"/>
      <c r="J260" s="51"/>
      <c r="K260" s="51"/>
      <c r="L260" s="58"/>
      <c r="O260" s="8"/>
      <c r="P260" s="8"/>
      <c r="Q260" s="8"/>
      <c r="R260" s="8"/>
      <c r="S260" s="8"/>
    </row>
    <row r="261" spans="1:19" s="31" customFormat="1" x14ac:dyDescent="0.25">
      <c r="A261" s="56"/>
      <c r="B261" s="316" t="str">
        <f>IF(Intro!$G$21="English",O261,P261)</f>
        <v xml:space="preserve">Describe the general nature of your firm's term contracts for the goods. What provisions are generally included in these term contracts to allow for price changes during the period of the contract? </v>
      </c>
      <c r="C261" s="504"/>
      <c r="D261" s="504"/>
      <c r="E261" s="504"/>
      <c r="F261" s="504"/>
      <c r="G261" s="504"/>
      <c r="H261" s="504"/>
      <c r="I261" s="504"/>
      <c r="J261" s="504"/>
      <c r="K261" s="504"/>
      <c r="L261" s="318"/>
      <c r="O261" s="8" t="s">
        <v>140</v>
      </c>
      <c r="P261" s="8" t="s">
        <v>626</v>
      </c>
      <c r="Q261" s="8"/>
      <c r="R261" s="8"/>
      <c r="S261" s="8"/>
    </row>
    <row r="262" spans="1:19" s="31" customFormat="1" x14ac:dyDescent="0.25">
      <c r="A262" s="56"/>
      <c r="B262" s="316"/>
      <c r="C262" s="504"/>
      <c r="D262" s="504"/>
      <c r="E262" s="504"/>
      <c r="F262" s="504"/>
      <c r="G262" s="504"/>
      <c r="H262" s="504"/>
      <c r="I262" s="504"/>
      <c r="J262" s="504"/>
      <c r="K262" s="504"/>
      <c r="L262" s="318"/>
      <c r="O262" s="8"/>
      <c r="P262" s="8"/>
      <c r="Q262" s="8"/>
      <c r="R262" s="8"/>
      <c r="S262" s="8"/>
    </row>
    <row r="263" spans="1:19" s="31" customFormat="1" x14ac:dyDescent="0.25">
      <c r="A263" s="56"/>
      <c r="B263" s="68"/>
      <c r="C263" s="51"/>
      <c r="D263" s="51"/>
      <c r="E263" s="51"/>
      <c r="F263" s="51"/>
      <c r="G263" s="51"/>
      <c r="H263" s="51"/>
      <c r="I263" s="51"/>
      <c r="J263" s="51"/>
      <c r="K263" s="51"/>
      <c r="L263" s="58"/>
      <c r="O263" s="8"/>
      <c r="P263" s="8"/>
      <c r="Q263" s="8"/>
      <c r="R263" s="8"/>
      <c r="S263" s="8"/>
    </row>
    <row r="264" spans="1:19" s="9" customFormat="1" x14ac:dyDescent="0.25">
      <c r="A264" s="6"/>
      <c r="B264" s="431"/>
      <c r="C264" s="502"/>
      <c r="D264" s="502"/>
      <c r="E264" s="502"/>
      <c r="F264" s="502"/>
      <c r="G264" s="502"/>
      <c r="H264" s="502"/>
      <c r="I264" s="502"/>
      <c r="J264" s="502"/>
      <c r="K264" s="502"/>
      <c r="L264" s="433"/>
      <c r="M264" s="31"/>
    </row>
    <row r="265" spans="1:19" s="9" customFormat="1" x14ac:dyDescent="0.25">
      <c r="A265" s="6"/>
      <c r="B265" s="431"/>
      <c r="C265" s="502"/>
      <c r="D265" s="502"/>
      <c r="E265" s="502"/>
      <c r="F265" s="502"/>
      <c r="G265" s="502"/>
      <c r="H265" s="502"/>
      <c r="I265" s="502"/>
      <c r="J265" s="502"/>
      <c r="K265" s="502"/>
      <c r="L265" s="433"/>
      <c r="M265" s="31"/>
    </row>
    <row r="266" spans="1:19" s="9" customFormat="1" x14ac:dyDescent="0.25">
      <c r="A266" s="6"/>
      <c r="B266" s="431"/>
      <c r="C266" s="502"/>
      <c r="D266" s="502"/>
      <c r="E266" s="502"/>
      <c r="F266" s="502"/>
      <c r="G266" s="502"/>
      <c r="H266" s="502"/>
      <c r="I266" s="502"/>
      <c r="J266" s="502"/>
      <c r="K266" s="502"/>
      <c r="L266" s="433"/>
      <c r="M266" s="31"/>
    </row>
    <row r="267" spans="1:19" s="9" customFormat="1" x14ac:dyDescent="0.25">
      <c r="A267" s="6"/>
      <c r="B267" s="431"/>
      <c r="C267" s="502"/>
      <c r="D267" s="502"/>
      <c r="E267" s="502"/>
      <c r="F267" s="502"/>
      <c r="G267" s="502"/>
      <c r="H267" s="502"/>
      <c r="I267" s="502"/>
      <c r="J267" s="502"/>
      <c r="K267" s="502"/>
      <c r="L267" s="433"/>
      <c r="M267" s="31"/>
    </row>
    <row r="268" spans="1:19" s="9" customFormat="1" x14ac:dyDescent="0.25">
      <c r="A268" s="6"/>
      <c r="B268" s="431"/>
      <c r="C268" s="502"/>
      <c r="D268" s="502"/>
      <c r="E268" s="502"/>
      <c r="F268" s="502"/>
      <c r="G268" s="502"/>
      <c r="H268" s="502"/>
      <c r="I268" s="502"/>
      <c r="J268" s="502"/>
      <c r="K268" s="502"/>
      <c r="L268" s="433"/>
      <c r="M268" s="31"/>
    </row>
    <row r="269" spans="1:19" s="9" customFormat="1" x14ac:dyDescent="0.25">
      <c r="A269" s="6"/>
      <c r="B269" s="431"/>
      <c r="C269" s="502"/>
      <c r="D269" s="502"/>
      <c r="E269" s="502"/>
      <c r="F269" s="502"/>
      <c r="G269" s="502"/>
      <c r="H269" s="502"/>
      <c r="I269" s="502"/>
      <c r="J269" s="502"/>
      <c r="K269" s="502"/>
      <c r="L269" s="433"/>
      <c r="M269" s="31"/>
    </row>
    <row r="270" spans="1:19" s="9" customFormat="1" x14ac:dyDescent="0.25">
      <c r="A270" s="6"/>
      <c r="B270" s="431"/>
      <c r="C270" s="502"/>
      <c r="D270" s="502"/>
      <c r="E270" s="502"/>
      <c r="F270" s="502"/>
      <c r="G270" s="502"/>
      <c r="H270" s="502"/>
      <c r="I270" s="502"/>
      <c r="J270" s="502"/>
      <c r="K270" s="502"/>
      <c r="L270" s="433"/>
      <c r="M270" s="31"/>
    </row>
    <row r="271" spans="1:19" s="9" customFormat="1" x14ac:dyDescent="0.25">
      <c r="A271" s="6"/>
      <c r="B271" s="431"/>
      <c r="C271" s="502"/>
      <c r="D271" s="502"/>
      <c r="E271" s="502"/>
      <c r="F271" s="502"/>
      <c r="G271" s="502"/>
      <c r="H271" s="502"/>
      <c r="I271" s="502"/>
      <c r="J271" s="502"/>
      <c r="K271" s="502"/>
      <c r="L271" s="433"/>
      <c r="M271" s="31"/>
    </row>
    <row r="272" spans="1:19" s="31" customFormat="1" x14ac:dyDescent="0.25">
      <c r="A272" s="56"/>
      <c r="B272" s="222"/>
      <c r="C272" s="70"/>
      <c r="D272" s="70"/>
      <c r="E272" s="70"/>
      <c r="F272" s="70"/>
      <c r="G272" s="70"/>
      <c r="H272" s="70"/>
      <c r="I272" s="70"/>
      <c r="J272" s="70"/>
      <c r="K272" s="70"/>
      <c r="L272" s="71"/>
      <c r="O272" s="8"/>
      <c r="P272" s="8"/>
      <c r="Q272" s="8"/>
      <c r="R272" s="8"/>
      <c r="S272" s="8"/>
    </row>
    <row r="273" spans="1:19" s="9" customFormat="1" x14ac:dyDescent="0.25">
      <c r="A273" s="6"/>
      <c r="B273" s="473" t="s">
        <v>627</v>
      </c>
      <c r="C273" s="474"/>
      <c r="D273" s="474"/>
      <c r="E273" s="474"/>
      <c r="F273" s="474"/>
      <c r="G273" s="474"/>
      <c r="H273" s="474"/>
      <c r="I273" s="474"/>
      <c r="J273" s="474"/>
      <c r="K273" s="474"/>
      <c r="L273" s="475"/>
      <c r="M273" s="48"/>
      <c r="Q273" s="8"/>
      <c r="R273" s="8"/>
      <c r="S273" s="8"/>
    </row>
    <row r="274" spans="1:19" s="31" customFormat="1" x14ac:dyDescent="0.25">
      <c r="A274" s="56"/>
      <c r="B274" s="68"/>
      <c r="C274" s="51"/>
      <c r="D274" s="51"/>
      <c r="E274" s="51"/>
      <c r="F274" s="51"/>
      <c r="G274" s="51"/>
      <c r="H274" s="51"/>
      <c r="I274" s="51"/>
      <c r="J274" s="51"/>
      <c r="K274" s="51"/>
      <c r="L274" s="58"/>
      <c r="O274" s="8"/>
      <c r="P274" s="8"/>
      <c r="Q274" s="8"/>
      <c r="R274" s="8"/>
      <c r="S274" s="8"/>
    </row>
    <row r="275" spans="1:19" s="31" customFormat="1" x14ac:dyDescent="0.25">
      <c r="A275" s="56"/>
      <c r="B275" s="424" t="str">
        <f>IF(Intro!$G$21="English",O275,P275)</f>
        <v>What was the average period of the term contracts for the goods that your firm negotiated in 2024?</v>
      </c>
      <c r="C275" s="501"/>
      <c r="D275" s="501"/>
      <c r="E275" s="501"/>
      <c r="F275" s="501"/>
      <c r="G275" s="501"/>
      <c r="H275" s="501"/>
      <c r="I275" s="501"/>
      <c r="J275" s="501"/>
      <c r="K275" s="501"/>
      <c r="L275" s="426"/>
      <c r="O275" s="8" t="str">
        <f>"What was the average period of the term contracts for the goods that your firm negotiated in "&amp;Variables!B6+2&amp;"?"</f>
        <v>What was the average period of the term contracts for the goods that your firm negotiated in 2024?</v>
      </c>
      <c r="P275" s="8" t="str">
        <f>"Quelle a été la durée moyenne des contrats à terme négociés en "&amp;Variables!C6+2&amp;" pour les achats de marchandises?"</f>
        <v>Quelle a été la durée moyenne des contrats à terme négociés en 2024 pour les achats de marchandises?</v>
      </c>
      <c r="Q275" s="8"/>
      <c r="R275" s="8"/>
      <c r="S275" s="8"/>
    </row>
    <row r="276" spans="1:19" s="31" customFormat="1" x14ac:dyDescent="0.25">
      <c r="A276" s="56"/>
      <c r="B276" s="68"/>
      <c r="C276" s="51"/>
      <c r="D276" s="51"/>
      <c r="E276" s="51"/>
      <c r="F276" s="51"/>
      <c r="G276" s="51"/>
      <c r="H276" s="51"/>
      <c r="I276" s="51"/>
      <c r="J276" s="51"/>
      <c r="K276" s="51"/>
      <c r="L276" s="58"/>
      <c r="O276" s="8"/>
      <c r="P276" s="8"/>
      <c r="Q276" s="8"/>
      <c r="R276" s="8"/>
      <c r="S276" s="8"/>
    </row>
    <row r="277" spans="1:19" x14ac:dyDescent="0.25">
      <c r="B277" s="421" t="str">
        <f>IF(Intro!$G$21="English",O277,P277)</f>
        <v>Time period</v>
      </c>
      <c r="C277" s="422"/>
      <c r="D277" s="99" t="str">
        <f>IF(Intro!$G$21="English",O278,P278)</f>
        <v>months</v>
      </c>
      <c r="E277" s="500"/>
      <c r="F277" s="500"/>
      <c r="G277" s="51"/>
      <c r="H277" s="51"/>
      <c r="I277" s="51"/>
      <c r="J277" s="51"/>
      <c r="K277" s="51"/>
      <c r="L277" s="58"/>
      <c r="M277" s="8"/>
      <c r="O277" s="8" t="s">
        <v>250</v>
      </c>
      <c r="P277" s="8" t="s">
        <v>251</v>
      </c>
    </row>
    <row r="278" spans="1:19" s="31" customFormat="1" x14ac:dyDescent="0.25">
      <c r="A278" s="56"/>
      <c r="B278" s="68"/>
      <c r="C278" s="51"/>
      <c r="D278" s="51"/>
      <c r="E278" s="51"/>
      <c r="F278" s="51"/>
      <c r="G278" s="51"/>
      <c r="H278" s="51"/>
      <c r="I278" s="51"/>
      <c r="J278" s="51"/>
      <c r="K278" s="51"/>
      <c r="L278" s="58"/>
      <c r="O278" s="8" t="s">
        <v>244</v>
      </c>
      <c r="P278" s="8" t="s">
        <v>628</v>
      </c>
      <c r="Q278" s="8"/>
      <c r="R278" s="8"/>
      <c r="S278" s="8"/>
    </row>
    <row r="279" spans="1:19" s="31" customFormat="1" x14ac:dyDescent="0.25">
      <c r="A279" s="56"/>
      <c r="B279" s="424" t="str">
        <f>IF(Intro!$G$21="English",O279,P279)</f>
        <v>If the average term contract period for purchases of the goods has changed since January 1, 2022, indicate when and why.</v>
      </c>
      <c r="C279" s="501"/>
      <c r="D279" s="501"/>
      <c r="E279" s="501"/>
      <c r="F279" s="501"/>
      <c r="G279" s="501"/>
      <c r="H279" s="501"/>
      <c r="I279" s="501"/>
      <c r="J279" s="501"/>
      <c r="K279" s="501"/>
      <c r="L279" s="426"/>
      <c r="O279" s="8" t="str">
        <f>"If the average term contract period for purchases of the goods has changed since January 1, "&amp;Variables!B6&amp;", indicate when and why."</f>
        <v>If the average term contract period for purchases of the goods has changed since January 1, 2022, indicate when and why.</v>
      </c>
      <c r="P279" s="8" t="str">
        <f>"Si la durée moyenne des contrats à terme a changé depuis le 1er janvier "&amp;Variables!C6&amp;" pour ce qui est des achats de marchandises, indiquez quand et pourquoi."</f>
        <v>Si la durée moyenne des contrats à terme a changé depuis le 1er janvier 2022 pour ce qui est des achats de marchandises, indiquez quand et pourquoi.</v>
      </c>
      <c r="Q279" s="8"/>
      <c r="R279" s="8"/>
      <c r="S279" s="8"/>
    </row>
    <row r="280" spans="1:19" s="31" customFormat="1" x14ac:dyDescent="0.25">
      <c r="A280" s="56"/>
      <c r="B280" s="68"/>
      <c r="C280" s="51"/>
      <c r="D280" s="51"/>
      <c r="E280" s="51"/>
      <c r="F280" s="51"/>
      <c r="G280" s="51"/>
      <c r="H280" s="51"/>
      <c r="I280" s="51"/>
      <c r="J280" s="51"/>
      <c r="K280" s="51"/>
      <c r="L280" s="58"/>
      <c r="O280" s="8"/>
      <c r="P280" s="8"/>
      <c r="Q280" s="8"/>
      <c r="R280" s="8"/>
      <c r="S280" s="8"/>
    </row>
    <row r="281" spans="1:19" s="9" customFormat="1" x14ac:dyDescent="0.25">
      <c r="A281" s="6"/>
      <c r="B281" s="431"/>
      <c r="C281" s="502"/>
      <c r="D281" s="502"/>
      <c r="E281" s="502"/>
      <c r="F281" s="502"/>
      <c r="G281" s="502"/>
      <c r="H281" s="502"/>
      <c r="I281" s="502"/>
      <c r="J281" s="502"/>
      <c r="K281" s="502"/>
      <c r="L281" s="433"/>
      <c r="M281" s="31"/>
    </row>
    <row r="282" spans="1:19" s="9" customFormat="1" x14ac:dyDescent="0.25">
      <c r="A282" s="6"/>
      <c r="B282" s="431"/>
      <c r="C282" s="502"/>
      <c r="D282" s="502"/>
      <c r="E282" s="502"/>
      <c r="F282" s="502"/>
      <c r="G282" s="502"/>
      <c r="H282" s="502"/>
      <c r="I282" s="502"/>
      <c r="J282" s="502"/>
      <c r="K282" s="502"/>
      <c r="L282" s="433"/>
      <c r="M282" s="31"/>
    </row>
    <row r="283" spans="1:19" s="9" customFormat="1" x14ac:dyDescent="0.25">
      <c r="A283" s="6"/>
      <c r="B283" s="431"/>
      <c r="C283" s="502"/>
      <c r="D283" s="502"/>
      <c r="E283" s="502"/>
      <c r="F283" s="502"/>
      <c r="G283" s="502"/>
      <c r="H283" s="502"/>
      <c r="I283" s="502"/>
      <c r="J283" s="502"/>
      <c r="K283" s="502"/>
      <c r="L283" s="433"/>
      <c r="M283" s="31"/>
    </row>
    <row r="284" spans="1:19" s="9" customFormat="1" x14ac:dyDescent="0.25">
      <c r="A284" s="6"/>
      <c r="B284" s="431"/>
      <c r="C284" s="502"/>
      <c r="D284" s="502"/>
      <c r="E284" s="502"/>
      <c r="F284" s="502"/>
      <c r="G284" s="502"/>
      <c r="H284" s="502"/>
      <c r="I284" s="502"/>
      <c r="J284" s="502"/>
      <c r="K284" s="502"/>
      <c r="L284" s="433"/>
      <c r="M284" s="31"/>
    </row>
    <row r="285" spans="1:19" s="9" customFormat="1" x14ac:dyDescent="0.25">
      <c r="A285" s="6"/>
      <c r="B285" s="431"/>
      <c r="C285" s="502"/>
      <c r="D285" s="502"/>
      <c r="E285" s="502"/>
      <c r="F285" s="502"/>
      <c r="G285" s="502"/>
      <c r="H285" s="502"/>
      <c r="I285" s="502"/>
      <c r="J285" s="502"/>
      <c r="K285" s="502"/>
      <c r="L285" s="433"/>
      <c r="M285" s="31"/>
    </row>
    <row r="286" spans="1:19" s="9" customFormat="1" x14ac:dyDescent="0.25">
      <c r="A286" s="6"/>
      <c r="B286" s="431"/>
      <c r="C286" s="502"/>
      <c r="D286" s="502"/>
      <c r="E286" s="502"/>
      <c r="F286" s="502"/>
      <c r="G286" s="502"/>
      <c r="H286" s="502"/>
      <c r="I286" s="502"/>
      <c r="J286" s="502"/>
      <c r="K286" s="502"/>
      <c r="L286" s="433"/>
      <c r="M286" s="31"/>
    </row>
    <row r="287" spans="1:19" s="9" customFormat="1" x14ac:dyDescent="0.25">
      <c r="A287" s="6"/>
      <c r="B287" s="431"/>
      <c r="C287" s="502"/>
      <c r="D287" s="502"/>
      <c r="E287" s="502"/>
      <c r="F287" s="502"/>
      <c r="G287" s="502"/>
      <c r="H287" s="502"/>
      <c r="I287" s="502"/>
      <c r="J287" s="502"/>
      <c r="K287" s="502"/>
      <c r="L287" s="433"/>
      <c r="M287" s="31"/>
    </row>
    <row r="288" spans="1:19" s="9" customFormat="1" x14ac:dyDescent="0.25">
      <c r="A288" s="6"/>
      <c r="B288" s="431"/>
      <c r="C288" s="502"/>
      <c r="D288" s="502"/>
      <c r="E288" s="502"/>
      <c r="F288" s="502"/>
      <c r="G288" s="502"/>
      <c r="H288" s="502"/>
      <c r="I288" s="502"/>
      <c r="J288" s="502"/>
      <c r="K288" s="502"/>
      <c r="L288" s="433"/>
      <c r="M288" s="31"/>
    </row>
    <row r="289" spans="1:19" s="31" customFormat="1" x14ac:dyDescent="0.25">
      <c r="A289" s="56"/>
      <c r="B289" s="222"/>
      <c r="C289" s="70"/>
      <c r="D289" s="70"/>
      <c r="E289" s="70"/>
      <c r="F289" s="70"/>
      <c r="G289" s="70"/>
      <c r="H289" s="70"/>
      <c r="I289" s="70"/>
      <c r="J289" s="70"/>
      <c r="K289" s="70"/>
      <c r="L289" s="71"/>
      <c r="O289" s="8"/>
      <c r="P289" s="8"/>
      <c r="Q289" s="8"/>
      <c r="R289" s="8"/>
      <c r="S289" s="8"/>
    </row>
  </sheetData>
  <sheetProtection algorithmName="SHA-512" hashValue="18zeFe+fEnJsrbQrNXDbk2bW/f5UPhM4O8gWhNhT1xfSeOJv+wlTQzuznO5dv3JpOXkKBi0ShNQzgX6XZLhdwA==" saltValue="Lp2adryIrbPPcyeAvr5dcQ==" spinCount="100000" sheet="1" objects="1" scenarios="1" selectLockedCells="1"/>
  <mergeCells count="205">
    <mergeCell ref="B161:L161"/>
    <mergeCell ref="B152:D152"/>
    <mergeCell ref="B159:D159"/>
    <mergeCell ref="C59:F60"/>
    <mergeCell ref="B67:B68"/>
    <mergeCell ref="C67:F68"/>
    <mergeCell ref="E159:H159"/>
    <mergeCell ref="E152:H152"/>
    <mergeCell ref="B83:D86"/>
    <mergeCell ref="B94:L101"/>
    <mergeCell ref="B126:D129"/>
    <mergeCell ref="B156:L157"/>
    <mergeCell ref="E117:F117"/>
    <mergeCell ref="E118:F118"/>
    <mergeCell ref="E119:F119"/>
    <mergeCell ref="E120:F120"/>
    <mergeCell ref="B78:D78"/>
    <mergeCell ref="E121:F121"/>
    <mergeCell ref="E122:F122"/>
    <mergeCell ref="E141:F141"/>
    <mergeCell ref="B133:L133"/>
    <mergeCell ref="B118:D118"/>
    <mergeCell ref="B125:D125"/>
    <mergeCell ref="B135:D135"/>
    <mergeCell ref="B142:D145"/>
    <mergeCell ref="E142:L145"/>
    <mergeCell ref="B149:L150"/>
    <mergeCell ref="G59:L60"/>
    <mergeCell ref="B61:B62"/>
    <mergeCell ref="C61:F62"/>
    <mergeCell ref="B80:D80"/>
    <mergeCell ref="E80:F80"/>
    <mergeCell ref="G80:H80"/>
    <mergeCell ref="E78:F78"/>
    <mergeCell ref="B141:D141"/>
    <mergeCell ref="B79:D79"/>
    <mergeCell ref="B81:D81"/>
    <mergeCell ref="B69:B70"/>
    <mergeCell ref="C69:F70"/>
    <mergeCell ref="G69:L70"/>
    <mergeCell ref="B74:L75"/>
    <mergeCell ref="G67:L68"/>
    <mergeCell ref="B163:L163"/>
    <mergeCell ref="B165:D165"/>
    <mergeCell ref="E165:H165"/>
    <mergeCell ref="B169:L176"/>
    <mergeCell ref="B178:L178"/>
    <mergeCell ref="B139:D140"/>
    <mergeCell ref="E139:F140"/>
    <mergeCell ref="B82:D82"/>
    <mergeCell ref="B89:L89"/>
    <mergeCell ref="B105:L105"/>
    <mergeCell ref="E82:F82"/>
    <mergeCell ref="B111:L111"/>
    <mergeCell ref="E115:F115"/>
    <mergeCell ref="E116:F116"/>
    <mergeCell ref="E126:L129"/>
    <mergeCell ref="B137:D138"/>
    <mergeCell ref="E137:F138"/>
    <mergeCell ref="B116:D116"/>
    <mergeCell ref="B117:D117"/>
    <mergeCell ref="E83:H86"/>
    <mergeCell ref="B90:L90"/>
    <mergeCell ref="B147:L147"/>
    <mergeCell ref="B154:L154"/>
    <mergeCell ref="E136:F136"/>
    <mergeCell ref="B15:L15"/>
    <mergeCell ref="G77:H77"/>
    <mergeCell ref="G50:L50"/>
    <mergeCell ref="E107:F107"/>
    <mergeCell ref="B107:D107"/>
    <mergeCell ref="B113:D113"/>
    <mergeCell ref="B114:D114"/>
    <mergeCell ref="B115:D115"/>
    <mergeCell ref="B136:D136"/>
    <mergeCell ref="B16:L16"/>
    <mergeCell ref="B46:L46"/>
    <mergeCell ref="B72:L72"/>
    <mergeCell ref="B103:L103"/>
    <mergeCell ref="B109:L109"/>
    <mergeCell ref="B131:L131"/>
    <mergeCell ref="B26:D28"/>
    <mergeCell ref="E26:G26"/>
    <mergeCell ref="E27:G27"/>
    <mergeCell ref="E28:G28"/>
    <mergeCell ref="C51:F52"/>
    <mergeCell ref="G51:L52"/>
    <mergeCell ref="B53:B54"/>
    <mergeCell ref="C53:F54"/>
    <mergeCell ref="G53:L54"/>
    <mergeCell ref="B57:B58"/>
    <mergeCell ref="C57:F58"/>
    <mergeCell ref="G57:L58"/>
    <mergeCell ref="B55:B56"/>
    <mergeCell ref="G61:L62"/>
    <mergeCell ref="B63:B64"/>
    <mergeCell ref="C63:F64"/>
    <mergeCell ref="G63:L64"/>
    <mergeCell ref="B65:B66"/>
    <mergeCell ref="C65:F66"/>
    <mergeCell ref="G65:L66"/>
    <mergeCell ref="L21:L22"/>
    <mergeCell ref="B12:L12"/>
    <mergeCell ref="B13:L13"/>
    <mergeCell ref="B48:L48"/>
    <mergeCell ref="B92:L92"/>
    <mergeCell ref="E77:F77"/>
    <mergeCell ref="C50:F50"/>
    <mergeCell ref="E79:F79"/>
    <mergeCell ref="G78:H78"/>
    <mergeCell ref="G79:H79"/>
    <mergeCell ref="G82:H82"/>
    <mergeCell ref="G81:H81"/>
    <mergeCell ref="E81:F81"/>
    <mergeCell ref="B77:D77"/>
    <mergeCell ref="B18:L19"/>
    <mergeCell ref="H21:H22"/>
    <mergeCell ref="I21:I22"/>
    <mergeCell ref="J21:J22"/>
    <mergeCell ref="K21:K22"/>
    <mergeCell ref="B51:B52"/>
    <mergeCell ref="C55:F56"/>
    <mergeCell ref="G55:L56"/>
    <mergeCell ref="E23:G23"/>
    <mergeCell ref="E24:G24"/>
    <mergeCell ref="B4:L4"/>
    <mergeCell ref="B5:L5"/>
    <mergeCell ref="B6:L6"/>
    <mergeCell ref="B167:L167"/>
    <mergeCell ref="E113:F113"/>
    <mergeCell ref="E125:F125"/>
    <mergeCell ref="E135:F135"/>
    <mergeCell ref="E123:F123"/>
    <mergeCell ref="B119:D119"/>
    <mergeCell ref="B120:D120"/>
    <mergeCell ref="B121:D121"/>
    <mergeCell ref="B122:D122"/>
    <mergeCell ref="B123:D123"/>
    <mergeCell ref="B124:D124"/>
    <mergeCell ref="E114:F114"/>
    <mergeCell ref="E124:F124"/>
    <mergeCell ref="B8:L8"/>
    <mergeCell ref="B9:L9"/>
    <mergeCell ref="B10:L10"/>
    <mergeCell ref="B59:B60"/>
    <mergeCell ref="B23:D25"/>
    <mergeCell ref="B33:D34"/>
    <mergeCell ref="B35:D37"/>
    <mergeCell ref="B38:D40"/>
    <mergeCell ref="E25:G25"/>
    <mergeCell ref="E29:G29"/>
    <mergeCell ref="E30:G30"/>
    <mergeCell ref="E31:G31"/>
    <mergeCell ref="E32:G32"/>
    <mergeCell ref="E33:G33"/>
    <mergeCell ref="E34:G34"/>
    <mergeCell ref="B41:G43"/>
    <mergeCell ref="E35:G35"/>
    <mergeCell ref="E36:G36"/>
    <mergeCell ref="E37:G37"/>
    <mergeCell ref="E38:G38"/>
    <mergeCell ref="E39:G39"/>
    <mergeCell ref="E40:G40"/>
    <mergeCell ref="B32:D32"/>
    <mergeCell ref="B29:D31"/>
    <mergeCell ref="B179:L179"/>
    <mergeCell ref="B181:F181"/>
    <mergeCell ref="B183:C183"/>
    <mergeCell ref="E183:L183"/>
    <mergeCell ref="B185:L185"/>
    <mergeCell ref="B187:L188"/>
    <mergeCell ref="B190:C190"/>
    <mergeCell ref="E190:F190"/>
    <mergeCell ref="B192:L199"/>
    <mergeCell ref="B201:L201"/>
    <mergeCell ref="B203:L203"/>
    <mergeCell ref="B205:L212"/>
    <mergeCell ref="B214:L214"/>
    <mergeCell ref="B216:L216"/>
    <mergeCell ref="B218:L225"/>
    <mergeCell ref="B227:L227"/>
    <mergeCell ref="B229:L229"/>
    <mergeCell ref="B231:L238"/>
    <mergeCell ref="B240:L240"/>
    <mergeCell ref="B242:L242"/>
    <mergeCell ref="B244:C244"/>
    <mergeCell ref="E244:F244"/>
    <mergeCell ref="B246:L246"/>
    <mergeCell ref="B247:L247"/>
    <mergeCell ref="B249:F249"/>
    <mergeCell ref="B251:C251"/>
    <mergeCell ref="E251:L251"/>
    <mergeCell ref="B277:C277"/>
    <mergeCell ref="E277:F277"/>
    <mergeCell ref="B279:L279"/>
    <mergeCell ref="B281:L288"/>
    <mergeCell ref="B253:L253"/>
    <mergeCell ref="B255:L255"/>
    <mergeCell ref="B257:C257"/>
    <mergeCell ref="E257:F257"/>
    <mergeCell ref="B259:L259"/>
    <mergeCell ref="B261:L262"/>
    <mergeCell ref="B264:L271"/>
    <mergeCell ref="B273:L273"/>
    <mergeCell ref="B275:L275"/>
  </mergeCells>
  <dataValidations count="8">
    <dataValidation type="textLength" operator="lessThanOrEqual" allowBlank="1" showInputMessage="1" showErrorMessage="1" error="Maximum length reached. Please use the AddPro tab to add further info./La limite maximale de caractères est atteinte. SVP utiliser l'onglet AddPro pour ajouter plus d'information." prompt="1000 character limit/limite de 1000 caractères" sqref="B33 B94:B96 B169 B195:B196 B171:B172 B281 B208:B209 B267:B268 B283:B284 B221:B222 B233:B234 B192 B205 B218 B231 B264" xr:uid="{730C0B11-10B9-4DD2-B56F-0CFBA0976A3A}">
      <formula1>1000</formula1>
    </dataValidation>
    <dataValidation type="textLength" operator="lessThanOrEqual" allowBlank="1" error="Maximum length reached. Please use the AddPub tab to add further info./La limite maximale de caractères est atteinte. SVP utiliser l'onglet AddPub pour ajouter plus d'information." prompt="1000 character limit/limite de 1000 caractères" sqref="E277:F277" xr:uid="{4602BE15-5A69-4D12-8AC3-246829F98249}">
      <formula1>1000</formula1>
    </dataValidation>
    <dataValidation type="list" operator="lessThanOrEqual" allowBlank="1" error="Maximum length reached. Please use the AddPub tab to add further info./La limite maximale de caractères est atteinte. SVP utiliser l'onglet AddPub pour ajouter plus d'information." prompt="1000 character limit/limite de 1000 caractères" sqref="E139 E137" xr:uid="{F13BD6EE-D99E-4B7A-8950-67CA5621B258}">
      <formula1>"X"</formula1>
    </dataValidation>
    <dataValidation type="list" operator="lessThanOrEqual" allowBlank="1" showErrorMessage="1" prompt="1000 character limit/limite de 1000 caractères" sqref="E78:H82" xr:uid="{E8E450E9-3AF8-4797-AF7C-A7504B0E0D6A}">
      <formula1>"X"</formula1>
    </dataValidation>
    <dataValidation type="list" allowBlank="1" showInputMessage="1" showErrorMessage="1" sqref="E113:F125 E135:F136 E141:F141" xr:uid="{7D716C9D-8388-406B-96ED-1865DA7E0FC9}">
      <formula1>"X"</formula1>
    </dataValidation>
    <dataValidation type="textLength" operator="lessThanOrEqual" allowBlank="1" showErrorMessage="1" error="Maximum length reached. Please use the AddPro tab to add further info./La limite maximale de caractères est atteinte. SVP utiliser l'onglet AddPro pour ajouter plus d'information." prompt="1000 character limit/limite de 1000 caractères" sqref="H23:L24 H29:L30 H32:L33 H35:L36 H38:L39" xr:uid="{88CFCAF7-8C4D-482E-8FD1-5F97BA651BDC}">
      <formula1>1000</formula1>
    </dataValidation>
    <dataValidation type="decimal" operator="greaterThanOrEqual" allowBlank="1" showErrorMessage="1" errorTitle="Error / Erreur" error="Please input only numerical values into these cells./SVP donnez uniquement des valeurs numériques dans ces cellules." prompt="1000 character limit/limite de 1000 caractères" sqref="E244:F244 E257:F257 E190:F190" xr:uid="{20F442A9-8C21-4FEB-A959-296831ACFEDB}">
      <formula1>0</formula1>
    </dataValidation>
    <dataValidation allowBlank="1" sqref="B41:G43 C51:L70" xr:uid="{687A0C48-96E7-4024-8305-F8830DCEC61D}"/>
  </dataValidations>
  <printOptions horizontalCentered="1"/>
  <pageMargins left="0.25" right="0.25" top="0.75" bottom="0.75" header="0.3" footer="0.3"/>
  <pageSetup scale="63" firstPageNumber="15" fitToHeight="0" orientation="portrait" r:id="rId1"/>
  <headerFooter>
    <oddFooter>&amp;L&amp;A</oddFooter>
  </headerFooter>
  <rowBreaks count="4" manualBreakCount="4">
    <brk id="71" min="1" max="11" man="1"/>
    <brk id="130" min="1" max="11" man="1"/>
    <brk id="177" min="1" max="11" man="1"/>
    <brk id="245" min="1" max="11" man="1"/>
  </rowBreaks>
  <drawing r:id="rId2"/>
  <extLst>
    <ext xmlns:x14="http://schemas.microsoft.com/office/spreadsheetml/2009/9/main" uri="{CCE6A557-97BC-4b89-ADB6-D9C93CAAB3DF}">
      <x14:dataValidations xmlns:xm="http://schemas.microsoft.com/office/excel/2006/main" count="5">
        <x14:dataValidation type="list" allowBlank="1" showInputMessage="1" showErrorMessage="1" xr:uid="{9AD4E2EE-DF4A-4586-92E8-E9184DE1E672}">
          <x14:formula1>
            <xm:f>Variables!$D$65:$D$68</xm:f>
          </x14:formula1>
          <xm:sqref>E107:F107</xm:sqref>
        </x14:dataValidation>
        <x14:dataValidation type="list" operator="lessThanOrEqual" allowBlank="1" showErrorMessage="1" prompt="1000 character limit/limite de 1000 caractères" xr:uid="{DC9FE539-8C04-4B81-A2E5-9B8A97C597E9}">
          <x14:formula1>
            <xm:f>Variables!$D$70:$D$73</xm:f>
          </x14:formula1>
          <xm:sqref>E152:H152</xm:sqref>
        </x14:dataValidation>
        <x14:dataValidation type="list" operator="lessThanOrEqual" allowBlank="1" showErrorMessage="1" prompt="1000 character limit/limite de 1000 caractères" xr:uid="{D4B0EF86-3196-4A24-A120-610E45693DB6}">
          <x14:formula1>
            <xm:f>Variables!$D$75:$D$81</xm:f>
          </x14:formula1>
          <xm:sqref>E159:H159</xm:sqref>
        </x14:dataValidation>
        <x14:dataValidation type="list" operator="lessThanOrEqual" allowBlank="1" showErrorMessage="1" prompt="1000 character limit/limite de 1000 caractères" xr:uid="{A2B63DE2-B172-4BE0-8266-BA3543D08A92}">
          <x14:formula1>
            <xm:f>IF(Intro!$G$21="English",$O$169:$O$171,$P$169:$P$171)</xm:f>
          </x14:formula1>
          <xm:sqref>E165:H165</xm:sqref>
        </x14:dataValidation>
        <x14:dataValidation type="list" allowBlank="1" showInputMessage="1" showErrorMessage="1" xr:uid="{743BE461-0EA7-4439-BCED-DA57E728E0BF}">
          <x14:formula1>
            <xm:f>Variables!$D$38:$D$39</xm:f>
          </x14:formula1>
          <xm:sqref>D183 D251</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18CA61-0CAA-493F-8F0A-434E97206751}">
  <sheetPr>
    <tabColor rgb="FF92D050"/>
    <pageSetUpPr fitToPage="1"/>
  </sheetPr>
  <dimension ref="A1:P63"/>
  <sheetViews>
    <sheetView showGridLines="0" zoomScaleNormal="100" workbookViewId="0"/>
  </sheetViews>
  <sheetFormatPr defaultColWidth="9.42578125" defaultRowHeight="14.25" x14ac:dyDescent="0.25"/>
  <cols>
    <col min="1" max="1" width="1.5703125" style="6" customWidth="1"/>
    <col min="2" max="12" width="14.5703125" style="5" customWidth="1"/>
    <col min="13" max="13" width="9.28515625" style="7" customWidth="1"/>
    <col min="14" max="14" width="9.28515625" style="8" customWidth="1"/>
    <col min="15" max="16" width="9.28515625" style="8" hidden="1" customWidth="1"/>
    <col min="17" max="19" width="9.28515625" style="8" customWidth="1"/>
    <col min="20" max="16384" width="9.42578125" style="8"/>
  </cols>
  <sheetData>
    <row r="1" spans="1:16" x14ac:dyDescent="0.25">
      <c r="O1" s="9" t="s">
        <v>151</v>
      </c>
      <c r="P1" s="9" t="s">
        <v>161</v>
      </c>
    </row>
    <row r="2" spans="1:16" x14ac:dyDescent="0.25">
      <c r="B2" s="10" t="str">
        <f>Pro!B2</f>
        <v>PROTECTED</v>
      </c>
      <c r="C2" s="10"/>
      <c r="O2" s="2"/>
      <c r="P2" s="2"/>
    </row>
    <row r="3" spans="1:16" x14ac:dyDescent="0.25">
      <c r="B3" s="12"/>
      <c r="C3" s="12"/>
      <c r="O3" s="2"/>
      <c r="P3" s="2"/>
    </row>
    <row r="4" spans="1:16" s="2" customFormat="1" x14ac:dyDescent="0.25">
      <c r="A4" s="1"/>
      <c r="B4" s="276" t="str">
        <f>Info!B4</f>
        <v>PURCHASERS' QUESTIONNAIRE</v>
      </c>
      <c r="C4" s="272"/>
      <c r="D4" s="272"/>
      <c r="E4" s="272"/>
      <c r="F4" s="272"/>
      <c r="G4" s="272"/>
      <c r="H4" s="272"/>
      <c r="I4" s="272"/>
      <c r="J4" s="272"/>
      <c r="K4" s="272"/>
      <c r="L4" s="272"/>
      <c r="M4" s="26"/>
      <c r="N4" s="26"/>
      <c r="O4" s="24"/>
      <c r="P4" s="24"/>
    </row>
    <row r="5" spans="1:16" s="2" customFormat="1" x14ac:dyDescent="0.25">
      <c r="A5" s="1"/>
      <c r="B5" s="276" t="str">
        <f>Info!B5</f>
        <v>NQ-2025-008</v>
      </c>
      <c r="C5" s="272"/>
      <c r="D5" s="272"/>
      <c r="E5" s="272"/>
      <c r="F5" s="272"/>
      <c r="G5" s="272"/>
      <c r="H5" s="272"/>
      <c r="I5" s="272"/>
      <c r="J5" s="272"/>
      <c r="K5" s="272"/>
      <c r="L5" s="272"/>
      <c r="M5" s="26"/>
      <c r="N5" s="26"/>
      <c r="O5" s="24"/>
      <c r="P5" s="24"/>
    </row>
    <row r="6" spans="1:16" s="4" customFormat="1" x14ac:dyDescent="0.25">
      <c r="A6" s="1"/>
      <c r="B6" s="276" t="str">
        <f>Info!B6</f>
        <v>THERMOFORMED MOLDED FIBRE TABLEWARE</v>
      </c>
      <c r="C6" s="272"/>
      <c r="D6" s="272"/>
      <c r="E6" s="272"/>
      <c r="F6" s="272"/>
      <c r="G6" s="272"/>
      <c r="H6" s="272"/>
      <c r="I6" s="272"/>
      <c r="J6" s="272"/>
      <c r="K6" s="272"/>
      <c r="L6" s="272"/>
      <c r="M6" s="24"/>
      <c r="N6" s="24"/>
      <c r="O6" s="16"/>
      <c r="P6" s="16"/>
    </row>
    <row r="7" spans="1:16" s="4" customFormat="1" x14ac:dyDescent="0.25">
      <c r="A7" s="1"/>
      <c r="B7" s="15"/>
      <c r="C7" s="15"/>
      <c r="D7" s="3"/>
      <c r="E7" s="3"/>
      <c r="F7" s="3"/>
      <c r="G7" s="3"/>
      <c r="H7" s="3"/>
      <c r="I7" s="3"/>
      <c r="J7" s="3"/>
      <c r="K7" s="3"/>
      <c r="L7" s="3"/>
      <c r="O7" s="16"/>
      <c r="P7" s="16"/>
    </row>
    <row r="8" spans="1:16" x14ac:dyDescent="0.25">
      <c r="B8" s="19" t="str">
        <f>UPPER(IF(Intro!$G$21="English",O8,P8))</f>
        <v>PROTECTED COMMENTS</v>
      </c>
      <c r="C8" s="20"/>
      <c r="D8" s="20"/>
      <c r="E8" s="20"/>
      <c r="F8" s="20"/>
      <c r="G8" s="20"/>
      <c r="H8" s="20"/>
      <c r="I8" s="20"/>
      <c r="J8" s="20"/>
      <c r="K8" s="20"/>
      <c r="L8" s="21"/>
      <c r="M8" s="8"/>
      <c r="O8" s="8" t="s">
        <v>142</v>
      </c>
      <c r="P8" s="8" t="s">
        <v>295</v>
      </c>
    </row>
    <row r="9" spans="1:16" x14ac:dyDescent="0.25">
      <c r="B9" s="17"/>
      <c r="C9" s="28"/>
      <c r="D9" s="29"/>
      <c r="E9" s="29"/>
      <c r="F9" s="29"/>
      <c r="G9" s="29"/>
      <c r="H9" s="29"/>
      <c r="I9" s="29"/>
      <c r="J9" s="29"/>
      <c r="K9" s="29"/>
      <c r="L9" s="18"/>
      <c r="M9" s="8"/>
    </row>
    <row r="10" spans="1:16" x14ac:dyDescent="0.25">
      <c r="B10" s="266" t="str">
        <f>IF(Intro!$G$21="English",O10,P10)</f>
        <v>Should your firm wish to add any comments related to its responses, submit them here. Be sure to indicate the question number being commented on.</v>
      </c>
      <c r="C10" s="267"/>
      <c r="D10" s="267"/>
      <c r="E10" s="267"/>
      <c r="F10" s="267"/>
      <c r="G10" s="267"/>
      <c r="H10" s="267"/>
      <c r="I10" s="267"/>
      <c r="J10" s="267"/>
      <c r="K10" s="267"/>
      <c r="L10" s="268"/>
      <c r="M10" s="8"/>
      <c r="O10" s="22" t="s">
        <v>136</v>
      </c>
      <c r="P10" s="8" t="s">
        <v>285</v>
      </c>
    </row>
    <row r="11" spans="1:16" x14ac:dyDescent="0.25">
      <c r="B11" s="202"/>
      <c r="C11" s="28"/>
      <c r="D11" s="29"/>
      <c r="E11" s="29"/>
      <c r="F11" s="29"/>
      <c r="G11" s="29"/>
      <c r="H11" s="29"/>
      <c r="I11" s="29"/>
      <c r="J11" s="29"/>
      <c r="K11" s="29"/>
      <c r="L11" s="18"/>
      <c r="M11" s="8"/>
      <c r="O11" s="22"/>
    </row>
    <row r="12" spans="1:16" x14ac:dyDescent="0.25">
      <c r="B12" s="86"/>
      <c r="C12" s="28"/>
      <c r="D12" s="92" t="s">
        <v>181</v>
      </c>
      <c r="E12" s="423" t="str">
        <f>AddPub!E12</f>
        <v>Comments</v>
      </c>
      <c r="F12" s="423"/>
      <c r="G12" s="423"/>
      <c r="H12" s="423"/>
      <c r="I12" s="423"/>
      <c r="J12" s="423"/>
      <c r="K12" s="423"/>
      <c r="L12" s="446"/>
      <c r="M12" s="8"/>
      <c r="O12" s="22"/>
    </row>
    <row r="13" spans="1:16" x14ac:dyDescent="0.25">
      <c r="B13" s="421" t="str">
        <f>AddPub!B13</f>
        <v>Comment 1</v>
      </c>
      <c r="C13" s="422"/>
      <c r="D13" s="494"/>
      <c r="E13" s="496"/>
      <c r="F13" s="496"/>
      <c r="G13" s="496"/>
      <c r="H13" s="496"/>
      <c r="I13" s="496"/>
      <c r="J13" s="496"/>
      <c r="K13" s="496"/>
      <c r="L13" s="497"/>
      <c r="M13" s="8"/>
      <c r="O13" s="22"/>
    </row>
    <row r="14" spans="1:16" x14ac:dyDescent="0.25">
      <c r="B14" s="421"/>
      <c r="C14" s="422"/>
      <c r="D14" s="494"/>
      <c r="E14" s="496"/>
      <c r="F14" s="496"/>
      <c r="G14" s="496"/>
      <c r="H14" s="496"/>
      <c r="I14" s="496"/>
      <c r="J14" s="496"/>
      <c r="K14" s="496"/>
      <c r="L14" s="497"/>
      <c r="M14" s="8"/>
      <c r="O14" s="22"/>
    </row>
    <row r="15" spans="1:16" x14ac:dyDescent="0.25">
      <c r="B15" s="421"/>
      <c r="C15" s="422"/>
      <c r="D15" s="494"/>
      <c r="E15" s="496"/>
      <c r="F15" s="496"/>
      <c r="G15" s="496"/>
      <c r="H15" s="496"/>
      <c r="I15" s="496"/>
      <c r="J15" s="496"/>
      <c r="K15" s="496"/>
      <c r="L15" s="497"/>
      <c r="M15" s="8"/>
      <c r="O15" s="22"/>
    </row>
    <row r="16" spans="1:16" x14ac:dyDescent="0.25">
      <c r="B16" s="421"/>
      <c r="C16" s="422"/>
      <c r="D16" s="494"/>
      <c r="E16" s="496"/>
      <c r="F16" s="496"/>
      <c r="G16" s="496"/>
      <c r="H16" s="496"/>
      <c r="I16" s="496"/>
      <c r="J16" s="496"/>
      <c r="K16" s="496"/>
      <c r="L16" s="497"/>
      <c r="M16" s="8"/>
      <c r="O16" s="22"/>
    </row>
    <row r="17" spans="2:15" x14ac:dyDescent="0.25">
      <c r="B17" s="421"/>
      <c r="C17" s="422"/>
      <c r="D17" s="494"/>
      <c r="E17" s="496"/>
      <c r="F17" s="496"/>
      <c r="G17" s="496"/>
      <c r="H17" s="496"/>
      <c r="I17" s="496"/>
      <c r="J17" s="496"/>
      <c r="K17" s="496"/>
      <c r="L17" s="497"/>
      <c r="M17" s="8"/>
      <c r="O17" s="22"/>
    </row>
    <row r="18" spans="2:15" x14ac:dyDescent="0.25">
      <c r="B18" s="421"/>
      <c r="C18" s="422"/>
      <c r="D18" s="494"/>
      <c r="E18" s="496"/>
      <c r="F18" s="496"/>
      <c r="G18" s="496"/>
      <c r="H18" s="496"/>
      <c r="I18" s="496"/>
      <c r="J18" s="496"/>
      <c r="K18" s="496"/>
      <c r="L18" s="497"/>
      <c r="M18" s="8"/>
      <c r="O18" s="22"/>
    </row>
    <row r="19" spans="2:15" x14ac:dyDescent="0.25">
      <c r="B19" s="421"/>
      <c r="C19" s="422"/>
      <c r="D19" s="494"/>
      <c r="E19" s="496"/>
      <c r="F19" s="496"/>
      <c r="G19" s="496"/>
      <c r="H19" s="496"/>
      <c r="I19" s="496"/>
      <c r="J19" s="496"/>
      <c r="K19" s="496"/>
      <c r="L19" s="497"/>
      <c r="M19" s="8"/>
      <c r="O19" s="22"/>
    </row>
    <row r="20" spans="2:15" x14ac:dyDescent="0.25">
      <c r="B20" s="421"/>
      <c r="C20" s="422"/>
      <c r="D20" s="494"/>
      <c r="E20" s="496"/>
      <c r="F20" s="496"/>
      <c r="G20" s="496"/>
      <c r="H20" s="496"/>
      <c r="I20" s="496"/>
      <c r="J20" s="496"/>
      <c r="K20" s="496"/>
      <c r="L20" s="497"/>
      <c r="M20" s="8"/>
      <c r="O20" s="22"/>
    </row>
    <row r="21" spans="2:15" x14ac:dyDescent="0.25">
      <c r="B21" s="421"/>
      <c r="C21" s="422"/>
      <c r="D21" s="494"/>
      <c r="E21" s="496"/>
      <c r="F21" s="496"/>
      <c r="G21" s="496"/>
      <c r="H21" s="496"/>
      <c r="I21" s="496"/>
      <c r="J21" s="496"/>
      <c r="K21" s="496"/>
      <c r="L21" s="497"/>
      <c r="M21" s="8"/>
      <c r="O21" s="22"/>
    </row>
    <row r="22" spans="2:15" x14ac:dyDescent="0.25">
      <c r="B22" s="421"/>
      <c r="C22" s="422"/>
      <c r="D22" s="494"/>
      <c r="E22" s="496"/>
      <c r="F22" s="496"/>
      <c r="G22" s="496"/>
      <c r="H22" s="496"/>
      <c r="I22" s="496"/>
      <c r="J22" s="496"/>
      <c r="K22" s="496"/>
      <c r="L22" s="497"/>
      <c r="M22" s="8"/>
      <c r="O22" s="22"/>
    </row>
    <row r="23" spans="2:15" x14ac:dyDescent="0.25">
      <c r="B23" s="421" t="str">
        <f>AddPub!B23</f>
        <v>Comment 2</v>
      </c>
      <c r="C23" s="422"/>
      <c r="D23" s="494"/>
      <c r="E23" s="496"/>
      <c r="F23" s="496"/>
      <c r="G23" s="496"/>
      <c r="H23" s="496"/>
      <c r="I23" s="496"/>
      <c r="J23" s="496"/>
      <c r="K23" s="496"/>
      <c r="L23" s="497"/>
      <c r="M23" s="8"/>
      <c r="O23" s="22"/>
    </row>
    <row r="24" spans="2:15" x14ac:dyDescent="0.25">
      <c r="B24" s="421"/>
      <c r="C24" s="422"/>
      <c r="D24" s="494"/>
      <c r="E24" s="496"/>
      <c r="F24" s="496"/>
      <c r="G24" s="496"/>
      <c r="H24" s="496"/>
      <c r="I24" s="496"/>
      <c r="J24" s="496"/>
      <c r="K24" s="496"/>
      <c r="L24" s="497"/>
      <c r="M24" s="8"/>
    </row>
    <row r="25" spans="2:15" x14ac:dyDescent="0.25">
      <c r="B25" s="421"/>
      <c r="C25" s="422"/>
      <c r="D25" s="494"/>
      <c r="E25" s="496"/>
      <c r="F25" s="496"/>
      <c r="G25" s="496"/>
      <c r="H25" s="496"/>
      <c r="I25" s="496"/>
      <c r="J25" s="496"/>
      <c r="K25" s="496"/>
      <c r="L25" s="497"/>
      <c r="M25" s="8"/>
    </row>
    <row r="26" spans="2:15" x14ac:dyDescent="0.25">
      <c r="B26" s="421"/>
      <c r="C26" s="422"/>
      <c r="D26" s="494"/>
      <c r="E26" s="496"/>
      <c r="F26" s="496"/>
      <c r="G26" s="496"/>
      <c r="H26" s="496"/>
      <c r="I26" s="496"/>
      <c r="J26" s="496"/>
      <c r="K26" s="496"/>
      <c r="L26" s="497"/>
      <c r="M26" s="8"/>
    </row>
    <row r="27" spans="2:15" x14ac:dyDescent="0.25">
      <c r="B27" s="421"/>
      <c r="C27" s="422"/>
      <c r="D27" s="494"/>
      <c r="E27" s="496"/>
      <c r="F27" s="496"/>
      <c r="G27" s="496"/>
      <c r="H27" s="496"/>
      <c r="I27" s="496"/>
      <c r="J27" s="496"/>
      <c r="K27" s="496"/>
      <c r="L27" s="497"/>
      <c r="M27" s="8"/>
      <c r="O27" s="22"/>
    </row>
    <row r="28" spans="2:15" x14ac:dyDescent="0.25">
      <c r="B28" s="421"/>
      <c r="C28" s="422"/>
      <c r="D28" s="494"/>
      <c r="E28" s="496"/>
      <c r="F28" s="496"/>
      <c r="G28" s="496"/>
      <c r="H28" s="496"/>
      <c r="I28" s="496"/>
      <c r="J28" s="496"/>
      <c r="K28" s="496"/>
      <c r="L28" s="497"/>
      <c r="M28" s="8"/>
      <c r="O28" s="22"/>
    </row>
    <row r="29" spans="2:15" x14ac:dyDescent="0.25">
      <c r="B29" s="421"/>
      <c r="C29" s="422"/>
      <c r="D29" s="494"/>
      <c r="E29" s="496"/>
      <c r="F29" s="496"/>
      <c r="G29" s="496"/>
      <c r="H29" s="496"/>
      <c r="I29" s="496"/>
      <c r="J29" s="496"/>
      <c r="K29" s="496"/>
      <c r="L29" s="497"/>
      <c r="M29" s="8"/>
      <c r="O29" s="22"/>
    </row>
    <row r="30" spans="2:15" x14ac:dyDescent="0.25">
      <c r="B30" s="421"/>
      <c r="C30" s="422"/>
      <c r="D30" s="494"/>
      <c r="E30" s="496"/>
      <c r="F30" s="496"/>
      <c r="G30" s="496"/>
      <c r="H30" s="496"/>
      <c r="I30" s="496"/>
      <c r="J30" s="496"/>
      <c r="K30" s="496"/>
      <c r="L30" s="497"/>
      <c r="M30" s="8"/>
      <c r="O30" s="22"/>
    </row>
    <row r="31" spans="2:15" x14ac:dyDescent="0.25">
      <c r="B31" s="421"/>
      <c r="C31" s="422"/>
      <c r="D31" s="494"/>
      <c r="E31" s="496"/>
      <c r="F31" s="496"/>
      <c r="G31" s="496"/>
      <c r="H31" s="496"/>
      <c r="I31" s="496"/>
      <c r="J31" s="496"/>
      <c r="K31" s="496"/>
      <c r="L31" s="497"/>
      <c r="M31" s="8"/>
      <c r="O31" s="22"/>
    </row>
    <row r="32" spans="2:15" x14ac:dyDescent="0.25">
      <c r="B32" s="421"/>
      <c r="C32" s="422"/>
      <c r="D32" s="494"/>
      <c r="E32" s="496"/>
      <c r="F32" s="496"/>
      <c r="G32" s="496"/>
      <c r="H32" s="496"/>
      <c r="I32" s="496"/>
      <c r="J32" s="496"/>
      <c r="K32" s="496"/>
      <c r="L32" s="497"/>
      <c r="M32" s="8"/>
      <c r="O32" s="22"/>
    </row>
    <row r="33" spans="2:15" x14ac:dyDescent="0.25">
      <c r="B33" s="421" t="str">
        <f>AddPub!B33</f>
        <v>Comment 3</v>
      </c>
      <c r="C33" s="422"/>
      <c r="D33" s="494"/>
      <c r="E33" s="496"/>
      <c r="F33" s="496"/>
      <c r="G33" s="496"/>
      <c r="H33" s="496"/>
      <c r="I33" s="496"/>
      <c r="J33" s="496"/>
      <c r="K33" s="496"/>
      <c r="L33" s="497"/>
      <c r="M33" s="8"/>
      <c r="O33" s="22"/>
    </row>
    <row r="34" spans="2:15" x14ac:dyDescent="0.25">
      <c r="B34" s="421"/>
      <c r="C34" s="422"/>
      <c r="D34" s="494"/>
      <c r="E34" s="496"/>
      <c r="F34" s="496"/>
      <c r="G34" s="496"/>
      <c r="H34" s="496"/>
      <c r="I34" s="496"/>
      <c r="J34" s="496"/>
      <c r="K34" s="496"/>
      <c r="L34" s="497"/>
      <c r="M34" s="8"/>
      <c r="O34" s="22"/>
    </row>
    <row r="35" spans="2:15" x14ac:dyDescent="0.25">
      <c r="B35" s="421"/>
      <c r="C35" s="422"/>
      <c r="D35" s="494"/>
      <c r="E35" s="496"/>
      <c r="F35" s="496"/>
      <c r="G35" s="496"/>
      <c r="H35" s="496"/>
      <c r="I35" s="496"/>
      <c r="J35" s="496"/>
      <c r="K35" s="496"/>
      <c r="L35" s="497"/>
      <c r="M35" s="8"/>
      <c r="O35" s="22"/>
    </row>
    <row r="36" spans="2:15" x14ac:dyDescent="0.25">
      <c r="B36" s="421"/>
      <c r="C36" s="422"/>
      <c r="D36" s="494"/>
      <c r="E36" s="496"/>
      <c r="F36" s="496"/>
      <c r="G36" s="496"/>
      <c r="H36" s="496"/>
      <c r="I36" s="496"/>
      <c r="J36" s="496"/>
      <c r="K36" s="496"/>
      <c r="L36" s="497"/>
      <c r="M36" s="8"/>
      <c r="O36" s="22"/>
    </row>
    <row r="37" spans="2:15" x14ac:dyDescent="0.25">
      <c r="B37" s="421"/>
      <c r="C37" s="422"/>
      <c r="D37" s="494"/>
      <c r="E37" s="496"/>
      <c r="F37" s="496"/>
      <c r="G37" s="496"/>
      <c r="H37" s="496"/>
      <c r="I37" s="496"/>
      <c r="J37" s="496"/>
      <c r="K37" s="496"/>
      <c r="L37" s="497"/>
      <c r="M37" s="8"/>
      <c r="O37" s="22"/>
    </row>
    <row r="38" spans="2:15" x14ac:dyDescent="0.25">
      <c r="B38" s="421"/>
      <c r="C38" s="422"/>
      <c r="D38" s="494"/>
      <c r="E38" s="496"/>
      <c r="F38" s="496"/>
      <c r="G38" s="496"/>
      <c r="H38" s="496"/>
      <c r="I38" s="496"/>
      <c r="J38" s="496"/>
      <c r="K38" s="496"/>
      <c r="L38" s="497"/>
      <c r="M38" s="8"/>
      <c r="O38" s="22"/>
    </row>
    <row r="39" spans="2:15" x14ac:dyDescent="0.25">
      <c r="B39" s="421"/>
      <c r="C39" s="422"/>
      <c r="D39" s="494"/>
      <c r="E39" s="496"/>
      <c r="F39" s="496"/>
      <c r="G39" s="496"/>
      <c r="H39" s="496"/>
      <c r="I39" s="496"/>
      <c r="J39" s="496"/>
      <c r="K39" s="496"/>
      <c r="L39" s="497"/>
      <c r="M39" s="8"/>
      <c r="O39" s="22"/>
    </row>
    <row r="40" spans="2:15" x14ac:dyDescent="0.25">
      <c r="B40" s="421"/>
      <c r="C40" s="422"/>
      <c r="D40" s="494"/>
      <c r="E40" s="496"/>
      <c r="F40" s="496"/>
      <c r="G40" s="496"/>
      <c r="H40" s="496"/>
      <c r="I40" s="496"/>
      <c r="J40" s="496"/>
      <c r="K40" s="496"/>
      <c r="L40" s="497"/>
      <c r="M40" s="8"/>
      <c r="O40" s="22"/>
    </row>
    <row r="41" spans="2:15" x14ac:dyDescent="0.25">
      <c r="B41" s="421"/>
      <c r="C41" s="422"/>
      <c r="D41" s="494"/>
      <c r="E41" s="496"/>
      <c r="F41" s="496"/>
      <c r="G41" s="496"/>
      <c r="H41" s="496"/>
      <c r="I41" s="496"/>
      <c r="J41" s="496"/>
      <c r="K41" s="496"/>
      <c r="L41" s="497"/>
      <c r="M41" s="8"/>
      <c r="O41" s="22"/>
    </row>
    <row r="42" spans="2:15" x14ac:dyDescent="0.25">
      <c r="B42" s="421"/>
      <c r="C42" s="422"/>
      <c r="D42" s="494"/>
      <c r="E42" s="496"/>
      <c r="F42" s="496"/>
      <c r="G42" s="496"/>
      <c r="H42" s="496"/>
      <c r="I42" s="496"/>
      <c r="J42" s="496"/>
      <c r="K42" s="496"/>
      <c r="L42" s="497"/>
      <c r="M42" s="8"/>
      <c r="O42" s="22"/>
    </row>
    <row r="43" spans="2:15" x14ac:dyDescent="0.25">
      <c r="B43" s="421" t="str">
        <f>AddPub!B43</f>
        <v>Comment 4</v>
      </c>
      <c r="C43" s="422"/>
      <c r="D43" s="494"/>
      <c r="E43" s="496"/>
      <c r="F43" s="496"/>
      <c r="G43" s="496"/>
      <c r="H43" s="496"/>
      <c r="I43" s="496"/>
      <c r="J43" s="496"/>
      <c r="K43" s="496"/>
      <c r="L43" s="497"/>
      <c r="M43" s="8"/>
      <c r="O43" s="22"/>
    </row>
    <row r="44" spans="2:15" x14ac:dyDescent="0.25">
      <c r="B44" s="421"/>
      <c r="C44" s="422"/>
      <c r="D44" s="494"/>
      <c r="E44" s="496"/>
      <c r="F44" s="496"/>
      <c r="G44" s="496"/>
      <c r="H44" s="496"/>
      <c r="I44" s="496"/>
      <c r="J44" s="496"/>
      <c r="K44" s="496"/>
      <c r="L44" s="497"/>
      <c r="M44" s="8"/>
      <c r="O44" s="22"/>
    </row>
    <row r="45" spans="2:15" x14ac:dyDescent="0.25">
      <c r="B45" s="421"/>
      <c r="C45" s="422"/>
      <c r="D45" s="494"/>
      <c r="E45" s="496"/>
      <c r="F45" s="496"/>
      <c r="G45" s="496"/>
      <c r="H45" s="496"/>
      <c r="I45" s="496"/>
      <c r="J45" s="496"/>
      <c r="K45" s="496"/>
      <c r="L45" s="497"/>
      <c r="M45" s="8"/>
      <c r="O45" s="22"/>
    </row>
    <row r="46" spans="2:15" x14ac:dyDescent="0.25">
      <c r="B46" s="421"/>
      <c r="C46" s="422"/>
      <c r="D46" s="494"/>
      <c r="E46" s="496"/>
      <c r="F46" s="496"/>
      <c r="G46" s="496"/>
      <c r="H46" s="496"/>
      <c r="I46" s="496"/>
      <c r="J46" s="496"/>
      <c r="K46" s="496"/>
      <c r="L46" s="497"/>
      <c r="M46" s="8"/>
      <c r="O46" s="22"/>
    </row>
    <row r="47" spans="2:15" x14ac:dyDescent="0.25">
      <c r="B47" s="421"/>
      <c r="C47" s="422"/>
      <c r="D47" s="494"/>
      <c r="E47" s="496"/>
      <c r="F47" s="496"/>
      <c r="G47" s="496"/>
      <c r="H47" s="496"/>
      <c r="I47" s="496"/>
      <c r="J47" s="496"/>
      <c r="K47" s="496"/>
      <c r="L47" s="497"/>
      <c r="M47" s="8"/>
      <c r="O47" s="22"/>
    </row>
    <row r="48" spans="2:15" x14ac:dyDescent="0.25">
      <c r="B48" s="421"/>
      <c r="C48" s="422"/>
      <c r="D48" s="494"/>
      <c r="E48" s="496"/>
      <c r="F48" s="496"/>
      <c r="G48" s="496"/>
      <c r="H48" s="496"/>
      <c r="I48" s="496"/>
      <c r="J48" s="496"/>
      <c r="K48" s="496"/>
      <c r="L48" s="497"/>
      <c r="M48" s="8"/>
      <c r="O48" s="22"/>
    </row>
    <row r="49" spans="1:15" x14ac:dyDescent="0.25">
      <c r="B49" s="421"/>
      <c r="C49" s="422"/>
      <c r="D49" s="494"/>
      <c r="E49" s="496"/>
      <c r="F49" s="496"/>
      <c r="G49" s="496"/>
      <c r="H49" s="496"/>
      <c r="I49" s="496"/>
      <c r="J49" s="496"/>
      <c r="K49" s="496"/>
      <c r="L49" s="497"/>
      <c r="M49" s="8"/>
      <c r="O49" s="22"/>
    </row>
    <row r="50" spans="1:15" x14ac:dyDescent="0.25">
      <c r="B50" s="421"/>
      <c r="C50" s="422"/>
      <c r="D50" s="494"/>
      <c r="E50" s="496"/>
      <c r="F50" s="496"/>
      <c r="G50" s="496"/>
      <c r="H50" s="496"/>
      <c r="I50" s="496"/>
      <c r="J50" s="496"/>
      <c r="K50" s="496"/>
      <c r="L50" s="497"/>
      <c r="M50" s="8"/>
      <c r="O50" s="22"/>
    </row>
    <row r="51" spans="1:15" x14ac:dyDescent="0.25">
      <c r="B51" s="421"/>
      <c r="C51" s="422"/>
      <c r="D51" s="494"/>
      <c r="E51" s="496"/>
      <c r="F51" s="496"/>
      <c r="G51" s="496"/>
      <c r="H51" s="496"/>
      <c r="I51" s="496"/>
      <c r="J51" s="496"/>
      <c r="K51" s="496"/>
      <c r="L51" s="497"/>
      <c r="M51" s="8"/>
      <c r="O51" s="22"/>
    </row>
    <row r="52" spans="1:15" x14ac:dyDescent="0.25">
      <c r="B52" s="421"/>
      <c r="C52" s="422"/>
      <c r="D52" s="494"/>
      <c r="E52" s="496"/>
      <c r="F52" s="496"/>
      <c r="G52" s="496"/>
      <c r="H52" s="496"/>
      <c r="I52" s="496"/>
      <c r="J52" s="496"/>
      <c r="K52" s="496"/>
      <c r="L52" s="497"/>
      <c r="M52" s="8"/>
      <c r="O52" s="22"/>
    </row>
    <row r="53" spans="1:15" x14ac:dyDescent="0.25">
      <c r="B53" s="421" t="str">
        <f>AddPub!B53</f>
        <v>Comment 5</v>
      </c>
      <c r="C53" s="422"/>
      <c r="D53" s="494"/>
      <c r="E53" s="496"/>
      <c r="F53" s="496"/>
      <c r="G53" s="496"/>
      <c r="H53" s="496"/>
      <c r="I53" s="496"/>
      <c r="J53" s="496"/>
      <c r="K53" s="496"/>
      <c r="L53" s="497"/>
      <c r="M53" s="8"/>
      <c r="O53" s="22"/>
    </row>
    <row r="54" spans="1:15" x14ac:dyDescent="0.25">
      <c r="B54" s="421"/>
      <c r="C54" s="422"/>
      <c r="D54" s="494"/>
      <c r="E54" s="496"/>
      <c r="F54" s="496"/>
      <c r="G54" s="496"/>
      <c r="H54" s="496"/>
      <c r="I54" s="496"/>
      <c r="J54" s="496"/>
      <c r="K54" s="496"/>
      <c r="L54" s="497"/>
      <c r="M54" s="8"/>
      <c r="O54" s="22"/>
    </row>
    <row r="55" spans="1:15" x14ac:dyDescent="0.25">
      <c r="B55" s="421"/>
      <c r="C55" s="422"/>
      <c r="D55" s="494"/>
      <c r="E55" s="496"/>
      <c r="F55" s="496"/>
      <c r="G55" s="496"/>
      <c r="H55" s="496"/>
      <c r="I55" s="496"/>
      <c r="J55" s="496"/>
      <c r="K55" s="496"/>
      <c r="L55" s="497"/>
      <c r="M55" s="8"/>
      <c r="O55" s="22"/>
    </row>
    <row r="56" spans="1:15" x14ac:dyDescent="0.25">
      <c r="B56" s="421"/>
      <c r="C56" s="422"/>
      <c r="D56" s="494"/>
      <c r="E56" s="496"/>
      <c r="F56" s="496"/>
      <c r="G56" s="496"/>
      <c r="H56" s="496"/>
      <c r="I56" s="496"/>
      <c r="J56" s="496"/>
      <c r="K56" s="496"/>
      <c r="L56" s="497"/>
      <c r="M56" s="8"/>
      <c r="O56" s="22"/>
    </row>
    <row r="57" spans="1:15" x14ac:dyDescent="0.25">
      <c r="B57" s="421"/>
      <c r="C57" s="422"/>
      <c r="D57" s="494"/>
      <c r="E57" s="496"/>
      <c r="F57" s="496"/>
      <c r="G57" s="496"/>
      <c r="H57" s="496"/>
      <c r="I57" s="496"/>
      <c r="J57" s="496"/>
      <c r="K57" s="496"/>
      <c r="L57" s="497"/>
      <c r="M57" s="8"/>
      <c r="O57" s="22"/>
    </row>
    <row r="58" spans="1:15" x14ac:dyDescent="0.25">
      <c r="B58" s="421"/>
      <c r="C58" s="422"/>
      <c r="D58" s="494"/>
      <c r="E58" s="496"/>
      <c r="F58" s="496"/>
      <c r="G58" s="496"/>
      <c r="H58" s="496"/>
      <c r="I58" s="496"/>
      <c r="J58" s="496"/>
      <c r="K58" s="496"/>
      <c r="L58" s="497"/>
      <c r="M58" s="8"/>
      <c r="O58" s="22"/>
    </row>
    <row r="59" spans="1:15" x14ac:dyDescent="0.25">
      <c r="B59" s="421"/>
      <c r="C59" s="422"/>
      <c r="D59" s="494"/>
      <c r="E59" s="496"/>
      <c r="F59" s="496"/>
      <c r="G59" s="496"/>
      <c r="H59" s="496"/>
      <c r="I59" s="496"/>
      <c r="J59" s="496"/>
      <c r="K59" s="496"/>
      <c r="L59" s="497"/>
      <c r="M59" s="8"/>
      <c r="O59" s="22"/>
    </row>
    <row r="60" spans="1:15" x14ac:dyDescent="0.25">
      <c r="B60" s="421"/>
      <c r="C60" s="422"/>
      <c r="D60" s="494"/>
      <c r="E60" s="496"/>
      <c r="F60" s="496"/>
      <c r="G60" s="496"/>
      <c r="H60" s="496"/>
      <c r="I60" s="496"/>
      <c r="J60" s="496"/>
      <c r="K60" s="496"/>
      <c r="L60" s="497"/>
      <c r="M60" s="8"/>
      <c r="O60" s="22"/>
    </row>
    <row r="61" spans="1:15" x14ac:dyDescent="0.25">
      <c r="B61" s="421"/>
      <c r="C61" s="422"/>
      <c r="D61" s="494"/>
      <c r="E61" s="496"/>
      <c r="F61" s="496"/>
      <c r="G61" s="496"/>
      <c r="H61" s="496"/>
      <c r="I61" s="496"/>
      <c r="J61" s="496"/>
      <c r="K61" s="496"/>
      <c r="L61" s="497"/>
      <c r="M61" s="8"/>
      <c r="O61" s="22"/>
    </row>
    <row r="62" spans="1:15" x14ac:dyDescent="0.25">
      <c r="B62" s="492"/>
      <c r="C62" s="493"/>
      <c r="D62" s="495"/>
      <c r="E62" s="498"/>
      <c r="F62" s="498"/>
      <c r="G62" s="498"/>
      <c r="H62" s="498"/>
      <c r="I62" s="498"/>
      <c r="J62" s="498"/>
      <c r="K62" s="498"/>
      <c r="L62" s="499"/>
      <c r="M62" s="8"/>
      <c r="O62" s="22"/>
    </row>
    <row r="63" spans="1:15" s="66" customFormat="1" x14ac:dyDescent="0.25">
      <c r="A63" s="64"/>
      <c r="B63" s="1"/>
      <c r="C63" s="65"/>
      <c r="D63" s="65"/>
      <c r="E63" s="65"/>
      <c r="F63" s="65"/>
      <c r="G63" s="65"/>
      <c r="H63" s="65"/>
      <c r="I63" s="65"/>
      <c r="J63" s="65"/>
      <c r="K63" s="65"/>
      <c r="L63" s="65"/>
      <c r="N63" s="67"/>
    </row>
  </sheetData>
  <sheetProtection algorithmName="SHA-512" hashValue="imSqS8dEf/LEIOxBIm/vWsLqJKZRB8d3CD9GnmjJOfelUDyBz2GUiC+Cv5hXp5v7xiuiYEDi1dEgWmEgFC9Akg==" saltValue="wpG63tp/rA7rhfHQUWCGYQ==" spinCount="100000" sheet="1" objects="1" scenarios="1" selectLockedCells="1"/>
  <mergeCells count="20">
    <mergeCell ref="B13:C22"/>
    <mergeCell ref="D13:D22"/>
    <mergeCell ref="E13:L22"/>
    <mergeCell ref="B23:C32"/>
    <mergeCell ref="D23:D32"/>
    <mergeCell ref="E23:L32"/>
    <mergeCell ref="B4:L4"/>
    <mergeCell ref="B5:L5"/>
    <mergeCell ref="B6:L6"/>
    <mergeCell ref="B10:L10"/>
    <mergeCell ref="E12:L12"/>
    <mergeCell ref="B53:C62"/>
    <mergeCell ref="D53:D62"/>
    <mergeCell ref="E53:L62"/>
    <mergeCell ref="B33:C42"/>
    <mergeCell ref="D33:D42"/>
    <mergeCell ref="E33:L42"/>
    <mergeCell ref="B43:C52"/>
    <mergeCell ref="D43:D52"/>
    <mergeCell ref="E43:L52"/>
  </mergeCells>
  <dataValidations count="2">
    <dataValidation type="textLength" operator="lessThanOrEqual" allowBlank="1" showInputMessage="1" showErrorMessage="1" error="Maximum length reached. Please use the AddPub tab to add further info./La limite maximale de caractères est atteinte. SVP utiliser l'onglet AddPub pour ajouter plus d'information." prompt="1000 character limit/limite de 1000 caractères" sqref="E23 E33 E43 E53 E13" xr:uid="{77467D0F-65E0-48E6-8F0A-E1C9FC604421}">
      <formula1>1000</formula1>
    </dataValidation>
    <dataValidation allowBlank="1" sqref="D13:D62" xr:uid="{78CE93EA-5845-4E25-A01D-AF4831D508FC}"/>
  </dataValidations>
  <printOptions horizontalCentered="1"/>
  <pageMargins left="0.25" right="0.25" top="0.75" bottom="0.75" header="0.3" footer="0.3"/>
  <pageSetup scale="63" firstPageNumber="21" fitToHeight="0" orientation="portrait" r:id="rId1"/>
  <headerFooter>
    <oddFooter>&amp;L&amp;A</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5ED535-3893-4F9A-A71D-843FBF1A23F4}">
  <sheetPr>
    <tabColor rgb="FF00B0F0"/>
    <pageSetUpPr fitToPage="1"/>
  </sheetPr>
  <dimension ref="A1:P48"/>
  <sheetViews>
    <sheetView showGridLines="0" zoomScaleNormal="100" workbookViewId="0"/>
  </sheetViews>
  <sheetFormatPr defaultColWidth="9.42578125" defaultRowHeight="14.25" x14ac:dyDescent="0.25"/>
  <cols>
    <col min="1" max="1" width="1.5703125" style="6" customWidth="1"/>
    <col min="2" max="12" width="14.5703125" style="5" customWidth="1"/>
    <col min="13" max="13" width="9.28515625" style="7" customWidth="1"/>
    <col min="14" max="14" width="9.28515625" style="8" customWidth="1"/>
    <col min="15" max="16" width="9.28515625" style="8" hidden="1" customWidth="1"/>
    <col min="17" max="19" width="9.28515625" style="8" customWidth="1"/>
    <col min="20" max="16384" width="9.42578125" style="8"/>
  </cols>
  <sheetData>
    <row r="1" spans="1:16" x14ac:dyDescent="0.25">
      <c r="O1" s="9" t="s">
        <v>151</v>
      </c>
      <c r="P1" s="9" t="s">
        <v>161</v>
      </c>
    </row>
    <row r="2" spans="1:16" x14ac:dyDescent="0.25">
      <c r="B2" s="10" t="s">
        <v>118</v>
      </c>
      <c r="C2" s="10"/>
      <c r="O2" s="2"/>
      <c r="P2" s="2"/>
    </row>
    <row r="3" spans="1:16" x14ac:dyDescent="0.25">
      <c r="B3" s="12"/>
      <c r="C3" s="12"/>
      <c r="O3" s="2"/>
      <c r="P3" s="2"/>
    </row>
    <row r="4" spans="1:16" s="2" customFormat="1" x14ac:dyDescent="0.25">
      <c r="A4" s="1"/>
      <c r="B4" s="276" t="str">
        <f>Info!B4</f>
        <v>PURCHASERS' QUESTIONNAIRE</v>
      </c>
      <c r="C4" s="272"/>
      <c r="D4" s="272"/>
      <c r="E4" s="272"/>
      <c r="F4" s="272"/>
      <c r="G4" s="272"/>
      <c r="H4" s="272"/>
      <c r="I4" s="272"/>
      <c r="J4" s="272"/>
      <c r="K4" s="272"/>
      <c r="L4" s="272"/>
      <c r="M4" s="26"/>
      <c r="N4" s="26"/>
      <c r="O4" s="24"/>
      <c r="P4" s="24"/>
    </row>
    <row r="5" spans="1:16" s="2" customFormat="1" x14ac:dyDescent="0.25">
      <c r="A5" s="1"/>
      <c r="B5" s="276" t="str">
        <f>Info!B5</f>
        <v>NQ-2025-008</v>
      </c>
      <c r="C5" s="272"/>
      <c r="D5" s="272"/>
      <c r="E5" s="272"/>
      <c r="F5" s="272"/>
      <c r="G5" s="272"/>
      <c r="H5" s="272"/>
      <c r="I5" s="272"/>
      <c r="J5" s="272"/>
      <c r="K5" s="272"/>
      <c r="L5" s="272"/>
      <c r="M5" s="26"/>
      <c r="N5" s="26"/>
      <c r="O5" s="24"/>
      <c r="P5" s="24"/>
    </row>
    <row r="6" spans="1:16" s="4" customFormat="1" x14ac:dyDescent="0.25">
      <c r="A6" s="1"/>
      <c r="B6" s="276" t="str">
        <f>Info!B6</f>
        <v>THERMOFORMED MOLDED FIBRE TABLEWARE</v>
      </c>
      <c r="C6" s="272"/>
      <c r="D6" s="272"/>
      <c r="E6" s="272"/>
      <c r="F6" s="272"/>
      <c r="G6" s="272"/>
      <c r="H6" s="272"/>
      <c r="I6" s="272"/>
      <c r="J6" s="272"/>
      <c r="K6" s="272"/>
      <c r="L6" s="272"/>
      <c r="M6" s="24"/>
      <c r="N6" s="24"/>
      <c r="O6" s="16"/>
      <c r="P6" s="16"/>
    </row>
    <row r="7" spans="1:16" s="4" customFormat="1" x14ac:dyDescent="0.25">
      <c r="A7" s="1"/>
      <c r="B7" s="15"/>
      <c r="C7" s="15"/>
      <c r="D7" s="3"/>
      <c r="E7" s="3"/>
      <c r="F7" s="3"/>
      <c r="G7" s="3"/>
      <c r="H7" s="3"/>
      <c r="I7" s="3"/>
      <c r="J7" s="3"/>
      <c r="K7" s="3"/>
      <c r="L7" s="3"/>
      <c r="O7" s="16"/>
      <c r="P7" s="16"/>
    </row>
    <row r="8" spans="1:16" x14ac:dyDescent="0.25">
      <c r="B8" s="591" t="str">
        <f>UPPER(IF(Intro!$G$21="English",O8,P8))</f>
        <v>CONFIRMATION OF REPORTED DATA</v>
      </c>
      <c r="C8" s="592"/>
      <c r="D8" s="592"/>
      <c r="E8" s="592"/>
      <c r="F8" s="592"/>
      <c r="G8" s="592"/>
      <c r="H8" s="592"/>
      <c r="I8" s="592"/>
      <c r="J8" s="592"/>
      <c r="K8" s="592"/>
      <c r="L8" s="593"/>
      <c r="M8" s="8"/>
      <c r="O8" s="8" t="s">
        <v>143</v>
      </c>
      <c r="P8" s="8" t="s">
        <v>88</v>
      </c>
    </row>
    <row r="9" spans="1:16" x14ac:dyDescent="0.25">
      <c r="B9" s="277" t="str">
        <f>IF(Intro!$G$21="English",O9,P9)</f>
        <v>GENERAL</v>
      </c>
      <c r="C9" s="278"/>
      <c r="D9" s="278"/>
      <c r="E9" s="278"/>
      <c r="F9" s="278"/>
      <c r="G9" s="278"/>
      <c r="H9" s="278"/>
      <c r="I9" s="278"/>
      <c r="J9" s="278"/>
      <c r="K9" s="278"/>
      <c r="L9" s="279"/>
      <c r="M9" s="8"/>
      <c r="O9" s="85" t="s">
        <v>377</v>
      </c>
      <c r="P9" s="85" t="s">
        <v>378</v>
      </c>
    </row>
    <row r="10" spans="1:16" x14ac:dyDescent="0.25">
      <c r="B10" s="53"/>
      <c r="C10" s="54"/>
      <c r="D10" s="54"/>
      <c r="E10" s="54"/>
      <c r="F10" s="54"/>
      <c r="G10" s="54"/>
      <c r="H10" s="54"/>
      <c r="I10" s="54"/>
      <c r="J10" s="54"/>
      <c r="K10" s="54"/>
      <c r="L10" s="55"/>
      <c r="M10" s="8"/>
    </row>
    <row r="11" spans="1:16" x14ac:dyDescent="0.25">
      <c r="B11" s="53"/>
      <c r="C11" s="74"/>
      <c r="D11" s="74"/>
      <c r="E11" s="74"/>
      <c r="F11" s="74"/>
      <c r="G11" s="74"/>
      <c r="H11" s="74"/>
      <c r="I11" s="74"/>
      <c r="J11" s="225" t="str">
        <f>IF(Intro!$G$21="English",O11,P11)</f>
        <v>Select Yes or No</v>
      </c>
      <c r="K11" s="74"/>
      <c r="L11" s="55"/>
      <c r="M11" s="8"/>
      <c r="O11" s="8" t="s">
        <v>264</v>
      </c>
      <c r="P11" s="8" t="s">
        <v>599</v>
      </c>
    </row>
    <row r="12" spans="1:16" s="31" customFormat="1" x14ac:dyDescent="0.25">
      <c r="A12" s="56"/>
      <c r="B12" s="309" t="str">
        <f>IF(Intro!$G$21="English",O12,P12)</f>
        <v>Confirm that all data reported in this questionnaire pertain to the goods as defined in the "Intro" tab.</v>
      </c>
      <c r="C12" s="310"/>
      <c r="D12" s="310"/>
      <c r="E12" s="310"/>
      <c r="F12" s="310"/>
      <c r="G12" s="310"/>
      <c r="H12" s="310"/>
      <c r="I12" s="310"/>
      <c r="J12" s="223"/>
      <c r="K12" s="57"/>
      <c r="L12" s="58"/>
      <c r="O12" s="8" t="s">
        <v>432</v>
      </c>
      <c r="P12" s="8" t="s">
        <v>433</v>
      </c>
    </row>
    <row r="13" spans="1:16" s="31" customFormat="1" x14ac:dyDescent="0.25">
      <c r="A13" s="56"/>
      <c r="B13" s="421" t="str">
        <f>IF(Intro!$G$21="English",O13,P13)</f>
        <v>Confirm that all volumes reported in this questionnaire are in pieces.</v>
      </c>
      <c r="C13" s="422"/>
      <c r="D13" s="422"/>
      <c r="E13" s="422"/>
      <c r="F13" s="422"/>
      <c r="G13" s="422"/>
      <c r="H13" s="422"/>
      <c r="I13" s="422"/>
      <c r="J13" s="100"/>
      <c r="K13" s="59"/>
      <c r="L13" s="60"/>
      <c r="O13" s="8" t="str">
        <f>"Confirm that all volumes reported in this questionnaire are in "&amp;(Variables!B23)&amp;"."</f>
        <v>Confirm that all volumes reported in this questionnaire are in pieces.</v>
      </c>
      <c r="P13" s="8" t="str">
        <f>"Confirmez que tous les volumes déclarés dans ce questionnaire sont en "&amp;(Variables!C23)&amp;"."</f>
        <v>Confirmez que tous les volumes déclarés dans ce questionnaire sont en pièces.</v>
      </c>
    </row>
    <row r="14" spans="1:16" s="31" customFormat="1" x14ac:dyDescent="0.25">
      <c r="A14" s="56"/>
      <c r="B14" s="421" t="str">
        <f>IF(Intro!$G$21="English",O14,P14)</f>
        <v>Confirm that all values reported in this questionnaire are in Canadian dollars.</v>
      </c>
      <c r="C14" s="422"/>
      <c r="D14" s="422" t="e">
        <f>IF(SUM(#REF!)&lt;&gt;0,"X","-")</f>
        <v>#REF!</v>
      </c>
      <c r="E14" s="422" t="e">
        <f>IF(SUM(#REF!)&lt;&gt;0,"X","-")</f>
        <v>#REF!</v>
      </c>
      <c r="F14" s="422" t="e">
        <f>IF(SUM(#REF!)&lt;&gt;0,"X","-")</f>
        <v>#REF!</v>
      </c>
      <c r="G14" s="422" t="e">
        <f>IF(SUM(#REF!)&lt;&gt;0,"X","-")</f>
        <v>#REF!</v>
      </c>
      <c r="H14" s="422"/>
      <c r="I14" s="422" t="e">
        <f>IF(SUM(#REF!)&lt;&gt;0,"X","-")</f>
        <v>#REF!</v>
      </c>
      <c r="J14" s="100"/>
      <c r="K14" s="59"/>
      <c r="L14" s="60"/>
      <c r="O14" s="8" t="s">
        <v>296</v>
      </c>
      <c r="P14" s="8" t="s">
        <v>297</v>
      </c>
    </row>
    <row r="15" spans="1:16" s="31" customFormat="1" x14ac:dyDescent="0.25">
      <c r="A15" s="56"/>
      <c r="B15" s="421" t="str">
        <f>IF(Intro!$G$21="English",O15,P15)</f>
        <v>Confirm that all information is reported on a calendar-year basis.</v>
      </c>
      <c r="C15" s="422"/>
      <c r="D15" s="422" t="e">
        <f>IF(SUM(#REF!)&lt;&gt;0,"X","-")</f>
        <v>#REF!</v>
      </c>
      <c r="E15" s="422" t="e">
        <f>IF(SUM(#REF!)&lt;&gt;0,"X","-")</f>
        <v>#REF!</v>
      </c>
      <c r="F15" s="422" t="e">
        <f>IF(SUM(#REF!)&lt;&gt;0,"X","-")</f>
        <v>#REF!</v>
      </c>
      <c r="G15" s="422" t="e">
        <f>IF(SUM(#REF!)&lt;&gt;0,"X","-")</f>
        <v>#REF!</v>
      </c>
      <c r="H15" s="422"/>
      <c r="I15" s="422" t="e">
        <f>IF(SUM(#REF!)&lt;&gt;0,"X","-")</f>
        <v>#REF!</v>
      </c>
      <c r="J15" s="100"/>
      <c r="K15" s="57"/>
      <c r="L15" s="58"/>
      <c r="O15" s="8" t="s">
        <v>144</v>
      </c>
      <c r="P15" s="8" t="s">
        <v>145</v>
      </c>
    </row>
    <row r="16" spans="1:16" x14ac:dyDescent="0.25">
      <c r="B16" s="53"/>
      <c r="C16" s="54"/>
      <c r="D16" s="54"/>
      <c r="E16" s="54"/>
      <c r="F16" s="54"/>
      <c r="G16" s="54"/>
      <c r="H16" s="54"/>
      <c r="I16" s="54"/>
      <c r="J16" s="54"/>
      <c r="K16" s="54"/>
      <c r="L16" s="55"/>
      <c r="M16" s="8"/>
    </row>
    <row r="17" spans="1:16" x14ac:dyDescent="0.25">
      <c r="B17" s="266" t="str">
        <f>IF(Intro!$G$21="English",O17,P17)</f>
        <v>If no, explain.</v>
      </c>
      <c r="C17" s="509"/>
      <c r="D17" s="509"/>
      <c r="E17" s="509"/>
      <c r="F17" s="509"/>
      <c r="G17" s="509"/>
      <c r="H17" s="509"/>
      <c r="I17" s="509"/>
      <c r="J17" s="509"/>
      <c r="K17" s="509"/>
      <c r="L17" s="268"/>
      <c r="M17" s="8"/>
      <c r="O17" s="106" t="s">
        <v>406</v>
      </c>
      <c r="P17" s="4" t="s">
        <v>407</v>
      </c>
    </row>
    <row r="18" spans="1:16" s="31" customFormat="1" x14ac:dyDescent="0.25">
      <c r="A18" s="56"/>
      <c r="B18" s="68"/>
      <c r="C18" s="51"/>
      <c r="D18" s="51"/>
      <c r="E18" s="51"/>
      <c r="F18" s="51"/>
      <c r="G18" s="51"/>
      <c r="H18" s="51"/>
      <c r="I18" s="51"/>
      <c r="J18" s="51"/>
      <c r="K18" s="51"/>
      <c r="L18" s="58"/>
      <c r="O18" s="4"/>
      <c r="P18" s="4"/>
    </row>
    <row r="19" spans="1:16" s="9" customFormat="1" x14ac:dyDescent="0.25">
      <c r="A19" s="6"/>
      <c r="B19" s="431"/>
      <c r="C19" s="502"/>
      <c r="D19" s="502"/>
      <c r="E19" s="502"/>
      <c r="F19" s="502"/>
      <c r="G19" s="502"/>
      <c r="H19" s="502"/>
      <c r="I19" s="502"/>
      <c r="J19" s="502"/>
      <c r="K19" s="502"/>
      <c r="L19" s="433"/>
      <c r="M19" s="31"/>
      <c r="O19" s="107"/>
      <c r="P19" s="107"/>
    </row>
    <row r="20" spans="1:16" s="9" customFormat="1" x14ac:dyDescent="0.25">
      <c r="A20" s="6"/>
      <c r="B20" s="431"/>
      <c r="C20" s="502"/>
      <c r="D20" s="502"/>
      <c r="E20" s="502"/>
      <c r="F20" s="502"/>
      <c r="G20" s="502"/>
      <c r="H20" s="502"/>
      <c r="I20" s="502"/>
      <c r="J20" s="502"/>
      <c r="K20" s="502"/>
      <c r="L20" s="433"/>
      <c r="M20" s="31"/>
      <c r="O20" s="107"/>
      <c r="P20" s="107"/>
    </row>
    <row r="21" spans="1:16" s="9" customFormat="1" x14ac:dyDescent="0.25">
      <c r="A21" s="6"/>
      <c r="B21" s="431"/>
      <c r="C21" s="502"/>
      <c r="D21" s="502"/>
      <c r="E21" s="502"/>
      <c r="F21" s="502"/>
      <c r="G21" s="502"/>
      <c r="H21" s="502"/>
      <c r="I21" s="502"/>
      <c r="J21" s="502"/>
      <c r="K21" s="502"/>
      <c r="L21" s="433"/>
      <c r="M21" s="31"/>
      <c r="O21" s="107"/>
      <c r="P21" s="107"/>
    </row>
    <row r="22" spans="1:16" s="9" customFormat="1" x14ac:dyDescent="0.25">
      <c r="A22" s="6"/>
      <c r="B22" s="431"/>
      <c r="C22" s="502"/>
      <c r="D22" s="502"/>
      <c r="E22" s="502"/>
      <c r="F22" s="502"/>
      <c r="G22" s="502"/>
      <c r="H22" s="502"/>
      <c r="I22" s="502"/>
      <c r="J22" s="502"/>
      <c r="K22" s="502"/>
      <c r="L22" s="433"/>
      <c r="M22" s="31"/>
      <c r="O22" s="107"/>
      <c r="P22" s="107"/>
    </row>
    <row r="23" spans="1:16" s="9" customFormat="1" x14ac:dyDescent="0.25">
      <c r="A23" s="6"/>
      <c r="B23" s="431"/>
      <c r="C23" s="502"/>
      <c r="D23" s="502"/>
      <c r="E23" s="502"/>
      <c r="F23" s="502"/>
      <c r="G23" s="502"/>
      <c r="H23" s="502"/>
      <c r="I23" s="502"/>
      <c r="J23" s="502"/>
      <c r="K23" s="502"/>
      <c r="L23" s="433"/>
      <c r="M23" s="31"/>
      <c r="O23" s="107"/>
      <c r="P23" s="107"/>
    </row>
    <row r="24" spans="1:16" s="9" customFormat="1" x14ac:dyDescent="0.25">
      <c r="A24" s="6"/>
      <c r="B24" s="431"/>
      <c r="C24" s="502"/>
      <c r="D24" s="502"/>
      <c r="E24" s="502"/>
      <c r="F24" s="502"/>
      <c r="G24" s="502"/>
      <c r="H24" s="502"/>
      <c r="I24" s="502"/>
      <c r="J24" s="502"/>
      <c r="K24" s="502"/>
      <c r="L24" s="433"/>
      <c r="M24" s="31"/>
      <c r="O24" s="107"/>
      <c r="P24" s="107"/>
    </row>
    <row r="25" spans="1:16" s="9" customFormat="1" x14ac:dyDescent="0.25">
      <c r="A25" s="6"/>
      <c r="B25" s="431"/>
      <c r="C25" s="502"/>
      <c r="D25" s="502"/>
      <c r="E25" s="502"/>
      <c r="F25" s="502"/>
      <c r="G25" s="502"/>
      <c r="H25" s="502"/>
      <c r="I25" s="502"/>
      <c r="J25" s="502"/>
      <c r="K25" s="502"/>
      <c r="L25" s="433"/>
      <c r="M25" s="31"/>
      <c r="O25" s="107"/>
      <c r="P25" s="107"/>
    </row>
    <row r="26" spans="1:16" s="9" customFormat="1" x14ac:dyDescent="0.25">
      <c r="A26" s="6"/>
      <c r="B26" s="431"/>
      <c r="C26" s="502"/>
      <c r="D26" s="502"/>
      <c r="E26" s="502"/>
      <c r="F26" s="502"/>
      <c r="G26" s="502"/>
      <c r="H26" s="502"/>
      <c r="I26" s="502"/>
      <c r="J26" s="502"/>
      <c r="K26" s="502"/>
      <c r="L26" s="433"/>
      <c r="M26" s="31"/>
      <c r="O26" s="107"/>
      <c r="P26" s="107"/>
    </row>
    <row r="27" spans="1:16" x14ac:dyDescent="0.25">
      <c r="B27" s="53"/>
      <c r="C27" s="74"/>
      <c r="D27" s="74"/>
      <c r="E27" s="74"/>
      <c r="F27" s="74"/>
      <c r="G27" s="74"/>
      <c r="H27" s="74"/>
      <c r="I27" s="74"/>
      <c r="J27" s="74"/>
      <c r="K27" s="74"/>
      <c r="L27" s="55"/>
      <c r="M27" s="8"/>
    </row>
    <row r="28" spans="1:16" x14ac:dyDescent="0.25">
      <c r="B28" s="273" t="str">
        <f>IF(Intro!$G$21="English",O28,P28)</f>
        <v>PURCHASES</v>
      </c>
      <c r="C28" s="274"/>
      <c r="D28" s="274"/>
      <c r="E28" s="274"/>
      <c r="F28" s="274"/>
      <c r="G28" s="274"/>
      <c r="H28" s="274"/>
      <c r="I28" s="274"/>
      <c r="J28" s="274"/>
      <c r="K28" s="274"/>
      <c r="L28" s="275"/>
      <c r="M28" s="8"/>
      <c r="O28" s="8" t="s">
        <v>375</v>
      </c>
      <c r="P28" s="8" t="s">
        <v>376</v>
      </c>
    </row>
    <row r="29" spans="1:16" x14ac:dyDescent="0.25">
      <c r="B29" s="53"/>
      <c r="C29" s="54"/>
      <c r="D29" s="54"/>
      <c r="E29" s="54"/>
      <c r="F29" s="54"/>
      <c r="G29" s="54"/>
      <c r="H29" s="54"/>
      <c r="I29" s="54"/>
      <c r="J29" s="54"/>
      <c r="K29" s="54"/>
      <c r="L29" s="55"/>
      <c r="M29" s="8"/>
    </row>
    <row r="30" spans="1:16" x14ac:dyDescent="0.25">
      <c r="B30" s="266" t="str">
        <f>IF(Intro!$G$21="English",O30,P30)</f>
        <v>Note: Public/non-confidential information in this table is automatically generated from the information provided in the "Pro" tab. Any changes to this public summary must therefore be made in the "Pro" tab.</v>
      </c>
      <c r="C30" s="267"/>
      <c r="D30" s="267"/>
      <c r="E30" s="267"/>
      <c r="F30" s="267"/>
      <c r="G30" s="267"/>
      <c r="H30" s="267"/>
      <c r="I30" s="267"/>
      <c r="J30" s="267"/>
      <c r="K30" s="267"/>
      <c r="L30" s="268"/>
      <c r="M30" s="8"/>
      <c r="O30" s="8" t="s">
        <v>335</v>
      </c>
      <c r="P30" s="8" t="s">
        <v>334</v>
      </c>
    </row>
    <row r="31" spans="1:16" x14ac:dyDescent="0.25">
      <c r="B31" s="266"/>
      <c r="C31" s="267"/>
      <c r="D31" s="267"/>
      <c r="E31" s="267"/>
      <c r="F31" s="267"/>
      <c r="G31" s="267"/>
      <c r="H31" s="267"/>
      <c r="I31" s="267"/>
      <c r="J31" s="267"/>
      <c r="K31" s="267"/>
      <c r="L31" s="268"/>
      <c r="M31" s="8"/>
    </row>
    <row r="32" spans="1:16" x14ac:dyDescent="0.25">
      <c r="B32" s="53"/>
      <c r="C32" s="54"/>
      <c r="D32" s="54"/>
      <c r="E32" s="54"/>
      <c r="F32" s="54"/>
      <c r="G32" s="54"/>
      <c r="H32" s="54"/>
      <c r="I32" s="54"/>
      <c r="J32" s="54"/>
      <c r="K32" s="54"/>
      <c r="L32" s="55"/>
      <c r="M32" s="8"/>
    </row>
    <row r="33" spans="1:16" x14ac:dyDescent="0.25">
      <c r="B33" s="607"/>
      <c r="C33" s="608"/>
      <c r="D33" s="609"/>
      <c r="E33" s="207">
        <f>Variables!B6</f>
        <v>2022</v>
      </c>
      <c r="F33" s="207">
        <f>E33+1</f>
        <v>2023</v>
      </c>
      <c r="G33" s="207">
        <f>F33+1</f>
        <v>2024</v>
      </c>
      <c r="H33" s="207" t="str">
        <f>IF(Intro!$G$21="English",Variables!B9,Variables!C9)</f>
        <v>Jan-Sept 2024</v>
      </c>
      <c r="I33" s="207" t="str">
        <f>IF(Intro!$G$21="English",Variables!B10,Variables!C10)</f>
        <v>Jan-Sept 2025</v>
      </c>
      <c r="J33" s="59"/>
      <c r="K33" s="59"/>
      <c r="L33" s="60"/>
      <c r="M33" s="8"/>
      <c r="O33" s="22"/>
    </row>
    <row r="34" spans="1:16" s="31" customFormat="1" x14ac:dyDescent="0.25">
      <c r="A34" s="56"/>
      <c r="B34" s="421" t="s">
        <v>14</v>
      </c>
      <c r="C34" s="422"/>
      <c r="D34" s="422"/>
      <c r="E34" s="101" t="str">
        <f>IF(OR(AND(ISNUMBER(Pro!H23), Pro!H23&lt;&gt;0), AND(ISNUMBER(Pro!H24), Pro!H24 &lt;&gt;0)),"X","-")</f>
        <v>-</v>
      </c>
      <c r="F34" s="101" t="str">
        <f>IF(OR(AND(ISNUMBER(Pro!I23), Pro!I23&lt;&gt;0), AND(ISNUMBER(Pro!I24), Pro!I24 &lt;&gt;0)),"X","-")</f>
        <v>-</v>
      </c>
      <c r="G34" s="101" t="str">
        <f>IF(OR(AND(ISNUMBER(Pro!J23), Pro!J23&lt;&gt;0), AND(ISNUMBER(Pro!J24), Pro!J24 &lt;&gt;0)),"X","-")</f>
        <v>-</v>
      </c>
      <c r="H34" s="101" t="str">
        <f>IF(OR(AND(ISNUMBER(Pro!K23), Pro!K23&lt;&gt;0), AND(ISNUMBER(Pro!K24), Pro!K24 &lt;&gt;0)),"X","-")</f>
        <v>-</v>
      </c>
      <c r="I34" s="101" t="str">
        <f>IF(OR(AND(ISNUMBER(Pro!L23), Pro!L23&lt;&gt;0), AND(ISNUMBER(Pro!L24), Pro!L24 &lt;&gt;0)),"X","-")</f>
        <v>-</v>
      </c>
      <c r="J34" s="59"/>
      <c r="K34" s="59"/>
      <c r="L34" s="60"/>
      <c r="O34" s="8"/>
      <c r="P34" s="8"/>
    </row>
    <row r="35" spans="1:16" s="31" customFormat="1" ht="15" x14ac:dyDescent="0.25">
      <c r="A35" s="56"/>
      <c r="B35" s="611" t="str">
        <f>IF(Intro!$G$21="English",Variables!B31,Variables!C31)</f>
        <v>China</v>
      </c>
      <c r="C35" s="612"/>
      <c r="D35" s="613"/>
      <c r="E35" s="101" t="str">
        <f>IF(OR(AND(ISNUMBER(Pro!H26), Pro!H26&lt;&gt;0), AND(ISNUMBER(Pro!H27), Pro!H27 &lt;&gt;0)),"X","-")</f>
        <v>-</v>
      </c>
      <c r="F35" s="101" t="str">
        <f>IF(OR(AND(ISNUMBER(Pro!I26), Pro!I26&lt;&gt;0), AND(ISNUMBER(Pro!I27), Pro!I27 &lt;&gt;0)),"X","-")</f>
        <v>-</v>
      </c>
      <c r="G35" s="101" t="str">
        <f>IF(OR(AND(ISNUMBER(Pro!J26), Pro!J26&lt;&gt;0), AND(ISNUMBER(Pro!J27), Pro!J27 &lt;&gt;0)),"X","-")</f>
        <v>-</v>
      </c>
      <c r="H35" s="101" t="str">
        <f>IF(OR(AND(ISNUMBER(Pro!K26), Pro!K26&lt;&gt;0), AND(ISNUMBER(Pro!K27), Pro!K27 &lt;&gt;0)),"X","-")</f>
        <v>-</v>
      </c>
      <c r="I35" s="101" t="str">
        <f>IF(OR(AND(ISNUMBER(Pro!L26), Pro!L26&lt;&gt;0), AND(ISNUMBER(Pro!L27), Pro!L27 &lt;&gt;0)),"X","-")</f>
        <v>-</v>
      </c>
      <c r="J35" s="59"/>
      <c r="K35" s="59"/>
      <c r="L35" s="60"/>
      <c r="O35" s="8"/>
      <c r="P35" s="8"/>
    </row>
    <row r="36" spans="1:16" s="31" customFormat="1" ht="15" x14ac:dyDescent="0.25">
      <c r="A36" s="56"/>
      <c r="B36" s="421" t="str">
        <f>IF(Intro!$G$21="English",Variables!B32,Variables!C32)</f>
        <v>United States</v>
      </c>
      <c r="C36" s="422"/>
      <c r="D36" s="610"/>
      <c r="E36" s="101" t="str">
        <f>IF(OR(AND(ISNUMBER(Pro!H29), Pro!H29&lt;&gt;0), AND(ISNUMBER(Pro!H30), Pro!H30 &lt;&gt;0)),"X","-")</f>
        <v>-</v>
      </c>
      <c r="F36" s="101" t="str">
        <f>IF(OR(AND(ISNUMBER(Pro!I29), Pro!I29&lt;&gt;0), AND(ISNUMBER(Pro!I30), Pro!I30 &lt;&gt;0)),"X","-")</f>
        <v>-</v>
      </c>
      <c r="G36" s="101" t="str">
        <f>IF(OR(AND(ISNUMBER(Pro!J29), Pro!J29&lt;&gt;0), AND(ISNUMBER(Pro!J30), Pro!J30 &lt;&gt;0)),"X","-")</f>
        <v>-</v>
      </c>
      <c r="H36" s="101" t="str">
        <f>IF(OR(AND(ISNUMBER(Pro!K29), Pro!K29&lt;&gt;0), AND(ISNUMBER(Pro!K30), Pro!K30 &lt;&gt;0)),"X","-")</f>
        <v>-</v>
      </c>
      <c r="I36" s="101" t="str">
        <f>IF(OR(AND(ISNUMBER(Pro!L29), Pro!L29&lt;&gt;0), AND(ISNUMBER(Pro!L30), Pro!L30 &lt;&gt;0)),"X","-")</f>
        <v>-</v>
      </c>
      <c r="J36" s="59"/>
      <c r="K36" s="59"/>
      <c r="L36" s="60"/>
      <c r="O36" s="8"/>
      <c r="P36" s="8"/>
    </row>
    <row r="37" spans="1:16" s="31" customFormat="1" ht="15" x14ac:dyDescent="0.25">
      <c r="A37" s="56"/>
      <c r="B37" s="421" t="str">
        <f>IF(Intro!$G$21="English",Variables!B33,Variables!C33)</f>
        <v>Other countries</v>
      </c>
      <c r="C37" s="422"/>
      <c r="D37" s="610"/>
      <c r="E37" s="101" t="str">
        <f>IF(OR(AND(ISNUMBER(Pro!H32), Pro!H32&lt;&gt;0), AND(ISNUMBER(Pro!H33), Pro!H33 &lt;&gt;0)),"X","-")</f>
        <v>-</v>
      </c>
      <c r="F37" s="101" t="str">
        <f>IF(OR(AND(ISNUMBER(Pro!I32), Pro!I32&lt;&gt;0), AND(ISNUMBER(Pro!I33), Pro!I33 &lt;&gt;0)),"X","-")</f>
        <v>-</v>
      </c>
      <c r="G37" s="101" t="str">
        <f>IF(OR(AND(ISNUMBER(Pro!J32), Pro!J32&lt;&gt;0), AND(ISNUMBER(Pro!J33), Pro!J33 &lt;&gt;0)),"X","-")</f>
        <v>-</v>
      </c>
      <c r="H37" s="101" t="str">
        <f>IF(OR(AND(ISNUMBER(Pro!K32), Pro!K32&lt;&gt;0), AND(ISNUMBER(Pro!K33), Pro!K33 &lt;&gt;0)),"X","-")</f>
        <v>-</v>
      </c>
      <c r="I37" s="101" t="str">
        <f>IF(OR(AND(ISNUMBER(Pro!L32), Pro!L32&lt;&gt;0), AND(ISNUMBER(Pro!L33), Pro!L33 &lt;&gt;0)),"X","-")</f>
        <v>-</v>
      </c>
      <c r="J37" s="59"/>
      <c r="K37" s="59"/>
      <c r="L37" s="60"/>
      <c r="O37" s="8"/>
      <c r="P37" s="8"/>
    </row>
    <row r="38" spans="1:16" s="31" customFormat="1" x14ac:dyDescent="0.25">
      <c r="A38" s="56"/>
      <c r="B38" s="606" t="str">
        <f>IF(Intro!$G$21="English",Variables!B33&amp;" include: ",Variables!C33&amp;" incluent : ")</f>
        <v xml:space="preserve">Other countries include: </v>
      </c>
      <c r="C38" s="419"/>
      <c r="D38" s="419"/>
      <c r="E38" s="597" t="str">
        <f>IF(Pro!B33="","-",Pro!B33)</f>
        <v>-</v>
      </c>
      <c r="F38" s="598"/>
      <c r="G38" s="598"/>
      <c r="H38" s="598"/>
      <c r="I38" s="599"/>
      <c r="J38" s="59"/>
      <c r="K38" s="59"/>
      <c r="L38" s="60"/>
      <c r="O38" s="8"/>
      <c r="P38" s="8"/>
    </row>
    <row r="39" spans="1:16" s="31" customFormat="1" x14ac:dyDescent="0.25">
      <c r="A39" s="56"/>
      <c r="B39" s="606"/>
      <c r="C39" s="419"/>
      <c r="D39" s="419"/>
      <c r="E39" s="600"/>
      <c r="F39" s="601"/>
      <c r="G39" s="601"/>
      <c r="H39" s="601"/>
      <c r="I39" s="602"/>
      <c r="J39" s="59"/>
      <c r="K39" s="59"/>
      <c r="L39" s="60"/>
      <c r="O39" s="8"/>
      <c r="P39" s="8"/>
    </row>
    <row r="40" spans="1:16" s="31" customFormat="1" x14ac:dyDescent="0.25">
      <c r="A40" s="56"/>
      <c r="B40" s="606"/>
      <c r="C40" s="419"/>
      <c r="D40" s="419"/>
      <c r="E40" s="600"/>
      <c r="F40" s="601"/>
      <c r="G40" s="601"/>
      <c r="H40" s="601"/>
      <c r="I40" s="602"/>
      <c r="J40" s="59"/>
      <c r="K40" s="59"/>
      <c r="L40" s="60"/>
      <c r="O40" s="8"/>
      <c r="P40" s="8"/>
    </row>
    <row r="41" spans="1:16" s="31" customFormat="1" x14ac:dyDescent="0.25">
      <c r="A41" s="56"/>
      <c r="B41" s="606"/>
      <c r="C41" s="419"/>
      <c r="D41" s="419"/>
      <c r="E41" s="603"/>
      <c r="F41" s="604"/>
      <c r="G41" s="604"/>
      <c r="H41" s="604"/>
      <c r="I41" s="605"/>
      <c r="J41" s="59"/>
      <c r="K41" s="59"/>
      <c r="L41" s="60"/>
      <c r="O41" s="8"/>
      <c r="P41" s="8"/>
    </row>
    <row r="42" spans="1:16" s="34" customFormat="1" ht="28.5" x14ac:dyDescent="0.25">
      <c r="A42" s="56" t="s">
        <v>426</v>
      </c>
      <c r="B42" s="594" t="str">
        <f>Pro!B35</f>
        <v>Unknown country of origin - Purchased from a domestic producer</v>
      </c>
      <c r="C42" s="595"/>
      <c r="D42" s="596"/>
      <c r="E42" s="101" t="str">
        <f>IF(OR(AND(ISNUMBER(Pro!H35), Pro!H35&lt;&gt;0), AND(ISNUMBER(Pro!H36), Pro!H36 &lt;&gt;0)),"X","-")</f>
        <v>-</v>
      </c>
      <c r="F42" s="101" t="str">
        <f>IF(OR(AND(ISNUMBER(Pro!I35), Pro!I35&lt;&gt;0), AND(ISNUMBER(Pro!I36), Pro!I36 &lt;&gt;0)),"X","-")</f>
        <v>-</v>
      </c>
      <c r="G42" s="101" t="str">
        <f>IF(OR(AND(ISNUMBER(Pro!J35), Pro!J35&lt;&gt;0), AND(ISNUMBER(Pro!J36), Pro!J36 &lt;&gt;0)),"X","-")</f>
        <v>-</v>
      </c>
      <c r="H42" s="101" t="str">
        <f>IF(OR(AND(ISNUMBER(Pro!K35), Pro!K35&lt;&gt;0), AND(ISNUMBER(Pro!K36), Pro!K36 &lt;&gt;0)),"X","-")</f>
        <v>-</v>
      </c>
      <c r="I42" s="101" t="str">
        <f>IF(OR(AND(ISNUMBER(Pro!L35), Pro!L35&lt;&gt;0), AND(ISNUMBER(Pro!L36), Pro!L36 &lt;&gt;0)),"X","-")</f>
        <v>-</v>
      </c>
      <c r="J42" s="208"/>
      <c r="K42" s="208"/>
      <c r="L42" s="209"/>
      <c r="O42" s="8"/>
      <c r="P42" s="8"/>
    </row>
    <row r="43" spans="1:16" s="31" customFormat="1" ht="28.5" x14ac:dyDescent="0.25">
      <c r="A43" s="56" t="s">
        <v>426</v>
      </c>
      <c r="B43" s="594" t="str">
        <f>IF(Intro!$G$21="English",O43,P43)</f>
        <v>Unknown country of origin - Purchased from another source</v>
      </c>
      <c r="C43" s="595"/>
      <c r="D43" s="596"/>
      <c r="E43" s="101" t="str">
        <f>IF(OR(AND(ISNUMBER(Pro!H38), Pro!H38&lt;&gt;0), AND(ISNUMBER(Pro!H39), Pro!H39 &lt;&gt;0)),"X","-")</f>
        <v>-</v>
      </c>
      <c r="F43" s="101" t="str">
        <f>IF(OR(AND(ISNUMBER(Pro!I38), Pro!I38&lt;&gt;0), AND(ISNUMBER(Pro!I39), Pro!I39 &lt;&gt;0)),"X","-")</f>
        <v>-</v>
      </c>
      <c r="G43" s="101" t="str">
        <f>IF(OR(AND(ISNUMBER(Pro!J38), Pro!J38&lt;&gt;0), AND(ISNUMBER(Pro!J39), Pro!J39 &lt;&gt;0)),"X","-")</f>
        <v>-</v>
      </c>
      <c r="H43" s="101" t="str">
        <f>IF(OR(AND(ISNUMBER(Pro!K38), Pro!K38&lt;&gt;0), AND(ISNUMBER(Pro!K39), Pro!K39 &lt;&gt;0)),"X","-")</f>
        <v>-</v>
      </c>
      <c r="I43" s="101" t="str">
        <f>IF(OR(AND(ISNUMBER(Pro!L38), Pro!L38&lt;&gt;0), AND(ISNUMBER(Pro!L39), Pro!L39 &lt;&gt;0)),"X","-")</f>
        <v>-</v>
      </c>
      <c r="J43" s="59"/>
      <c r="K43" s="59"/>
      <c r="L43" s="60"/>
      <c r="O43" s="8" t="s">
        <v>207</v>
      </c>
      <c r="P43" s="8" t="s">
        <v>289</v>
      </c>
    </row>
    <row r="44" spans="1:16" s="31" customFormat="1" x14ac:dyDescent="0.25">
      <c r="A44" s="56"/>
      <c r="B44" s="606" t="str">
        <f>IF(Intro!$G$21="English",O44,P44)</f>
        <v xml:space="preserve">Other sources include: </v>
      </c>
      <c r="C44" s="419"/>
      <c r="D44" s="419"/>
      <c r="E44" s="597" t="str">
        <f>IF(Pro!B41="","-",Pro!B41)</f>
        <v>-</v>
      </c>
      <c r="F44" s="598"/>
      <c r="G44" s="598"/>
      <c r="H44" s="598"/>
      <c r="I44" s="599"/>
      <c r="J44" s="59"/>
      <c r="K44" s="59"/>
      <c r="L44" s="60"/>
      <c r="O44" s="8" t="s">
        <v>380</v>
      </c>
      <c r="P44" s="8" t="s">
        <v>381</v>
      </c>
    </row>
    <row r="45" spans="1:16" s="31" customFormat="1" x14ac:dyDescent="0.25">
      <c r="A45" s="56"/>
      <c r="B45" s="606"/>
      <c r="C45" s="419"/>
      <c r="D45" s="419"/>
      <c r="E45" s="600"/>
      <c r="F45" s="601"/>
      <c r="G45" s="601"/>
      <c r="H45" s="601"/>
      <c r="I45" s="602"/>
      <c r="J45" s="59"/>
      <c r="K45" s="59"/>
      <c r="L45" s="60"/>
      <c r="O45" s="8"/>
      <c r="P45" s="8"/>
    </row>
    <row r="46" spans="1:16" s="31" customFormat="1" x14ac:dyDescent="0.25">
      <c r="A46" s="56"/>
      <c r="B46" s="606"/>
      <c r="C46" s="419"/>
      <c r="D46" s="419"/>
      <c r="E46" s="600"/>
      <c r="F46" s="601"/>
      <c r="G46" s="601"/>
      <c r="H46" s="601"/>
      <c r="I46" s="602"/>
      <c r="J46" s="59"/>
      <c r="K46" s="59"/>
      <c r="L46" s="60"/>
      <c r="O46" s="8"/>
      <c r="P46" s="8"/>
    </row>
    <row r="47" spans="1:16" s="31" customFormat="1" x14ac:dyDescent="0.25">
      <c r="A47" s="56"/>
      <c r="B47" s="606"/>
      <c r="C47" s="419"/>
      <c r="D47" s="419"/>
      <c r="E47" s="603"/>
      <c r="F47" s="604"/>
      <c r="G47" s="604"/>
      <c r="H47" s="604"/>
      <c r="I47" s="605"/>
      <c r="J47" s="59"/>
      <c r="K47" s="59"/>
      <c r="L47" s="60"/>
      <c r="O47" s="8"/>
      <c r="P47" s="8"/>
    </row>
    <row r="48" spans="1:16" x14ac:dyDescent="0.25">
      <c r="B48" s="61"/>
      <c r="C48" s="62"/>
      <c r="D48" s="62"/>
      <c r="E48" s="62"/>
      <c r="F48" s="62"/>
      <c r="G48" s="62"/>
      <c r="H48" s="62"/>
      <c r="I48" s="62"/>
      <c r="J48" s="62"/>
      <c r="K48" s="62"/>
      <c r="L48" s="63"/>
      <c r="M48" s="8"/>
    </row>
  </sheetData>
  <sheetProtection algorithmName="SHA-512" hashValue="QB0oHHTHintCmLAxkdn2l883jUivWR2qzfYVo7uV2AD8kwpNPyKPJ6jmwp+rP3409BhoTEKxogp111tdu0eefQ==" saltValue="fKabosUmr6pjh0aenh5qcg==" spinCount="100000" sheet="1" objects="1" scenarios="1" selectLockedCells="1"/>
  <mergeCells count="24">
    <mergeCell ref="B42:D42"/>
    <mergeCell ref="B43:D43"/>
    <mergeCell ref="E44:I47"/>
    <mergeCell ref="B30:L31"/>
    <mergeCell ref="B44:D47"/>
    <mergeCell ref="B33:D33"/>
    <mergeCell ref="E38:I41"/>
    <mergeCell ref="B36:D36"/>
    <mergeCell ref="B37:D37"/>
    <mergeCell ref="B38:D41"/>
    <mergeCell ref="B34:D34"/>
    <mergeCell ref="B35:D35"/>
    <mergeCell ref="B4:L4"/>
    <mergeCell ref="B5:L5"/>
    <mergeCell ref="B6:L6"/>
    <mergeCell ref="B28:L28"/>
    <mergeCell ref="B8:L8"/>
    <mergeCell ref="B9:L9"/>
    <mergeCell ref="B12:I12"/>
    <mergeCell ref="B13:I13"/>
    <mergeCell ref="B14:I14"/>
    <mergeCell ref="B15:I15"/>
    <mergeCell ref="B17:L17"/>
    <mergeCell ref="B19:L26"/>
  </mergeCells>
  <dataValidations count="1">
    <dataValidation type="textLength" operator="lessThanOrEqual" allowBlank="1" showInputMessage="1" showErrorMessage="1" error="Maximum length reached. Please use the AddPub tab to add further info./La limite maximale de caractères est atteinte. SVP utiliser l'onglet AddPub pour ajouter plus d'information." prompt="1000 character limit/limite de 1000 caractères" sqref="B19" xr:uid="{955898EB-FD1B-4E43-9654-9ED90201ADA3}">
      <formula1>1000</formula1>
    </dataValidation>
  </dataValidations>
  <printOptions horizontalCentered="1"/>
  <pageMargins left="0.25" right="0.25" top="0.75" bottom="0.75" header="0.3" footer="0.3"/>
  <pageSetup scale="63" firstPageNumber="22" fitToHeight="0" orientation="portrait" r:id="rId1"/>
  <headerFooter>
    <oddFooter>&amp;L&amp;A</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C3010519-E125-46C0-81BD-0ABD8945877F}">
          <x14:formula1>
            <xm:f>Variables!$D$38:$D$39</xm:f>
          </x14:formula1>
          <xm:sqref>J12:J15</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060EC7-AD61-4C7A-B02D-75F52687984D}">
  <sheetPr>
    <tabColor rgb="FFFFC000"/>
  </sheetPr>
  <dimension ref="A1:Y397"/>
  <sheetViews>
    <sheetView zoomScale="90" zoomScaleNormal="90" workbookViewId="0">
      <selection activeCell="A266" sqref="A266:A298"/>
    </sheetView>
  </sheetViews>
  <sheetFormatPr defaultRowHeight="15" x14ac:dyDescent="0.25"/>
  <cols>
    <col min="1" max="1" width="13" customWidth="1"/>
    <col min="2" max="2" width="83.140625" customWidth="1"/>
    <col min="3" max="3" width="14.140625" hidden="1" customWidth="1"/>
    <col min="4" max="4" width="13.5703125" style="198" bestFit="1" customWidth="1"/>
  </cols>
  <sheetData>
    <row r="1" spans="1:4" x14ac:dyDescent="0.25">
      <c r="A1" s="615" t="s">
        <v>434</v>
      </c>
      <c r="B1" s="616" t="s">
        <v>435</v>
      </c>
      <c r="C1" s="242"/>
      <c r="D1" s="122">
        <f>Intro!E59</f>
        <v>0</v>
      </c>
    </row>
    <row r="2" spans="1:4" x14ac:dyDescent="0.25">
      <c r="A2" s="615"/>
      <c r="B2" s="616"/>
      <c r="C2" s="242"/>
      <c r="D2" s="123"/>
    </row>
    <row r="3" spans="1:4" ht="15.75" thickBot="1" x14ac:dyDescent="0.3">
      <c r="A3" s="124"/>
      <c r="B3" s="125"/>
      <c r="C3" s="125"/>
      <c r="D3" s="197"/>
    </row>
    <row r="4" spans="1:4" ht="15.75" thickBot="1" x14ac:dyDescent="0.3">
      <c r="A4" s="617"/>
      <c r="B4" s="618"/>
      <c r="C4" s="126"/>
      <c r="D4" s="127"/>
    </row>
    <row r="5" spans="1:4" ht="15.75" thickBot="1" x14ac:dyDescent="0.3">
      <c r="A5" s="124"/>
      <c r="B5" s="125"/>
      <c r="C5" s="125"/>
      <c r="D5" s="197"/>
    </row>
    <row r="6" spans="1:4" x14ac:dyDescent="0.25">
      <c r="A6" s="619"/>
      <c r="B6" s="619"/>
      <c r="C6" s="128"/>
      <c r="D6" s="129"/>
    </row>
    <row r="7" spans="1:4" x14ac:dyDescent="0.25">
      <c r="A7" s="130" t="s">
        <v>436</v>
      </c>
      <c r="B7" s="131" t="s">
        <v>437</v>
      </c>
      <c r="C7" s="131"/>
      <c r="D7" s="243" t="s">
        <v>632</v>
      </c>
    </row>
    <row r="8" spans="1:4" x14ac:dyDescent="0.25">
      <c r="A8" s="133" t="s">
        <v>438</v>
      </c>
      <c r="B8" s="134" t="s">
        <v>439</v>
      </c>
      <c r="C8" s="134"/>
      <c r="D8" s="129"/>
    </row>
    <row r="9" spans="1:4" x14ac:dyDescent="0.25">
      <c r="A9" s="135" t="s">
        <v>440</v>
      </c>
      <c r="B9" s="136" t="s">
        <v>441</v>
      </c>
      <c r="C9" s="136"/>
      <c r="D9" s="129" t="str">
        <f>IF(OR(Public!D17="Distributor",Public!D17="Distributeur"),"X","")</f>
        <v/>
      </c>
    </row>
    <row r="10" spans="1:4" x14ac:dyDescent="0.25">
      <c r="A10" s="137"/>
      <c r="B10" s="136" t="s">
        <v>633</v>
      </c>
      <c r="C10" s="136"/>
      <c r="D10" s="129" t="str">
        <f>IF(OR(Public!D17="End user",Public!D17="Utilisateur final"),"X","")</f>
        <v/>
      </c>
    </row>
    <row r="11" spans="1:4" x14ac:dyDescent="0.25">
      <c r="A11" s="137"/>
      <c r="B11" s="136" t="s">
        <v>634</v>
      </c>
      <c r="C11" s="136"/>
      <c r="D11" s="129" t="str">
        <f>IF(OR(Public!D17="Retailer",Public!D17="Détaillant"),"X","")</f>
        <v/>
      </c>
    </row>
    <row r="12" spans="1:4" x14ac:dyDescent="0.25">
      <c r="A12" s="138"/>
      <c r="B12" s="139"/>
      <c r="C12" s="139"/>
      <c r="D12" s="129"/>
    </row>
    <row r="13" spans="1:4" x14ac:dyDescent="0.25">
      <c r="A13" s="133" t="s">
        <v>442</v>
      </c>
      <c r="B13" s="134" t="s">
        <v>443</v>
      </c>
      <c r="C13" s="134"/>
      <c r="D13" s="129"/>
    </row>
    <row r="14" spans="1:4" x14ac:dyDescent="0.25">
      <c r="A14" s="137"/>
      <c r="B14" s="140" t="s">
        <v>444</v>
      </c>
      <c r="C14" s="140"/>
      <c r="D14" s="129" t="str">
        <f>IF(D9="X",Public!D54,"")</f>
        <v/>
      </c>
    </row>
    <row r="15" spans="1:4" x14ac:dyDescent="0.25">
      <c r="A15" s="137"/>
      <c r="B15" s="140" t="s">
        <v>445</v>
      </c>
      <c r="C15" s="140"/>
      <c r="D15" s="129" t="str">
        <f>IF(D9="X",Public!D59,"")</f>
        <v/>
      </c>
    </row>
    <row r="16" spans="1:4" x14ac:dyDescent="0.25">
      <c r="A16" s="137"/>
      <c r="B16" s="140" t="s">
        <v>446</v>
      </c>
      <c r="C16" s="140"/>
      <c r="D16" s="129" t="str">
        <f>IF(D9="X",Public!D64,"")</f>
        <v/>
      </c>
    </row>
    <row r="17" spans="1:4" x14ac:dyDescent="0.25">
      <c r="A17" s="133" t="s">
        <v>442</v>
      </c>
      <c r="B17" s="134" t="s">
        <v>447</v>
      </c>
      <c r="C17" s="134"/>
      <c r="D17" s="129"/>
    </row>
    <row r="18" spans="1:4" x14ac:dyDescent="0.25">
      <c r="A18" s="137"/>
      <c r="B18" s="140" t="s">
        <v>444</v>
      </c>
      <c r="C18" s="140"/>
      <c r="D18" s="129" t="str">
        <f>IF(D10="X",Public!D54,"")</f>
        <v/>
      </c>
    </row>
    <row r="19" spans="1:4" x14ac:dyDescent="0.25">
      <c r="A19" s="137"/>
      <c r="B19" s="140" t="s">
        <v>445</v>
      </c>
      <c r="C19" s="140"/>
      <c r="D19" s="129" t="str">
        <f>IF(D10="X",Public!D59,"")</f>
        <v/>
      </c>
    </row>
    <row r="20" spans="1:4" x14ac:dyDescent="0.25">
      <c r="A20" s="137"/>
      <c r="B20" s="140" t="s">
        <v>446</v>
      </c>
      <c r="C20" s="140"/>
      <c r="D20" s="129" t="str">
        <f>IF(D10="X",Public!D64,"")</f>
        <v/>
      </c>
    </row>
    <row r="21" spans="1:4" x14ac:dyDescent="0.25">
      <c r="A21" s="133" t="s">
        <v>442</v>
      </c>
      <c r="B21" s="134" t="s">
        <v>635</v>
      </c>
      <c r="C21" s="134"/>
      <c r="D21" s="129"/>
    </row>
    <row r="22" spans="1:4" x14ac:dyDescent="0.25">
      <c r="A22" s="137"/>
      <c r="B22" s="140" t="s">
        <v>444</v>
      </c>
      <c r="C22" s="140"/>
      <c r="D22" s="129" t="str">
        <f>IF(D11="X",Public!D54,"")</f>
        <v/>
      </c>
    </row>
    <row r="23" spans="1:4" x14ac:dyDescent="0.25">
      <c r="A23" s="137"/>
      <c r="B23" s="140" t="s">
        <v>445</v>
      </c>
      <c r="C23" s="140"/>
      <c r="D23" s="129" t="str">
        <f>IF(D11="X",Public!D59,"")</f>
        <v/>
      </c>
    </row>
    <row r="24" spans="1:4" x14ac:dyDescent="0.25">
      <c r="A24" s="137"/>
      <c r="B24" s="140" t="s">
        <v>446</v>
      </c>
      <c r="C24" s="140"/>
      <c r="D24" s="129" t="str">
        <f>IF(D11="X",Public!D64,"")</f>
        <v/>
      </c>
    </row>
    <row r="25" spans="1:4" x14ac:dyDescent="0.25">
      <c r="A25" s="137"/>
      <c r="B25" s="141"/>
      <c r="C25" s="141"/>
      <c r="D25" s="129"/>
    </row>
    <row r="26" spans="1:4" x14ac:dyDescent="0.25">
      <c r="A26" s="133" t="s">
        <v>448</v>
      </c>
      <c r="B26" s="142" t="s">
        <v>449</v>
      </c>
      <c r="C26" s="142"/>
      <c r="D26" s="129"/>
    </row>
    <row r="27" spans="1:4" x14ac:dyDescent="0.25">
      <c r="A27" s="143" t="s">
        <v>450</v>
      </c>
      <c r="B27" s="144" t="s">
        <v>451</v>
      </c>
      <c r="C27" s="144"/>
      <c r="D27" s="129" t="str">
        <f>IF(OR(Public!D166="Always",Public!D166="Toujours"),"X","")</f>
        <v/>
      </c>
    </row>
    <row r="28" spans="1:4" x14ac:dyDescent="0.25">
      <c r="A28" s="138"/>
      <c r="B28" s="144" t="s">
        <v>452</v>
      </c>
      <c r="C28" s="144"/>
      <c r="D28" s="129" t="str">
        <f>IF(OR(Public!D166="Usually",Public!D166="Généralement"),"X","")</f>
        <v/>
      </c>
    </row>
    <row r="29" spans="1:4" x14ac:dyDescent="0.25">
      <c r="A29" s="138"/>
      <c r="B29" s="144" t="s">
        <v>453</v>
      </c>
      <c r="C29" s="144"/>
      <c r="D29" s="129" t="str">
        <f>IF(OR(Public!D166="Sometimes",Public!D166="Parfois"),"X","")</f>
        <v/>
      </c>
    </row>
    <row r="30" spans="1:4" x14ac:dyDescent="0.25">
      <c r="A30" s="138"/>
      <c r="B30" s="144" t="s">
        <v>454</v>
      </c>
      <c r="C30" s="144"/>
      <c r="D30" s="129" t="str">
        <f>IF(OR(Public!D166="Never",Public!D166="Jamais"),"X","")</f>
        <v/>
      </c>
    </row>
    <row r="31" spans="1:4" x14ac:dyDescent="0.25">
      <c r="A31" s="138"/>
      <c r="B31" s="144"/>
      <c r="C31" s="144"/>
      <c r="D31" s="129"/>
    </row>
    <row r="32" spans="1:4" x14ac:dyDescent="0.25">
      <c r="A32" s="138"/>
      <c r="B32" s="144" t="s">
        <v>455</v>
      </c>
      <c r="C32" s="144"/>
      <c r="D32" s="129" t="str">
        <f>IF(Public!B170=0,"", Public!B170)</f>
        <v/>
      </c>
    </row>
    <row r="33" spans="1:4" x14ac:dyDescent="0.25">
      <c r="A33" s="138"/>
      <c r="B33" s="139"/>
      <c r="C33" s="139"/>
      <c r="D33" s="129"/>
    </row>
    <row r="34" spans="1:4" ht="26.25" x14ac:dyDescent="0.25">
      <c r="A34" s="145" t="s">
        <v>456</v>
      </c>
      <c r="B34" s="146" t="s">
        <v>457</v>
      </c>
      <c r="C34" s="146"/>
    </row>
    <row r="35" spans="1:4" x14ac:dyDescent="0.25">
      <c r="A35" s="145"/>
      <c r="B35" s="149" t="s">
        <v>460</v>
      </c>
      <c r="C35" s="149"/>
      <c r="D35" s="129" t="str">
        <f>IF(OR(Public!D183="Yes",Public!D183="Oui"),"X","")</f>
        <v/>
      </c>
    </row>
    <row r="36" spans="1:4" x14ac:dyDescent="0.25">
      <c r="A36" s="145"/>
      <c r="B36" s="149" t="s">
        <v>461</v>
      </c>
      <c r="C36" s="149"/>
      <c r="D36" s="129" t="str">
        <f>IF(OR(Public!D183="No",Public!D183="Non"),"X","")</f>
        <v/>
      </c>
    </row>
    <row r="37" spans="1:4" x14ac:dyDescent="0.25">
      <c r="A37" s="147"/>
      <c r="B37" s="148" t="s">
        <v>72</v>
      </c>
      <c r="C37" s="148"/>
      <c r="D37" s="199" t="str">
        <f>IF(Public!E185=0,"", Public!E185)</f>
        <v/>
      </c>
    </row>
    <row r="38" spans="1:4" x14ac:dyDescent="0.25">
      <c r="A38" s="138"/>
      <c r="B38" s="139"/>
      <c r="C38" s="139"/>
      <c r="D38" s="129"/>
    </row>
    <row r="39" spans="1:4" x14ac:dyDescent="0.25">
      <c r="A39" s="133" t="s">
        <v>458</v>
      </c>
      <c r="B39" s="142" t="s">
        <v>459</v>
      </c>
      <c r="C39" s="142"/>
      <c r="D39" s="129"/>
    </row>
    <row r="40" spans="1:4" x14ac:dyDescent="0.25">
      <c r="A40" s="143" t="s">
        <v>450</v>
      </c>
      <c r="B40" s="149" t="s">
        <v>460</v>
      </c>
      <c r="C40" s="149"/>
      <c r="D40" s="129" t="str">
        <f>IF(OR(Public!D269="Yes",Public!D269="Oui"),"X","")</f>
        <v/>
      </c>
    </row>
    <row r="41" spans="1:4" x14ac:dyDescent="0.25">
      <c r="A41" s="138"/>
      <c r="B41" s="149" t="s">
        <v>461</v>
      </c>
      <c r="C41" s="149"/>
      <c r="D41" s="129" t="str">
        <f>IF(OR(Public!D269="No",Public!D269="Non"),"X","")</f>
        <v/>
      </c>
    </row>
    <row r="42" spans="1:4" x14ac:dyDescent="0.25">
      <c r="A42" s="138"/>
      <c r="B42" s="139"/>
      <c r="C42" s="139"/>
      <c r="D42" s="129"/>
    </row>
    <row r="43" spans="1:4" x14ac:dyDescent="0.25">
      <c r="A43" s="130" t="s">
        <v>436</v>
      </c>
      <c r="B43" s="131" t="s">
        <v>462</v>
      </c>
      <c r="C43" s="131"/>
      <c r="D43" s="132"/>
    </row>
    <row r="44" spans="1:4" x14ac:dyDescent="0.25">
      <c r="A44" s="138"/>
      <c r="B44" s="139"/>
      <c r="C44" s="139"/>
      <c r="D44" s="129"/>
    </row>
    <row r="45" spans="1:4" x14ac:dyDescent="0.25">
      <c r="A45" s="133" t="s">
        <v>463</v>
      </c>
      <c r="B45" s="150" t="s">
        <v>464</v>
      </c>
      <c r="C45" s="150"/>
      <c r="D45" s="129"/>
    </row>
    <row r="46" spans="1:4" x14ac:dyDescent="0.25">
      <c r="A46" s="151" t="s">
        <v>465</v>
      </c>
      <c r="B46" s="150"/>
      <c r="C46" s="150"/>
      <c r="D46" s="129"/>
    </row>
    <row r="47" spans="1:4" x14ac:dyDescent="0.25">
      <c r="A47" s="138"/>
      <c r="B47" s="152">
        <v>2022</v>
      </c>
      <c r="C47" s="152"/>
      <c r="D47" s="129"/>
    </row>
    <row r="48" spans="1:4" x14ac:dyDescent="0.25">
      <c r="A48" s="138"/>
      <c r="B48" s="153" t="s">
        <v>466</v>
      </c>
      <c r="C48" s="153"/>
      <c r="D48" s="129"/>
    </row>
    <row r="49" spans="1:4" x14ac:dyDescent="0.25">
      <c r="A49" s="138"/>
      <c r="B49" s="154" t="s">
        <v>467</v>
      </c>
      <c r="C49" s="154"/>
      <c r="D49" s="155" t="str">
        <f>Confirm!E34</f>
        <v>-</v>
      </c>
    </row>
    <row r="50" spans="1:4" x14ac:dyDescent="0.25">
      <c r="A50" s="138"/>
      <c r="B50" s="244" t="s">
        <v>468</v>
      </c>
      <c r="C50" s="156"/>
      <c r="D50" s="129"/>
    </row>
    <row r="51" spans="1:4" x14ac:dyDescent="0.25">
      <c r="A51" s="138"/>
      <c r="B51" s="154" t="s">
        <v>469</v>
      </c>
      <c r="C51" s="154"/>
      <c r="D51" s="155" t="str">
        <f>Confirm!E35</f>
        <v>-</v>
      </c>
    </row>
    <row r="52" spans="1:4" x14ac:dyDescent="0.25">
      <c r="A52" s="138"/>
      <c r="B52" s="154"/>
      <c r="C52" s="154"/>
      <c r="D52" s="129"/>
    </row>
    <row r="53" spans="1:4" x14ac:dyDescent="0.25">
      <c r="A53" s="138"/>
      <c r="B53" s="244" t="s">
        <v>470</v>
      </c>
      <c r="C53" s="156"/>
      <c r="D53" s="129"/>
    </row>
    <row r="54" spans="1:4" x14ac:dyDescent="0.25">
      <c r="A54" s="138"/>
      <c r="B54" s="154" t="s">
        <v>471</v>
      </c>
      <c r="C54" s="154"/>
      <c r="D54" s="155" t="str">
        <f>Confirm!E36</f>
        <v>-</v>
      </c>
    </row>
    <row r="55" spans="1:4" x14ac:dyDescent="0.25">
      <c r="A55" s="138"/>
      <c r="B55" s="154" t="s">
        <v>472</v>
      </c>
      <c r="C55" s="154"/>
      <c r="D55" s="155" t="str">
        <f>Confirm!E37</f>
        <v>-</v>
      </c>
    </row>
    <row r="56" spans="1:4" x14ac:dyDescent="0.25">
      <c r="A56" s="138"/>
      <c r="B56" s="157" t="s">
        <v>473</v>
      </c>
      <c r="C56" s="157"/>
      <c r="D56" s="155" t="str">
        <f>Confirm!E38</f>
        <v>-</v>
      </c>
    </row>
    <row r="57" spans="1:4" x14ac:dyDescent="0.25">
      <c r="A57" s="138"/>
      <c r="B57" s="139"/>
      <c r="C57" s="139"/>
      <c r="D57" s="129"/>
    </row>
    <row r="58" spans="1:4" x14ac:dyDescent="0.25">
      <c r="A58" s="138"/>
      <c r="B58" s="153" t="s">
        <v>474</v>
      </c>
      <c r="C58" s="153"/>
      <c r="D58" s="129"/>
    </row>
    <row r="59" spans="1:4" x14ac:dyDescent="0.25">
      <c r="A59" s="138"/>
      <c r="B59" s="136" t="s">
        <v>475</v>
      </c>
      <c r="C59" s="136"/>
      <c r="D59" s="155" t="str">
        <f>Confirm!E42</f>
        <v>-</v>
      </c>
    </row>
    <row r="60" spans="1:4" x14ac:dyDescent="0.25">
      <c r="A60" s="138"/>
      <c r="B60" s="136" t="s">
        <v>476</v>
      </c>
      <c r="C60" s="136"/>
      <c r="D60" s="155" t="str">
        <f>Confirm!E43</f>
        <v>-</v>
      </c>
    </row>
    <row r="61" spans="1:4" x14ac:dyDescent="0.25">
      <c r="A61" s="133"/>
      <c r="B61" s="158" t="s">
        <v>477</v>
      </c>
      <c r="C61" s="150"/>
      <c r="D61" s="155" t="str">
        <f>Confirm!E44</f>
        <v>-</v>
      </c>
    </row>
    <row r="62" spans="1:4" x14ac:dyDescent="0.25">
      <c r="A62" s="133"/>
      <c r="B62" s="150"/>
      <c r="C62" s="150"/>
      <c r="D62" s="129"/>
    </row>
    <row r="63" spans="1:4" x14ac:dyDescent="0.25">
      <c r="A63" s="138"/>
      <c r="B63" s="152">
        <v>2023</v>
      </c>
      <c r="C63" s="152"/>
      <c r="D63" s="129"/>
    </row>
    <row r="64" spans="1:4" x14ac:dyDescent="0.25">
      <c r="A64" s="138"/>
      <c r="B64" s="153" t="s">
        <v>466</v>
      </c>
      <c r="C64" s="153"/>
      <c r="D64" s="129"/>
    </row>
    <row r="65" spans="1:4" x14ac:dyDescent="0.25">
      <c r="A65" s="138"/>
      <c r="B65" s="154" t="s">
        <v>467</v>
      </c>
      <c r="C65" s="154"/>
      <c r="D65" s="155" t="str">
        <f>Confirm!F34</f>
        <v>-</v>
      </c>
    </row>
    <row r="66" spans="1:4" x14ac:dyDescent="0.25">
      <c r="A66" s="138"/>
      <c r="B66" s="159" t="s">
        <v>478</v>
      </c>
      <c r="C66" s="159"/>
      <c r="D66" s="129"/>
    </row>
    <row r="67" spans="1:4" x14ac:dyDescent="0.25">
      <c r="A67" s="138"/>
      <c r="B67" s="154" t="str">
        <f>B51</f>
        <v>China  |  Chine</v>
      </c>
      <c r="C67" s="154"/>
      <c r="D67" s="155" t="str">
        <f>Confirm!F35</f>
        <v>-</v>
      </c>
    </row>
    <row r="68" spans="1:4" x14ac:dyDescent="0.25">
      <c r="A68" s="138"/>
      <c r="B68" s="154"/>
      <c r="C68" s="154"/>
      <c r="D68" s="129"/>
    </row>
    <row r="69" spans="1:4" x14ac:dyDescent="0.25">
      <c r="A69" s="138"/>
      <c r="B69" s="159" t="s">
        <v>479</v>
      </c>
      <c r="C69" s="159"/>
      <c r="D69" s="129"/>
    </row>
    <row r="70" spans="1:4" x14ac:dyDescent="0.25">
      <c r="A70" s="138"/>
      <c r="B70" s="154" t="str">
        <f>B54</f>
        <v>United States  |  États-Unis</v>
      </c>
      <c r="C70" s="154"/>
      <c r="D70" s="155" t="str">
        <f>Confirm!F36</f>
        <v>-</v>
      </c>
    </row>
    <row r="71" spans="1:4" x14ac:dyDescent="0.25">
      <c r="A71" s="138"/>
      <c r="B71" s="154" t="str">
        <f>B55</f>
        <v>Other countries  |  Autres pays</v>
      </c>
      <c r="C71" s="154"/>
      <c r="D71" s="155" t="str">
        <f>Confirm!F37</f>
        <v>-</v>
      </c>
    </row>
    <row r="72" spans="1:4" x14ac:dyDescent="0.25">
      <c r="A72" s="138"/>
      <c r="B72" s="157" t="str">
        <f>B56</f>
        <v>Other Countries / Other Countries</v>
      </c>
      <c r="C72" s="157"/>
      <c r="D72" s="155" t="str">
        <f>Confirm!E38</f>
        <v>-</v>
      </c>
    </row>
    <row r="73" spans="1:4" x14ac:dyDescent="0.25">
      <c r="A73" s="138"/>
      <c r="B73" s="139"/>
      <c r="C73" s="139"/>
      <c r="D73" s="129"/>
    </row>
    <row r="74" spans="1:4" x14ac:dyDescent="0.25">
      <c r="A74" s="138"/>
      <c r="B74" s="153" t="s">
        <v>474</v>
      </c>
      <c r="C74" s="153"/>
      <c r="D74" s="129"/>
    </row>
    <row r="75" spans="1:4" x14ac:dyDescent="0.25">
      <c r="A75" s="138"/>
      <c r="B75" s="136" t="s">
        <v>475</v>
      </c>
      <c r="C75" s="136"/>
      <c r="D75" s="155" t="str">
        <f>Confirm!F42</f>
        <v>-</v>
      </c>
    </row>
    <row r="76" spans="1:4" x14ac:dyDescent="0.25">
      <c r="A76" s="138"/>
      <c r="B76" s="136" t="s">
        <v>476</v>
      </c>
      <c r="C76" s="136"/>
      <c r="D76" s="155" t="str">
        <f>Confirm!F43</f>
        <v>-</v>
      </c>
    </row>
    <row r="77" spans="1:4" x14ac:dyDescent="0.25">
      <c r="A77" s="138"/>
      <c r="B77" s="158" t="s">
        <v>477</v>
      </c>
      <c r="C77" s="136"/>
      <c r="D77" s="155" t="str">
        <f>Confirm!E44</f>
        <v>-</v>
      </c>
    </row>
    <row r="78" spans="1:4" x14ac:dyDescent="0.25">
      <c r="A78" s="138"/>
      <c r="B78" s="139"/>
      <c r="C78" s="139"/>
      <c r="D78" s="129"/>
    </row>
    <row r="79" spans="1:4" x14ac:dyDescent="0.25">
      <c r="A79" s="138"/>
      <c r="B79" s="152">
        <v>2024</v>
      </c>
      <c r="C79" s="152"/>
      <c r="D79" s="129"/>
    </row>
    <row r="80" spans="1:4" x14ac:dyDescent="0.25">
      <c r="A80" s="138"/>
      <c r="B80" s="153" t="s">
        <v>466</v>
      </c>
      <c r="C80" s="153"/>
      <c r="D80" s="129"/>
    </row>
    <row r="81" spans="1:4" x14ac:dyDescent="0.25">
      <c r="A81" s="138"/>
      <c r="B81" s="154" t="s">
        <v>467</v>
      </c>
      <c r="C81" s="154"/>
      <c r="D81" s="155" t="str">
        <f>Confirm!G34</f>
        <v>-</v>
      </c>
    </row>
    <row r="82" spans="1:4" x14ac:dyDescent="0.25">
      <c r="A82" s="138"/>
      <c r="B82" s="159" t="s">
        <v>478</v>
      </c>
      <c r="C82" s="159"/>
      <c r="D82" s="129"/>
    </row>
    <row r="83" spans="1:4" x14ac:dyDescent="0.25">
      <c r="A83" s="138"/>
      <c r="B83" s="154" t="str">
        <f>B67</f>
        <v>China  |  Chine</v>
      </c>
      <c r="C83" s="154"/>
      <c r="D83" s="155" t="str">
        <f>Confirm!G35</f>
        <v>-</v>
      </c>
    </row>
    <row r="84" spans="1:4" x14ac:dyDescent="0.25">
      <c r="A84" s="138"/>
      <c r="B84" s="154"/>
      <c r="C84" s="154"/>
      <c r="D84" s="129"/>
    </row>
    <row r="85" spans="1:4" x14ac:dyDescent="0.25">
      <c r="A85" s="138"/>
      <c r="B85" s="159" t="s">
        <v>479</v>
      </c>
      <c r="C85" s="159"/>
      <c r="D85" s="129"/>
    </row>
    <row r="86" spans="1:4" x14ac:dyDescent="0.25">
      <c r="A86" s="138"/>
      <c r="B86" s="154" t="str">
        <f>B70</f>
        <v>United States  |  États-Unis</v>
      </c>
      <c r="C86" s="154"/>
      <c r="D86" s="155" t="str">
        <f>Confirm!G36</f>
        <v>-</v>
      </c>
    </row>
    <row r="87" spans="1:4" x14ac:dyDescent="0.25">
      <c r="A87" s="138"/>
      <c r="B87" s="154" t="str">
        <f>B71</f>
        <v>Other countries  |  Autres pays</v>
      </c>
      <c r="C87" s="154"/>
      <c r="D87" s="155" t="str">
        <f>Confirm!G37</f>
        <v>-</v>
      </c>
    </row>
    <row r="88" spans="1:4" x14ac:dyDescent="0.25">
      <c r="A88" s="138"/>
      <c r="B88" s="157" t="str">
        <f>B72</f>
        <v>Other Countries / Other Countries</v>
      </c>
      <c r="C88" s="157"/>
      <c r="D88" s="155" t="str">
        <f>Confirm!E38</f>
        <v>-</v>
      </c>
    </row>
    <row r="89" spans="1:4" x14ac:dyDescent="0.25">
      <c r="A89" s="138"/>
      <c r="B89" s="139"/>
      <c r="C89" s="139"/>
      <c r="D89" s="129"/>
    </row>
    <row r="90" spans="1:4" x14ac:dyDescent="0.25">
      <c r="A90" s="138"/>
      <c r="B90" s="153" t="s">
        <v>474</v>
      </c>
      <c r="C90" s="153"/>
      <c r="D90" s="129"/>
    </row>
    <row r="91" spans="1:4" x14ac:dyDescent="0.25">
      <c r="A91" s="138"/>
      <c r="B91" s="136" t="s">
        <v>475</v>
      </c>
      <c r="C91" s="136"/>
      <c r="D91" s="155" t="str">
        <f>Confirm!G42</f>
        <v>-</v>
      </c>
    </row>
    <row r="92" spans="1:4" x14ac:dyDescent="0.25">
      <c r="A92" s="138"/>
      <c r="B92" s="136" t="s">
        <v>476</v>
      </c>
      <c r="C92" s="136"/>
      <c r="D92" s="155" t="str">
        <f>Confirm!G43</f>
        <v>-</v>
      </c>
    </row>
    <row r="93" spans="1:4" x14ac:dyDescent="0.25">
      <c r="A93" s="138"/>
      <c r="B93" s="158" t="s">
        <v>477</v>
      </c>
      <c r="C93" s="136"/>
      <c r="D93" s="155" t="str">
        <f>Confirm!E44</f>
        <v>-</v>
      </c>
    </row>
    <row r="94" spans="1:4" x14ac:dyDescent="0.25">
      <c r="A94" s="133"/>
      <c r="B94" s="150"/>
      <c r="C94" s="150"/>
      <c r="D94" s="129"/>
    </row>
    <row r="95" spans="1:4" x14ac:dyDescent="0.25">
      <c r="A95" s="138"/>
      <c r="B95" s="152" t="s">
        <v>480</v>
      </c>
      <c r="C95" s="152"/>
      <c r="D95" s="129"/>
    </row>
    <row r="96" spans="1:4" x14ac:dyDescent="0.25">
      <c r="A96" s="138"/>
      <c r="B96" s="153" t="s">
        <v>466</v>
      </c>
      <c r="C96" s="153"/>
      <c r="D96" s="129"/>
    </row>
    <row r="97" spans="1:4" x14ac:dyDescent="0.25">
      <c r="A97" s="138"/>
      <c r="B97" s="154" t="s">
        <v>467</v>
      </c>
      <c r="C97" s="154"/>
      <c r="D97" s="155" t="str">
        <f>Confirm!H34</f>
        <v>-</v>
      </c>
    </row>
    <row r="98" spans="1:4" x14ac:dyDescent="0.25">
      <c r="A98" s="138"/>
      <c r="B98" s="159" t="s">
        <v>478</v>
      </c>
      <c r="C98" s="159"/>
      <c r="D98" s="129"/>
    </row>
    <row r="99" spans="1:4" x14ac:dyDescent="0.25">
      <c r="A99" s="138"/>
      <c r="B99" s="154" t="str">
        <f>B83</f>
        <v>China  |  Chine</v>
      </c>
      <c r="C99" s="154"/>
      <c r="D99" s="155" t="str">
        <f>Confirm!H35</f>
        <v>-</v>
      </c>
    </row>
    <row r="100" spans="1:4" x14ac:dyDescent="0.25">
      <c r="A100" s="138"/>
      <c r="B100" s="154"/>
      <c r="C100" s="154"/>
      <c r="D100" s="129"/>
    </row>
    <row r="101" spans="1:4" x14ac:dyDescent="0.25">
      <c r="A101" s="138"/>
      <c r="B101" s="159" t="s">
        <v>479</v>
      </c>
      <c r="C101" s="159"/>
      <c r="D101" s="129"/>
    </row>
    <row r="102" spans="1:4" x14ac:dyDescent="0.25">
      <c r="A102" s="138"/>
      <c r="B102" s="154" t="str">
        <f>B86</f>
        <v>United States  |  États-Unis</v>
      </c>
      <c r="C102" s="154"/>
      <c r="D102" s="155" t="str">
        <f>Confirm!H36</f>
        <v>-</v>
      </c>
    </row>
    <row r="103" spans="1:4" x14ac:dyDescent="0.25">
      <c r="A103" s="138"/>
      <c r="B103" s="154" t="str">
        <f>B87</f>
        <v>Other countries  |  Autres pays</v>
      </c>
      <c r="C103" s="154"/>
      <c r="D103" s="155" t="str">
        <f>Confirm!H37</f>
        <v>-</v>
      </c>
    </row>
    <row r="104" spans="1:4" x14ac:dyDescent="0.25">
      <c r="A104" s="138"/>
      <c r="B104" s="157" t="str">
        <f>B88</f>
        <v>Other Countries / Other Countries</v>
      </c>
      <c r="C104" s="157"/>
      <c r="D104" s="155" t="str">
        <f>Confirm!E38</f>
        <v>-</v>
      </c>
    </row>
    <row r="105" spans="1:4" x14ac:dyDescent="0.25">
      <c r="A105" s="138"/>
      <c r="B105" s="139"/>
      <c r="C105" s="139"/>
      <c r="D105" s="129"/>
    </row>
    <row r="106" spans="1:4" x14ac:dyDescent="0.25">
      <c r="A106" s="138"/>
      <c r="B106" s="153" t="s">
        <v>474</v>
      </c>
      <c r="C106" s="153"/>
      <c r="D106" s="129"/>
    </row>
    <row r="107" spans="1:4" x14ac:dyDescent="0.25">
      <c r="A107" s="138"/>
      <c r="B107" s="136" t="s">
        <v>475</v>
      </c>
      <c r="C107" s="136"/>
      <c r="D107" s="155" t="str">
        <f>Confirm!H42</f>
        <v>-</v>
      </c>
    </row>
    <row r="108" spans="1:4" x14ac:dyDescent="0.25">
      <c r="A108" s="138"/>
      <c r="B108" s="136" t="s">
        <v>476</v>
      </c>
      <c r="C108" s="136"/>
      <c r="D108" s="155" t="str">
        <f>Confirm!H43</f>
        <v>-</v>
      </c>
    </row>
    <row r="109" spans="1:4" x14ac:dyDescent="0.25">
      <c r="A109" s="138"/>
      <c r="B109" s="158" t="s">
        <v>477</v>
      </c>
      <c r="C109" s="136"/>
      <c r="D109" s="155" t="str">
        <f>Confirm!E44</f>
        <v>-</v>
      </c>
    </row>
    <row r="110" spans="1:4" x14ac:dyDescent="0.25">
      <c r="A110" s="133"/>
      <c r="B110" s="150"/>
      <c r="C110" s="150"/>
      <c r="D110" s="129"/>
    </row>
    <row r="111" spans="1:4" x14ac:dyDescent="0.25">
      <c r="A111" s="138"/>
      <c r="B111" s="152" t="s">
        <v>481</v>
      </c>
      <c r="C111" s="152"/>
      <c r="D111" s="129"/>
    </row>
    <row r="112" spans="1:4" x14ac:dyDescent="0.25">
      <c r="A112" s="138"/>
      <c r="B112" s="153" t="s">
        <v>466</v>
      </c>
      <c r="C112" s="153"/>
      <c r="D112" s="129"/>
    </row>
    <row r="113" spans="1:4" x14ac:dyDescent="0.25">
      <c r="A113" s="138"/>
      <c r="B113" s="154" t="s">
        <v>467</v>
      </c>
      <c r="C113" s="154"/>
      <c r="D113" s="155" t="str">
        <f>Confirm!I34</f>
        <v>-</v>
      </c>
    </row>
    <row r="114" spans="1:4" x14ac:dyDescent="0.25">
      <c r="A114" s="138"/>
      <c r="B114" s="159" t="s">
        <v>478</v>
      </c>
      <c r="C114" s="159"/>
      <c r="D114" s="129"/>
    </row>
    <row r="115" spans="1:4" x14ac:dyDescent="0.25">
      <c r="A115" s="138"/>
      <c r="B115" s="154" t="str">
        <f>B99</f>
        <v>China  |  Chine</v>
      </c>
      <c r="C115" s="154"/>
      <c r="D115" s="155" t="str">
        <f>Confirm!I35</f>
        <v>-</v>
      </c>
    </row>
    <row r="116" spans="1:4" x14ac:dyDescent="0.25">
      <c r="A116" s="138"/>
      <c r="B116" s="154"/>
      <c r="C116" s="154"/>
      <c r="D116" s="129"/>
    </row>
    <row r="117" spans="1:4" x14ac:dyDescent="0.25">
      <c r="A117" s="138"/>
      <c r="B117" s="159" t="s">
        <v>479</v>
      </c>
      <c r="C117" s="159"/>
      <c r="D117" s="129"/>
    </row>
    <row r="118" spans="1:4" x14ac:dyDescent="0.25">
      <c r="A118" s="138"/>
      <c r="B118" s="154" t="str">
        <f>B102</f>
        <v>United States  |  États-Unis</v>
      </c>
      <c r="C118" s="154"/>
      <c r="D118" s="155" t="str">
        <f>Confirm!I36</f>
        <v>-</v>
      </c>
    </row>
    <row r="119" spans="1:4" x14ac:dyDescent="0.25">
      <c r="A119" s="138"/>
      <c r="B119" s="154" t="str">
        <f>B103</f>
        <v>Other countries  |  Autres pays</v>
      </c>
      <c r="C119" s="154"/>
      <c r="D119" s="155" t="str">
        <f>Confirm!I37</f>
        <v>-</v>
      </c>
    </row>
    <row r="120" spans="1:4" x14ac:dyDescent="0.25">
      <c r="A120" s="138"/>
      <c r="B120" s="157" t="str">
        <f>B104</f>
        <v>Other Countries / Other Countries</v>
      </c>
      <c r="C120" s="157"/>
      <c r="D120" s="155" t="str">
        <f>Confirm!E38</f>
        <v>-</v>
      </c>
    </row>
    <row r="121" spans="1:4" x14ac:dyDescent="0.25">
      <c r="A121" s="138"/>
      <c r="B121" s="139"/>
      <c r="C121" s="139"/>
      <c r="D121" s="129"/>
    </row>
    <row r="122" spans="1:4" x14ac:dyDescent="0.25">
      <c r="A122" s="138"/>
      <c r="B122" s="153" t="s">
        <v>474</v>
      </c>
      <c r="C122" s="153"/>
      <c r="D122" s="129"/>
    </row>
    <row r="123" spans="1:4" x14ac:dyDescent="0.25">
      <c r="A123" s="138"/>
      <c r="B123" s="136" t="s">
        <v>475</v>
      </c>
      <c r="C123" s="136"/>
      <c r="D123" s="155" t="str">
        <f>Confirm!I42</f>
        <v>-</v>
      </c>
    </row>
    <row r="124" spans="1:4" x14ac:dyDescent="0.25">
      <c r="A124" s="138"/>
      <c r="B124" s="136" t="s">
        <v>476</v>
      </c>
      <c r="C124" s="136"/>
      <c r="D124" s="155" t="str">
        <f>Confirm!I43</f>
        <v>-</v>
      </c>
    </row>
    <row r="125" spans="1:4" x14ac:dyDescent="0.25">
      <c r="A125" s="138"/>
      <c r="B125" s="158" t="s">
        <v>477</v>
      </c>
      <c r="C125" s="136"/>
      <c r="D125" s="155" t="str">
        <f>Confirm!E44</f>
        <v>-</v>
      </c>
    </row>
    <row r="126" spans="1:4" x14ac:dyDescent="0.25">
      <c r="A126" s="138"/>
      <c r="B126" s="136"/>
      <c r="C126" s="136"/>
      <c r="D126" s="129"/>
    </row>
    <row r="127" spans="1:4" x14ac:dyDescent="0.25">
      <c r="A127" s="130" t="s">
        <v>436</v>
      </c>
      <c r="B127" s="131" t="s">
        <v>482</v>
      </c>
      <c r="C127" s="131"/>
      <c r="D127" s="132"/>
    </row>
    <row r="128" spans="1:4" x14ac:dyDescent="0.25">
      <c r="A128" s="138"/>
      <c r="B128" s="139"/>
      <c r="C128" s="139"/>
      <c r="D128" s="129"/>
    </row>
    <row r="129" spans="1:4" ht="15.75" thickBot="1" x14ac:dyDescent="0.3">
      <c r="A129" s="133" t="s">
        <v>494</v>
      </c>
      <c r="B129" s="150" t="s">
        <v>495</v>
      </c>
      <c r="C129" s="150"/>
      <c r="D129" s="129"/>
    </row>
    <row r="130" spans="1:4" ht="15.75" thickBot="1" x14ac:dyDescent="0.3">
      <c r="A130" s="143" t="s">
        <v>496</v>
      </c>
      <c r="B130" s="171" t="s">
        <v>497</v>
      </c>
      <c r="C130" s="172"/>
      <c r="D130" s="129"/>
    </row>
    <row r="131" spans="1:4" x14ac:dyDescent="0.25">
      <c r="A131" s="173"/>
      <c r="B131" s="173"/>
      <c r="C131" s="173"/>
      <c r="D131" s="129"/>
    </row>
    <row r="132" spans="1:4" ht="15" customHeight="1" x14ac:dyDescent="0.25">
      <c r="A132" s="138"/>
      <c r="B132" s="174" t="s">
        <v>67</v>
      </c>
      <c r="C132" s="174" t="s">
        <v>57</v>
      </c>
      <c r="D132" s="129" t="str">
        <f>IF(OR(Public!F226="Very important",Public!F226="Très important"),"V",IF(OR(Public!F226="Somewhat important",Public!F226="Assez important"),"S",IF(OR(Public!F226="Not important",Public!F226="Pas important"),"N","")))</f>
        <v/>
      </c>
    </row>
    <row r="133" spans="1:4" ht="15" customHeight="1" x14ac:dyDescent="0.25">
      <c r="A133" s="138"/>
      <c r="B133" s="175" t="s">
        <v>54</v>
      </c>
      <c r="C133" s="175" t="s">
        <v>58</v>
      </c>
      <c r="D133" s="129" t="str">
        <f>IF(OR(Public!F228="Very important",Public!F228="Très important"),"V",IF(OR(Public!F228="Somewhat important",Public!F228="Assez important"),"S",IF(OR(Public!F228="Not important",Public!F228="Pas important"),"N","")))</f>
        <v/>
      </c>
    </row>
    <row r="134" spans="1:4" ht="15" customHeight="1" x14ac:dyDescent="0.25">
      <c r="A134" s="138"/>
      <c r="B134" s="176" t="s">
        <v>75</v>
      </c>
      <c r="C134" s="176" t="s">
        <v>78</v>
      </c>
      <c r="D134" s="129" t="str">
        <f>IF(OR(Public!F230="Very important",Public!F230="Très important"),"V",IF(OR(Public!F230="Somewhat important",Public!F230="Assez important"),"S",IF(OR(Public!F230="Not important",Public!F230="Pas important"),"N","")))</f>
        <v/>
      </c>
    </row>
    <row r="135" spans="1:4" ht="15" customHeight="1" x14ac:dyDescent="0.25">
      <c r="A135" s="138"/>
      <c r="B135" s="174" t="s">
        <v>68</v>
      </c>
      <c r="C135" s="174" t="s">
        <v>79</v>
      </c>
      <c r="D135" s="129" t="str">
        <f>IF(OR(Public!F232="Very important",Public!F232="Très important"),"V",IF(OR(Public!F232="Somewhat important",Public!F232="Assez important"),"S",IF(OR(Public!F232="Not important",Public!F232="Pas important"),"N","")))</f>
        <v/>
      </c>
    </row>
    <row r="136" spans="1:4" ht="15" customHeight="1" x14ac:dyDescent="0.25">
      <c r="A136" s="138"/>
      <c r="B136" s="174" t="s">
        <v>76</v>
      </c>
      <c r="C136" s="174" t="s">
        <v>498</v>
      </c>
      <c r="D136" s="129" t="str">
        <f>IF(OR(Public!F234="Very important",Public!F234="Très important"),"V",IF(OR(Public!F234="Somewhat important",Public!F234="Assez important"),"S",IF(OR(Public!F234="Not important",Public!F234="Pas important"),"N","")))</f>
        <v/>
      </c>
    </row>
    <row r="137" spans="1:4" ht="15" customHeight="1" x14ac:dyDescent="0.25">
      <c r="A137" s="138"/>
      <c r="B137" s="176" t="s">
        <v>61</v>
      </c>
      <c r="C137" s="176" t="s">
        <v>62</v>
      </c>
      <c r="D137" s="129" t="str">
        <f>IF(OR(Public!F236="Very important",Public!F236="Très important"),"V",IF(OR(Public!F236="Somewhat important",Public!F236="Assez important"),"S",IF(OR(Public!F236="Not important",Public!F236="Pas important"),"N","")))</f>
        <v/>
      </c>
    </row>
    <row r="138" spans="1:4" ht="15" customHeight="1" x14ac:dyDescent="0.25">
      <c r="A138" s="138"/>
      <c r="B138" s="174" t="s">
        <v>69</v>
      </c>
      <c r="C138" s="174" t="s">
        <v>81</v>
      </c>
      <c r="D138" s="129" t="str">
        <f>IF(OR(Public!F238="Very important",Public!F238="Très important"),"V",IF(OR(Public!F238="Somewhat important",Public!F238="Assez important"),"S",IF(OR(Public!F238="Not important",Public!F238="Pas important"),"N","")))</f>
        <v/>
      </c>
    </row>
    <row r="139" spans="1:4" ht="15" customHeight="1" x14ac:dyDescent="0.25">
      <c r="A139" s="138"/>
      <c r="B139" s="174" t="s">
        <v>70</v>
      </c>
      <c r="C139" s="174" t="s">
        <v>59</v>
      </c>
      <c r="D139" s="129" t="str">
        <f>IF(OR(Public!F240="Very important",Public!F240="Très important"),"V",IF(OR(Public!F240="Somewhat important",Public!F240="Assez important"),"S",IF(OR(Public!F240="Not important",Public!F240="Pas important"),"N","")))</f>
        <v/>
      </c>
    </row>
    <row r="140" spans="1:4" ht="15" customHeight="1" x14ac:dyDescent="0.25">
      <c r="A140" s="138"/>
      <c r="B140" s="176" t="s">
        <v>87</v>
      </c>
      <c r="C140" s="176" t="s">
        <v>82</v>
      </c>
      <c r="D140" s="129" t="str">
        <f>IF(OR(Public!F242="Very important",Public!F242="Très important"),"V",IF(OR(Public!F242="Somewhat important",Public!F242="Assez important"),"S",IF(OR(Public!F242="Not important",Public!F242="Pas important"),"N","")))</f>
        <v/>
      </c>
    </row>
    <row r="141" spans="1:4" ht="15" customHeight="1" x14ac:dyDescent="0.25">
      <c r="A141" s="138"/>
      <c r="B141" s="176" t="s">
        <v>77</v>
      </c>
      <c r="C141" s="176" t="s">
        <v>83</v>
      </c>
      <c r="D141" s="129" t="str">
        <f>IF(OR(Public!F244="Very important",Public!F244="Très important"),"V",IF(OR(Public!F244="Somewhat important",Public!F244="Assez important"),"S",IF(OR(Public!F244="Not important",Public!F244="Pas important"),"N","")))</f>
        <v/>
      </c>
    </row>
    <row r="142" spans="1:4" ht="15" customHeight="1" x14ac:dyDescent="0.25">
      <c r="A142" s="138"/>
      <c r="B142" s="174" t="s">
        <v>71</v>
      </c>
      <c r="C142" s="174" t="s">
        <v>84</v>
      </c>
      <c r="D142" s="129" t="str">
        <f>IF(OR(Public!F246="Very important",Public!F246="Très important"),"V",IF(OR(Public!F246="Somewhat important",Public!F246="Assez important"),"S",IF(OR(Public!F246="Not important",Public!F246="Pas important"),"N","")))</f>
        <v/>
      </c>
    </row>
    <row r="143" spans="1:4" ht="15" customHeight="1" x14ac:dyDescent="0.25">
      <c r="A143" s="138"/>
      <c r="B143" s="174" t="s">
        <v>279</v>
      </c>
      <c r="C143" s="174" t="s">
        <v>85</v>
      </c>
      <c r="D143" s="129" t="str">
        <f>IF(OR(Public!F248="Very important",Public!F248="Très important"),"V",IF(OR(Public!F248="Somewhat important",Public!F248="Assez important"),"S",IF(OR(Public!F248="Not important",Public!F248="Pas important"),"N","")))</f>
        <v/>
      </c>
    </row>
    <row r="144" spans="1:4" ht="15" customHeight="1" x14ac:dyDescent="0.25">
      <c r="A144" s="138"/>
      <c r="B144" s="174" t="s">
        <v>56</v>
      </c>
      <c r="C144" s="174" t="s">
        <v>431</v>
      </c>
      <c r="D144" s="129" t="str">
        <f>IF(OR(Public!F250="Very important",Public!F250="Très important"),"V",IF(OR(Public!F250="Somewhat important",Public!F250="Assez important"),"S",IF(OR(Public!F250="Not important",Public!F250="Pas important"),"N","")))</f>
        <v/>
      </c>
    </row>
    <row r="145" spans="1:4" ht="15" customHeight="1" x14ac:dyDescent="0.25">
      <c r="A145" s="138"/>
      <c r="B145" s="174" t="s">
        <v>55</v>
      </c>
      <c r="C145" s="174" t="s">
        <v>60</v>
      </c>
      <c r="D145" s="129" t="str">
        <f>IF(OR(Public!F252="Very important",Public!F252="Très important"),"V",IF(OR(Public!F252="Somewhat important",Public!F252="Assez important"),"S",IF(OR(Public!F252="Not important",Public!F252="Pas important"),"N","")))</f>
        <v/>
      </c>
    </row>
    <row r="146" spans="1:4" ht="15" customHeight="1" thickBot="1" x14ac:dyDescent="0.3">
      <c r="A146" s="138"/>
      <c r="B146" s="174" t="s">
        <v>397</v>
      </c>
      <c r="C146" s="174" t="s">
        <v>399</v>
      </c>
      <c r="D146" s="129" t="str">
        <f>IF(Public!F254&lt;&gt;0,"V","")</f>
        <v/>
      </c>
    </row>
    <row r="147" spans="1:4" ht="15.75" thickBot="1" x14ac:dyDescent="0.3">
      <c r="A147" s="171" t="s">
        <v>499</v>
      </c>
      <c r="B147" s="177" t="s">
        <v>500</v>
      </c>
      <c r="C147" s="174"/>
      <c r="D147" s="261" t="str">
        <f>IF(Public!F254=0,"",Public!F254)</f>
        <v/>
      </c>
    </row>
    <row r="148" spans="1:4" ht="15.75" thickBot="1" x14ac:dyDescent="0.3">
      <c r="A148" s="138"/>
      <c r="B148" s="174" t="s">
        <v>398</v>
      </c>
      <c r="C148" s="174" t="s">
        <v>400</v>
      </c>
      <c r="D148" s="129" t="str">
        <f>IF(Public!F259&lt;&gt;0,"S","")</f>
        <v/>
      </c>
    </row>
    <row r="149" spans="1:4" ht="15.75" thickBot="1" x14ac:dyDescent="0.3">
      <c r="A149" s="171" t="s">
        <v>499</v>
      </c>
      <c r="B149" s="177" t="s">
        <v>500</v>
      </c>
      <c r="C149" s="174"/>
      <c r="D149" s="261" t="str">
        <f>IF(Public!F259=0,"",Public!F259)</f>
        <v/>
      </c>
    </row>
    <row r="150" spans="1:4" x14ac:dyDescent="0.25">
      <c r="A150" s="138"/>
      <c r="B150" s="139"/>
      <c r="C150" s="139"/>
      <c r="D150" s="129"/>
    </row>
    <row r="151" spans="1:4" x14ac:dyDescent="0.25">
      <c r="A151" s="133" t="s">
        <v>483</v>
      </c>
      <c r="B151" s="150" t="s">
        <v>484</v>
      </c>
      <c r="C151" s="150"/>
      <c r="D151" s="129"/>
    </row>
    <row r="152" spans="1:4" x14ac:dyDescent="0.25">
      <c r="A152" s="143" t="s">
        <v>450</v>
      </c>
      <c r="B152" s="160" t="s">
        <v>451</v>
      </c>
      <c r="C152" s="160"/>
      <c r="D152" s="129"/>
    </row>
    <row r="153" spans="1:4" x14ac:dyDescent="0.25">
      <c r="A153" s="138"/>
      <c r="B153" s="161" t="s">
        <v>469</v>
      </c>
      <c r="C153" s="161"/>
      <c r="D153" s="129" t="str">
        <f>IF(OR(Public!D288="Always",Public!D288="Toujours"),"X","")</f>
        <v/>
      </c>
    </row>
    <row r="154" spans="1:4" x14ac:dyDescent="0.25">
      <c r="A154" s="138"/>
      <c r="B154" s="161" t="s">
        <v>471</v>
      </c>
      <c r="C154" s="161"/>
      <c r="D154" s="129" t="str">
        <f>IF(OR(Public!D289="Always",Public!D289="Toujours"),"X","")</f>
        <v/>
      </c>
    </row>
    <row r="155" spans="1:4" x14ac:dyDescent="0.25">
      <c r="A155" s="138"/>
      <c r="B155" s="136" t="s">
        <v>473</v>
      </c>
      <c r="C155" s="144"/>
      <c r="D155" s="129" t="str">
        <f>IF(OR(Public!D297="Always",Public!D297="Toujours"),"X","")</f>
        <v/>
      </c>
    </row>
    <row r="156" spans="1:4" x14ac:dyDescent="0.25">
      <c r="A156" s="138"/>
      <c r="B156" s="162"/>
      <c r="C156" s="162"/>
      <c r="D156" s="129"/>
    </row>
    <row r="157" spans="1:4" x14ac:dyDescent="0.25">
      <c r="A157" s="138"/>
      <c r="B157" s="160" t="s">
        <v>452</v>
      </c>
      <c r="C157" s="160"/>
      <c r="D157" s="129"/>
    </row>
    <row r="158" spans="1:4" x14ac:dyDescent="0.25">
      <c r="A158" s="138"/>
      <c r="B158" s="163" t="str">
        <f>B153</f>
        <v>China  |  Chine</v>
      </c>
      <c r="C158" s="163"/>
      <c r="D158" s="129" t="str">
        <f>IF(OR(Public!D288="Usually",Public!D288="Généralement"),"X","")</f>
        <v/>
      </c>
    </row>
    <row r="159" spans="1:4" x14ac:dyDescent="0.25">
      <c r="A159" s="138"/>
      <c r="B159" s="163" t="str">
        <f>B154</f>
        <v>United States  |  États-Unis</v>
      </c>
      <c r="C159" s="163"/>
      <c r="D159" s="129" t="str">
        <f>IF(OR(Public!D289="Usually",Public!D289="Généralement"),"X","")</f>
        <v/>
      </c>
    </row>
    <row r="160" spans="1:4" x14ac:dyDescent="0.25">
      <c r="A160" s="138"/>
      <c r="B160" s="136" t="str">
        <f>B155</f>
        <v>Other Countries / Other Countries</v>
      </c>
      <c r="C160" s="144"/>
      <c r="D160" s="129" t="str">
        <f>IF(OR(Public!D297="Usually",Public!D297="Généralement"),"X","")</f>
        <v/>
      </c>
    </row>
    <row r="161" spans="1:4" x14ac:dyDescent="0.25">
      <c r="A161" s="138"/>
      <c r="B161" s="163"/>
      <c r="C161" s="163"/>
      <c r="D161" s="129"/>
    </row>
    <row r="162" spans="1:4" x14ac:dyDescent="0.25">
      <c r="A162" s="138"/>
      <c r="B162" s="160" t="s">
        <v>453</v>
      </c>
      <c r="C162" s="160"/>
      <c r="D162" s="129"/>
    </row>
    <row r="163" spans="1:4" x14ac:dyDescent="0.25">
      <c r="A163" s="138"/>
      <c r="B163" s="163" t="str">
        <f>B158</f>
        <v>China  |  Chine</v>
      </c>
      <c r="C163" s="163"/>
      <c r="D163" s="129" t="str">
        <f>IF(OR(Public!D288="Sometimes",Public!D288="Parfois"),"X","")</f>
        <v/>
      </c>
    </row>
    <row r="164" spans="1:4" x14ac:dyDescent="0.25">
      <c r="A164" s="138"/>
      <c r="B164" s="163" t="str">
        <f>B159</f>
        <v>United States  |  États-Unis</v>
      </c>
      <c r="C164" s="163"/>
      <c r="D164" s="129" t="str">
        <f>IF(OR(Public!D289="Sometimes",Public!D289="Parfois"),"X","")</f>
        <v/>
      </c>
    </row>
    <row r="165" spans="1:4" x14ac:dyDescent="0.25">
      <c r="A165" s="138"/>
      <c r="B165" s="136" t="str">
        <f>B160</f>
        <v>Other Countries / Other Countries</v>
      </c>
      <c r="C165" s="144"/>
      <c r="D165" s="129" t="str">
        <f>IF(OR(Public!D297="Sometimes",Public!D297="Parfois"),"X","")</f>
        <v/>
      </c>
    </row>
    <row r="166" spans="1:4" x14ac:dyDescent="0.25">
      <c r="A166" s="138"/>
      <c r="B166" s="163"/>
      <c r="C166" s="163"/>
      <c r="D166" s="129"/>
    </row>
    <row r="167" spans="1:4" x14ac:dyDescent="0.25">
      <c r="A167" s="138"/>
      <c r="B167" s="160" t="s">
        <v>454</v>
      </c>
      <c r="C167" s="160"/>
      <c r="D167" s="129"/>
    </row>
    <row r="168" spans="1:4" x14ac:dyDescent="0.25">
      <c r="A168" s="138"/>
      <c r="B168" s="163" t="str">
        <f>B163</f>
        <v>China  |  Chine</v>
      </c>
      <c r="C168" s="163"/>
      <c r="D168" s="129" t="str">
        <f>IF(OR(Public!D288="Never",Public!D288="Jamais"),"X","")</f>
        <v/>
      </c>
    </row>
    <row r="169" spans="1:4" x14ac:dyDescent="0.25">
      <c r="A169" s="138"/>
      <c r="B169" s="163" t="str">
        <f>B164</f>
        <v>United States  |  États-Unis</v>
      </c>
      <c r="C169" s="163"/>
      <c r="D169" s="129" t="str">
        <f>IF(OR(Public!D289="Never",Public!D289="Jamais"),"X","")</f>
        <v/>
      </c>
    </row>
    <row r="170" spans="1:4" x14ac:dyDescent="0.25">
      <c r="A170" s="138"/>
      <c r="B170" s="136" t="str">
        <f>B165</f>
        <v>Other Countries / Other Countries</v>
      </c>
      <c r="C170" s="144"/>
      <c r="D170" s="129" t="str">
        <f>IF(OR(Public!D297="Never",Public!D297="Jamais"),"X","")</f>
        <v/>
      </c>
    </row>
    <row r="171" spans="1:4" x14ac:dyDescent="0.25">
      <c r="A171" s="138"/>
      <c r="B171" s="163"/>
      <c r="C171" s="163"/>
      <c r="D171" s="129"/>
    </row>
    <row r="172" spans="1:4" ht="15.75" customHeight="1" x14ac:dyDescent="0.25">
      <c r="A172" s="133" t="s">
        <v>485</v>
      </c>
      <c r="B172" s="150" t="s">
        <v>486</v>
      </c>
      <c r="C172" s="150"/>
      <c r="D172" s="129"/>
    </row>
    <row r="173" spans="1:4" x14ac:dyDescent="0.25">
      <c r="A173" s="143" t="s">
        <v>450</v>
      </c>
      <c r="B173" s="163"/>
      <c r="C173" s="163"/>
      <c r="D173" s="129"/>
    </row>
    <row r="174" spans="1:4" x14ac:dyDescent="0.25">
      <c r="A174" s="138"/>
      <c r="B174" s="152" t="s">
        <v>487</v>
      </c>
      <c r="C174" s="152"/>
      <c r="D174" s="129"/>
    </row>
    <row r="175" spans="1:4" x14ac:dyDescent="0.25">
      <c r="A175" s="138"/>
      <c r="B175" s="164" t="s">
        <v>488</v>
      </c>
      <c r="C175" s="164"/>
      <c r="D175" s="129"/>
    </row>
    <row r="176" spans="1:4" x14ac:dyDescent="0.25">
      <c r="A176" s="138"/>
      <c r="B176" s="165" t="s">
        <v>489</v>
      </c>
      <c r="C176" s="165"/>
      <c r="D176" s="129" t="str">
        <f>IF(Public!F313=0,"",Public!F313)</f>
        <v/>
      </c>
    </row>
    <row r="177" spans="1:4" x14ac:dyDescent="0.25">
      <c r="A177" s="138"/>
      <c r="B177" s="165" t="s">
        <v>490</v>
      </c>
      <c r="C177" s="165"/>
      <c r="D177" s="129" t="str">
        <f>IF(Public!F315=0,"",Public!F315)</f>
        <v/>
      </c>
    </row>
    <row r="178" spans="1:4" x14ac:dyDescent="0.25">
      <c r="A178" s="138"/>
      <c r="B178" s="165"/>
      <c r="C178" s="165"/>
      <c r="D178" s="129"/>
    </row>
    <row r="179" spans="1:4" x14ac:dyDescent="0.25">
      <c r="A179" s="138"/>
      <c r="B179" s="166" t="s">
        <v>491</v>
      </c>
      <c r="C179" s="166"/>
      <c r="D179" s="129"/>
    </row>
    <row r="180" spans="1:4" x14ac:dyDescent="0.25">
      <c r="A180" s="138"/>
      <c r="B180" s="245" t="s">
        <v>468</v>
      </c>
      <c r="C180" s="167"/>
      <c r="D180" s="129"/>
    </row>
    <row r="181" spans="1:4" x14ac:dyDescent="0.25">
      <c r="A181" s="138"/>
      <c r="B181" s="165" t="s">
        <v>469</v>
      </c>
      <c r="C181" s="165"/>
      <c r="D181" s="129" t="str">
        <f>IF(Public!F318=0,"",Public!F318)</f>
        <v/>
      </c>
    </row>
    <row r="182" spans="1:4" x14ac:dyDescent="0.25">
      <c r="A182" s="138"/>
      <c r="B182" s="165"/>
      <c r="C182" s="165"/>
      <c r="D182" s="129"/>
    </row>
    <row r="183" spans="1:4" x14ac:dyDescent="0.25">
      <c r="A183" s="138"/>
      <c r="B183" s="245" t="s">
        <v>470</v>
      </c>
      <c r="C183" s="167"/>
      <c r="D183" s="129"/>
    </row>
    <row r="184" spans="1:4" x14ac:dyDescent="0.25">
      <c r="A184" s="138"/>
      <c r="B184" s="165" t="s">
        <v>471</v>
      </c>
      <c r="C184" s="165"/>
      <c r="D184" s="129" t="str">
        <f>IF(Public!F319=0,"",Public!F319)</f>
        <v/>
      </c>
    </row>
    <row r="185" spans="1:4" x14ac:dyDescent="0.25">
      <c r="A185" s="138"/>
      <c r="B185" s="165" t="str">
        <f>B170</f>
        <v>Other Countries / Other Countries</v>
      </c>
      <c r="C185" s="168"/>
      <c r="D185" s="129" t="str">
        <f>IF(Public!F320=0,"",Public!F320)</f>
        <v/>
      </c>
    </row>
    <row r="186" spans="1:4" x14ac:dyDescent="0.25">
      <c r="A186" s="138"/>
      <c r="B186" s="165"/>
      <c r="C186" s="165"/>
      <c r="D186" s="129"/>
    </row>
    <row r="187" spans="1:4" x14ac:dyDescent="0.25">
      <c r="A187" s="138"/>
      <c r="B187" s="166" t="s">
        <v>492</v>
      </c>
      <c r="C187" s="166"/>
      <c r="D187" s="129"/>
    </row>
    <row r="188" spans="1:4" x14ac:dyDescent="0.25">
      <c r="A188" s="138"/>
      <c r="B188" s="245" t="str">
        <f>B180</f>
        <v>Subject imports  |  Importations visées</v>
      </c>
      <c r="C188" s="167"/>
      <c r="D188" s="129"/>
    </row>
    <row r="189" spans="1:4" x14ac:dyDescent="0.25">
      <c r="A189" s="138"/>
      <c r="B189" s="165" t="str">
        <f>B181</f>
        <v>China  |  Chine</v>
      </c>
      <c r="C189" s="165"/>
      <c r="D189" s="129" t="str">
        <f>IF(Public!F324=0,"",Public!F324)</f>
        <v/>
      </c>
    </row>
    <row r="190" spans="1:4" x14ac:dyDescent="0.25">
      <c r="A190" s="138"/>
      <c r="B190" s="165"/>
      <c r="C190" s="165"/>
      <c r="D190" s="129"/>
    </row>
    <row r="191" spans="1:4" x14ac:dyDescent="0.25">
      <c r="A191" s="138"/>
      <c r="B191" s="245" t="str">
        <f>B183</f>
        <v>Non-subject imports  |  Importations non visées</v>
      </c>
      <c r="C191" s="167"/>
      <c r="D191" s="129"/>
    </row>
    <row r="192" spans="1:4" x14ac:dyDescent="0.25">
      <c r="A192" s="138"/>
      <c r="B192" s="165" t="str">
        <f>B184</f>
        <v>United States  |  États-Unis</v>
      </c>
      <c r="C192" s="165"/>
      <c r="D192" s="129" t="str">
        <f>IF(Public!F325=0,"",Public!F325)</f>
        <v/>
      </c>
    </row>
    <row r="193" spans="1:4" x14ac:dyDescent="0.25">
      <c r="A193" s="138"/>
      <c r="B193" s="165" t="str">
        <f>B185</f>
        <v>Other Countries / Other Countries</v>
      </c>
      <c r="C193" s="168"/>
      <c r="D193" s="129" t="str">
        <f>IF(Public!F326=0,"",Public!F326)</f>
        <v/>
      </c>
    </row>
    <row r="194" spans="1:4" x14ac:dyDescent="0.25">
      <c r="A194" s="138"/>
      <c r="B194" s="169"/>
      <c r="C194" s="169"/>
      <c r="D194" s="129"/>
    </row>
    <row r="195" spans="1:4" x14ac:dyDescent="0.25">
      <c r="A195" s="138"/>
      <c r="B195" s="152" t="s">
        <v>493</v>
      </c>
      <c r="C195" s="152"/>
      <c r="D195" s="129"/>
    </row>
    <row r="196" spans="1:4" x14ac:dyDescent="0.25">
      <c r="A196" s="138"/>
      <c r="B196" s="164" t="s">
        <v>488</v>
      </c>
      <c r="C196" s="164"/>
      <c r="D196" s="129"/>
    </row>
    <row r="197" spans="1:4" x14ac:dyDescent="0.25">
      <c r="A197" s="138"/>
      <c r="B197" s="165" t="str">
        <f>B176</f>
        <v>From Domestic Producers / Auprès des producteurs nationaux</v>
      </c>
      <c r="C197" s="165"/>
      <c r="D197" s="129" t="str">
        <f>IF(Public!H313=0,"",Public!H313)</f>
        <v/>
      </c>
    </row>
    <row r="198" spans="1:4" x14ac:dyDescent="0.25">
      <c r="A198" s="138"/>
      <c r="B198" s="165" t="str">
        <f>B177</f>
        <v>From Distributors / Auprès des distributeurs</v>
      </c>
      <c r="C198" s="165"/>
      <c r="D198" s="129" t="str">
        <f>IF(Public!H315=0,"",Public!H315)</f>
        <v/>
      </c>
    </row>
    <row r="199" spans="1:4" x14ac:dyDescent="0.25">
      <c r="A199" s="138"/>
      <c r="B199" s="165"/>
      <c r="C199" s="165"/>
      <c r="D199" s="129"/>
    </row>
    <row r="200" spans="1:4" x14ac:dyDescent="0.25">
      <c r="A200" s="138"/>
      <c r="B200" s="166" t="s">
        <v>491</v>
      </c>
      <c r="C200" s="166"/>
      <c r="D200" s="129"/>
    </row>
    <row r="201" spans="1:4" x14ac:dyDescent="0.25">
      <c r="A201" s="138"/>
      <c r="B201" s="245" t="str">
        <f>B180</f>
        <v>Subject imports  |  Importations visées</v>
      </c>
      <c r="C201" s="167"/>
      <c r="D201" s="129"/>
    </row>
    <row r="202" spans="1:4" x14ac:dyDescent="0.25">
      <c r="A202" s="138"/>
      <c r="B202" s="165" t="str">
        <f>B181</f>
        <v>China  |  Chine</v>
      </c>
      <c r="C202" s="165"/>
      <c r="D202" s="129" t="str">
        <f>IF(Public!H318=0,"",Public!H318)</f>
        <v/>
      </c>
    </row>
    <row r="203" spans="1:4" x14ac:dyDescent="0.25">
      <c r="A203" s="138"/>
      <c r="B203" s="165"/>
      <c r="C203" s="165"/>
      <c r="D203" s="129"/>
    </row>
    <row r="204" spans="1:4" x14ac:dyDescent="0.25">
      <c r="A204" s="138"/>
      <c r="B204" s="245" t="str">
        <f>B183</f>
        <v>Non-subject imports  |  Importations non visées</v>
      </c>
      <c r="C204" s="167"/>
      <c r="D204" s="129"/>
    </row>
    <row r="205" spans="1:4" x14ac:dyDescent="0.25">
      <c r="A205" s="138"/>
      <c r="B205" s="165" t="str">
        <f>B184</f>
        <v>United States  |  États-Unis</v>
      </c>
      <c r="C205" s="165"/>
      <c r="D205" s="129" t="str">
        <f>IF(Public!H319=0,"",Public!H319)</f>
        <v/>
      </c>
    </row>
    <row r="206" spans="1:4" x14ac:dyDescent="0.25">
      <c r="A206" s="138"/>
      <c r="B206" s="168" t="str">
        <f>B185</f>
        <v>Other Countries / Other Countries</v>
      </c>
      <c r="C206" s="168"/>
      <c r="D206" s="129" t="str">
        <f>IF(Public!H320=0,"",Public!H320)</f>
        <v/>
      </c>
    </row>
    <row r="207" spans="1:4" x14ac:dyDescent="0.25">
      <c r="A207" s="138"/>
      <c r="B207" s="170"/>
      <c r="C207" s="170"/>
      <c r="D207" s="129"/>
    </row>
    <row r="208" spans="1:4" x14ac:dyDescent="0.25">
      <c r="A208" s="138"/>
      <c r="B208" s="166" t="s">
        <v>492</v>
      </c>
      <c r="C208" s="166"/>
      <c r="D208" s="129"/>
    </row>
    <row r="209" spans="1:4" x14ac:dyDescent="0.25">
      <c r="A209" s="138"/>
      <c r="B209" s="245" t="str">
        <f>B201</f>
        <v>Subject imports  |  Importations visées</v>
      </c>
      <c r="C209" s="167"/>
      <c r="D209" s="129"/>
    </row>
    <row r="210" spans="1:4" x14ac:dyDescent="0.25">
      <c r="A210" s="138"/>
      <c r="B210" s="165" t="str">
        <f>B202</f>
        <v>China  |  Chine</v>
      </c>
      <c r="C210" s="165"/>
      <c r="D210" s="129" t="str">
        <f>IF(Public!H324=0,"",Public!H324)</f>
        <v/>
      </c>
    </row>
    <row r="211" spans="1:4" x14ac:dyDescent="0.25">
      <c r="A211" s="138"/>
      <c r="B211" s="165"/>
      <c r="C211" s="165"/>
      <c r="D211" s="129"/>
    </row>
    <row r="212" spans="1:4" x14ac:dyDescent="0.25">
      <c r="A212" s="138"/>
      <c r="B212" s="245" t="str">
        <f>B204</f>
        <v>Non-subject imports  |  Importations non visées</v>
      </c>
      <c r="C212" s="167"/>
      <c r="D212" s="129"/>
    </row>
    <row r="213" spans="1:4" x14ac:dyDescent="0.25">
      <c r="A213" s="138"/>
      <c r="B213" s="165" t="str">
        <f>B205</f>
        <v>United States  |  États-Unis</v>
      </c>
      <c r="C213" s="165"/>
      <c r="D213" s="129" t="str">
        <f>IF(Public!H325=0,"",Public!H325)</f>
        <v/>
      </c>
    </row>
    <row r="214" spans="1:4" x14ac:dyDescent="0.25">
      <c r="A214" s="138"/>
      <c r="B214" s="165" t="str">
        <f>B206</f>
        <v>Other Countries / Other Countries</v>
      </c>
      <c r="C214" s="168"/>
      <c r="D214" s="129" t="str">
        <f>IF(Public!H326=0,"",Public!H326)</f>
        <v/>
      </c>
    </row>
    <row r="215" spans="1:4" ht="15.75" thickBot="1" x14ac:dyDescent="0.3">
      <c r="A215" s="138"/>
      <c r="B215" s="139"/>
      <c r="C215" s="139"/>
      <c r="D215" s="129"/>
    </row>
    <row r="216" spans="1:4" ht="15.75" thickBot="1" x14ac:dyDescent="0.3">
      <c r="A216" s="138"/>
      <c r="B216" s="171" t="s">
        <v>501</v>
      </c>
      <c r="C216" s="172"/>
      <c r="D216" s="129"/>
    </row>
    <row r="217" spans="1:4" x14ac:dyDescent="0.25">
      <c r="A217" s="138"/>
      <c r="B217" s="139"/>
      <c r="C217" s="139"/>
      <c r="D217" s="129"/>
    </row>
    <row r="218" spans="1:4" x14ac:dyDescent="0.25">
      <c r="A218" s="133" t="s">
        <v>502</v>
      </c>
      <c r="B218" s="178" t="s">
        <v>503</v>
      </c>
      <c r="C218" s="178"/>
      <c r="D218" s="129"/>
    </row>
    <row r="219" spans="1:4" x14ac:dyDescent="0.25">
      <c r="A219" s="143" t="s">
        <v>504</v>
      </c>
      <c r="B219" s="174" t="s">
        <v>67</v>
      </c>
      <c r="C219" s="174" t="s">
        <v>57</v>
      </c>
      <c r="D219" s="129" t="str">
        <f>IF(Public!E335="Comparable","C",IF(OR(Public!E335="Not comparable - Advantage to Canada",Public!E335="Non comparable - Avantage pour le Canada"),"A",IF(OR(Public!E335="Not comparable - Advantage to China",Public!E335="Non comparable - Avantage pour la Chine"),"B","")))</f>
        <v/>
      </c>
    </row>
    <row r="220" spans="1:4" x14ac:dyDescent="0.25">
      <c r="A220" s="138"/>
      <c r="B220" s="175" t="s">
        <v>54</v>
      </c>
      <c r="C220" s="175" t="s">
        <v>58</v>
      </c>
      <c r="D220" s="129" t="str">
        <f>IF(Public!E342="Comparable","C",IF(OR(Public!E342="Not comparable - Advantage to Canada",Public!E342="Non comparable - Avantage pour le Canada"),"A",IF(OR(Public!E342="Not comparable - Advantage to China",Public!E342="Non comparable - Avantage pour la Chine"),"B","")))</f>
        <v/>
      </c>
    </row>
    <row r="221" spans="1:4" ht="15" customHeight="1" x14ac:dyDescent="0.25">
      <c r="A221" s="138"/>
      <c r="B221" s="176" t="s">
        <v>75</v>
      </c>
      <c r="C221" s="176" t="s">
        <v>78</v>
      </c>
      <c r="D221" s="129" t="str">
        <f>IF(Public!E349="Comparable","C",IF(OR(Public!E349="Not comparable - Advantage to Canada",Public!E349="Non comparable - Avantage pour le Canada"),"A",IF(OR(Public!E349="Not comparable - Advantage to China",Public!E349="Non comparable - Avantage pour la Chine"),"B","")))</f>
        <v/>
      </c>
    </row>
    <row r="222" spans="1:4" x14ac:dyDescent="0.25">
      <c r="A222" s="138"/>
      <c r="B222" s="174" t="s">
        <v>68</v>
      </c>
      <c r="C222" s="174" t="s">
        <v>79</v>
      </c>
      <c r="D222" s="129" t="str">
        <f>IF(Public!E356="Comparable","C",IF(OR(Public!E356="Not comparable - Advantage to Canada",Public!E356="Non comparable - Avantage pour le Canada"),"A",IF(OR(Public!E356="Not comparable - Advantage to China",Public!E356="Non comparable - Avantage pour la Chine"),"B","")))</f>
        <v/>
      </c>
    </row>
    <row r="223" spans="1:4" ht="14.25" customHeight="1" x14ac:dyDescent="0.25">
      <c r="A223" s="138"/>
      <c r="B223" s="176" t="s">
        <v>76</v>
      </c>
      <c r="C223" s="176" t="s">
        <v>80</v>
      </c>
      <c r="D223" s="129" t="str">
        <f>IF(Public!E363="Comparable","C",IF(OR(Public!E363="Not comparable - Advantage to Canada",Public!E363="Non comparable - Avantage pour le Canada"),"A",IF(OR(Public!E363="Not comparable - Advantage to China",Public!E363="Non comparable - Avantage pour la Chine"),"B","")))</f>
        <v/>
      </c>
    </row>
    <row r="224" spans="1:4" x14ac:dyDescent="0.25">
      <c r="A224" s="138"/>
      <c r="B224" s="174" t="s">
        <v>61</v>
      </c>
      <c r="C224" s="174" t="s">
        <v>62</v>
      </c>
      <c r="D224" s="129" t="str">
        <f>IF(Public!E370="Comparable","C",IF(OR(Public!E370="Not comparable - Advantage to Canada",Public!E370="Non comparable - Avantage pour le Canada"),"A",IF(OR(Public!E370="Not comparable - Advantage to China",Public!E370="Non comparable - Avantage pour la Chine"),"B","")))</f>
        <v/>
      </c>
    </row>
    <row r="225" spans="1:4" x14ac:dyDescent="0.25">
      <c r="A225" s="138"/>
      <c r="B225" s="174" t="s">
        <v>69</v>
      </c>
      <c r="C225" s="174" t="s">
        <v>81</v>
      </c>
      <c r="D225" s="129" t="str">
        <f>IF(Public!E377="Comparable","C",IF(OR(Public!E377="Not comparable - Advantage to Canada",Public!E377="Non comparable - Avantage pour le Canada"),"A",IF(OR(Public!E377="Not comparable - Advantage to China",Public!E377="Non comparable - Avantage pour la Chine"),"B","")))</f>
        <v/>
      </c>
    </row>
    <row r="226" spans="1:4" x14ac:dyDescent="0.25">
      <c r="A226" s="138"/>
      <c r="B226" s="174" t="s">
        <v>70</v>
      </c>
      <c r="C226" s="174" t="s">
        <v>59</v>
      </c>
      <c r="D226" s="129" t="str">
        <f>IF(Public!E384="Comparable","C",IF(OR(Public!E384="Not comparable - Advantage to Canada",Public!E384="Non comparable - Avantage pour le Canada"),"A",IF(OR(Public!E384="Not comparable - Advantage to China",Public!E384="Non comparable - Avantage pour la Chine"),"B","")))</f>
        <v/>
      </c>
    </row>
    <row r="227" spans="1:4" x14ac:dyDescent="0.25">
      <c r="A227" s="138"/>
      <c r="B227" s="174" t="s">
        <v>87</v>
      </c>
      <c r="C227" s="174" t="s">
        <v>82</v>
      </c>
      <c r="D227" s="129" t="str">
        <f>IF(Public!E391="Comparable","C",IF(OR(Public!E391="Not comparable - Advantage to Canada",Public!E391="Non comparable - Avantage pour le Canada"),"A",IF(OR(Public!E391="Not comparable - Advantage to China",Public!E391="Non comparable - Avantage pour la Chine"),"B","")))</f>
        <v/>
      </c>
    </row>
    <row r="228" spans="1:4" x14ac:dyDescent="0.25">
      <c r="A228" s="138"/>
      <c r="B228" s="174" t="s">
        <v>77</v>
      </c>
      <c r="C228" s="174" t="s">
        <v>83</v>
      </c>
      <c r="D228" s="129" t="str">
        <f>IF(Public!E398="Comparable","C",IF(OR(Public!E398="Not comparable - Advantage to Canada",Public!E398="Non comparable - Avantage pour le Canada"),"A",IF(OR(Public!E398="Not comparable - Advantage to China",Public!E398="Non comparable - Avantage pour la Chine"),"B","")))</f>
        <v/>
      </c>
    </row>
    <row r="229" spans="1:4" x14ac:dyDescent="0.25">
      <c r="A229" s="138"/>
      <c r="B229" s="174" t="s">
        <v>71</v>
      </c>
      <c r="C229" s="174" t="s">
        <v>84</v>
      </c>
      <c r="D229" s="129" t="str">
        <f>IF(Public!E406="Comparable","C",IF(OR(Public!E406="Not comparable - Advantage to Canada",Public!E406="Non comparable - Avantage pour le Canada"),"A",IF(OR(Public!E406="Not comparable - Advantage to China",Public!E406="Non comparable - Avantage pour la Chine"),"B","")))</f>
        <v/>
      </c>
    </row>
    <row r="230" spans="1:4" x14ac:dyDescent="0.25">
      <c r="A230" s="138"/>
      <c r="B230" s="174" t="s">
        <v>505</v>
      </c>
      <c r="C230" s="174" t="s">
        <v>85</v>
      </c>
      <c r="D230" s="129" t="str">
        <f>IF(Public!E414="Comparable","C",IF(OR(Public!E414="Not comparable - Advantage to Canada",Public!E414="Non comparable - Avantage pour le Canada"),"A",IF(OR(Public!E414="Not comparable - Advantage to China",Public!E414="Non comparable - Avantage pour la Chine"),"B","")))</f>
        <v/>
      </c>
    </row>
    <row r="231" spans="1:4" x14ac:dyDescent="0.25">
      <c r="A231" s="138"/>
      <c r="B231" s="174" t="s">
        <v>56</v>
      </c>
      <c r="C231" s="174" t="s">
        <v>431</v>
      </c>
      <c r="D231" s="129" t="str">
        <f>IF(Public!E422="Comparable","C",IF(OR(Public!E422="Not comparable - Advantage to Canada",Public!E422="Non comparable - Avantage pour le Canada"),"A",IF(OR(Public!E422="Not comparable - Advantage to China",Public!E422="Non comparable - Avantage pour la Chine"),"B","")))</f>
        <v/>
      </c>
    </row>
    <row r="232" spans="1:4" x14ac:dyDescent="0.25">
      <c r="A232" s="138"/>
      <c r="B232" s="174" t="s">
        <v>55</v>
      </c>
      <c r="C232" s="174" t="s">
        <v>60</v>
      </c>
      <c r="D232" s="129" t="str">
        <f>IF(Public!E430="Comparable","C",IF(OR(Public!E430="Not comparable - Advantage to Canada",Public!E430="Non comparable - Avantage pour le Canada"),"A",IF(OR(Public!E430="Not comparable - Advantage to China",Public!E430="Non comparable - Avantage pour la Chine"),"B","")))</f>
        <v/>
      </c>
    </row>
    <row r="233" spans="1:4" ht="15.75" thickBot="1" x14ac:dyDescent="0.3">
      <c r="A233" s="138"/>
      <c r="B233" s="174" t="s">
        <v>506</v>
      </c>
      <c r="C233" s="174" t="s">
        <v>507</v>
      </c>
      <c r="D233" s="129" t="str">
        <f>IF(Public!E438&lt;&gt;0,"C","")</f>
        <v/>
      </c>
    </row>
    <row r="234" spans="1:4" ht="15.75" thickBot="1" x14ac:dyDescent="0.3">
      <c r="A234" s="171" t="s">
        <v>499</v>
      </c>
      <c r="B234" s="177" t="s">
        <v>500</v>
      </c>
      <c r="C234" s="174"/>
      <c r="D234" s="129" t="str">
        <f>IF(Public!E438=0,"",Public!E438)</f>
        <v/>
      </c>
    </row>
    <row r="235" spans="1:4" ht="15.75" thickBot="1" x14ac:dyDescent="0.3">
      <c r="A235" s="138"/>
      <c r="B235" s="176" t="s">
        <v>508</v>
      </c>
      <c r="C235" s="174" t="s">
        <v>509</v>
      </c>
      <c r="D235" s="129" t="str">
        <f>IF(Public!E446&lt;&gt;0,"A","")</f>
        <v/>
      </c>
    </row>
    <row r="236" spans="1:4" ht="15.75" thickBot="1" x14ac:dyDescent="0.3">
      <c r="A236" s="171" t="s">
        <v>499</v>
      </c>
      <c r="B236" s="179" t="s">
        <v>500</v>
      </c>
      <c r="C236" s="176"/>
      <c r="D236" s="129" t="str">
        <f>IF(Public!E446=0,"",Public!E446)</f>
        <v/>
      </c>
    </row>
    <row r="237" spans="1:4" ht="15.75" thickBot="1" x14ac:dyDescent="0.3">
      <c r="A237" s="138"/>
      <c r="B237" s="176" t="s">
        <v>510</v>
      </c>
      <c r="C237" s="174" t="s">
        <v>511</v>
      </c>
      <c r="D237" s="129" t="str">
        <f>IF(Public!E454&lt;&gt;0,"B","")</f>
        <v/>
      </c>
    </row>
    <row r="238" spans="1:4" ht="15.75" thickBot="1" x14ac:dyDescent="0.3">
      <c r="A238" s="171" t="s">
        <v>499</v>
      </c>
      <c r="B238" s="179" t="s">
        <v>500</v>
      </c>
      <c r="C238" s="176"/>
      <c r="D238" s="129" t="str">
        <f>IF(Public!E454=0,"",Public!E454)</f>
        <v/>
      </c>
    </row>
    <row r="239" spans="1:4" x14ac:dyDescent="0.25">
      <c r="A239" s="138"/>
      <c r="B239" s="180"/>
      <c r="C239" s="180"/>
      <c r="D239" s="129"/>
    </row>
    <row r="240" spans="1:4" x14ac:dyDescent="0.25">
      <c r="A240" s="138"/>
      <c r="B240" s="174"/>
      <c r="C240" s="174"/>
      <c r="D240" s="129"/>
    </row>
    <row r="241" spans="1:4" x14ac:dyDescent="0.25">
      <c r="A241" s="130" t="s">
        <v>436</v>
      </c>
      <c r="B241" s="131" t="s">
        <v>512</v>
      </c>
      <c r="C241" s="131"/>
      <c r="D241" s="132"/>
    </row>
    <row r="242" spans="1:4" x14ac:dyDescent="0.25">
      <c r="A242" s="133" t="s">
        <v>530</v>
      </c>
      <c r="B242" s="178" t="s">
        <v>531</v>
      </c>
      <c r="C242" s="178"/>
      <c r="D242" s="187"/>
    </row>
    <row r="243" spans="1:4" x14ac:dyDescent="0.25">
      <c r="A243" s="143" t="s">
        <v>532</v>
      </c>
      <c r="B243" s="178">
        <v>2022</v>
      </c>
      <c r="C243" s="178"/>
      <c r="D243" s="187"/>
    </row>
    <row r="244" spans="1:4" x14ac:dyDescent="0.25">
      <c r="A244" s="614" t="s">
        <v>636</v>
      </c>
      <c r="B244" s="149" t="s">
        <v>533</v>
      </c>
      <c r="C244" s="149"/>
      <c r="D244" s="188">
        <f>SUM(Pro!H23,Pro!H26,Pro!H29,Pro!H32,Pro!H35,Pro!H38)</f>
        <v>0</v>
      </c>
    </row>
    <row r="245" spans="1:4" x14ac:dyDescent="0.25">
      <c r="A245" s="614"/>
      <c r="B245" s="144" t="s">
        <v>534</v>
      </c>
      <c r="C245" s="144"/>
      <c r="D245" s="188">
        <f>SUM(Pro!H24,Pro!H27,Pro!H30,Pro!H33,Pro!H36,Pro!H39)</f>
        <v>0</v>
      </c>
    </row>
    <row r="246" spans="1:4" x14ac:dyDescent="0.25">
      <c r="A246" s="614"/>
      <c r="B246" s="189" t="s">
        <v>535</v>
      </c>
      <c r="C246" s="190"/>
      <c r="D246" s="191" t="str">
        <f>IF(D244&lt;&gt;0,(D245) / D244,"-")</f>
        <v>-</v>
      </c>
    </row>
    <row r="247" spans="1:4" x14ac:dyDescent="0.25">
      <c r="A247" s="614"/>
      <c r="B247" s="178">
        <v>2023</v>
      </c>
      <c r="C247" s="190"/>
      <c r="D247" s="192"/>
    </row>
    <row r="248" spans="1:4" x14ac:dyDescent="0.25">
      <c r="A248" s="614"/>
      <c r="B248" s="149" t="s">
        <v>533</v>
      </c>
      <c r="C248" s="190"/>
      <c r="D248" s="246">
        <f>SUM(Pro!I23,Pro!I26,Pro!I29,Pro!I32,Pro!I35,Pro!I38)</f>
        <v>0</v>
      </c>
    </row>
    <row r="249" spans="1:4" x14ac:dyDescent="0.25">
      <c r="A249" s="614"/>
      <c r="B249" s="144" t="s">
        <v>534</v>
      </c>
      <c r="C249" s="190"/>
      <c r="D249" s="246">
        <f>SUM(Pro!I24,Pro!I27,Pro!I30,Pro!I33,Pro!I36,Pro!I39)</f>
        <v>0</v>
      </c>
    </row>
    <row r="250" spans="1:4" x14ac:dyDescent="0.25">
      <c r="A250" s="614"/>
      <c r="B250" s="189" t="s">
        <v>535</v>
      </c>
      <c r="C250" s="190"/>
      <c r="D250" s="191" t="str">
        <f>IF(D248&lt;&gt;0,(D249) / D248,"-")</f>
        <v>-</v>
      </c>
    </row>
    <row r="251" spans="1:4" x14ac:dyDescent="0.25">
      <c r="A251" s="614"/>
      <c r="B251" s="178">
        <v>2024</v>
      </c>
      <c r="C251" s="190"/>
      <c r="D251" s="192"/>
    </row>
    <row r="252" spans="1:4" x14ac:dyDescent="0.25">
      <c r="A252" s="614"/>
      <c r="B252" s="149" t="s">
        <v>533</v>
      </c>
      <c r="C252" s="190"/>
      <c r="D252" s="246">
        <f>SUM(Pro!J23,Pro!J26,Pro!J29,Pro!J32,Pro!J35,Pro!J38)</f>
        <v>0</v>
      </c>
    </row>
    <row r="253" spans="1:4" x14ac:dyDescent="0.25">
      <c r="A253" s="614"/>
      <c r="B253" s="144" t="s">
        <v>534</v>
      </c>
      <c r="C253" s="190"/>
      <c r="D253" s="246">
        <f>SUM(Pro!J24,Pro!J27,Pro!J30,Pro!J33,Pro!J36,Pro!J39)</f>
        <v>0</v>
      </c>
    </row>
    <row r="254" spans="1:4" x14ac:dyDescent="0.25">
      <c r="A254" s="614"/>
      <c r="B254" s="189" t="s">
        <v>535</v>
      </c>
      <c r="C254" s="190"/>
      <c r="D254" s="191" t="str">
        <f>IF(D252&lt;&gt;0,(D253) / D252,"-")</f>
        <v>-</v>
      </c>
    </row>
    <row r="255" spans="1:4" x14ac:dyDescent="0.25">
      <c r="A255" s="614"/>
      <c r="B255" s="178" t="s">
        <v>536</v>
      </c>
      <c r="C255" s="178"/>
      <c r="D255" s="188"/>
    </row>
    <row r="256" spans="1:4" x14ac:dyDescent="0.25">
      <c r="A256" s="614"/>
      <c r="B256" s="149" t="s">
        <v>533</v>
      </c>
      <c r="C256" s="149"/>
      <c r="D256" s="188">
        <f>SUM(Pro!K23,Pro!K26,Pro!K29,Pro!K32,Pro!K35,Pro!K38)</f>
        <v>0</v>
      </c>
    </row>
    <row r="257" spans="1:4" x14ac:dyDescent="0.25">
      <c r="A257" s="614"/>
      <c r="B257" s="144" t="s">
        <v>534</v>
      </c>
      <c r="C257" s="144"/>
      <c r="D257" s="188">
        <f>SUM(Pro!K24,Pro!K27,Pro!K30,Pro!K33,Pro!K36,Pro!K39)</f>
        <v>0</v>
      </c>
    </row>
    <row r="258" spans="1:4" x14ac:dyDescent="0.25">
      <c r="A258" s="614"/>
      <c r="B258" s="189" t="s">
        <v>535</v>
      </c>
      <c r="C258" s="190"/>
      <c r="D258" s="191" t="str">
        <f>IF(D256&lt;&gt;0,(D257) / D256,"-")</f>
        <v>-</v>
      </c>
    </row>
    <row r="259" spans="1:4" x14ac:dyDescent="0.25">
      <c r="A259" s="614"/>
      <c r="B259" s="178" t="s">
        <v>537</v>
      </c>
      <c r="C259" s="190"/>
      <c r="D259" s="192"/>
    </row>
    <row r="260" spans="1:4" x14ac:dyDescent="0.25">
      <c r="A260" s="614"/>
      <c r="B260" s="149" t="s">
        <v>533</v>
      </c>
      <c r="C260" s="190"/>
      <c r="D260" s="246">
        <f>SUM(Pro!L23,Pro!L26,Pro!L29,Pro!L32,Pro!L35,Pro!L38)</f>
        <v>0</v>
      </c>
    </row>
    <row r="261" spans="1:4" x14ac:dyDescent="0.25">
      <c r="A261" s="614"/>
      <c r="B261" s="144" t="s">
        <v>534</v>
      </c>
      <c r="C261" s="190"/>
      <c r="D261" s="246">
        <f>SUM(Pro!L24,Pro!L27,Pro!L30,Pro!L33,Pro!L36,Pro!L39)</f>
        <v>0</v>
      </c>
    </row>
    <row r="262" spans="1:4" x14ac:dyDescent="0.25">
      <c r="A262" s="614"/>
      <c r="B262" s="189" t="s">
        <v>535</v>
      </c>
      <c r="C262" s="190"/>
      <c r="D262" s="191" t="str">
        <f>IF(D260&lt;&gt;0,(D261) / D260,"-")</f>
        <v>-</v>
      </c>
    </row>
    <row r="263" spans="1:4" x14ac:dyDescent="0.25">
      <c r="A263" s="193"/>
      <c r="B263" s="193"/>
      <c r="C263" s="193"/>
      <c r="D263" s="128"/>
    </row>
    <row r="264" spans="1:4" x14ac:dyDescent="0.25">
      <c r="A264" s="133" t="s">
        <v>530</v>
      </c>
      <c r="B264" s="178" t="s">
        <v>538</v>
      </c>
      <c r="C264" s="178"/>
      <c r="D264" s="128"/>
    </row>
    <row r="265" spans="1:4" x14ac:dyDescent="0.25">
      <c r="A265" s="143" t="s">
        <v>532</v>
      </c>
      <c r="B265" s="144" t="s">
        <v>467</v>
      </c>
      <c r="C265" s="144"/>
      <c r="D265" s="247" t="e">
        <f>Pro!H23/$D$244</f>
        <v>#DIV/0!</v>
      </c>
    </row>
    <row r="266" spans="1:4" x14ac:dyDescent="0.25">
      <c r="A266" s="614" t="s">
        <v>651</v>
      </c>
      <c r="B266" s="149" t="str">
        <f>B372</f>
        <v>China  |  Chine</v>
      </c>
      <c r="C266" s="149"/>
      <c r="D266" s="247" t="e">
        <f>Pro!H26/$D$244</f>
        <v>#DIV/0!</v>
      </c>
    </row>
    <row r="267" spans="1:4" x14ac:dyDescent="0.25">
      <c r="A267" s="614"/>
      <c r="B267" s="149" t="str">
        <f>B373</f>
        <v>United States  |  États-Unis</v>
      </c>
      <c r="C267" s="149"/>
      <c r="D267" s="247" t="e">
        <f>Pro!H29/$D$244</f>
        <v>#DIV/0!</v>
      </c>
    </row>
    <row r="268" spans="1:4" x14ac:dyDescent="0.25">
      <c r="A268" s="614"/>
      <c r="B268" s="149" t="s">
        <v>473</v>
      </c>
      <c r="C268" s="194"/>
      <c r="D268" s="247" t="e">
        <f>Pro!H32/$D$244</f>
        <v>#DIV/0!</v>
      </c>
    </row>
    <row r="269" spans="1:4" x14ac:dyDescent="0.25">
      <c r="A269" s="614"/>
      <c r="B269" s="149"/>
      <c r="C269" s="149"/>
      <c r="D269" s="247"/>
    </row>
    <row r="270" spans="1:4" x14ac:dyDescent="0.25">
      <c r="A270" s="614"/>
      <c r="B270" s="149" t="s">
        <v>539</v>
      </c>
      <c r="C270" s="149"/>
      <c r="D270" s="247" t="e">
        <f>(Pro!H35+Pro!H38)/$D$244</f>
        <v>#DIV/0!</v>
      </c>
    </row>
    <row r="271" spans="1:4" x14ac:dyDescent="0.25">
      <c r="A271" s="614"/>
      <c r="B271" s="178" t="s">
        <v>540</v>
      </c>
      <c r="C271" s="149"/>
      <c r="D271" s="247"/>
    </row>
    <row r="272" spans="1:4" x14ac:dyDescent="0.25">
      <c r="A272" s="614"/>
      <c r="B272" s="144" t="s">
        <v>467</v>
      </c>
      <c r="C272" s="149"/>
      <c r="D272" s="247" t="e">
        <f>Pro!I23/$D$248</f>
        <v>#DIV/0!</v>
      </c>
    </row>
    <row r="273" spans="1:4" x14ac:dyDescent="0.25">
      <c r="A273" s="614"/>
      <c r="B273" s="149" t="s">
        <v>469</v>
      </c>
      <c r="C273" s="149"/>
      <c r="D273" s="247" t="e">
        <f>Pro!I26/$D$248</f>
        <v>#DIV/0!</v>
      </c>
    </row>
    <row r="274" spans="1:4" x14ac:dyDescent="0.25">
      <c r="A274" s="614"/>
      <c r="B274" s="149" t="s">
        <v>471</v>
      </c>
      <c r="C274" s="149"/>
      <c r="D274" s="247" t="e">
        <f>Pro!I29/$D$248</f>
        <v>#DIV/0!</v>
      </c>
    </row>
    <row r="275" spans="1:4" x14ac:dyDescent="0.25">
      <c r="A275" s="614"/>
      <c r="B275" s="149" t="s">
        <v>473</v>
      </c>
      <c r="C275" s="149"/>
      <c r="D275" s="247" t="e">
        <f>Pro!I32/$D$248</f>
        <v>#DIV/0!</v>
      </c>
    </row>
    <row r="276" spans="1:4" x14ac:dyDescent="0.25">
      <c r="A276" s="614"/>
      <c r="B276" s="149"/>
      <c r="C276" s="149"/>
      <c r="D276" s="247"/>
    </row>
    <row r="277" spans="1:4" x14ac:dyDescent="0.25">
      <c r="A277" s="614"/>
      <c r="B277" s="149" t="s">
        <v>539</v>
      </c>
      <c r="C277" s="149"/>
      <c r="D277" s="247" t="e">
        <f>(Pro!I35+Pro!I38)/$D$248</f>
        <v>#DIV/0!</v>
      </c>
    </row>
    <row r="278" spans="1:4" x14ac:dyDescent="0.25">
      <c r="A278" s="614"/>
      <c r="B278" s="178" t="s">
        <v>541</v>
      </c>
      <c r="C278" s="149"/>
      <c r="D278" s="247"/>
    </row>
    <row r="279" spans="1:4" x14ac:dyDescent="0.25">
      <c r="A279" s="614"/>
      <c r="B279" s="144" t="s">
        <v>467</v>
      </c>
      <c r="C279" s="149"/>
      <c r="D279" s="247" t="e">
        <f>Pro!J23/$D$252</f>
        <v>#DIV/0!</v>
      </c>
    </row>
    <row r="280" spans="1:4" x14ac:dyDescent="0.25">
      <c r="A280" s="614"/>
      <c r="B280" s="149" t="s">
        <v>469</v>
      </c>
      <c r="C280" s="149"/>
      <c r="D280" s="247" t="e">
        <f>Pro!J26/$D$252</f>
        <v>#DIV/0!</v>
      </c>
    </row>
    <row r="281" spans="1:4" x14ac:dyDescent="0.25">
      <c r="A281" s="614"/>
      <c r="B281" s="149" t="s">
        <v>471</v>
      </c>
      <c r="C281" s="149"/>
      <c r="D281" s="247" t="e">
        <f>Pro!J29/$D$252</f>
        <v>#DIV/0!</v>
      </c>
    </row>
    <row r="282" spans="1:4" x14ac:dyDescent="0.25">
      <c r="A282" s="614"/>
      <c r="B282" s="149" t="s">
        <v>473</v>
      </c>
      <c r="C282" s="149"/>
      <c r="D282" s="247" t="e">
        <f>Pro!J32/$D$252</f>
        <v>#DIV/0!</v>
      </c>
    </row>
    <row r="283" spans="1:4" x14ac:dyDescent="0.25">
      <c r="A283" s="614"/>
      <c r="B283" s="149"/>
      <c r="C283" s="149"/>
      <c r="D283" s="247"/>
    </row>
    <row r="284" spans="1:4" x14ac:dyDescent="0.25">
      <c r="A284" s="614"/>
      <c r="B284" s="149" t="s">
        <v>539</v>
      </c>
      <c r="C284" s="149"/>
      <c r="D284" s="247" t="e">
        <f>(Pro!J35+Pro!J38)/$D$252</f>
        <v>#DIV/0!</v>
      </c>
    </row>
    <row r="285" spans="1:4" x14ac:dyDescent="0.25">
      <c r="A285" s="614"/>
      <c r="B285" s="178" t="s">
        <v>542</v>
      </c>
      <c r="C285" s="178"/>
      <c r="D285" s="247"/>
    </row>
    <row r="286" spans="1:4" x14ac:dyDescent="0.25">
      <c r="A286" s="614"/>
      <c r="B286" s="149" t="s">
        <v>467</v>
      </c>
      <c r="C286" s="149"/>
      <c r="D286" s="247" t="e">
        <f>Pro!K23/$D$256</f>
        <v>#DIV/0!</v>
      </c>
    </row>
    <row r="287" spans="1:4" x14ac:dyDescent="0.25">
      <c r="A287" s="614"/>
      <c r="B287" s="149" t="s">
        <v>469</v>
      </c>
      <c r="C287" s="149"/>
      <c r="D287" s="247" t="e">
        <f>Pro!K26/$D$256</f>
        <v>#DIV/0!</v>
      </c>
    </row>
    <row r="288" spans="1:4" x14ac:dyDescent="0.25">
      <c r="A288" s="614"/>
      <c r="B288" s="149" t="s">
        <v>471</v>
      </c>
      <c r="C288" s="149"/>
      <c r="D288" s="247" t="e">
        <f>Pro!K29/$D$256</f>
        <v>#DIV/0!</v>
      </c>
    </row>
    <row r="289" spans="1:4" x14ac:dyDescent="0.25">
      <c r="A289" s="614"/>
      <c r="B289" s="149" t="s">
        <v>473</v>
      </c>
      <c r="C289" s="194"/>
      <c r="D289" s="247" t="e">
        <f>Pro!K32/$D$256</f>
        <v>#DIV/0!</v>
      </c>
    </row>
    <row r="290" spans="1:4" x14ac:dyDescent="0.25">
      <c r="A290" s="614"/>
      <c r="B290" s="149"/>
      <c r="C290" s="149"/>
      <c r="D290" s="247"/>
    </row>
    <row r="291" spans="1:4" x14ac:dyDescent="0.25">
      <c r="A291" s="614"/>
      <c r="B291" s="149" t="s">
        <v>539</v>
      </c>
      <c r="C291" s="149"/>
      <c r="D291" s="247" t="e">
        <f>(Pro!K35+Pro!K38)/$D$256</f>
        <v>#DIV/0!</v>
      </c>
    </row>
    <row r="292" spans="1:4" x14ac:dyDescent="0.25">
      <c r="A292" s="614"/>
      <c r="B292" s="178" t="s">
        <v>543</v>
      </c>
      <c r="C292" s="149"/>
      <c r="D292" s="247"/>
    </row>
    <row r="293" spans="1:4" x14ac:dyDescent="0.25">
      <c r="A293" s="614"/>
      <c r="B293" s="149" t="s">
        <v>467</v>
      </c>
      <c r="C293" s="149"/>
      <c r="D293" s="247" t="e">
        <f>Pro!L23/$D$260</f>
        <v>#DIV/0!</v>
      </c>
    </row>
    <row r="294" spans="1:4" x14ac:dyDescent="0.25">
      <c r="A294" s="614"/>
      <c r="B294" s="149" t="s">
        <v>469</v>
      </c>
      <c r="C294" s="149"/>
      <c r="D294" s="247" t="e">
        <f>Pro!L26/$D$260</f>
        <v>#DIV/0!</v>
      </c>
    </row>
    <row r="295" spans="1:4" x14ac:dyDescent="0.25">
      <c r="A295" s="614"/>
      <c r="B295" s="149" t="s">
        <v>471</v>
      </c>
      <c r="C295" s="149"/>
      <c r="D295" s="247" t="e">
        <f>Pro!L29/$D$260</f>
        <v>#DIV/0!</v>
      </c>
    </row>
    <row r="296" spans="1:4" x14ac:dyDescent="0.25">
      <c r="A296" s="614"/>
      <c r="B296" s="149" t="s">
        <v>473</v>
      </c>
      <c r="C296" s="149"/>
      <c r="D296" s="247" t="e">
        <f>Pro!L32/$D$260</f>
        <v>#DIV/0!</v>
      </c>
    </row>
    <row r="297" spans="1:4" x14ac:dyDescent="0.25">
      <c r="A297" s="614"/>
      <c r="B297" s="149"/>
      <c r="C297" s="149"/>
      <c r="D297" s="247"/>
    </row>
    <row r="298" spans="1:4" x14ac:dyDescent="0.25">
      <c r="A298" s="614"/>
      <c r="B298" s="149" t="s">
        <v>539</v>
      </c>
      <c r="C298" s="149"/>
      <c r="D298" s="247" t="e">
        <f>(Pro!L35+Pro!L38)/$D$260</f>
        <v>#DIV/0!</v>
      </c>
    </row>
    <row r="299" spans="1:4" x14ac:dyDescent="0.25">
      <c r="A299" s="193"/>
      <c r="B299" s="193"/>
      <c r="C299" s="149"/>
      <c r="D299" s="200"/>
    </row>
    <row r="300" spans="1:4" x14ac:dyDescent="0.25">
      <c r="A300" s="137"/>
      <c r="B300" s="186"/>
      <c r="C300" s="186"/>
      <c r="D300" s="129"/>
    </row>
    <row r="301" spans="1:4" x14ac:dyDescent="0.25">
      <c r="A301" s="133" t="s">
        <v>544</v>
      </c>
      <c r="B301" s="178" t="s">
        <v>637</v>
      </c>
      <c r="C301" s="149"/>
      <c r="D301" s="200"/>
    </row>
    <row r="302" spans="1:4" x14ac:dyDescent="0.25">
      <c r="A302" s="143" t="s">
        <v>532</v>
      </c>
      <c r="B302" s="149" t="s">
        <v>460</v>
      </c>
      <c r="C302" s="149"/>
      <c r="D302" s="262" t="str">
        <f>IF(OR(Pro!E78="X",Pro!E79="X",Pro!E80="X",Pro!E81="X",Pro!E82="X"),"X","")</f>
        <v/>
      </c>
    </row>
    <row r="303" spans="1:4" x14ac:dyDescent="0.25">
      <c r="A303" s="193"/>
      <c r="B303" s="149"/>
      <c r="C303" s="149"/>
      <c r="D303" s="262" t="str">
        <f>IF(Pro!E78=0,"",Pro!E78)</f>
        <v/>
      </c>
    </row>
    <row r="304" spans="1:4" x14ac:dyDescent="0.25">
      <c r="A304" s="193"/>
      <c r="B304" s="149" t="str">
        <f>B293</f>
        <v>Domestic producers  |  Producteurs nationaux</v>
      </c>
      <c r="C304" s="149"/>
      <c r="D304" s="262" t="str">
        <f>IF(Pro!E79=0,"",Pro!E79)</f>
        <v/>
      </c>
    </row>
    <row r="305" spans="1:4" x14ac:dyDescent="0.25">
      <c r="A305" s="193"/>
      <c r="B305" s="149" t="str">
        <f>B294</f>
        <v>China  |  Chine</v>
      </c>
      <c r="C305" s="149"/>
      <c r="D305" s="262" t="str">
        <f>IF(Pro!E80=0,"",Pro!E80)</f>
        <v/>
      </c>
    </row>
    <row r="306" spans="1:4" x14ac:dyDescent="0.25">
      <c r="A306" s="193"/>
      <c r="B306" s="149"/>
      <c r="C306" s="149"/>
      <c r="D306" s="262"/>
    </row>
    <row r="307" spans="1:4" x14ac:dyDescent="0.25">
      <c r="A307" s="193"/>
      <c r="B307" s="149" t="str">
        <f>B295</f>
        <v>United States  |  États-Unis</v>
      </c>
      <c r="C307" s="149"/>
      <c r="D307" s="262" t="str">
        <f>IF(Pro!E81=0,"",Pro!E81)</f>
        <v/>
      </c>
    </row>
    <row r="308" spans="1:4" x14ac:dyDescent="0.25">
      <c r="A308" s="193"/>
      <c r="B308" s="149" t="s">
        <v>472</v>
      </c>
      <c r="C308" s="149"/>
      <c r="D308" s="262" t="str">
        <f>IF(Pro!E82=0,"",Pro!E82)</f>
        <v/>
      </c>
    </row>
    <row r="309" spans="1:4" x14ac:dyDescent="0.25">
      <c r="A309" s="193"/>
      <c r="B309" s="194"/>
      <c r="C309" s="149"/>
      <c r="D309" s="262"/>
    </row>
    <row r="310" spans="1:4" x14ac:dyDescent="0.25">
      <c r="A310" s="193"/>
      <c r="B310" s="149" t="str">
        <f>B298</f>
        <v>Unknown country of origin / Pays d’origine inconnu</v>
      </c>
      <c r="C310" s="149"/>
      <c r="D310" s="262" t="str">
        <f>IF(Pro!E78=0,"",Pro!E78)</f>
        <v/>
      </c>
    </row>
    <row r="311" spans="1:4" x14ac:dyDescent="0.25">
      <c r="A311" s="193"/>
      <c r="B311" s="149"/>
      <c r="C311" s="149"/>
      <c r="D311" s="262"/>
    </row>
    <row r="312" spans="1:4" x14ac:dyDescent="0.25">
      <c r="A312" s="133" t="s">
        <v>544</v>
      </c>
      <c r="B312" s="178" t="s">
        <v>638</v>
      </c>
      <c r="C312" s="149"/>
      <c r="D312" s="262"/>
    </row>
    <row r="313" spans="1:4" x14ac:dyDescent="0.25">
      <c r="A313" s="143" t="s">
        <v>532</v>
      </c>
      <c r="B313" s="149" t="s">
        <v>460</v>
      </c>
      <c r="C313" s="149"/>
      <c r="D313" s="262" t="str">
        <f>IF(OR(Pro!G78="X",Pro!G79="X",Pro!G80="X",Pro!G81="X",Pro!G82="X"),"X","")</f>
        <v/>
      </c>
    </row>
    <row r="314" spans="1:4" x14ac:dyDescent="0.25">
      <c r="A314" s="193"/>
      <c r="B314" s="149"/>
      <c r="C314" s="149"/>
      <c r="D314" s="262"/>
    </row>
    <row r="315" spans="1:4" x14ac:dyDescent="0.25">
      <c r="A315" s="193"/>
      <c r="B315" s="149" t="str">
        <f>B304</f>
        <v>Domestic producers  |  Producteurs nationaux</v>
      </c>
      <c r="C315" s="149"/>
      <c r="D315" s="262" t="str">
        <f>IF(Pro!G79=0,"",Pro!G79)</f>
        <v/>
      </c>
    </row>
    <row r="316" spans="1:4" x14ac:dyDescent="0.25">
      <c r="A316" s="193"/>
      <c r="B316" s="149" t="str">
        <f>B305</f>
        <v>China  |  Chine</v>
      </c>
      <c r="C316" s="149"/>
      <c r="D316" s="262" t="str">
        <f>IF(Pro!G80=0,"",Pro!G80)</f>
        <v/>
      </c>
    </row>
    <row r="317" spans="1:4" x14ac:dyDescent="0.25">
      <c r="A317" s="193"/>
      <c r="B317" s="149"/>
      <c r="C317" s="149"/>
      <c r="D317" s="262"/>
    </row>
    <row r="318" spans="1:4" x14ac:dyDescent="0.25">
      <c r="A318" s="193"/>
      <c r="B318" s="149" t="str">
        <f>B307</f>
        <v>United States  |  États-Unis</v>
      </c>
      <c r="C318" s="149"/>
      <c r="D318" s="262" t="str">
        <f>IF(Pro!G81=0,"",Pro!G81)</f>
        <v/>
      </c>
    </row>
    <row r="319" spans="1:4" x14ac:dyDescent="0.25">
      <c r="A319" s="193"/>
      <c r="B319" s="149" t="s">
        <v>472</v>
      </c>
      <c r="C319" s="149"/>
      <c r="D319" s="262" t="str">
        <f>IF(Pro!G82=0,"",Pro!G82)</f>
        <v/>
      </c>
    </row>
    <row r="320" spans="1:4" x14ac:dyDescent="0.25">
      <c r="A320" s="193"/>
      <c r="B320" s="194"/>
      <c r="C320" s="149"/>
      <c r="D320" s="262"/>
    </row>
    <row r="321" spans="1:4" x14ac:dyDescent="0.25">
      <c r="A321" s="193"/>
      <c r="B321" s="194" t="str">
        <f>B310</f>
        <v>Unknown country of origin / Pays d’origine inconnu</v>
      </c>
      <c r="C321" s="149"/>
      <c r="D321" s="262" t="str">
        <f>IF(Pro!G78=0,"",Pro!G78)</f>
        <v/>
      </c>
    </row>
    <row r="322" spans="1:4" x14ac:dyDescent="0.25">
      <c r="A322" s="193"/>
      <c r="B322" s="193"/>
      <c r="C322" s="193"/>
      <c r="D322" s="128"/>
    </row>
    <row r="323" spans="1:4" x14ac:dyDescent="0.25">
      <c r="A323" s="133" t="s">
        <v>513</v>
      </c>
      <c r="B323" s="178" t="s">
        <v>514</v>
      </c>
      <c r="C323" s="178"/>
      <c r="D323" s="129"/>
    </row>
    <row r="324" spans="1:4" x14ac:dyDescent="0.25">
      <c r="A324" s="143" t="s">
        <v>496</v>
      </c>
      <c r="B324" s="181">
        <v>1</v>
      </c>
      <c r="C324" s="181"/>
      <c r="D324" s="129" t="str">
        <f>IF(Pro!E107=1,"X","")</f>
        <v/>
      </c>
    </row>
    <row r="325" spans="1:4" x14ac:dyDescent="0.25">
      <c r="A325" s="137"/>
      <c r="B325" s="149">
        <v>2</v>
      </c>
      <c r="C325" s="149"/>
      <c r="D325" s="129" t="str">
        <f>IF(Pro!E107=2,"X","")</f>
        <v/>
      </c>
    </row>
    <row r="326" spans="1:4" x14ac:dyDescent="0.25">
      <c r="A326" s="137"/>
      <c r="B326" s="177">
        <v>3</v>
      </c>
      <c r="C326" s="177"/>
      <c r="D326" s="129" t="str">
        <f>IF(Pro!E107=3,"X","")</f>
        <v/>
      </c>
    </row>
    <row r="327" spans="1:4" x14ac:dyDescent="0.25">
      <c r="A327" s="137"/>
      <c r="B327" s="177" t="s">
        <v>515</v>
      </c>
      <c r="C327" s="177"/>
      <c r="D327" s="129" t="str">
        <f>IF(OR(Pro!E107="More than 3",Pro!E107="Plus de 3"),"X","")</f>
        <v/>
      </c>
    </row>
    <row r="328" spans="1:4" x14ac:dyDescent="0.25">
      <c r="A328" s="137"/>
      <c r="B328" s="182"/>
      <c r="C328" s="182"/>
      <c r="D328" s="129"/>
    </row>
    <row r="329" spans="1:4" x14ac:dyDescent="0.25">
      <c r="A329" s="133" t="s">
        <v>523</v>
      </c>
      <c r="B329" s="178" t="s">
        <v>236</v>
      </c>
      <c r="C329" s="178"/>
      <c r="D329" s="129"/>
    </row>
    <row r="330" spans="1:4" x14ac:dyDescent="0.25">
      <c r="A330" s="143" t="s">
        <v>522</v>
      </c>
      <c r="B330" s="174" t="s">
        <v>67</v>
      </c>
      <c r="C330" s="174" t="s">
        <v>57</v>
      </c>
      <c r="D330" s="129" t="str">
        <f>IF(Pro!E113=0,"", Pro!E113)</f>
        <v/>
      </c>
    </row>
    <row r="331" spans="1:4" x14ac:dyDescent="0.25">
      <c r="A331" s="137"/>
      <c r="B331" s="175" t="s">
        <v>54</v>
      </c>
      <c r="C331" s="175" t="s">
        <v>58</v>
      </c>
      <c r="D331" s="129" t="str">
        <f>IF(Pro!E114=0,"", Pro!E114)</f>
        <v/>
      </c>
    </row>
    <row r="332" spans="1:4" ht="15" customHeight="1" x14ac:dyDescent="0.25">
      <c r="A332" s="137"/>
      <c r="B332" s="176" t="s">
        <v>524</v>
      </c>
      <c r="C332" s="176" t="s">
        <v>78</v>
      </c>
      <c r="D332" s="129" t="str">
        <f>IF(Pro!E115=0,"", Pro!E115)</f>
        <v/>
      </c>
    </row>
    <row r="333" spans="1:4" ht="15" customHeight="1" x14ac:dyDescent="0.25">
      <c r="A333" s="137"/>
      <c r="B333" s="176" t="s">
        <v>68</v>
      </c>
      <c r="C333" s="176" t="s">
        <v>79</v>
      </c>
      <c r="D333" s="129" t="str">
        <f>IF(Pro!E116=0,"", Pro!E116)</f>
        <v/>
      </c>
    </row>
    <row r="334" spans="1:4" x14ac:dyDescent="0.25">
      <c r="A334" s="137"/>
      <c r="B334" s="174" t="s">
        <v>61</v>
      </c>
      <c r="C334" s="174" t="s">
        <v>62</v>
      </c>
      <c r="D334" s="129" t="str">
        <f>IF(Pro!E117=0,"", Pro!E117)</f>
        <v/>
      </c>
    </row>
    <row r="335" spans="1:4" x14ac:dyDescent="0.25">
      <c r="A335" s="137"/>
      <c r="B335" s="174" t="s">
        <v>69</v>
      </c>
      <c r="C335" s="174" t="s">
        <v>81</v>
      </c>
      <c r="D335" s="129" t="str">
        <f>IF(Pro!E118=0,"", Pro!E118)</f>
        <v/>
      </c>
    </row>
    <row r="336" spans="1:4" x14ac:dyDescent="0.25">
      <c r="A336" s="137"/>
      <c r="B336" s="174" t="s">
        <v>70</v>
      </c>
      <c r="C336" s="174" t="s">
        <v>59</v>
      </c>
      <c r="D336" s="129" t="str">
        <f>IF(Pro!E119=0,"", Pro!E119)</f>
        <v/>
      </c>
    </row>
    <row r="337" spans="1:4" x14ac:dyDescent="0.25">
      <c r="A337" s="137"/>
      <c r="B337" s="174" t="s">
        <v>87</v>
      </c>
      <c r="C337" s="174" t="s">
        <v>82</v>
      </c>
      <c r="D337" s="129" t="str">
        <f>IF(Pro!E120=0,"", Pro!E120)</f>
        <v/>
      </c>
    </row>
    <row r="338" spans="1:4" x14ac:dyDescent="0.25">
      <c r="A338" s="137"/>
      <c r="B338" s="174" t="s">
        <v>77</v>
      </c>
      <c r="C338" s="174" t="s">
        <v>83</v>
      </c>
      <c r="D338" s="129" t="str">
        <f>IF(Pro!E121=0,"", Pro!E121)</f>
        <v/>
      </c>
    </row>
    <row r="339" spans="1:4" x14ac:dyDescent="0.25">
      <c r="A339" s="137"/>
      <c r="B339" s="174" t="s">
        <v>71</v>
      </c>
      <c r="C339" s="174" t="s">
        <v>84</v>
      </c>
      <c r="D339" s="129" t="str">
        <f>IF(Pro!E122=0,"", Pro!E122)</f>
        <v/>
      </c>
    </row>
    <row r="340" spans="1:4" x14ac:dyDescent="0.25">
      <c r="A340" s="137"/>
      <c r="B340" s="174" t="s">
        <v>279</v>
      </c>
      <c r="C340" s="174" t="s">
        <v>85</v>
      </c>
      <c r="D340" s="129" t="str">
        <f>IF(Pro!E123=0,"", Pro!E123)</f>
        <v/>
      </c>
    </row>
    <row r="341" spans="1:4" x14ac:dyDescent="0.25">
      <c r="A341" s="137"/>
      <c r="B341" s="174" t="s">
        <v>56</v>
      </c>
      <c r="C341" s="174" t="s">
        <v>431</v>
      </c>
      <c r="D341" s="129" t="str">
        <f>IF(Pro!E124=0,"", Pro!E124)</f>
        <v/>
      </c>
    </row>
    <row r="342" spans="1:4" ht="15.75" thickBot="1" x14ac:dyDescent="0.3">
      <c r="A342" s="137"/>
      <c r="B342" s="174" t="s">
        <v>55</v>
      </c>
      <c r="C342" s="174" t="s">
        <v>60</v>
      </c>
      <c r="D342" s="129" t="str">
        <f>IF(Pro!E125=0,"", Pro!E125)</f>
        <v/>
      </c>
    </row>
    <row r="343" spans="1:4" ht="15.75" thickBot="1" x14ac:dyDescent="0.3">
      <c r="A343" s="171" t="s">
        <v>499</v>
      </c>
      <c r="B343" s="176" t="s">
        <v>525</v>
      </c>
      <c r="C343" s="176"/>
      <c r="D343" s="129" t="str">
        <f>IF(Pro!E126&lt;&gt;0,"X","")</f>
        <v/>
      </c>
    </row>
    <row r="344" spans="1:4" x14ac:dyDescent="0.25">
      <c r="A344" s="137"/>
      <c r="B344" s="177" t="s">
        <v>519</v>
      </c>
      <c r="C344" s="177"/>
      <c r="D344" s="261" t="str">
        <f>IF(Pro!E126=0,"", Pro!E126)</f>
        <v/>
      </c>
    </row>
    <row r="345" spans="1:4" x14ac:dyDescent="0.25">
      <c r="A345" s="137"/>
      <c r="B345" s="182"/>
      <c r="C345" s="182"/>
      <c r="D345" s="129"/>
    </row>
    <row r="346" spans="1:4" x14ac:dyDescent="0.25">
      <c r="A346" s="133" t="s">
        <v>516</v>
      </c>
      <c r="B346" s="178" t="s">
        <v>517</v>
      </c>
      <c r="C346" s="178"/>
      <c r="D346" s="129"/>
    </row>
    <row r="347" spans="1:4" ht="15" customHeight="1" x14ac:dyDescent="0.25">
      <c r="A347" s="143" t="s">
        <v>496</v>
      </c>
      <c r="B347" s="248" t="s">
        <v>44</v>
      </c>
      <c r="C347" s="183" t="s">
        <v>49</v>
      </c>
      <c r="D347" s="129" t="str">
        <f>IF(Pro!E135=0,"", Pro!E135)</f>
        <v/>
      </c>
    </row>
    <row r="348" spans="1:4" ht="15" customHeight="1" x14ac:dyDescent="0.25">
      <c r="A348" s="137"/>
      <c r="B348" s="248" t="s">
        <v>45</v>
      </c>
      <c r="C348" s="183" t="s">
        <v>50</v>
      </c>
      <c r="D348" s="129" t="str">
        <f>IF(Pro!E136=0,"", Pro!E136)</f>
        <v/>
      </c>
    </row>
    <row r="349" spans="1:4" ht="15" customHeight="1" x14ac:dyDescent="0.25">
      <c r="A349" s="137"/>
      <c r="B349" s="248" t="s">
        <v>46</v>
      </c>
      <c r="C349" s="183" t="s">
        <v>51</v>
      </c>
      <c r="D349" s="129" t="str">
        <f>IF(Pro!E137=0,"", Pro!E137)</f>
        <v/>
      </c>
    </row>
    <row r="350" spans="1:4" ht="15" customHeight="1" x14ac:dyDescent="0.25">
      <c r="A350" s="137"/>
      <c r="B350" s="248" t="s">
        <v>47</v>
      </c>
      <c r="C350" s="183" t="s">
        <v>52</v>
      </c>
      <c r="D350" s="129" t="str">
        <f>IF(Pro!E139=0,"", Pro!E139)</f>
        <v/>
      </c>
    </row>
    <row r="351" spans="1:4" ht="15.75" thickBot="1" x14ac:dyDescent="0.3">
      <c r="A351" s="137"/>
      <c r="B351" s="249" t="s">
        <v>48</v>
      </c>
      <c r="C351" s="183" t="s">
        <v>53</v>
      </c>
      <c r="D351" s="129" t="str">
        <f>IF(Pro!E141=0,"", Pro!E141)</f>
        <v/>
      </c>
    </row>
    <row r="352" spans="1:4" ht="15.75" thickBot="1" x14ac:dyDescent="0.3">
      <c r="A352" s="171" t="s">
        <v>499</v>
      </c>
      <c r="B352" s="181" t="s">
        <v>518</v>
      </c>
      <c r="C352" s="181"/>
      <c r="D352" s="129" t="str">
        <f>IF(Pro!E142&lt;&gt;0,"X","")</f>
        <v/>
      </c>
    </row>
    <row r="353" spans="1:4" x14ac:dyDescent="0.25">
      <c r="A353" s="137"/>
      <c r="B353" s="184" t="s">
        <v>519</v>
      </c>
      <c r="C353" s="184"/>
      <c r="D353" s="261" t="str">
        <f>IF(Pro!E142=0,"", Pro!E142)</f>
        <v/>
      </c>
    </row>
    <row r="354" spans="1:4" x14ac:dyDescent="0.25">
      <c r="A354" s="137"/>
      <c r="B354" s="184"/>
      <c r="C354" s="184"/>
      <c r="D354" s="129"/>
    </row>
    <row r="355" spans="1:4" x14ac:dyDescent="0.25">
      <c r="A355" s="137"/>
      <c r="B355" s="182"/>
      <c r="C355" s="182"/>
      <c r="D355" s="129"/>
    </row>
    <row r="356" spans="1:4" x14ac:dyDescent="0.25">
      <c r="A356" s="133" t="s">
        <v>520</v>
      </c>
      <c r="B356" s="178" t="s">
        <v>521</v>
      </c>
      <c r="C356" s="178"/>
      <c r="D356" s="129"/>
    </row>
    <row r="357" spans="1:4" x14ac:dyDescent="0.25">
      <c r="A357" s="143" t="s">
        <v>522</v>
      </c>
      <c r="B357" s="144" t="s">
        <v>451</v>
      </c>
      <c r="C357" s="144"/>
      <c r="D357" s="129" t="str">
        <f>IF(OR(Pro!E152="Always",Pro!E152="Toujours"),"X","")</f>
        <v/>
      </c>
    </row>
    <row r="358" spans="1:4" x14ac:dyDescent="0.25">
      <c r="A358" s="137"/>
      <c r="B358" s="144" t="s">
        <v>452</v>
      </c>
      <c r="C358" s="144"/>
      <c r="D358" s="129" t="str">
        <f>IF(OR(Pro!E152="Usually",Pro!E152="Généralement"),"X","")</f>
        <v/>
      </c>
    </row>
    <row r="359" spans="1:4" x14ac:dyDescent="0.25">
      <c r="A359" s="137"/>
      <c r="B359" s="144" t="s">
        <v>453</v>
      </c>
      <c r="C359" s="144"/>
      <c r="D359" s="129" t="str">
        <f>IF(OR(Pro!E152="Sometimes",Pro!E152="Parfois"),"X","")</f>
        <v/>
      </c>
    </row>
    <row r="360" spans="1:4" x14ac:dyDescent="0.25">
      <c r="A360" s="137"/>
      <c r="B360" s="144" t="s">
        <v>454</v>
      </c>
      <c r="C360" s="144"/>
      <c r="D360" s="129" t="str">
        <f>IF(OR(Pro!E152="Never",Pro!E152="Jamais"),"X","")</f>
        <v/>
      </c>
    </row>
    <row r="361" spans="1:4" x14ac:dyDescent="0.25">
      <c r="A361" s="137"/>
      <c r="B361" s="182"/>
      <c r="C361" s="182"/>
      <c r="D361" s="129"/>
    </row>
    <row r="362" spans="1:4" x14ac:dyDescent="0.25">
      <c r="A362" s="133" t="s">
        <v>526</v>
      </c>
      <c r="B362" s="178" t="s">
        <v>527</v>
      </c>
      <c r="C362" s="178"/>
      <c r="D362" s="129"/>
    </row>
    <row r="363" spans="1:4" x14ac:dyDescent="0.25">
      <c r="A363" s="143" t="s">
        <v>522</v>
      </c>
      <c r="B363" s="144" t="s">
        <v>30</v>
      </c>
      <c r="C363" s="144" t="s">
        <v>24</v>
      </c>
      <c r="D363" s="129" t="str">
        <f>IF(OR(Pro!E159="0 to 5%",Pro!E159="De 0 à 5 %"),"X","")</f>
        <v/>
      </c>
    </row>
    <row r="364" spans="1:4" x14ac:dyDescent="0.25">
      <c r="A364" s="137"/>
      <c r="B364" s="144" t="s">
        <v>31</v>
      </c>
      <c r="C364" s="144" t="s">
        <v>25</v>
      </c>
      <c r="D364" s="129" t="str">
        <f>IF(OR(Pro!E159="6 to 10%",Pro!E159="De 6 à 10 %"),"X","")</f>
        <v/>
      </c>
    </row>
    <row r="365" spans="1:4" x14ac:dyDescent="0.25">
      <c r="A365" s="137"/>
      <c r="B365" s="144" t="s">
        <v>32</v>
      </c>
      <c r="C365" s="144" t="s">
        <v>26</v>
      </c>
      <c r="D365" s="129" t="str">
        <f>IF(OR(Pro!E159="11 to 15%",Pro!E159="De 11 à 15 %"),"X","")</f>
        <v/>
      </c>
    </row>
    <row r="366" spans="1:4" x14ac:dyDescent="0.25">
      <c r="A366" s="137"/>
      <c r="B366" s="144" t="s">
        <v>33</v>
      </c>
      <c r="C366" s="144" t="s">
        <v>27</v>
      </c>
      <c r="D366" s="129" t="str">
        <f>IF(OR(Pro!E159="16 to 20%",Pro!E159="De 16 à 20 %"),"X","")</f>
        <v/>
      </c>
    </row>
    <row r="367" spans="1:4" x14ac:dyDescent="0.25">
      <c r="A367" s="137"/>
      <c r="B367" s="144" t="s">
        <v>34</v>
      </c>
      <c r="C367" s="144" t="s">
        <v>28</v>
      </c>
      <c r="D367" s="129" t="str">
        <f>IF(OR(Pro!E159="21 to 25%",Pro!E159="De 21 à 25 %"),"X","")</f>
        <v/>
      </c>
    </row>
    <row r="368" spans="1:4" x14ac:dyDescent="0.25">
      <c r="A368" s="137"/>
      <c r="B368" s="144" t="s">
        <v>35</v>
      </c>
      <c r="C368" s="144" t="s">
        <v>29</v>
      </c>
      <c r="D368" s="129" t="str">
        <f>IF(OR(Pro!E159="More than 25%",Pro!E159="Plus de 25 %"),"X","")</f>
        <v/>
      </c>
    </row>
    <row r="369" spans="1:4" x14ac:dyDescent="0.25">
      <c r="A369" s="137"/>
      <c r="B369" s="144" t="s">
        <v>64</v>
      </c>
      <c r="C369" s="144" t="s">
        <v>63</v>
      </c>
      <c r="D369" s="129" t="str">
        <f>IF(OR(Pro!E159="Price would never be the primary factor",Pro!E159="Le prix ne sera jamais le facteur principal"),"X","")</f>
        <v/>
      </c>
    </row>
    <row r="370" spans="1:4" x14ac:dyDescent="0.25">
      <c r="A370" s="137"/>
      <c r="B370" s="185"/>
      <c r="C370" s="185"/>
      <c r="D370" s="129"/>
    </row>
    <row r="371" spans="1:4" x14ac:dyDescent="0.25">
      <c r="A371" s="133" t="s">
        <v>528</v>
      </c>
      <c r="B371" s="178" t="s">
        <v>529</v>
      </c>
      <c r="C371" s="178"/>
      <c r="D371" s="129"/>
    </row>
    <row r="372" spans="1:4" x14ac:dyDescent="0.25">
      <c r="A372" s="137"/>
      <c r="B372" s="149" t="s">
        <v>469</v>
      </c>
      <c r="C372" s="149"/>
      <c r="D372" s="129" t="str">
        <f>IF(OR(Pro!E165="China",Pro!E165="Chine"),"X","")</f>
        <v/>
      </c>
    </row>
    <row r="373" spans="1:4" x14ac:dyDescent="0.25">
      <c r="A373" s="137"/>
      <c r="B373" s="149" t="s">
        <v>471</v>
      </c>
      <c r="C373" s="149"/>
      <c r="D373" s="129" t="str">
        <f>IF(OR(Pro!E165="United States",Pro!E165="États-Unis"),"X","")</f>
        <v/>
      </c>
    </row>
    <row r="374" spans="1:4" x14ac:dyDescent="0.25">
      <c r="A374" s="137"/>
      <c r="B374" s="149" t="s">
        <v>472</v>
      </c>
      <c r="C374" s="149"/>
      <c r="D374" s="129" t="str">
        <f>IF(OR(Pro!E165="Other Countries",Pro!E165="Autres pays"),"X","")</f>
        <v/>
      </c>
    </row>
    <row r="375" spans="1:4" x14ac:dyDescent="0.25">
      <c r="A375" s="137"/>
      <c r="B375" s="149" t="s">
        <v>639</v>
      </c>
      <c r="C375" s="149"/>
      <c r="D375" s="129" t="str">
        <f>IF(Pro!B169=0,"",Pro!B169)</f>
        <v/>
      </c>
    </row>
    <row r="376" spans="1:4" x14ac:dyDescent="0.25">
      <c r="A376" s="137"/>
      <c r="B376" s="149"/>
      <c r="C376" s="149"/>
      <c r="D376" s="129"/>
    </row>
    <row r="377" spans="1:4" x14ac:dyDescent="0.25">
      <c r="A377" s="133" t="s">
        <v>548</v>
      </c>
      <c r="B377" s="178" t="s">
        <v>545</v>
      </c>
      <c r="C377" s="195" t="s">
        <v>546</v>
      </c>
      <c r="D377" s="128"/>
    </row>
    <row r="378" spans="1:4" x14ac:dyDescent="0.25">
      <c r="A378" s="143" t="s">
        <v>496</v>
      </c>
      <c r="B378" s="149" t="s">
        <v>460</v>
      </c>
      <c r="C378" s="149"/>
      <c r="D378" s="129" t="str">
        <f>IF(OR(Pro!D183="Yes",Pro!D183="Oui"),"X","")</f>
        <v/>
      </c>
    </row>
    <row r="379" spans="1:4" x14ac:dyDescent="0.25">
      <c r="A379" s="193"/>
      <c r="B379" s="149" t="s">
        <v>461</v>
      </c>
      <c r="C379" s="149"/>
      <c r="D379" s="129" t="str">
        <f>IF(OR(Pro!D183="No",Pro!D183="Non"),"X","")</f>
        <v/>
      </c>
    </row>
    <row r="380" spans="1:4" x14ac:dyDescent="0.25">
      <c r="A380" s="137"/>
      <c r="B380" s="149"/>
      <c r="C380" s="149"/>
      <c r="D380" s="128"/>
    </row>
    <row r="381" spans="1:4" x14ac:dyDescent="0.25">
      <c r="A381" s="133" t="s">
        <v>640</v>
      </c>
      <c r="B381" s="178" t="s">
        <v>549</v>
      </c>
      <c r="C381" s="178"/>
      <c r="D381" s="128"/>
    </row>
    <row r="382" spans="1:4" x14ac:dyDescent="0.25">
      <c r="A382" s="137"/>
      <c r="B382" s="149" t="s">
        <v>550</v>
      </c>
      <c r="C382" s="149"/>
      <c r="D382" s="250" t="str">
        <f>IF(Pro!E190=0,"",Pro!E190)</f>
        <v/>
      </c>
    </row>
    <row r="383" spans="1:4" x14ac:dyDescent="0.25">
      <c r="A383" s="137"/>
      <c r="B383" s="149"/>
      <c r="C383" s="149"/>
      <c r="D383" s="250"/>
    </row>
    <row r="384" spans="1:4" x14ac:dyDescent="0.25">
      <c r="A384" s="133" t="s">
        <v>551</v>
      </c>
      <c r="B384" s="178" t="s">
        <v>547</v>
      </c>
      <c r="C384" s="178"/>
      <c r="D384" s="128"/>
    </row>
    <row r="385" spans="1:25" x14ac:dyDescent="0.25">
      <c r="A385" s="137"/>
      <c r="B385" s="196">
        <v>20.239999999999998</v>
      </c>
      <c r="C385" s="196"/>
      <c r="D385" s="201" t="str">
        <f>IF(Pro!E244=0,"",Pro!E244)</f>
        <v/>
      </c>
    </row>
    <row r="386" spans="1:25" x14ac:dyDescent="0.25">
      <c r="A386" s="193"/>
      <c r="B386" s="193"/>
      <c r="C386" s="193"/>
      <c r="D386" s="128"/>
    </row>
    <row r="387" spans="1:25" x14ac:dyDescent="0.25">
      <c r="A387" s="133" t="s">
        <v>641</v>
      </c>
      <c r="B387" s="178" t="s">
        <v>552</v>
      </c>
      <c r="C387" s="195" t="s">
        <v>553</v>
      </c>
      <c r="D387" s="128"/>
    </row>
    <row r="388" spans="1:25" x14ac:dyDescent="0.25">
      <c r="A388" s="143" t="s">
        <v>496</v>
      </c>
      <c r="B388" s="149" t="s">
        <v>460</v>
      </c>
      <c r="C388" s="149"/>
      <c r="D388" s="129" t="str">
        <f>IF(OR(Pro!D251="Yes",Pro!D251="Oui"),"X","")</f>
        <v/>
      </c>
    </row>
    <row r="389" spans="1:25" x14ac:dyDescent="0.25">
      <c r="A389" s="193"/>
      <c r="B389" s="149" t="s">
        <v>461</v>
      </c>
      <c r="C389" s="149"/>
      <c r="D389" s="129" t="str">
        <f>IF(OR(Pro!D251="No",Pro!D251="Non"),"X","")</f>
        <v/>
      </c>
    </row>
    <row r="390" spans="1:25" x14ac:dyDescent="0.25">
      <c r="A390" s="193"/>
      <c r="B390" s="149"/>
      <c r="C390" s="149"/>
      <c r="D390" s="129"/>
    </row>
    <row r="391" spans="1:25" x14ac:dyDescent="0.25">
      <c r="A391" s="133" t="s">
        <v>555</v>
      </c>
      <c r="B391" s="178" t="s">
        <v>554</v>
      </c>
      <c r="C391" s="178"/>
      <c r="D391" s="128"/>
    </row>
    <row r="392" spans="1:25" x14ac:dyDescent="0.25">
      <c r="A392" s="137"/>
      <c r="B392" s="196">
        <f>B385</f>
        <v>20.239999999999998</v>
      </c>
      <c r="C392" s="196"/>
      <c r="D392" s="201" t="str">
        <f>IF(Pro!E257=0,"",Pro!E257)</f>
        <v/>
      </c>
    </row>
    <row r="393" spans="1:25" x14ac:dyDescent="0.25">
      <c r="A393" s="137"/>
      <c r="B393" s="149"/>
      <c r="C393" s="149"/>
      <c r="D393" s="128"/>
    </row>
    <row r="394" spans="1:25" x14ac:dyDescent="0.25">
      <c r="A394" s="133" t="s">
        <v>642</v>
      </c>
      <c r="B394" s="178" t="s">
        <v>556</v>
      </c>
      <c r="C394" s="178"/>
      <c r="D394" s="128"/>
    </row>
    <row r="395" spans="1:25" x14ac:dyDescent="0.25">
      <c r="A395" s="137"/>
      <c r="B395" s="149" t="s">
        <v>550</v>
      </c>
      <c r="C395" s="149"/>
      <c r="D395" s="128" t="str">
        <f>IF(Pro!E277=0,"",Pro!E277)</f>
        <v/>
      </c>
    </row>
    <row r="396" spans="1:25" x14ac:dyDescent="0.25">
      <c r="A396" s="193"/>
      <c r="B396" s="149"/>
      <c r="C396" s="149"/>
      <c r="D396" s="128"/>
    </row>
    <row r="397" spans="1:25" x14ac:dyDescent="0.25">
      <c r="A397" s="124"/>
      <c r="B397" s="125"/>
      <c r="C397" s="125"/>
      <c r="D397" s="197"/>
      <c r="E397" s="197"/>
      <c r="F397" s="197"/>
      <c r="G397" s="197"/>
      <c r="H397" s="197"/>
      <c r="I397" s="197"/>
      <c r="J397" s="197"/>
      <c r="K397" s="197"/>
      <c r="L397" s="197"/>
      <c r="M397" s="197"/>
      <c r="N397" s="197"/>
      <c r="O397" s="197"/>
      <c r="P397" s="197"/>
      <c r="Q397" s="197"/>
      <c r="R397" s="197"/>
      <c r="S397" s="197"/>
      <c r="T397" s="197"/>
      <c r="U397" s="197"/>
      <c r="V397" s="197"/>
      <c r="W397" s="197"/>
      <c r="X397" s="197"/>
      <c r="Y397" s="197"/>
    </row>
  </sheetData>
  <sheetProtection algorithmName="SHA-512" hashValue="Ht4zgk8gxRYbIEOjyb2UFCEZJzOF6OEt+oWq4Xvo3XYIVneZofIXxJ7+fGrDt53zsXx+AXJQyNlAVk2FAY7soQ==" saltValue="gQIX7osCXsqit25bxiaSbg==" spinCount="100000" sheet="1" objects="1" scenarios="1" selectLockedCells="1"/>
  <mergeCells count="6">
    <mergeCell ref="A266:A298"/>
    <mergeCell ref="A1:A2"/>
    <mergeCell ref="B1:B2"/>
    <mergeCell ref="A4:B4"/>
    <mergeCell ref="A6:B6"/>
    <mergeCell ref="A244:A262"/>
  </mergeCell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14</vt:i4>
      </vt:variant>
    </vt:vector>
  </HeadingPairs>
  <TitlesOfParts>
    <vt:vector size="24" baseType="lpstr">
      <vt:lpstr>Variables</vt:lpstr>
      <vt:lpstr>Intro</vt:lpstr>
      <vt:lpstr>Info</vt:lpstr>
      <vt:lpstr>Public</vt:lpstr>
      <vt:lpstr>AddPub</vt:lpstr>
      <vt:lpstr>Pro</vt:lpstr>
      <vt:lpstr>AddPro</vt:lpstr>
      <vt:lpstr>Confirm</vt:lpstr>
      <vt:lpstr>MiniDB</vt:lpstr>
      <vt:lpstr>Qual DB</vt:lpstr>
      <vt:lpstr>AddPro!Print_Area</vt:lpstr>
      <vt:lpstr>AddPub!Print_Area</vt:lpstr>
      <vt:lpstr>Confirm!Print_Area</vt:lpstr>
      <vt:lpstr>Info!Print_Area</vt:lpstr>
      <vt:lpstr>Intro!Print_Area</vt:lpstr>
      <vt:lpstr>Pro!Print_Area</vt:lpstr>
      <vt:lpstr>Public!Print_Area</vt:lpstr>
      <vt:lpstr>AddPro!Print_Titles</vt:lpstr>
      <vt:lpstr>AddPub!Print_Titles</vt:lpstr>
      <vt:lpstr>Confirm!Print_Titles</vt:lpstr>
      <vt:lpstr>Info!Print_Titles</vt:lpstr>
      <vt:lpstr>Intro!Print_Titles</vt:lpstr>
      <vt:lpstr>Pro!Print_Titles</vt:lpstr>
      <vt:lpstr>Public!Print_Titles</vt:lpstr>
    </vt:vector>
  </TitlesOfParts>
  <Company>CITT-TCCE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Adam Suwalski</dc:creator>
  <cp:lastModifiedBy>Silva Vail, Liam</cp:lastModifiedBy>
  <cp:lastPrinted>2025-12-11T18:24:52Z</cp:lastPrinted>
  <dcterms:created xsi:type="dcterms:W3CDTF">2013-02-14T16:37:31Z</dcterms:created>
  <dcterms:modified xsi:type="dcterms:W3CDTF">2026-03-10T11:57:09Z</dcterms:modified>
</cp:coreProperties>
</file>