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6\Working Files\Research\Questionnaires\For Web Publishing\"/>
    </mc:Choice>
  </mc:AlternateContent>
  <xr:revisionPtr revIDLastSave="0" documentId="13_ncr:1_{9B96C9BF-80EF-4615-89BB-A62B9810E1A6}" xr6:coauthVersionLast="47" xr6:coauthVersionMax="47" xr10:uidLastSave="{00000000-0000-0000-0000-000000000000}"/>
  <workbookProtection workbookAlgorithmName="SHA-512" workbookHashValue="kjTXx7gk1BKoEnKuzAn2+F8g2c9/ak0yG5/A5ccGB14lf3qcyxJgc1WtOuNqg4Ak8vTmkXVw18MKSNXghH9jzQ==" workbookSaltValue="z/mJTTWo28mW/mz8bTNxWg==" workbookSpinCount="100000" lockStructure="1"/>
  <bookViews>
    <workbookView xWindow="15550" yWindow="-16310" windowWidth="29020" windowHeight="1570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 name="FirmDB" sheetId="38" state="hidden" r:id="rId11"/>
    <sheet name="DB" sheetId="39"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Confirm!$B$1:$L$41</definedName>
    <definedName name="_xlnm.Print_Area" localSheetId="4">'Grades|Nuances'!$B$1:$L$40</definedName>
    <definedName name="_xlnm.Print_Area" localSheetId="2">Info!$B$1:$L$32</definedName>
    <definedName name="_xlnm.Print_Area" localSheetId="1">Intro!$B$1:$L$110</definedName>
    <definedName name="_xlnm.Print_Area" localSheetId="6">'Pro 1'!$B$1:$L$106</definedName>
    <definedName name="_xlnm.Print_Area" localSheetId="7">'Pro 2'!$B$1:$L$179</definedName>
    <definedName name="_xlnm.Print_Area" localSheetId="3">Public!$B$1:$L$255</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9" l="1"/>
  <c r="G20" i="39"/>
  <c r="H20" i="39"/>
  <c r="I20" i="39"/>
  <c r="F23" i="39"/>
  <c r="G23" i="39"/>
  <c r="H23" i="39"/>
  <c r="I23" i="39"/>
  <c r="F24" i="39"/>
  <c r="G24" i="39"/>
  <c r="H24" i="39"/>
  <c r="I24" i="39"/>
  <c r="F25" i="39"/>
  <c r="G25" i="39"/>
  <c r="H25" i="39"/>
  <c r="I25" i="39"/>
  <c r="E25" i="39"/>
  <c r="E24" i="39"/>
  <c r="E23" i="39"/>
  <c r="E20" i="39"/>
  <c r="F11" i="39"/>
  <c r="G11" i="39"/>
  <c r="H11" i="39"/>
  <c r="I11" i="39"/>
  <c r="F12" i="39"/>
  <c r="G12" i="39"/>
  <c r="H12" i="39"/>
  <c r="I12" i="39"/>
  <c r="E12" i="39"/>
  <c r="E11" i="39"/>
  <c r="F8" i="39"/>
  <c r="G8" i="39"/>
  <c r="H8" i="39"/>
  <c r="I8" i="39"/>
  <c r="E8" i="39"/>
  <c r="E16" i="39" l="1"/>
  <c r="I26" i="39"/>
  <c r="G47" i="39"/>
  <c r="G46" i="39"/>
  <c r="F46" i="39"/>
  <c r="F45" i="39"/>
  <c r="I42" i="39"/>
  <c r="G42" i="39"/>
  <c r="F42" i="39"/>
  <c r="I17" i="39"/>
  <c r="H17" i="39"/>
  <c r="G17" i="39"/>
  <c r="F17" i="39"/>
  <c r="E17" i="39"/>
  <c r="I16" i="39"/>
  <c r="H16" i="39"/>
  <c r="I30" i="39"/>
  <c r="G30" i="39"/>
  <c r="F30" i="39"/>
  <c r="C3" i="39"/>
  <c r="A4" i="38"/>
  <c r="A5" i="38"/>
  <c r="A6" i="38" s="1"/>
  <c r="A7" i="38" s="1"/>
  <c r="A8" i="38" s="1"/>
  <c r="C51" i="39"/>
  <c r="D48" i="39"/>
  <c r="K48" i="39" s="1"/>
  <c r="C48" i="39"/>
  <c r="D47" i="39"/>
  <c r="K47" i="39" s="1"/>
  <c r="C47" i="39"/>
  <c r="D46" i="39"/>
  <c r="K46" i="39" s="1"/>
  <c r="C46" i="39"/>
  <c r="D45" i="39"/>
  <c r="K45" i="39" s="1"/>
  <c r="C45" i="39"/>
  <c r="D44" i="39"/>
  <c r="K44" i="39" s="1"/>
  <c r="C44" i="39"/>
  <c r="D42" i="39"/>
  <c r="K42" i="39" s="1"/>
  <c r="C42" i="39"/>
  <c r="K40" i="39"/>
  <c r="D40" i="39"/>
  <c r="C40" i="39"/>
  <c r="D39" i="39"/>
  <c r="K39" i="39" s="1"/>
  <c r="C39" i="39"/>
  <c r="K38" i="39"/>
  <c r="D38" i="39"/>
  <c r="D37" i="39"/>
  <c r="K37" i="39" s="1"/>
  <c r="C37" i="39"/>
  <c r="K36" i="39"/>
  <c r="K35" i="39"/>
  <c r="D35" i="39"/>
  <c r="C35" i="39"/>
  <c r="D34" i="39"/>
  <c r="K34" i="39" s="1"/>
  <c r="C34" i="39"/>
  <c r="K33" i="39"/>
  <c r="I33" i="39"/>
  <c r="D33" i="39"/>
  <c r="C33" i="39"/>
  <c r="K32" i="39"/>
  <c r="D32" i="39"/>
  <c r="C32" i="39"/>
  <c r="D30" i="39"/>
  <c r="K30" i="39" s="1"/>
  <c r="C30" i="39"/>
  <c r="K28" i="39"/>
  <c r="K26" i="39"/>
  <c r="K25" i="39"/>
  <c r="I47" i="39"/>
  <c r="F47" i="39"/>
  <c r="K24" i="39"/>
  <c r="I46" i="39"/>
  <c r="K23" i="39"/>
  <c r="H26" i="39"/>
  <c r="G45" i="39"/>
  <c r="E26" i="39"/>
  <c r="K22" i="39"/>
  <c r="K20" i="39"/>
  <c r="K18" i="39"/>
  <c r="D17" i="39"/>
  <c r="K17" i="39" s="1"/>
  <c r="C17" i="39"/>
  <c r="K16" i="39"/>
  <c r="D16" i="39"/>
  <c r="C16" i="39"/>
  <c r="C38" i="39" s="1"/>
  <c r="K15" i="39"/>
  <c r="K13" i="39"/>
  <c r="K12" i="39"/>
  <c r="K11" i="39"/>
  <c r="G16" i="39"/>
  <c r="F16" i="39"/>
  <c r="F33" i="39"/>
  <c r="K10" i="39"/>
  <c r="K8" i="39"/>
  <c r="I38" i="39" l="1"/>
  <c r="F39" i="39"/>
  <c r="H13" i="39"/>
  <c r="H18" i="39" s="1"/>
  <c r="I13" i="39"/>
  <c r="I35" i="39" s="1"/>
  <c r="F34" i="39"/>
  <c r="G34" i="39"/>
  <c r="G39" i="39"/>
  <c r="I48" i="39"/>
  <c r="I39" i="39"/>
  <c r="F38" i="39"/>
  <c r="G38" i="39"/>
  <c r="G33" i="39"/>
  <c r="I45" i="39"/>
  <c r="F26" i="39"/>
  <c r="F48" i="39" s="1"/>
  <c r="G26" i="39"/>
  <c r="I34" i="39"/>
  <c r="E13" i="39"/>
  <c r="E18" i="39" s="1"/>
  <c r="F13" i="39"/>
  <c r="G13" i="39"/>
  <c r="I18" i="39" l="1"/>
  <c r="I40" i="39" s="1"/>
  <c r="G48" i="39"/>
  <c r="G35" i="39"/>
  <c r="G18" i="39"/>
  <c r="F35" i="39"/>
  <c r="F18" i="39"/>
  <c r="F40" i="39" s="1"/>
  <c r="G40" i="39" l="1"/>
  <c r="H10" i="25" l="1"/>
  <c r="B10" i="25"/>
  <c r="B6" i="26" l="1"/>
  <c r="B6" i="25"/>
  <c r="O46" i="25" l="1"/>
  <c r="P46" i="25"/>
  <c r="P45" i="25"/>
  <c r="O45" i="25"/>
  <c r="J11" i="34"/>
  <c r="E39" i="34"/>
  <c r="F8" i="38" s="1"/>
  <c r="F2" i="38" s="1"/>
  <c r="B54" i="30"/>
  <c r="B30" i="30"/>
  <c r="B28" i="30"/>
  <c r="B26" i="30"/>
  <c r="B24" i="30"/>
  <c r="P73" i="27"/>
  <c r="B21" i="26"/>
  <c r="O12" i="37" l="1"/>
  <c r="B12" i="37" s="1"/>
  <c r="K14" i="37"/>
  <c r="I14" i="37"/>
  <c r="G14" i="37"/>
  <c r="F14" i="37"/>
  <c r="D14" i="37"/>
  <c r="B14" i="37"/>
  <c r="F35" i="34" l="1"/>
  <c r="J5" i="38" s="1"/>
  <c r="G35" i="34"/>
  <c r="K5" i="38" s="1"/>
  <c r="H35" i="34"/>
  <c r="L5" i="38" s="1"/>
  <c r="I35" i="34"/>
  <c r="M5" i="38" s="1"/>
  <c r="F36" i="34"/>
  <c r="J6" i="38" s="1"/>
  <c r="G36" i="34"/>
  <c r="K6" i="38" s="1"/>
  <c r="H36" i="34"/>
  <c r="L6" i="38" s="1"/>
  <c r="I36" i="34"/>
  <c r="M6" i="38" s="1"/>
  <c r="F37" i="34"/>
  <c r="J7" i="38" s="1"/>
  <c r="G37" i="34"/>
  <c r="K7" i="38" s="1"/>
  <c r="H37" i="34"/>
  <c r="L7" i="38" s="1"/>
  <c r="I37" i="34"/>
  <c r="M7" i="38" s="1"/>
  <c r="F38" i="34"/>
  <c r="J8" i="38" s="1"/>
  <c r="G38" i="34"/>
  <c r="K8" i="38" s="1"/>
  <c r="H38" i="34"/>
  <c r="L8" i="38" s="1"/>
  <c r="I38" i="34"/>
  <c r="M8" i="38" s="1"/>
  <c r="E38" i="34"/>
  <c r="I8" i="38" s="1"/>
  <c r="E37" i="34"/>
  <c r="I7" i="38" s="1"/>
  <c r="E36" i="34"/>
  <c r="I6" i="38" s="1"/>
  <c r="E35" i="34"/>
  <c r="I5" i="38" s="1"/>
  <c r="N5" i="38" s="1"/>
  <c r="D12" i="33"/>
  <c r="E12" i="33"/>
  <c r="D12" i="28"/>
  <c r="E12" i="28"/>
  <c r="P214" i="27"/>
  <c r="P43" i="25"/>
  <c r="B12" i="29"/>
  <c r="G75" i="30"/>
  <c r="N8" i="38" l="1"/>
  <c r="N7" i="38"/>
  <c r="N6" i="38"/>
  <c r="P101" i="30"/>
  <c r="O101" i="30"/>
  <c r="B17" i="34"/>
  <c r="B6" i="37"/>
  <c r="E44" i="30" l="1"/>
  <c r="E50" i="30" s="1"/>
  <c r="E41" i="30"/>
  <c r="E47" i="30" l="1"/>
  <c r="O214" i="27" l="1"/>
  <c r="O43" i="25"/>
  <c r="O54" i="29"/>
  <c r="B53" i="33"/>
  <c r="B43" i="33"/>
  <c r="B33" i="33"/>
  <c r="B23" i="33"/>
  <c r="B13" i="33"/>
  <c r="H21" i="29"/>
  <c r="I21" i="29"/>
  <c r="J21" i="29"/>
  <c r="K21" i="29"/>
  <c r="G21" i="29"/>
  <c r="D27" i="24"/>
  <c r="D26" i="24"/>
  <c r="K51" i="30" l="1"/>
  <c r="J51" i="30"/>
  <c r="I51" i="30"/>
  <c r="H51" i="30"/>
  <c r="G51" i="30"/>
  <c r="E51" i="30"/>
  <c r="E49" i="30"/>
  <c r="B49" i="30"/>
  <c r="B38" i="34" s="1"/>
  <c r="B8" i="33"/>
  <c r="B18" i="30"/>
  <c r="B2" i="29"/>
  <c r="B2" i="33" s="1"/>
  <c r="B226" i="27"/>
  <c r="B211" i="27"/>
  <c r="B12" i="27"/>
  <c r="B24" i="26"/>
  <c r="D29" i="26"/>
  <c r="B19" i="26"/>
  <c r="B8" i="26"/>
  <c r="B4" i="26"/>
  <c r="B4" i="37" s="1"/>
  <c r="B77" i="25"/>
  <c r="B95" i="25"/>
  <c r="B55" i="25"/>
  <c r="B49" i="25"/>
  <c r="B41" i="25"/>
  <c r="C32" i="25"/>
  <c r="B28" i="25"/>
  <c r="B5" i="25"/>
  <c r="C8" i="24"/>
  <c r="P12" i="37"/>
  <c r="B2" i="30" l="1"/>
  <c r="B12" i="34" l="1"/>
  <c r="B53" i="28" l="1"/>
  <c r="B43" i="28"/>
  <c r="B33" i="28"/>
  <c r="B23" i="28"/>
  <c r="P8" i="27"/>
  <c r="O8" i="27"/>
  <c r="O73" i="27"/>
  <c r="P185" i="27"/>
  <c r="O185" i="27"/>
  <c r="B185" i="27" l="1"/>
  <c r="J108" i="25"/>
  <c r="E109" i="25"/>
  <c r="J109" i="25"/>
  <c r="P127" i="30"/>
  <c r="B199" i="27"/>
  <c r="E45" i="25" l="1"/>
  <c r="B45" i="25"/>
  <c r="E40" i="30"/>
  <c r="E42" i="30"/>
  <c r="E43" i="30"/>
  <c r="E45" i="30"/>
  <c r="E46" i="30"/>
  <c r="E48" i="30"/>
  <c r="E52" i="30"/>
  <c r="D25" i="26" l="1"/>
  <c r="B25" i="26"/>
  <c r="O127" i="30" l="1"/>
  <c r="K76" i="27"/>
  <c r="I76" i="27"/>
  <c r="G76" i="27"/>
  <c r="E76" i="27"/>
  <c r="C76" i="27"/>
  <c r="O28" i="27"/>
  <c r="H34" i="34" l="1"/>
  <c r="L4" i="38" s="1"/>
  <c r="I34" i="34"/>
  <c r="M4" i="38" s="1"/>
  <c r="K39" i="30"/>
  <c r="K75" i="30" s="1"/>
  <c r="J39" i="30"/>
  <c r="J75" i="30" s="1"/>
  <c r="K37" i="30"/>
  <c r="K73" i="30" s="1"/>
  <c r="J37" i="30"/>
  <c r="J94" i="30" s="1"/>
  <c r="J42" i="30"/>
  <c r="K42" i="30"/>
  <c r="J45" i="30"/>
  <c r="K45" i="30"/>
  <c r="J48" i="30"/>
  <c r="K48" i="30"/>
  <c r="K94" i="30" l="1"/>
  <c r="J76" i="30"/>
  <c r="K76" i="30"/>
  <c r="J73" i="30"/>
  <c r="K17" i="29"/>
  <c r="I32" i="34" s="1"/>
  <c r="J17" i="29"/>
  <c r="H32" i="34" s="1"/>
  <c r="J23" i="29"/>
  <c r="K23" i="29"/>
  <c r="J24" i="29"/>
  <c r="K24" i="29"/>
  <c r="P13" i="34" l="1"/>
  <c r="O13" i="34"/>
  <c r="O229" i="27" l="1"/>
  <c r="O58" i="30"/>
  <c r="P58" i="30"/>
  <c r="P54" i="29"/>
  <c r="P229" i="27"/>
  <c r="P28" i="27"/>
  <c r="I39" i="30" l="1"/>
  <c r="I75" i="30" s="1"/>
  <c r="H39" i="30"/>
  <c r="H75" i="30" s="1"/>
  <c r="I48" i="30"/>
  <c r="H48" i="30"/>
  <c r="G48" i="30"/>
  <c r="I45" i="30"/>
  <c r="H45" i="30"/>
  <c r="G45" i="30"/>
  <c r="I42" i="30"/>
  <c r="H42" i="30"/>
  <c r="G42" i="30"/>
  <c r="I24" i="29"/>
  <c r="H24" i="29"/>
  <c r="I23" i="29"/>
  <c r="H23" i="29"/>
  <c r="G23" i="29"/>
  <c r="I76" i="30" l="1"/>
  <c r="G24" i="29"/>
  <c r="B109" i="25" l="1"/>
  <c r="B29" i="26" l="1"/>
  <c r="G103" i="30" l="1"/>
  <c r="C103" i="30"/>
  <c r="F34" i="34" l="1"/>
  <c r="J4" i="38" s="1"/>
  <c r="G34" i="34"/>
  <c r="K4" i="38" s="1"/>
  <c r="B39" i="34"/>
  <c r="B40" i="30"/>
  <c r="B35" i="34" s="1"/>
  <c r="E34" i="34"/>
  <c r="I4" i="38" s="1"/>
  <c r="N4" i="38" s="1"/>
  <c r="B127" i="30" l="1"/>
  <c r="B101" i="30"/>
  <c r="B58" i="30"/>
  <c r="H23" i="30"/>
  <c r="B21" i="30"/>
  <c r="F96" i="30"/>
  <c r="B96" i="30"/>
  <c r="G94" i="30"/>
  <c r="L92" i="30"/>
  <c r="K92" i="30"/>
  <c r="J92" i="30"/>
  <c r="I92" i="30"/>
  <c r="H92" i="30"/>
  <c r="G92" i="30"/>
  <c r="F92" i="30"/>
  <c r="E92" i="30"/>
  <c r="D92" i="30"/>
  <c r="B92" i="30"/>
  <c r="H94" i="30" l="1"/>
  <c r="I94" i="30" s="1"/>
  <c r="G76" i="30" l="1"/>
  <c r="B28" i="27" l="1"/>
  <c r="B6" i="29" l="1"/>
  <c r="E32" i="34"/>
  <c r="B30" i="34"/>
  <c r="B28" i="34"/>
  <c r="B15" i="34"/>
  <c r="I14" i="34"/>
  <c r="H14" i="34"/>
  <c r="G14" i="34"/>
  <c r="F14" i="34"/>
  <c r="E14" i="34"/>
  <c r="B14" i="34"/>
  <c r="B13" i="34"/>
  <c r="B9" i="34"/>
  <c r="B8" i="34"/>
  <c r="B10" i="33"/>
  <c r="B168" i="30"/>
  <c r="B154" i="30"/>
  <c r="B141" i="30"/>
  <c r="B79" i="30"/>
  <c r="F76" i="30"/>
  <c r="B76" i="30"/>
  <c r="F75" i="30"/>
  <c r="B75" i="30"/>
  <c r="G73" i="30"/>
  <c r="B71" i="30"/>
  <c r="B52" i="30"/>
  <c r="B46" i="30"/>
  <c r="B37" i="34" s="1"/>
  <c r="B43" i="30"/>
  <c r="B36" i="34" s="1"/>
  <c r="E39" i="30"/>
  <c r="B39" i="30"/>
  <c r="G37" i="30"/>
  <c r="B35" i="30"/>
  <c r="B16" i="30"/>
  <c r="B15" i="30"/>
  <c r="B14" i="30"/>
  <c r="B13" i="30"/>
  <c r="B12" i="30"/>
  <c r="B95" i="29"/>
  <c r="B81" i="29"/>
  <c r="B67" i="29"/>
  <c r="B54" i="29"/>
  <c r="B41" i="29"/>
  <c r="B28" i="29"/>
  <c r="B24" i="29"/>
  <c r="B23" i="29"/>
  <c r="F22" i="29"/>
  <c r="B22" i="29"/>
  <c r="F21" i="29"/>
  <c r="B21" i="29"/>
  <c r="F20" i="29"/>
  <c r="B20" i="29"/>
  <c r="F19" i="29"/>
  <c r="B19" i="29"/>
  <c r="B34" i="34" s="1"/>
  <c r="G17" i="29"/>
  <c r="B15" i="29"/>
  <c r="P10" i="29"/>
  <c r="B10" i="29" s="1"/>
  <c r="B10" i="30" s="1"/>
  <c r="B13" i="28"/>
  <c r="B10" i="28"/>
  <c r="B8" i="28"/>
  <c r="B243" i="27"/>
  <c r="B229" i="27"/>
  <c r="B214" i="27"/>
  <c r="B73" i="27"/>
  <c r="J46" i="27"/>
  <c r="G46" i="27"/>
  <c r="E46" i="27"/>
  <c r="C46" i="27"/>
  <c r="B42" i="27"/>
  <c r="B15" i="27"/>
  <c r="B10" i="27"/>
  <c r="B9" i="27"/>
  <c r="B8" i="27"/>
  <c r="B8" i="37" s="1"/>
  <c r="L19" i="26"/>
  <c r="K19" i="26"/>
  <c r="J19" i="26"/>
  <c r="I19" i="26"/>
  <c r="H19" i="26"/>
  <c r="G19" i="26"/>
  <c r="F19" i="26"/>
  <c r="E19" i="26"/>
  <c r="C19" i="26"/>
  <c r="B15" i="26"/>
  <c r="B12" i="26"/>
  <c r="B10" i="26"/>
  <c r="L8" i="26"/>
  <c r="K8" i="26"/>
  <c r="J8" i="26"/>
  <c r="I8" i="26"/>
  <c r="H8" i="26"/>
  <c r="G8" i="26"/>
  <c r="F8" i="26"/>
  <c r="E8" i="26"/>
  <c r="C8" i="26"/>
  <c r="E108" i="25"/>
  <c r="B108" i="25"/>
  <c r="B106" i="25"/>
  <c r="L104" i="25"/>
  <c r="K104" i="25"/>
  <c r="J104" i="25"/>
  <c r="I104" i="25"/>
  <c r="H104" i="25"/>
  <c r="G104" i="25"/>
  <c r="E104" i="25"/>
  <c r="D104" i="25"/>
  <c r="C104" i="25"/>
  <c r="B99" i="25"/>
  <c r="B101" i="25"/>
  <c r="B98" i="25"/>
  <c r="B97" i="25"/>
  <c r="L95" i="25"/>
  <c r="K95" i="25"/>
  <c r="J95" i="25"/>
  <c r="I95" i="25"/>
  <c r="H95" i="25"/>
  <c r="G95" i="25"/>
  <c r="E95" i="25"/>
  <c r="D95" i="25"/>
  <c r="C95" i="25"/>
  <c r="B92" i="25"/>
  <c r="B89" i="25"/>
  <c r="B87" i="25"/>
  <c r="B85" i="25"/>
  <c r="B83" i="25"/>
  <c r="B81" i="25"/>
  <c r="B79" i="25"/>
  <c r="B65" i="25"/>
  <c r="B64" i="25"/>
  <c r="B61" i="25"/>
  <c r="B59" i="25"/>
  <c r="B57" i="25"/>
  <c r="P51" i="25"/>
  <c r="O51" i="25"/>
  <c r="B43" i="25"/>
  <c r="B38" i="25"/>
  <c r="B30" i="25"/>
  <c r="L28" i="25"/>
  <c r="K28" i="25"/>
  <c r="J28" i="25"/>
  <c r="I28" i="25"/>
  <c r="H28" i="25"/>
  <c r="G28" i="25"/>
  <c r="E28" i="25"/>
  <c r="D28" i="25"/>
  <c r="C28" i="25"/>
  <c r="C2" i="24"/>
  <c r="B6" i="33" l="1"/>
  <c r="B6" i="27"/>
  <c r="B6" i="28"/>
  <c r="B6" i="30"/>
  <c r="B6" i="34"/>
  <c r="D51" i="25"/>
  <c r="B4" i="27"/>
  <c r="B4" i="29"/>
  <c r="B4" i="30"/>
  <c r="B4" i="34"/>
  <c r="B4" i="28"/>
  <c r="B4" i="33"/>
  <c r="B8" i="30"/>
  <c r="B8" i="29"/>
  <c r="B9" i="30"/>
  <c r="B9" i="29"/>
  <c r="H17" i="29"/>
  <c r="I17" i="29" s="1"/>
  <c r="E15" i="34"/>
  <c r="H37" i="30"/>
  <c r="H76" i="30"/>
  <c r="H73" i="30"/>
  <c r="I73" i="30" s="1"/>
  <c r="F32" i="34"/>
  <c r="G32" i="34" s="1"/>
  <c r="B5" i="26" l="1"/>
  <c r="F15" i="34"/>
  <c r="I37" i="30"/>
  <c r="H15" i="34" s="1"/>
  <c r="B5" i="33" l="1"/>
  <c r="B5" i="37"/>
  <c r="B5" i="30"/>
  <c r="B5" i="29"/>
  <c r="B5" i="28"/>
  <c r="B5" i="27"/>
  <c r="B5" i="34"/>
  <c r="G15" i="34"/>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4BE00987-F307-4B3C-B9A0-83C4940519AC}">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tc={C7627019-4FBA-4EC1-BF7D-1BB9425B051F}</author>
  </authors>
  <commentList>
    <comment ref="O1" authorId="0" shapeId="0" xr:uid="{C7627019-4FBA-4EC1-BF7D-1BB9425B051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<sst xmlns="http://schemas.openxmlformats.org/spreadsheetml/2006/main" count="558" uniqueCount="377">
  <si>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</si>
  <si>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</si>
  <si>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</si>
  <si>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</si>
  <si>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</si>
  <si>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</si>
  <si>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</si>
  <si>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</si>
  <si>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</si>
  <si>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</si>
  <si>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</si>
  <si>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</si>
  <si>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</si>
  <si>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</si>
  <si>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</si>
  <si>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</si>
  <si>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</si>
  <si>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</si>
  <si>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</si>
  <si>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</si>
  <si>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</si>
  <si>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</si>
  <si>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</si>
  <si>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</si>
  <si>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</si>
  <si>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</si>
  <si>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</si>
  <si>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</si>
  <si>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</si>
  <si>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</si>
  <si>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</si>
  <si>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</si>
  <si>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</si>
  <si>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</si>
  <si>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</si>
  <si>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</si>
  <si>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</si>
  <si>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</si>
  <si>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</si>
  <si>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</si>
  <si>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</si>
  <si>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</si>
  <si>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</si>
  <si>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</si>
  <si>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</si>
  <si>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</si>
  <si>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</si>
  <si>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</si>
  <si>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</si>
  <si>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</si>
  <si>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</si>
  <si>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</si>
  <si>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</si>
  <si>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</si>
  <si>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</si>
  <si>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</si>
  <si>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</si>
  <si>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</si>
  <si>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</si>
  <si>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</si>
  <si>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</si>
  <si>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</si>
  <si>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</si>
  <si>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</si>
  <si>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</si>
  <si>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</si>
  <si>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</si>
  <si>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</si>
  <si>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</si>
  <si>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</si>
  <si>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</si>
  <si>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</si>
  <si>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</si>
  <si>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</si>
  <si>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</si>
  <si>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</si>
  <si>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</si>
  <si>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</si>
  <si>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</si>
  <si>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</si>
  <si>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</si>
  <si>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</si>
  <si>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</si>
  <si>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</si>
  <si>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</si>
  <si>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</si>
  <si>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</si>
  <si>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</si>
  <si>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</si>
  <si>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</si>
  <si>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</si>
  <si>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</si>
  <si>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</si>
  <si>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</si>
  <si>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</si>
  <si>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</si>
  <si>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</si>
  <si>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</si>
  <si>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</si>
  <si>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</si>
  <si>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</si>
  <si>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</si>
  <si>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</si>
  <si>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</si>
  <si>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</si>
  <si>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</si>
  <si>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</si>
  <si>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</si>
  <si>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</si>
  <si>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</si>
  <si>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</si>
  <si>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</si>
  <si>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</si>
  <si>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export sales of the goods. Provide the rationale and assumptions underlying these strategies and objectives.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</si>
  <si>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</si>
  <si>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</si>
  <si>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</si>
  <si>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</si>
  <si>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</si>
  <si>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</si>
  <si>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</si>
  <si>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</si>
  <si>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</si>
  <si>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</si>
  <si>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</si>
  <si>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</si>
  <si>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</si>
  <si>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</si>
  <si>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</si>
  <si>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</si>
  <si>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</si>
  <si>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</si>
  <si>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</si>
  <si>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</si>
  <si>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</si>
  <si>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</si>
  <si>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</si>
  <si>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</si>
  <si>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</si>
  <si>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</si>
  <si>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</si>
  <si>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</si>
  <si>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</si>
  <si>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</si>
  <si>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</si>
  <si>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</si>
  <si>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</si>
  <si>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</si>
  <si>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</si>
  <si>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</si>
  <si>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</si>
  <si>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</si>
  <si>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</si>
  <si>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</si>
  <si>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</si>
  <si>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</si>
  <si>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</si>
  <si>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</si>
  <si>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</si>
  <si>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</si>
  <si>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</si>
  <si>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</si>
  <si>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</si>
  <si>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</si>
  <si>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</si>
  <si>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</si>
  <si>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</si>
  <si>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</si>
  <si>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</si>
  <si>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</si>
  <si>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</si>
  <si>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</si>
  <si>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</si>
  <si>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</si>
  <si>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</si>
  <si>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</si>
  <si>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</si>
  <si>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</si>
  <si>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</si>
  <si>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</si>
  <si>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</si>
  <si>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</si>
  <si>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</si>
  <si>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</si>
  <si>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</si>
  <si>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</si>
  <si>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</si>
  <si>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</si>
  <si>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</si>
  <si>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</si>
  <si>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</si>
  <si>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</si>
  <si>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</si>
  <si>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</si>
  <si>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</si>
  <si>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</si>
  <si>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</si>
  <si>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</si>
  <si>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</si>
  <si>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</si>
  <si>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</si>
  <si>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</si>
  <si>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</si>
  <si>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</si>
  <si>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</si>
  <si>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</si>
  <si>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</si>
  <si>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</si>
  <si>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First Year of POR</t>
  </si>
  <si>
    <t>Last Day of POR</t>
  </si>
  <si>
    <t>Last Year of POR</t>
  </si>
  <si>
    <t>Analyst 1</t>
  </si>
  <si>
    <t>Analyst 2</t>
  </si>
  <si>
    <t>Unit of measure (plural)</t>
  </si>
  <si>
    <t>tonnes</t>
  </si>
  <si>
    <t>Unit of measure (singular)</t>
  </si>
  <si>
    <t>tonne</t>
  </si>
  <si>
    <t>INTRODUCTION</t>
  </si>
  <si>
    <t>LANGUAGE PREFERENCE | PRÉFÉRENCE LINGUISTIQUE</t>
  </si>
  <si>
    <t>DEFINITION OF "THE GOODS"</t>
  </si>
  <si>
    <t>LA DÉFINITION "DES MARCHANDISES"</t>
  </si>
  <si>
    <t>DO YOU NEED TO COMPLETE THIS QUESTIONNAIRE?</t>
  </si>
  <si>
    <t>QUESTIONS</t>
  </si>
  <si>
    <t>QUESTIONNAIRE À L'INTENTION DES PRODUCTEURS ÉTRANGERS</t>
  </si>
  <si>
    <t>QUESTIONNAIRE OUTLINE</t>
  </si>
  <si>
    <t>APERÇU DU QUESTIONNAIRE</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</si>
  <si>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</si>
  <si>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</si>
  <si>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</si>
  <si>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</si>
  <si>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</si>
  <si>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</si>
  <si>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</si>
  <si>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</si>
  <si>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</si>
  <si>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</si>
  <si>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</si>
  <si>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</si>
  <si>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</si>
  <si>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</si>
  <si>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</si>
  <si>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</si>
  <si>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</si>
  <si>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</si>
  <si>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</si>
  <si>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</si>
  <si>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</si>
  <si>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</si>
  <si>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</si>
  <si>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</si>
  <si>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</si>
  <si>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</si>
  <si>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</si>
  <si>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</si>
  <si>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</si>
  <si>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</si>
  <si>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</si>
  <si>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</si>
  <si>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</si>
  <si>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</si>
  <si>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</si>
  <si>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</si>
  <si>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</si>
  <si>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</si>
  <si>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</si>
  <si>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</si>
  <si>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</si>
  <si>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</si>
  <si>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</si>
  <si>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</si>
  <si>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</si>
  <si>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</si>
  <si>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</si>
  <si>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</si>
  <si>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</si>
  <si>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</si>
  <si>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</si>
  <si>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</si>
  <si>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</si>
  <si>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</si>
  <si>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</si>
  <si>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</si>
  <si>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</si>
  <si>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</si>
  <si>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</si>
  <si>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Production of other products made with the same equipment</t>
  </si>
  <si>
    <t>Production d'autres produits fabriqués avec le même équipement</t>
  </si>
  <si>
    <t>dumping</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</si>
  <si>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</si>
  <si>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</si>
  <si>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</si>
  <si>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</si>
  <si>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</si>
  <si>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</si>
  <si>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</si>
  <si>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</si>
  <si>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</si>
  <si>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List all other countries:</t>
  </si>
  <si>
    <t>Précisez tous les autres pays:</t>
  </si>
  <si>
    <t>Complete the following table for your firm's sales and inventories of the goods.</t>
  </si>
  <si>
    <t>RR-2025-006</t>
  </si>
  <si>
    <t>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t>
  </si>
  <si>
    <t>Caissons, des tubages et des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t>
  </si>
  <si>
    <t>le dumping</t>
  </si>
  <si>
    <t>31 mars 2026</t>
  </si>
  <si>
    <t>Jan-Mar 2025</t>
  </si>
  <si>
    <t>Jan-Mar 2026</t>
  </si>
  <si>
    <t>janv-mars 2025</t>
  </si>
  <si>
    <t>janv-mars 2026</t>
  </si>
  <si>
    <t>May 22, 2026</t>
  </si>
  <si>
    <t>22 mai 2026</t>
  </si>
  <si>
    <t>Paula Place</t>
  </si>
  <si>
    <t>François Thivierge</t>
  </si>
  <si>
    <t>343-550-4453</t>
  </si>
  <si>
    <t>paula.place@tribunal.gc.ca</t>
  </si>
  <si>
    <t>343-574-3196</t>
  </si>
  <si>
    <t>March 31, 2026</t>
  </si>
  <si>
    <t>Fournissez les stratégies et les objectifs de votre entreprise pour les deux prochaines années en ce qui concerne les prix des marchandises. Fournissez la justification et les hypothèses qui sous-tendent ces stratégies et objectifs.</t>
  </si>
  <si>
    <t>Fournissez les stratégies et les objectifs de votre entreprise pour les deux prochaines années en ce qui concerne les ventes à l'exportation des marchandises. Fournissez la justification et les hypothèses qui sous-tendent ces stratégies et objectifs.</t>
  </si>
  <si>
    <t>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t>
  </si>
  <si>
    <t>oil country tubular goods</t>
  </si>
  <si>
    <t>FOREIGN PRODUCER QUESTIONNAIRE | QUESTIONNAIRE À L'INTENTION DES PRODUCTEURS ÉTRANGERS</t>
  </si>
  <si>
    <t>FOREIGN PRODUCER QUESTIONNAIRE</t>
  </si>
  <si>
    <t>fournitures tubulaires pour puits de pétrole</t>
  </si>
  <si>
    <t>https://www.cbsa-asfc.gc.ca/sima-lmsi/mif-mev/octg2-eng.html</t>
  </si>
  <si>
    <t>https://www.cbsa-asfc.gc.ca/sima-lmsi/mif-mev/octg2-fra.html</t>
  </si>
  <si>
    <t>ADDITIONAL PRODUCT INFORMATION AND TARIFF CLASSIFICATION NUMBERS</t>
  </si>
  <si>
    <t>RENSEIGNEMENTS ADDITIONNELS SUR LE PRODUIT ET NUMÉROS DE CLASSEMENT TARIFAIRE</t>
  </si>
  <si>
    <t>francois.thivierge@tribunal.gc.ca</t>
  </si>
  <si>
    <t>Chinese Taipei, India, Indonesia, Korea, Thailand, Türkiye, Ukraine, and Vietnam, except for goods exported from Korea by Hyundai Steel Company, and goods exported from Türkiye by Borusan Mannesmann Boru Sanayi ve Ticaret A.Ş.</t>
  </si>
  <si>
    <t>Copy</t>
  </si>
  <si>
    <t>Company:</t>
  </si>
  <si>
    <t>Respondent Type:</t>
  </si>
  <si>
    <t>Activity:</t>
  </si>
  <si>
    <t>Country:</t>
  </si>
  <si>
    <t>Subject/Non:</t>
  </si>
  <si>
    <t>Other Country:</t>
  </si>
  <si>
    <t>Trade Level:</t>
  </si>
  <si>
    <t>Sales To:</t>
  </si>
  <si>
    <t>Foreign Producer  |  Producteur étranger</t>
  </si>
  <si>
    <t>Production</t>
  </si>
  <si>
    <t>-</t>
  </si>
  <si>
    <t>Sales to Home Market | Ventes sur le marché intérieur</t>
  </si>
  <si>
    <t>Export Sales |  Ventes à l'exportation</t>
  </si>
  <si>
    <t>Canada</t>
  </si>
  <si>
    <t>United States  |  États-Unis</t>
  </si>
  <si>
    <t>Other Countries  |  Autres pays</t>
  </si>
  <si>
    <t>Country</t>
  </si>
  <si>
    <t>Practical plant capacity (tonnes)</t>
  </si>
  <si>
    <t>Capacité pratique des usines (tonnes)</t>
  </si>
  <si>
    <t>Production (tonnes)</t>
  </si>
  <si>
    <t>Subject goods</t>
  </si>
  <si>
    <t>Marchandises en cause</t>
  </si>
  <si>
    <t>Other goods produced on the same equipment</t>
  </si>
  <si>
    <t>Autres marchandises produites sur le même équipement</t>
  </si>
  <si>
    <t>Total - Production</t>
  </si>
  <si>
    <t>Don't formula</t>
  </si>
  <si>
    <t>Utilization rate (%)</t>
  </si>
  <si>
    <t>Taux d'utilisation (%)</t>
  </si>
  <si>
    <t>Total - Utilization rate (%)</t>
  </si>
  <si>
    <t>Total - Taux d'utilisation (%)</t>
  </si>
  <si>
    <t>Domestic sales (tonnes)</t>
  </si>
  <si>
    <t>Ventes nationales (tonnes)</t>
  </si>
  <si>
    <t>Export sales (tonnes)</t>
  </si>
  <si>
    <t>Ventes à l'exportation  (tonnes)</t>
  </si>
  <si>
    <t>United States</t>
  </si>
  <si>
    <t xml:space="preserve">États-Unis </t>
  </si>
  <si>
    <t>Other countries</t>
  </si>
  <si>
    <t>Autres pays</t>
  </si>
  <si>
    <t>Total - Export sales</t>
  </si>
  <si>
    <t xml:space="preserve">Total - Ventes à l'exportation </t>
  </si>
  <si>
    <t>PERCENT CHANGE</t>
  </si>
  <si>
    <t>CHANGEMENT EN POURCENTAGE</t>
  </si>
  <si>
    <t>hiddenr</t>
  </si>
  <si>
    <t>Note(s):</t>
  </si>
  <si>
    <t>Source: Reply to CITT questionnaire.  |  Réponse au questionnaire du TCCE.</t>
  </si>
  <si>
    <t>Jan. - Mar.  |  janv. - mars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</si>
</sst>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_(#,##0_);_(\(#,##0\);_(* &quot;-&quot;_);_(_ \ \ \ \ \ \ \ @"/>
    <numFmt numFmtId="168" formatCode="_-* #,##0_-;\-* #,##0_-;_-* &quot;-&quot;??_-;_-@_-"/>
    <numFmt numFmtId="169" formatCode="#,##0;\(#,##0\)"/>
  </numFmts>
  <fonts count="3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sz val="10.5"/>
      <color rgb="FF0070C0"/>
      <name val="Calibri"/>
      <family val="2"/>
      <scheme val="minor"/>
    </font>
    <font>
      <b/>
      <sz val="11"/>
      <color theme="1"/>
      <name val="Calibri"/>
      <family val="2"/>
      <scheme val="minor"/>
    </font>
    <font>
      <b/>
      <sz val="9"/>
      <color theme="1"/>
      <name val="Calibri"/>
      <family val="2"/>
      <scheme val="minor"/>
    </font>
    <font>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0"/>
      <name val="Arial"/>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33" fillId="0" borderId="0"/>
  </cellStyleXfs>
  <cellXfs count="473">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165" fontId="11" fillId="4" borderId="40" xfId="2" applyNumberFormat="1" applyFont="1" applyFill="1" applyBorder="1" applyAlignment="1" applyProtection="1">
      <alignment horizontal="right" vertical="top" wrapText="1"/>
      <protection locked="0"/>
    </xf>
    <xf numFmtId="165" fontId="11" fillId="5" borderId="40" xfId="2" applyNumberFormat="1" applyFont="1" applyFill="1" applyBorder="1" applyAlignment="1" applyProtection="1">
      <alignment vertical="top" wrapText="1"/>
    </xf>
    <xf numFmtId="165"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164" fontId="11" fillId="4" borderId="13" xfId="1" applyFont="1" applyFill="1" applyBorder="1" applyAlignment="1" applyProtection="1">
      <alignment vertical="center" wrapText="1"/>
      <protection locked="0"/>
    </xf>
    <xf numFmtId="164" fontId="11" fillId="4" borderId="24" xfId="1" applyFont="1" applyFill="1" applyBorder="1" applyAlignment="1" applyProtection="1">
      <alignment vertical="center" wrapText="1"/>
      <protection locked="0"/>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10" fillId="6" borderId="0" xfId="0" applyFont="1" applyFill="1" applyAlignment="1">
      <alignment vertical="top" wrapText="1"/>
    </xf>
    <xf numFmtId="0" fontId="10" fillId="2" borderId="0" xfId="0" applyFont="1" applyFill="1" applyAlignment="1">
      <alignment vertical="top"/>
    </xf>
    <xf numFmtId="0" fontId="8" fillId="2" borderId="13" xfId="0" applyFont="1" applyFill="1" applyBorder="1" applyAlignment="1">
      <alignment horizontal="center" vertical="center" wrapText="1"/>
    </xf>
    <xf numFmtId="0" fontId="10" fillId="2" borderId="4" xfId="0" applyFont="1" applyFill="1" applyBorder="1" applyAlignment="1">
      <alignment vertical="top"/>
    </xf>
    <xf numFmtId="165" fontId="11" fillId="4" borderId="44" xfId="2" applyNumberFormat="1" applyFont="1" applyFill="1" applyBorder="1" applyAlignment="1" applyProtection="1">
      <alignment horizontal="right" vertical="center"/>
      <protection locked="0"/>
    </xf>
    <xf numFmtId="165" fontId="11" fillId="5" borderId="42" xfId="2" applyNumberFormat="1" applyFont="1" applyFill="1" applyBorder="1" applyAlignment="1" applyProtection="1">
      <alignment horizontal="right" vertical="center"/>
    </xf>
    <xf numFmtId="165" fontId="11" fillId="4" borderId="43" xfId="2" applyNumberFormat="1" applyFont="1" applyFill="1" applyBorder="1" applyAlignment="1" applyProtection="1">
      <alignment horizontal="right" vertical="center"/>
      <protection locked="0"/>
    </xf>
    <xf numFmtId="165" fontId="11" fillId="4" borderId="41" xfId="2" applyNumberFormat="1" applyFont="1" applyFill="1" applyBorder="1" applyAlignment="1" applyProtection="1">
      <alignment horizontal="right" vertical="center"/>
      <protection locked="0"/>
    </xf>
    <xf numFmtId="165" fontId="11" fillId="4" borderId="40" xfId="2" applyNumberFormat="1" applyFont="1" applyFill="1" applyBorder="1" applyAlignment="1" applyProtection="1">
      <alignment horizontal="right" vertical="center"/>
      <protection locked="0"/>
    </xf>
    <xf numFmtId="165" fontId="11" fillId="4" borderId="13" xfId="2" applyNumberFormat="1" applyFont="1" applyFill="1" applyBorder="1" applyAlignment="1" applyProtection="1">
      <alignment horizontal="right" vertical="center"/>
      <protection locked="0"/>
    </xf>
    <xf numFmtId="165" fontId="11" fillId="5" borderId="44" xfId="2" applyNumberFormat="1" applyFont="1" applyFill="1" applyBorder="1" applyAlignment="1" applyProtection="1">
      <alignment horizontal="right" vertical="center"/>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xf>
    <xf numFmtId="0" fontId="10" fillId="2" borderId="0" xfId="0" applyFont="1" applyFill="1" applyAlignment="1">
      <alignment vertical="top"/>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right" vertical="center" indent="1"/>
    </xf>
    <xf numFmtId="0" fontId="9" fillId="2" borderId="0" xfId="0" applyFont="1" applyFill="1" applyBorder="1" applyAlignment="1">
      <alignment horizontal="center" vertical="top" wrapText="1"/>
    </xf>
    <xf numFmtId="0" fontId="8" fillId="2" borderId="0" xfId="0" applyFont="1" applyFill="1" applyBorder="1" applyAlignment="1">
      <alignment vertical="center" wrapText="1"/>
    </xf>
    <xf numFmtId="0" fontId="10" fillId="2" borderId="0" xfId="0" applyFont="1" applyFill="1" applyAlignment="1">
      <alignment vertical="top"/>
    </xf>
    <xf numFmtId="0" fontId="20" fillId="6" borderId="0" xfId="0" applyFont="1" applyFill="1" applyAlignment="1">
      <alignment vertical="top"/>
    </xf>
    <xf numFmtId="0" fontId="20" fillId="0" borderId="0" xfId="0" applyFont="1" applyAlignment="1">
      <alignment vertical="top"/>
    </xf>
    <xf numFmtId="15" fontId="10" fillId="0" borderId="0" xfId="0" quotePrefix="1" applyNumberFormat="1" applyFont="1" applyAlignment="1">
      <alignment vertical="top" wrapText="1"/>
    </xf>
    <xf numFmtId="0" fontId="24" fillId="10" borderId="0" xfId="0" applyFont="1" applyFill="1"/>
    <xf numFmtId="0" fontId="25" fillId="0" borderId="54" xfId="0" applyFont="1" applyBorder="1"/>
    <xf numFmtId="0" fontId="26" fillId="3" borderId="10" xfId="0" applyFont="1" applyFill="1" applyBorder="1"/>
    <xf numFmtId="165" fontId="26" fillId="3" borderId="10" xfId="2" applyNumberFormat="1" applyFont="1" applyFill="1" applyBorder="1"/>
    <xf numFmtId="165" fontId="26" fillId="3" borderId="10" xfId="2" applyNumberFormat="1" applyFont="1" applyFill="1" applyBorder="1" applyAlignment="1">
      <alignment horizontal="left"/>
    </xf>
    <xf numFmtId="165" fontId="26" fillId="3" borderId="58" xfId="2" applyNumberFormat="1" applyFont="1" applyFill="1" applyBorder="1"/>
    <xf numFmtId="0" fontId="26" fillId="3" borderId="10" xfId="0" applyFont="1" applyFill="1" applyBorder="1" applyAlignment="1">
      <alignment horizontal="center"/>
    </xf>
    <xf numFmtId="0" fontId="26" fillId="3" borderId="59" xfId="0" applyFont="1" applyFill="1" applyBorder="1" applyAlignment="1">
      <alignment horizontal="center"/>
    </xf>
    <xf numFmtId="0" fontId="26" fillId="3" borderId="60" xfId="0" applyFont="1" applyFill="1" applyBorder="1" applyAlignment="1">
      <alignment horizontal="center"/>
    </xf>
    <xf numFmtId="0" fontId="27" fillId="11" borderId="0" xfId="0" applyFont="1" applyFill="1"/>
    <xf numFmtId="0" fontId="27" fillId="12" borderId="0" xfId="0" applyFont="1" applyFill="1"/>
    <xf numFmtId="165" fontId="27" fillId="12" borderId="0" xfId="2" applyNumberFormat="1" applyFont="1" applyFill="1"/>
    <xf numFmtId="165" fontId="27" fillId="12" borderId="0" xfId="2" applyNumberFormat="1" applyFont="1" applyFill="1" applyAlignment="1">
      <alignment horizontal="left"/>
    </xf>
    <xf numFmtId="165" fontId="27" fillId="12" borderId="61" xfId="2" applyNumberFormat="1" applyFont="1" applyFill="1" applyBorder="1"/>
    <xf numFmtId="1" fontId="27" fillId="11" borderId="0" xfId="0" applyNumberFormat="1" applyFont="1" applyFill="1" applyAlignment="1">
      <alignment horizontal="center"/>
    </xf>
    <xf numFmtId="0" fontId="28" fillId="0" borderId="0" xfId="0" applyFont="1"/>
    <xf numFmtId="165" fontId="28" fillId="0" borderId="0" xfId="2" applyNumberFormat="1" applyFont="1"/>
    <xf numFmtId="165" fontId="28" fillId="0" borderId="0" xfId="2" applyNumberFormat="1" applyFont="1" applyAlignment="1">
      <alignment horizontal="left"/>
    </xf>
    <xf numFmtId="165" fontId="28" fillId="0" borderId="61" xfId="2" applyNumberFormat="1" applyFont="1" applyFill="1" applyBorder="1"/>
    <xf numFmtId="0" fontId="25" fillId="0" borderId="62" xfId="0" applyFont="1" applyBorder="1"/>
    <xf numFmtId="0" fontId="28" fillId="13" borderId="0" xfId="0" applyFont="1" applyFill="1"/>
    <xf numFmtId="165" fontId="28" fillId="13" borderId="0" xfId="2" applyNumberFormat="1" applyFont="1" applyFill="1"/>
    <xf numFmtId="165" fontId="28" fillId="13" borderId="0" xfId="2" applyNumberFormat="1" applyFont="1" applyFill="1" applyAlignment="1">
      <alignment horizontal="left"/>
    </xf>
    <xf numFmtId="165" fontId="28" fillId="13" borderId="61" xfId="2" applyNumberFormat="1" applyFont="1" applyFill="1" applyBorder="1"/>
    <xf numFmtId="165" fontId="28" fillId="11" borderId="0" xfId="2" applyNumberFormat="1" applyFont="1" applyFill="1"/>
    <xf numFmtId="0" fontId="25" fillId="0" borderId="63" xfId="0" applyFont="1" applyBorder="1"/>
    <xf numFmtId="0" fontId="25" fillId="0" borderId="0" xfId="0" applyFont="1"/>
    <xf numFmtId="0" fontId="29" fillId="0" borderId="0" xfId="0" applyFont="1"/>
    <xf numFmtId="0" fontId="30" fillId="0" borderId="0" xfId="0" applyFont="1"/>
    <xf numFmtId="0" fontId="29" fillId="2" borderId="64" xfId="0" applyFont="1" applyFill="1" applyBorder="1"/>
    <xf numFmtId="0" fontId="29" fillId="2" borderId="65" xfId="0" applyFont="1" applyFill="1" applyBorder="1"/>
    <xf numFmtId="0" fontId="29" fillId="2" borderId="66" xfId="0" applyFont="1" applyFill="1" applyBorder="1"/>
    <xf numFmtId="0" fontId="29" fillId="2" borderId="67" xfId="0" applyFont="1" applyFill="1" applyBorder="1"/>
    <xf numFmtId="0" fontId="31" fillId="2" borderId="0" xfId="0" applyFont="1" applyFill="1"/>
    <xf numFmtId="0" fontId="29" fillId="2" borderId="0" xfId="0" applyFont="1" applyFill="1"/>
    <xf numFmtId="0" fontId="29" fillId="2" borderId="61" xfId="0" applyFont="1" applyFill="1" applyBorder="1"/>
    <xf numFmtId="0" fontId="28" fillId="2" borderId="0" xfId="0" applyFont="1" applyFill="1"/>
    <xf numFmtId="0" fontId="29" fillId="2" borderId="0" xfId="0" applyFont="1" applyFill="1" applyAlignment="1">
      <alignment horizontal="left"/>
    </xf>
    <xf numFmtId="0" fontId="30" fillId="2" borderId="0" xfId="0" applyFont="1" applyFill="1" applyAlignment="1">
      <alignment horizontal="centerContinuous"/>
    </xf>
    <xf numFmtId="166" fontId="30" fillId="2" borderId="0" xfId="0" applyNumberFormat="1" applyFont="1" applyFill="1" applyAlignment="1">
      <alignment horizontal="center"/>
    </xf>
    <xf numFmtId="166" fontId="32" fillId="2" borderId="0" xfId="0" applyNumberFormat="1" applyFont="1" applyFill="1"/>
    <xf numFmtId="0" fontId="32" fillId="2" borderId="0" xfId="0" applyFont="1" applyFill="1"/>
    <xf numFmtId="0" fontId="30" fillId="2" borderId="67" xfId="0" applyFont="1" applyFill="1" applyBorder="1"/>
    <xf numFmtId="0" fontId="30" fillId="2" borderId="0" xfId="0" applyFont="1" applyFill="1"/>
    <xf numFmtId="166" fontId="30" fillId="11" borderId="0" xfId="2" applyNumberFormat="1" applyFont="1" applyFill="1" applyBorder="1" applyAlignment="1">
      <alignment horizontal="right"/>
    </xf>
    <xf numFmtId="166" fontId="29" fillId="2" borderId="0" xfId="2" applyNumberFormat="1" applyFont="1" applyFill="1" applyBorder="1" applyAlignment="1">
      <alignment horizontal="right"/>
    </xf>
    <xf numFmtId="0" fontId="30" fillId="2" borderId="61" xfId="0" applyFont="1" applyFill="1" applyBorder="1"/>
    <xf numFmtId="0" fontId="25" fillId="10" borderId="0" xfId="0" applyFont="1" applyFill="1"/>
    <xf numFmtId="167" fontId="29" fillId="2" borderId="0" xfId="2" applyNumberFormat="1" applyFont="1" applyFill="1" applyBorder="1" applyAlignment="1">
      <alignment horizontal="right"/>
    </xf>
    <xf numFmtId="167" fontId="29" fillId="2" borderId="0" xfId="2" applyNumberFormat="1" applyFont="1" applyFill="1" applyBorder="1"/>
    <xf numFmtId="0" fontId="29" fillId="2" borderId="0" xfId="0" applyFont="1" applyFill="1" applyAlignment="1">
      <alignment horizontal="left" indent="1"/>
    </xf>
    <xf numFmtId="166" fontId="29" fillId="11" borderId="0" xfId="2" applyNumberFormat="1" applyFont="1" applyFill="1" applyBorder="1" applyAlignment="1">
      <alignment horizontal="right"/>
    </xf>
    <xf numFmtId="0" fontId="29" fillId="2" borderId="0" xfId="0" applyFont="1" applyFill="1" applyAlignment="1">
      <alignment horizontal="left" wrapText="1" indent="1"/>
    </xf>
    <xf numFmtId="0" fontId="30" fillId="2" borderId="0" xfId="0" applyFont="1" applyFill="1" applyAlignment="1">
      <alignment horizontal="left"/>
    </xf>
    <xf numFmtId="166" fontId="30" fillId="14" borderId="11" xfId="2" applyNumberFormat="1" applyFont="1" applyFill="1" applyBorder="1" applyAlignment="1">
      <alignment horizontal="right"/>
    </xf>
    <xf numFmtId="0" fontId="25" fillId="14" borderId="0" xfId="0" applyFont="1" applyFill="1"/>
    <xf numFmtId="0" fontId="29" fillId="2" borderId="0" xfId="0" applyFont="1" applyFill="1" applyAlignment="1">
      <alignment horizontal="right"/>
    </xf>
    <xf numFmtId="166" fontId="29" fillId="14" borderId="0" xfId="2" applyNumberFormat="1" applyFont="1" applyFill="1" applyBorder="1" applyAlignment="1">
      <alignment horizontal="right"/>
    </xf>
    <xf numFmtId="166" fontId="29" fillId="14" borderId="10" xfId="2" applyNumberFormat="1" applyFont="1" applyFill="1" applyBorder="1" applyAlignment="1">
      <alignment horizontal="right"/>
    </xf>
    <xf numFmtId="0" fontId="30" fillId="2" borderId="0" xfId="0" applyFont="1" applyFill="1" applyAlignment="1">
      <alignment horizontal="left" wrapText="1"/>
    </xf>
    <xf numFmtId="166" fontId="30" fillId="14" borderId="0" xfId="2" applyNumberFormat="1" applyFont="1" applyFill="1" applyBorder="1" applyAlignment="1">
      <alignment horizontal="right"/>
    </xf>
    <xf numFmtId="168" fontId="30" fillId="2" borderId="67" xfId="2" applyNumberFormat="1" applyFont="1" applyFill="1" applyBorder="1"/>
    <xf numFmtId="0" fontId="32" fillId="2" borderId="0" xfId="0" applyFont="1" applyFill="1" applyAlignment="1">
      <alignment wrapText="1"/>
    </xf>
    <xf numFmtId="0" fontId="30" fillId="2" borderId="0" xfId="0" applyFont="1" applyFill="1" applyAlignment="1">
      <alignment wrapText="1"/>
    </xf>
    <xf numFmtId="3" fontId="29" fillId="2" borderId="0" xfId="0" applyNumberFormat="1" applyFont="1" applyFill="1" applyAlignment="1">
      <alignment horizontal="left" indent="1"/>
    </xf>
    <xf numFmtId="0" fontId="32" fillId="2" borderId="0" xfId="0" applyFont="1" applyFill="1" applyAlignment="1">
      <alignment horizontal="right"/>
    </xf>
    <xf numFmtId="166" fontId="30" fillId="2" borderId="0" xfId="2" applyNumberFormat="1" applyFont="1" applyFill="1" applyBorder="1" applyAlignment="1">
      <alignment horizontal="right"/>
    </xf>
    <xf numFmtId="166" fontId="30" fillId="2" borderId="11" xfId="2" applyNumberFormat="1" applyFont="1" applyFill="1" applyBorder="1" applyAlignment="1">
      <alignment horizontal="right"/>
    </xf>
    <xf numFmtId="166" fontId="29" fillId="2" borderId="10" xfId="2" applyNumberFormat="1" applyFont="1" applyFill="1" applyBorder="1" applyAlignment="1">
      <alignment horizontal="right"/>
    </xf>
    <xf numFmtId="0" fontId="30" fillId="2" borderId="10" xfId="0" applyFont="1" applyFill="1" applyBorder="1" applyAlignment="1">
      <alignment horizontal="left"/>
    </xf>
    <xf numFmtId="0" fontId="29" fillId="2" borderId="11" xfId="0" applyFont="1" applyFill="1" applyBorder="1"/>
    <xf numFmtId="169" fontId="30" fillId="2" borderId="0" xfId="2" applyNumberFormat="1" applyFont="1" applyFill="1" applyBorder="1" applyAlignment="1">
      <alignment horizontal="right"/>
    </xf>
    <xf numFmtId="0" fontId="29" fillId="2" borderId="0" xfId="0" applyFont="1" applyFill="1" applyAlignment="1">
      <alignment horizontal="left" wrapText="1"/>
    </xf>
    <xf numFmtId="0" fontId="29" fillId="2" borderId="68" xfId="0" applyFont="1" applyFill="1" applyBorder="1"/>
    <xf numFmtId="0" fontId="29" fillId="2" borderId="69" xfId="0" applyFont="1" applyFill="1" applyBorder="1"/>
    <xf numFmtId="0" fontId="29" fillId="2" borderId="70" xfId="0" applyFont="1" applyFill="1" applyBorder="1"/>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2"/>
    </xf>
    <xf numFmtId="0" fontId="11" fillId="7" borderId="14" xfId="1" applyNumberFormat="1" applyFont="1" applyFill="1" applyBorder="1" applyAlignment="1" applyProtection="1">
      <alignment horizontal="left" vertical="center" wrapText="1" indent="2"/>
    </xf>
    <xf numFmtId="0" fontId="11" fillId="7" borderId="18" xfId="1" applyNumberFormat="1" applyFont="1" applyFill="1" applyBorder="1" applyAlignment="1" applyProtection="1">
      <alignment horizontal="left" vertical="center" wrapText="1" indent="2"/>
    </xf>
    <xf numFmtId="0" fontId="11" fillId="7" borderId="21" xfId="1" applyNumberFormat="1" applyFont="1" applyFill="1" applyBorder="1" applyAlignment="1" applyProtection="1">
      <alignment horizontal="left" vertical="center" wrapText="1" indent="2"/>
    </xf>
    <xf numFmtId="0" fontId="11" fillId="7" borderId="22" xfId="1" applyNumberFormat="1" applyFont="1" applyFill="1" applyBorder="1" applyAlignment="1" applyProtection="1">
      <alignment horizontal="left" vertical="center" wrapText="1" indent="2"/>
    </xf>
    <xf numFmtId="0" fontId="11" fillId="7" borderId="23" xfId="1" applyNumberFormat="1" applyFont="1" applyFill="1" applyBorder="1" applyAlignment="1" applyProtection="1">
      <alignment horizontal="left" vertical="center" wrapText="1" indent="2"/>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2" borderId="0" xfId="0" applyFont="1" applyFill="1" applyAlignment="1">
      <alignment horizontal="left" vertical="top"/>
    </xf>
    <xf numFmtId="0" fontId="10" fillId="2" borderId="0" xfId="0" applyFont="1" applyFill="1" applyAlignment="1">
      <alignment vertical="top"/>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23" fillId="2" borderId="6"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49" fontId="11" fillId="4" borderId="45"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1"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8" fillId="2" borderId="45"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49" xfId="0" applyFont="1" applyFill="1" applyBorder="1" applyAlignment="1">
      <alignment horizontal="left" vertical="top" wrapText="1"/>
    </xf>
    <xf numFmtId="0" fontId="8" fillId="2" borderId="5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53" xfId="0" applyFont="1" applyFill="1" applyBorder="1" applyAlignment="1">
      <alignment horizontal="right" vertical="center" indent="1"/>
    </xf>
    <xf numFmtId="0" fontId="8" fillId="2" borderId="43" xfId="0" applyFont="1" applyFill="1" applyBorder="1" applyAlignment="1">
      <alignment horizontal="right" vertical="center" indent="1"/>
    </xf>
    <xf numFmtId="0" fontId="8" fillId="2" borderId="51" xfId="0" applyFont="1" applyFill="1" applyBorder="1" applyAlignment="1">
      <alignment horizontal="right" vertical="center" indent="1"/>
    </xf>
    <xf numFmtId="0" fontId="8" fillId="2" borderId="40" xfId="0" applyFont="1" applyFill="1" applyBorder="1" applyAlignment="1">
      <alignment horizontal="right" vertical="center" indent="1"/>
    </xf>
    <xf numFmtId="0" fontId="8" fillId="2" borderId="52" xfId="0" applyFont="1" applyFill="1" applyBorder="1" applyAlignment="1">
      <alignment horizontal="right" vertical="center" indent="1"/>
    </xf>
    <xf numFmtId="0" fontId="8" fillId="2" borderId="44" xfId="0" applyFont="1" applyFill="1" applyBorder="1" applyAlignment="1">
      <alignment horizontal="right" vertical="center" indent="1"/>
    </xf>
    <xf numFmtId="165" fontId="11" fillId="5" borderId="15" xfId="2" applyNumberFormat="1" applyFont="1" applyFill="1" applyBorder="1" applyAlignment="1" applyProtection="1">
      <alignment horizontal="center" vertical="center"/>
    </xf>
    <xf numFmtId="165" fontId="11" fillId="5" borderId="16" xfId="2" applyNumberFormat="1" applyFont="1" applyFill="1" applyBorder="1" applyAlignment="1" applyProtection="1">
      <alignment horizontal="center" vertical="center"/>
    </xf>
    <xf numFmtId="0" fontId="8" fillId="2" borderId="0" xfId="0" applyFont="1" applyFill="1" applyAlignment="1">
      <alignment horizontal="left" vertical="center" wrapText="1"/>
    </xf>
    <xf numFmtId="49" fontId="8" fillId="4" borderId="0" xfId="0" applyNumberFormat="1" applyFont="1" applyFill="1" applyAlignment="1">
      <alignment horizontal="left" vertical="center"/>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8" fillId="2" borderId="36"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47"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4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5" borderId="13" xfId="2" applyNumberFormat="1" applyFont="1" applyFill="1" applyBorder="1" applyAlignment="1" applyProtection="1">
      <alignment horizontal="right" vertical="center"/>
    </xf>
    <xf numFmtId="0" fontId="9" fillId="7" borderId="29" xfId="0" applyFont="1" applyFill="1" applyBorder="1" applyAlignment="1">
      <alignment horizontal="center" vertical="center" wrapText="1"/>
    </xf>
    <xf numFmtId="1" fontId="11" fillId="4" borderId="15" xfId="2" applyNumberFormat="1" applyFont="1" applyFill="1" applyBorder="1" applyAlignment="1" applyProtection="1">
      <alignment horizontal="center" vertical="center"/>
      <protection locked="0"/>
    </xf>
    <xf numFmtId="1" fontId="11" fillId="4" borderId="16" xfId="2" applyNumberFormat="1" applyFont="1" applyFill="1" applyBorder="1" applyAlignment="1" applyProtection="1">
      <alignment horizontal="center" vertical="center"/>
      <protection locked="0"/>
    </xf>
    <xf numFmtId="0" fontId="12" fillId="7" borderId="13" xfId="0" applyFont="1" applyFill="1" applyBorder="1" applyAlignment="1">
      <alignment horizontal="center" vertical="top" wrapText="1"/>
    </xf>
    <xf numFmtId="0" fontId="8" fillId="2" borderId="46" xfId="0" applyFont="1" applyFill="1" applyBorder="1" applyAlignment="1">
      <alignment horizontal="left"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25" fillId="10" borderId="55" xfId="0" applyFont="1" applyFill="1" applyBorder="1" applyAlignment="1">
      <alignment horizontal="center"/>
    </xf>
    <xf numFmtId="0" fontId="25" fillId="10" borderId="56" xfId="0" applyFont="1" applyFill="1" applyBorder="1" applyAlignment="1">
      <alignment horizontal="center"/>
    </xf>
    <xf numFmtId="0" fontId="25" fillId="10" borderId="57" xfId="0" applyFont="1" applyFill="1" applyBorder="1" applyAlignment="1">
      <alignment horizontal="center"/>
    </xf>
    <xf numFmtId="166" fontId="30" fillId="2" borderId="10" xfId="0" applyNumberFormat="1" applyFont="1" applyFill="1" applyBorder="1" applyAlignment="1">
      <alignment horizontal="center"/>
    </xf>
    <xf numFmtId="0" fontId="29" fillId="2" borderId="0" xfId="3" quotePrefix="1" applyFont="1" applyFill="1" applyAlignment="1">
      <alignment horizontal="left" vertical="top" wrapText="1" indent="1"/>
    </xf>
  </cellXfs>
  <cellStyles count="4">
    <cellStyle name="Comma" xfId="2" builtinId="3"/>
    <cellStyle name="Comma 15 10" xfId="1" xr:uid="{144EF839-2C7D-414D-AA0E-B046310C202D}"/>
    <cellStyle name="Normal" xfId="0" builtinId="0"/>
    <cellStyle name="Normal 10 2" xfId="3" xr:uid="{3EEA9E00-D0CF-4937-A6DA-05AF650D81E8}"/>
  </cellStyles>
  <dxfs count="4">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0</xdr:row>
      <xdr:rowOff>0</xdr:rowOff>
    </xdr:from>
    <xdr:to>
      <xdr:col>11</xdr:col>
      <xdr:colOff>987425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594850" y="0"/>
          <a:ext cx="166052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18905B77-159E-4B9B-8FED-740F723D0F7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24.74" personId="{18905B77-159E-4B9B-8FED-740F723D0F76}" id="{C7627019-4FBA-4EC1-BF7D-1BB9425B051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7"/>
  <sheetViews>
    <sheetView showGridLines="0" workbookViewId="0">
      <selection activeCell="B5" sqref="B5"/>
    </sheetView>
  </sheetViews>
  <sheetFormatPr defaultColWidth="9.1796875" defaultRowHeight="14" x14ac:dyDescent="0.35"/>
  <cols>
    <col min="1" max="1" width="24.453125" style="71" bestFit="1" customWidth="1"/>
    <col min="2" max="2" width="20.54296875" style="48" bestFit="1" customWidth="1"/>
    <col min="3" max="3" width="22.1796875" style="48" bestFit="1" customWidth="1"/>
    <col min="4" max="4" width="12.453125" style="48" bestFit="1" customWidth="1"/>
    <col min="5" max="16384" width="9.1796875" style="48"/>
  </cols>
  <sheetData>
    <row r="1" spans="1:6" s="149" customFormat="1" x14ac:dyDescent="0.35">
      <c r="A1" s="149" t="s">
        <v>133</v>
      </c>
      <c r="B1" s="149" t="s">
        <v>58</v>
      </c>
      <c r="C1" s="149" t="s">
        <v>59</v>
      </c>
      <c r="F1" s="149" t="s">
        <v>60</v>
      </c>
    </row>
    <row r="2" spans="1:6" x14ac:dyDescent="0.35">
      <c r="A2" s="71" t="s">
        <v>61</v>
      </c>
      <c r="B2" s="48" t="s">
        <v>300</v>
      </c>
      <c r="C2" s="48" t="str">
        <f>B2</f>
        <v>RR-2025-006</v>
      </c>
      <c r="F2" s="48" t="s">
        <v>155</v>
      </c>
    </row>
    <row r="3" spans="1:6" x14ac:dyDescent="0.35">
      <c r="A3" s="71" t="s">
        <v>62</v>
      </c>
      <c r="B3" s="48" t="s">
        <v>320</v>
      </c>
      <c r="C3" s="48" t="s">
        <v>323</v>
      </c>
      <c r="F3" s="48" t="s">
        <v>153</v>
      </c>
    </row>
    <row r="4" spans="1:6" x14ac:dyDescent="0.35">
      <c r="A4" s="71" t="s">
        <v>121</v>
      </c>
      <c r="B4" s="48" t="s">
        <v>287</v>
      </c>
      <c r="C4" s="48" t="s">
        <v>303</v>
      </c>
      <c r="F4" s="48" t="s">
        <v>154</v>
      </c>
    </row>
    <row r="5" spans="1:6" ht="42" x14ac:dyDescent="0.35">
      <c r="A5" s="129" t="s">
        <v>280</v>
      </c>
      <c r="B5" s="48" t="s">
        <v>329</v>
      </c>
      <c r="C5" s="48" t="s">
        <v>319</v>
      </c>
      <c r="D5" s="48" t="s">
        <v>276</v>
      </c>
    </row>
    <row r="6" spans="1:6" x14ac:dyDescent="0.35">
      <c r="A6" s="71" t="s">
        <v>208</v>
      </c>
      <c r="B6" s="72">
        <v>2023</v>
      </c>
      <c r="C6" s="72">
        <v>2023</v>
      </c>
      <c r="F6" s="150" t="s">
        <v>246</v>
      </c>
    </row>
    <row r="7" spans="1:6" x14ac:dyDescent="0.35">
      <c r="A7" s="71" t="s">
        <v>209</v>
      </c>
      <c r="B7" s="90" t="s">
        <v>316</v>
      </c>
      <c r="C7" s="111" t="s">
        <v>304</v>
      </c>
      <c r="F7" s="48" t="s">
        <v>277</v>
      </c>
    </row>
    <row r="8" spans="1:6" x14ac:dyDescent="0.35">
      <c r="A8" s="71" t="s">
        <v>210</v>
      </c>
      <c r="B8" s="72">
        <v>2025</v>
      </c>
      <c r="C8" s="72">
        <f>B8</f>
        <v>2025</v>
      </c>
      <c r="F8" s="48" t="s">
        <v>278</v>
      </c>
    </row>
    <row r="9" spans="1:6" x14ac:dyDescent="0.35">
      <c r="A9" s="71" t="s">
        <v>157</v>
      </c>
      <c r="B9" s="48" t="s">
        <v>305</v>
      </c>
      <c r="C9" s="48" t="s">
        <v>307</v>
      </c>
      <c r="F9" s="72" t="s">
        <v>247</v>
      </c>
    </row>
    <row r="10" spans="1:6" x14ac:dyDescent="0.35">
      <c r="A10" s="71" t="s">
        <v>158</v>
      </c>
      <c r="B10" s="48" t="s">
        <v>306</v>
      </c>
      <c r="C10" s="48" t="s">
        <v>308</v>
      </c>
    </row>
    <row r="11" spans="1:6" x14ac:dyDescent="0.35">
      <c r="A11" s="71" t="s">
        <v>63</v>
      </c>
      <c r="B11" s="91" t="s">
        <v>309</v>
      </c>
      <c r="C11" s="90" t="s">
        <v>310</v>
      </c>
    </row>
    <row r="13" spans="1:6" x14ac:dyDescent="0.35">
      <c r="A13" s="71" t="s">
        <v>211</v>
      </c>
      <c r="B13" s="48" t="s">
        <v>311</v>
      </c>
      <c r="C13" s="48" t="s">
        <v>314</v>
      </c>
      <c r="D13" s="48" t="s">
        <v>315</v>
      </c>
    </row>
    <row r="14" spans="1:6" x14ac:dyDescent="0.35">
      <c r="A14" s="71" t="s">
        <v>212</v>
      </c>
      <c r="B14" s="48" t="s">
        <v>312</v>
      </c>
      <c r="C14" s="110" t="s">
        <v>328</v>
      </c>
      <c r="D14" s="48" t="s">
        <v>313</v>
      </c>
    </row>
    <row r="16" spans="1:6" x14ac:dyDescent="0.35">
      <c r="A16" s="71" t="s">
        <v>66</v>
      </c>
      <c r="B16" s="48" t="s">
        <v>301</v>
      </c>
      <c r="C16" s="48" t="s">
        <v>302</v>
      </c>
    </row>
    <row r="17" spans="1:4" x14ac:dyDescent="0.35">
      <c r="A17" s="129" t="s">
        <v>288</v>
      </c>
      <c r="B17" s="48" t="s">
        <v>324</v>
      </c>
      <c r="C17" s="48" t="s">
        <v>325</v>
      </c>
    </row>
    <row r="19" spans="1:4" x14ac:dyDescent="0.35">
      <c r="A19" s="71" t="s">
        <v>67</v>
      </c>
      <c r="B19" s="90"/>
      <c r="C19" s="90"/>
    </row>
    <row r="20" spans="1:4" x14ac:dyDescent="0.35">
      <c r="A20" s="71" t="s">
        <v>68</v>
      </c>
      <c r="B20" s="151"/>
      <c r="C20" s="90"/>
    </row>
    <row r="21" spans="1:4" x14ac:dyDescent="0.35">
      <c r="A21" s="71" t="s">
        <v>69</v>
      </c>
      <c r="B21" s="90"/>
      <c r="C21" s="90"/>
    </row>
    <row r="23" spans="1:4" x14ac:dyDescent="0.35">
      <c r="A23" s="71" t="s">
        <v>213</v>
      </c>
      <c r="B23" s="48" t="s">
        <v>214</v>
      </c>
      <c r="C23" s="48" t="s">
        <v>214</v>
      </c>
    </row>
    <row r="24" spans="1:4" x14ac:dyDescent="0.35">
      <c r="A24" s="71" t="s">
        <v>215</v>
      </c>
      <c r="B24" s="48" t="s">
        <v>216</v>
      </c>
      <c r="C24" s="48" t="s">
        <v>216</v>
      </c>
    </row>
    <row r="26" spans="1:4" x14ac:dyDescent="0.35">
      <c r="A26" s="71" t="s">
        <v>250</v>
      </c>
      <c r="B26" s="48" t="s">
        <v>251</v>
      </c>
      <c r="C26" s="48" t="s">
        <v>253</v>
      </c>
      <c r="D26" s="71" t="str">
        <f>IF(Intro!$G$24="English",B26,C26)</f>
        <v>Yes</v>
      </c>
    </row>
    <row r="27" spans="1:4" x14ac:dyDescent="0.35">
      <c r="B27" s="48" t="s">
        <v>252</v>
      </c>
      <c r="C27" s="48" t="s">
        <v>254</v>
      </c>
      <c r="D27" s="71" t="str">
        <f>IF(Intro!$G$24="English",B27,C27)</f>
        <v>No</v>
      </c>
    </row>
  </sheetData>
  <sheetProtection algorithmName="SHA-512" hashValue="XF6Bx9YF5Dxr4VUT620kqO4uHl1doIMNgRM4FnQFETWqbUez/Ek7jbOFm8bqBFia/QTqukd7u5X0dJ7xhErAxg==" saltValue="41FdMnGiUZfrH0yI5M9tBA==" spinCount="100000" sheet="1" objects="1" scenarios="1" selectLockedCells="1"/>
  <phoneticPr fontId="15" type="noConversion"/>
  <dataValidations disablePrompts="1"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1"/>
  <sheetViews>
    <sheetView showGridLines="0" zoomScaleNormal="100" workbookViewId="0">
      <selection activeCell="J12" sqref="J12"/>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6" width="15.54296875" style="99" hidden="1" customWidth="1"/>
    <col min="17" max="17" width="9.453125" style="70" customWidth="1"/>
    <col min="18" max="16384" width="9.453125" style="70"/>
  </cols>
  <sheetData>
    <row r="1" spans="1:16" x14ac:dyDescent="0.35">
      <c r="O1" s="127" t="s">
        <v>279</v>
      </c>
      <c r="P1" s="127" t="s">
        <v>279</v>
      </c>
    </row>
    <row r="2" spans="1:16" x14ac:dyDescent="0.35">
      <c r="B2" s="10" t="s">
        <v>0</v>
      </c>
      <c r="C2" s="10"/>
      <c r="D2" s="10"/>
      <c r="O2" s="9" t="s">
        <v>58</v>
      </c>
      <c r="P2" s="9" t="s">
        <v>70</v>
      </c>
    </row>
    <row r="3" spans="1:16" x14ac:dyDescent="0.35">
      <c r="B3" s="2"/>
      <c r="C3" s="2"/>
      <c r="D3" s="2"/>
      <c r="O3" s="5"/>
      <c r="P3" s="5"/>
    </row>
    <row r="4" spans="1:16" s="5" customFormat="1" x14ac:dyDescent="0.35">
      <c r="A4" s="11"/>
      <c r="B4" s="392" t="str">
        <f>Info!B4</f>
        <v>FOREIGN PRODUCER QUESTIONNAIRE</v>
      </c>
      <c r="C4" s="392"/>
      <c r="D4" s="392"/>
      <c r="E4" s="392"/>
      <c r="F4" s="392"/>
      <c r="G4" s="392"/>
      <c r="H4" s="392"/>
      <c r="I4" s="392"/>
      <c r="J4" s="392"/>
      <c r="K4" s="392"/>
      <c r="L4" s="392"/>
      <c r="M4" s="7"/>
      <c r="N4" s="7"/>
      <c r="O4" s="6"/>
      <c r="P4" s="6"/>
    </row>
    <row r="5" spans="1:16" s="5" customFormat="1" x14ac:dyDescent="0.35">
      <c r="A5" s="11"/>
      <c r="B5" s="392" t="str">
        <f>Info!B5</f>
        <v>RR-2025-006</v>
      </c>
      <c r="C5" s="392"/>
      <c r="D5" s="392"/>
      <c r="E5" s="392"/>
      <c r="F5" s="392"/>
      <c r="G5" s="392"/>
      <c r="H5" s="392"/>
      <c r="I5" s="392"/>
      <c r="J5" s="392"/>
      <c r="K5" s="392"/>
      <c r="L5" s="392"/>
      <c r="M5" s="7"/>
      <c r="N5" s="7"/>
      <c r="O5" s="6"/>
      <c r="P5" s="6"/>
    </row>
    <row r="6" spans="1:16" s="6" customFormat="1" x14ac:dyDescent="0.35">
      <c r="A6" s="11"/>
      <c r="B6" s="392" t="str">
        <f>Info!B6</f>
        <v>OIL COUNTRY TUBULAR GOODS II</v>
      </c>
      <c r="C6" s="392"/>
      <c r="D6" s="392"/>
      <c r="E6" s="392"/>
      <c r="F6" s="392"/>
      <c r="G6" s="392"/>
      <c r="H6" s="392"/>
      <c r="I6" s="392"/>
      <c r="J6" s="392"/>
      <c r="K6" s="392"/>
      <c r="L6" s="392"/>
      <c r="O6" s="12"/>
      <c r="P6" s="12"/>
    </row>
    <row r="7" spans="1:16" s="6" customFormat="1" x14ac:dyDescent="0.35">
      <c r="A7" s="11"/>
      <c r="B7" s="13"/>
      <c r="C7" s="13"/>
      <c r="D7" s="13"/>
      <c r="E7" s="14"/>
      <c r="F7" s="14"/>
      <c r="G7" s="14"/>
      <c r="H7" s="14"/>
      <c r="I7" s="14"/>
      <c r="J7" s="14"/>
      <c r="K7" s="14"/>
      <c r="L7" s="14"/>
      <c r="O7" s="12"/>
      <c r="P7" s="12"/>
    </row>
    <row r="8" spans="1:16" x14ac:dyDescent="0.35">
      <c r="B8" s="267" t="str">
        <f>UPPER(IF(Intro!$G$24="English",O8,P8))</f>
        <v>CONFIRMATION OF REPORTED DATA</v>
      </c>
      <c r="C8" s="268"/>
      <c r="D8" s="268"/>
      <c r="E8" s="268"/>
      <c r="F8" s="268"/>
      <c r="G8" s="268"/>
      <c r="H8" s="268"/>
      <c r="I8" s="268"/>
      <c r="J8" s="268"/>
      <c r="K8" s="268"/>
      <c r="L8" s="269"/>
      <c r="O8" s="99" t="s">
        <v>20</v>
      </c>
      <c r="P8" s="99" t="s">
        <v>35</v>
      </c>
    </row>
    <row r="9" spans="1:16" x14ac:dyDescent="0.35">
      <c r="B9" s="267" t="str">
        <f>UPPER(IF(Intro!$G$24="English",O9,P9))</f>
        <v>GENERAL</v>
      </c>
      <c r="C9" s="268"/>
      <c r="D9" s="268"/>
      <c r="E9" s="268"/>
      <c r="F9" s="268"/>
      <c r="G9" s="268"/>
      <c r="H9" s="268"/>
      <c r="I9" s="268"/>
      <c r="J9" s="268"/>
      <c r="K9" s="268"/>
      <c r="L9" s="269"/>
      <c r="O9" s="99" t="s">
        <v>240</v>
      </c>
      <c r="P9" s="102" t="s">
        <v>241</v>
      </c>
    </row>
    <row r="10" spans="1:16" x14ac:dyDescent="0.35">
      <c r="B10" s="73"/>
      <c r="C10" s="31"/>
      <c r="D10" s="31"/>
      <c r="E10" s="31"/>
      <c r="F10" s="31"/>
      <c r="G10" s="31"/>
      <c r="H10" s="31"/>
      <c r="I10" s="31"/>
      <c r="J10" s="31"/>
      <c r="K10" s="31"/>
      <c r="L10" s="74"/>
    </row>
    <row r="11" spans="1:16" s="142" customFormat="1" x14ac:dyDescent="0.35">
      <c r="A11" s="8"/>
      <c r="B11" s="73"/>
      <c r="C11" s="31"/>
      <c r="D11" s="31"/>
      <c r="E11" s="31"/>
      <c r="F11" s="31"/>
      <c r="G11" s="31"/>
      <c r="H11" s="31"/>
      <c r="I11" s="31"/>
      <c r="J11" s="146" t="str">
        <f>IF(Intro!$G$24="English",O11,P11)</f>
        <v>Select Yes or No</v>
      </c>
      <c r="K11" s="31"/>
      <c r="L11" s="74"/>
      <c r="O11" s="142" t="s">
        <v>128</v>
      </c>
      <c r="P11" s="142" t="s">
        <v>266</v>
      </c>
    </row>
    <row r="12" spans="1:16" s="25" customFormat="1" x14ac:dyDescent="0.35">
      <c r="A12" s="75"/>
      <c r="B12" s="247" t="str">
        <f>IF(Intro!$G$24="English",O12,P12)</f>
        <v>Confirm that all data reported in this questionnaire pertain to the goods as defined in the "Intro" tab.</v>
      </c>
      <c r="C12" s="248"/>
      <c r="D12" s="248"/>
      <c r="E12" s="248"/>
      <c r="F12" s="248"/>
      <c r="G12" s="248"/>
      <c r="H12" s="248"/>
      <c r="I12" s="248"/>
      <c r="J12" s="128"/>
      <c r="K12" s="76"/>
      <c r="L12" s="77"/>
      <c r="O12" s="25" t="s">
        <v>272</v>
      </c>
      <c r="P12" s="25" t="s">
        <v>273</v>
      </c>
    </row>
    <row r="13" spans="1:16" s="25" customFormat="1" ht="15" customHeight="1" x14ac:dyDescent="0.35">
      <c r="A13" s="75"/>
      <c r="B13" s="247" t="str">
        <f>IF(Intro!$G$24="English",O13,P13)</f>
        <v>Confirm that all volumes reported in this questionnaire are in tonnes.</v>
      </c>
      <c r="C13" s="248"/>
      <c r="D13" s="248"/>
      <c r="E13" s="248"/>
      <c r="F13" s="248"/>
      <c r="G13" s="248"/>
      <c r="H13" s="248"/>
      <c r="I13" s="248"/>
      <c r="J13" s="69"/>
      <c r="K13" s="78"/>
      <c r="L13" s="7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35">
      <c r="A14" s="75"/>
      <c r="B14" s="247" t="str">
        <f>IF(Intro!$G$24="English",O14,P14)</f>
        <v>Confirm that all values reported in this questionnaire are in Canadian dollars.</v>
      </c>
      <c r="C14" s="248"/>
      <c r="D14" s="248"/>
      <c r="E14" s="248" t="str">
        <f>IF(SUM('Pro 2'!E33:E34)&lt;&gt;0,"X","-")</f>
        <v>-</v>
      </c>
      <c r="F14" s="248" t="str">
        <f>IF(SUM('Pro 2'!F33:F34)&lt;&gt;0,"X","-")</f>
        <v>-</v>
      </c>
      <c r="G14" s="248" t="str">
        <f>IF(SUM('Pro 2'!G33:G34)&lt;&gt;0,"X","-")</f>
        <v>-</v>
      </c>
      <c r="H14" s="248" t="str">
        <f>IF(SUM('Pro 2'!H33:H34)&lt;&gt;0,"X","-")</f>
        <v>-</v>
      </c>
      <c r="I14" s="248" t="str">
        <f>IF(SUM('Pro 2'!I33:I34)&lt;&gt;0,"X","-")</f>
        <v>-</v>
      </c>
      <c r="J14" s="69"/>
      <c r="K14" s="78"/>
      <c r="L14" s="79"/>
      <c r="O14" s="25" t="s">
        <v>151</v>
      </c>
      <c r="P14" s="25" t="s">
        <v>152</v>
      </c>
    </row>
    <row r="15" spans="1:16" s="25" customFormat="1" x14ac:dyDescent="0.35">
      <c r="A15" s="75"/>
      <c r="B15" s="247" t="str">
        <f>IF(Intro!$G$24="English",O15,P15)</f>
        <v>Confirm that all information is reported on a calendar-year basis.</v>
      </c>
      <c r="C15" s="248"/>
      <c r="D15" s="248"/>
      <c r="E15" s="248" t="str">
        <f>IF(SUM('Pro 2'!E36:E37)&lt;&gt;0,"X","-")</f>
        <v>-</v>
      </c>
      <c r="F15" s="248" t="str">
        <f>IF(SUM('Pro 2'!F36:F37)&lt;&gt;0,"X","-")</f>
        <v>-</v>
      </c>
      <c r="G15" s="248" t="str">
        <f>IF(SUM('Pro 2'!G36:G36)&lt;&gt;0,"X","-")</f>
        <v>-</v>
      </c>
      <c r="H15" s="248" t="str">
        <f>IF(SUM('Pro 2'!H36:H37)&lt;&gt;0,"X","-")</f>
        <v>X</v>
      </c>
      <c r="I15" s="248" t="str">
        <f>IF(SUM('Pro 2'!I36:I37)&lt;&gt;0,"X","-")</f>
        <v>X</v>
      </c>
      <c r="J15" s="69"/>
      <c r="K15" s="76"/>
      <c r="L15" s="77"/>
      <c r="O15" s="25" t="s">
        <v>56</v>
      </c>
      <c r="P15" s="25" t="s">
        <v>57</v>
      </c>
    </row>
    <row r="16" spans="1:16" x14ac:dyDescent="0.35">
      <c r="B16" s="73"/>
      <c r="C16" s="31"/>
      <c r="D16" s="31"/>
      <c r="E16" s="31"/>
      <c r="F16" s="31"/>
      <c r="G16" s="31"/>
      <c r="H16" s="31"/>
      <c r="I16" s="31"/>
      <c r="J16" s="31"/>
      <c r="K16" s="31"/>
      <c r="L16" s="74"/>
    </row>
    <row r="17" spans="1:16" s="106" customFormat="1" x14ac:dyDescent="0.35">
      <c r="A17" s="8"/>
      <c r="B17" s="256" t="str">
        <f>IF(Intro!$G$24="English",O17,P17)</f>
        <v>If no, explain.</v>
      </c>
      <c r="C17" s="257"/>
      <c r="D17" s="257"/>
      <c r="E17" s="257"/>
      <c r="F17" s="257"/>
      <c r="G17" s="257"/>
      <c r="H17" s="257"/>
      <c r="I17" s="257"/>
      <c r="J17" s="257"/>
      <c r="K17" s="257"/>
      <c r="L17" s="258"/>
      <c r="O17" s="39" t="s">
        <v>261</v>
      </c>
      <c r="P17" s="6" t="s">
        <v>262</v>
      </c>
    </row>
    <row r="18" spans="1:16" s="25" customFormat="1" x14ac:dyDescent="0.35">
      <c r="A18" s="75"/>
      <c r="B18" s="85"/>
      <c r="C18" s="108"/>
      <c r="D18" s="108"/>
      <c r="E18" s="108"/>
      <c r="F18" s="108"/>
      <c r="G18" s="108"/>
      <c r="H18" s="108"/>
      <c r="I18" s="108"/>
      <c r="J18" s="108"/>
      <c r="K18" s="108"/>
      <c r="L18" s="77"/>
      <c r="O18" s="6"/>
      <c r="P18" s="6"/>
    </row>
    <row r="19" spans="1:16" s="9" customFormat="1" x14ac:dyDescent="0.35">
      <c r="A19" s="8"/>
      <c r="B19" s="369"/>
      <c r="C19" s="461"/>
      <c r="D19" s="461"/>
      <c r="E19" s="461"/>
      <c r="F19" s="461"/>
      <c r="G19" s="461"/>
      <c r="H19" s="461"/>
      <c r="I19" s="461"/>
      <c r="J19" s="461"/>
      <c r="K19" s="461"/>
      <c r="L19" s="371"/>
      <c r="M19" s="25"/>
      <c r="O19" s="7"/>
      <c r="P19" s="7"/>
    </row>
    <row r="20" spans="1:16" s="9" customFormat="1" x14ac:dyDescent="0.35">
      <c r="A20" s="8"/>
      <c r="B20" s="369"/>
      <c r="C20" s="461"/>
      <c r="D20" s="461"/>
      <c r="E20" s="461"/>
      <c r="F20" s="461"/>
      <c r="G20" s="461"/>
      <c r="H20" s="461"/>
      <c r="I20" s="461"/>
      <c r="J20" s="461"/>
      <c r="K20" s="461"/>
      <c r="L20" s="371"/>
      <c r="M20" s="25"/>
      <c r="O20" s="7"/>
      <c r="P20" s="7"/>
    </row>
    <row r="21" spans="1:16" s="9" customFormat="1" x14ac:dyDescent="0.35">
      <c r="A21" s="8"/>
      <c r="B21" s="369"/>
      <c r="C21" s="461"/>
      <c r="D21" s="461"/>
      <c r="E21" s="461"/>
      <c r="F21" s="461"/>
      <c r="G21" s="461"/>
      <c r="H21" s="461"/>
      <c r="I21" s="461"/>
      <c r="J21" s="461"/>
      <c r="K21" s="461"/>
      <c r="L21" s="371"/>
      <c r="M21" s="25"/>
      <c r="O21" s="7"/>
      <c r="P21" s="7"/>
    </row>
    <row r="22" spans="1:16" s="9" customFormat="1" x14ac:dyDescent="0.35">
      <c r="A22" s="8"/>
      <c r="B22" s="369"/>
      <c r="C22" s="461"/>
      <c r="D22" s="461"/>
      <c r="E22" s="461"/>
      <c r="F22" s="461"/>
      <c r="G22" s="461"/>
      <c r="H22" s="461"/>
      <c r="I22" s="461"/>
      <c r="J22" s="461"/>
      <c r="K22" s="461"/>
      <c r="L22" s="371"/>
      <c r="M22" s="25"/>
      <c r="O22" s="7"/>
      <c r="P22" s="7"/>
    </row>
    <row r="23" spans="1:16" s="9" customFormat="1" x14ac:dyDescent="0.35">
      <c r="A23" s="8"/>
      <c r="B23" s="369"/>
      <c r="C23" s="461"/>
      <c r="D23" s="461"/>
      <c r="E23" s="461"/>
      <c r="F23" s="461"/>
      <c r="G23" s="461"/>
      <c r="H23" s="461"/>
      <c r="I23" s="461"/>
      <c r="J23" s="461"/>
      <c r="K23" s="461"/>
      <c r="L23" s="371"/>
      <c r="M23" s="25"/>
      <c r="O23" s="7"/>
      <c r="P23" s="7"/>
    </row>
    <row r="24" spans="1:16" s="9" customFormat="1" x14ac:dyDescent="0.35">
      <c r="A24" s="8"/>
      <c r="B24" s="369"/>
      <c r="C24" s="461"/>
      <c r="D24" s="461"/>
      <c r="E24" s="461"/>
      <c r="F24" s="461"/>
      <c r="G24" s="461"/>
      <c r="H24" s="461"/>
      <c r="I24" s="461"/>
      <c r="J24" s="461"/>
      <c r="K24" s="461"/>
      <c r="L24" s="371"/>
      <c r="M24" s="25"/>
      <c r="O24" s="7"/>
      <c r="P24" s="7"/>
    </row>
    <row r="25" spans="1:16" s="9" customFormat="1" x14ac:dyDescent="0.35">
      <c r="A25" s="8"/>
      <c r="B25" s="369"/>
      <c r="C25" s="461"/>
      <c r="D25" s="461"/>
      <c r="E25" s="461"/>
      <c r="F25" s="461"/>
      <c r="G25" s="461"/>
      <c r="H25" s="461"/>
      <c r="I25" s="461"/>
      <c r="J25" s="461"/>
      <c r="K25" s="461"/>
      <c r="L25" s="371"/>
      <c r="M25" s="25"/>
      <c r="O25" s="7"/>
      <c r="P25" s="7"/>
    </row>
    <row r="26" spans="1:16" s="9" customFormat="1" x14ac:dyDescent="0.35">
      <c r="A26" s="8"/>
      <c r="B26" s="369"/>
      <c r="C26" s="461"/>
      <c r="D26" s="461"/>
      <c r="E26" s="461"/>
      <c r="F26" s="461"/>
      <c r="G26" s="461"/>
      <c r="H26" s="461"/>
      <c r="I26" s="461"/>
      <c r="J26" s="461"/>
      <c r="K26" s="461"/>
      <c r="L26" s="371"/>
      <c r="M26" s="25"/>
      <c r="O26" s="7"/>
      <c r="P26" s="7"/>
    </row>
    <row r="27" spans="1:16" s="106" customFormat="1" x14ac:dyDescent="0.35">
      <c r="A27" s="8"/>
      <c r="B27" s="73"/>
      <c r="C27" s="65"/>
      <c r="D27" s="65"/>
      <c r="E27" s="65"/>
      <c r="F27" s="65"/>
      <c r="G27" s="65"/>
      <c r="H27" s="65"/>
      <c r="I27" s="65"/>
      <c r="J27" s="65"/>
      <c r="K27" s="65"/>
      <c r="L27" s="74"/>
    </row>
    <row r="28" spans="1:16" x14ac:dyDescent="0.35">
      <c r="B28" s="267" t="str">
        <f>UPPER(IF(Intro!$G$24="English",O28,P28))</f>
        <v>PRODUCTION AND SALES</v>
      </c>
      <c r="C28" s="268"/>
      <c r="D28" s="268"/>
      <c r="E28" s="268"/>
      <c r="F28" s="268"/>
      <c r="G28" s="268"/>
      <c r="H28" s="268"/>
      <c r="I28" s="268"/>
      <c r="J28" s="268"/>
      <c r="K28" s="268"/>
      <c r="L28" s="269"/>
      <c r="O28" s="99" t="s">
        <v>242</v>
      </c>
      <c r="P28" s="99" t="s">
        <v>243</v>
      </c>
    </row>
    <row r="29" spans="1:16" x14ac:dyDescent="0.35">
      <c r="B29" s="73"/>
      <c r="C29" s="31"/>
      <c r="D29" s="31"/>
      <c r="E29" s="31"/>
      <c r="F29" s="31"/>
      <c r="G29" s="31"/>
      <c r="H29" s="31"/>
      <c r="I29" s="31"/>
      <c r="J29" s="31"/>
      <c r="K29" s="31"/>
      <c r="L29" s="74"/>
    </row>
    <row r="30" spans="1:16" ht="28" x14ac:dyDescent="0.35">
      <c r="A30" s="8" t="s">
        <v>156</v>
      </c>
      <c r="B30" s="360" t="str">
        <f>IF(Intro!$G$24="English",O30,P30)</f>
        <v>Note: Public/non-confidential information in this table is automatically generated from the information provided in the "Pro 1" and "Pro 2" tabs. Any changes to this public summary must therefore be made in the "Pro 1" and "Pro 2" tabs.</v>
      </c>
      <c r="C30" s="361"/>
      <c r="D30" s="361"/>
      <c r="E30" s="361"/>
      <c r="F30" s="361"/>
      <c r="G30" s="361"/>
      <c r="H30" s="361"/>
      <c r="I30" s="361"/>
      <c r="J30" s="361"/>
      <c r="K30" s="361"/>
      <c r="L30" s="362"/>
      <c r="O30" s="99" t="s">
        <v>64</v>
      </c>
      <c r="P30" s="99" t="s">
        <v>65</v>
      </c>
    </row>
    <row r="31" spans="1:16" x14ac:dyDescent="0.35">
      <c r="B31" s="73"/>
      <c r="C31" s="31"/>
      <c r="D31" s="31"/>
      <c r="E31" s="31"/>
      <c r="F31" s="31"/>
      <c r="G31" s="31"/>
      <c r="H31" s="31"/>
      <c r="I31" s="31"/>
      <c r="J31" s="31"/>
      <c r="K31" s="31"/>
      <c r="L31" s="74"/>
    </row>
    <row r="32" spans="1:16" x14ac:dyDescent="0.35">
      <c r="B32" s="62"/>
      <c r="C32" s="16"/>
      <c r="D32" s="16"/>
      <c r="E32" s="418">
        <f>Variables!B6</f>
        <v>2023</v>
      </c>
      <c r="F32" s="418">
        <f>E32+1</f>
        <v>2024</v>
      </c>
      <c r="G32" s="418">
        <f>F32+1</f>
        <v>2025</v>
      </c>
      <c r="H32" s="418" t="str">
        <f>'Pro 1'!J17</f>
        <v>Jan-Mar 2025</v>
      </c>
      <c r="I32" s="418" t="str">
        <f>'Pro 1'!K17</f>
        <v>Jan-Mar 2026</v>
      </c>
      <c r="J32" s="78"/>
      <c r="K32" s="78"/>
      <c r="L32" s="79"/>
      <c r="O32" s="100"/>
    </row>
    <row r="33" spans="1:16" x14ac:dyDescent="0.35">
      <c r="B33" s="62"/>
      <c r="C33" s="16"/>
      <c r="D33" s="16"/>
      <c r="E33" s="419"/>
      <c r="F33" s="419"/>
      <c r="G33" s="419"/>
      <c r="H33" s="419"/>
      <c r="I33" s="419"/>
      <c r="J33" s="78"/>
      <c r="K33" s="78"/>
      <c r="L33" s="79"/>
      <c r="O33" s="100"/>
    </row>
    <row r="34" spans="1:16" s="25" customFormat="1" x14ac:dyDescent="0.35">
      <c r="A34" s="75"/>
      <c r="B34" s="396" t="str">
        <f>'Pro 1'!B19</f>
        <v>Production of the goods</v>
      </c>
      <c r="C34" s="460"/>
      <c r="D34" s="397"/>
      <c r="E34" s="59" t="str">
        <f>IF('Pro 1'!G19&lt;&gt;0,"X","-")</f>
        <v>-</v>
      </c>
      <c r="F34" s="59" t="str">
        <f>IF('Pro 1'!H19&lt;&gt;0,"X","-")</f>
        <v>-</v>
      </c>
      <c r="G34" s="59" t="str">
        <f>IF('Pro 1'!I19&lt;&gt;0,"X","-")</f>
        <v>-</v>
      </c>
      <c r="H34" s="59" t="str">
        <f>IF('Pro 1'!J19&lt;&gt;0,"X","-")</f>
        <v>-</v>
      </c>
      <c r="I34" s="59" t="str">
        <f>IF('Pro 1'!K19&lt;&gt;0,"X","-")</f>
        <v>-</v>
      </c>
      <c r="J34" s="78"/>
      <c r="K34" s="78"/>
      <c r="L34" s="79"/>
    </row>
    <row r="35" spans="1:16" s="25" customFormat="1" ht="14.5" customHeight="1" x14ac:dyDescent="0.35">
      <c r="A35" s="75"/>
      <c r="B35" s="396" t="str">
        <f>'Pro 2'!B40</f>
        <v>Sales in country of production</v>
      </c>
      <c r="C35" s="460"/>
      <c r="D35" s="397"/>
      <c r="E35" s="59" t="str">
        <f>IF(SUM('Pro 2'!G40:G41)&lt;&gt;0,"X","-")</f>
        <v>-</v>
      </c>
      <c r="F35" s="59" t="str">
        <f>IF(SUM('Pro 2'!H40:H41)&lt;&gt;0,"X","-")</f>
        <v>-</v>
      </c>
      <c r="G35" s="59" t="str">
        <f>IF(SUM('Pro 2'!I40:I41)&lt;&gt;0,"X","-")</f>
        <v>-</v>
      </c>
      <c r="H35" s="59" t="str">
        <f>IF(SUM('Pro 2'!J40:J41)&lt;&gt;0,"X","-")</f>
        <v>-</v>
      </c>
      <c r="I35" s="59" t="str">
        <f>IF(SUM('Pro 2'!K40:K41)&lt;&gt;0,"X","-")</f>
        <v>-</v>
      </c>
      <c r="J35" s="78"/>
      <c r="K35" s="78"/>
      <c r="L35" s="79"/>
    </row>
    <row r="36" spans="1:16" s="25" customFormat="1" ht="14.5" customHeight="1" x14ac:dyDescent="0.35">
      <c r="A36" s="75"/>
      <c r="B36" s="396" t="str">
        <f>'Pro 2'!B43</f>
        <v>Export sales to Canada</v>
      </c>
      <c r="C36" s="460"/>
      <c r="D36" s="397"/>
      <c r="E36" s="59" t="str">
        <f>IF(SUM('Pro 2'!G43:G44)&lt;&gt;0,"X","-")</f>
        <v>-</v>
      </c>
      <c r="F36" s="59" t="str">
        <f>IF(SUM('Pro 2'!H43:H44)&lt;&gt;0,"X","-")</f>
        <v>-</v>
      </c>
      <c r="G36" s="59" t="str">
        <f>IF(SUM('Pro 2'!I43:I44)&lt;&gt;0,"X","-")</f>
        <v>-</v>
      </c>
      <c r="H36" s="59" t="str">
        <f>IF(SUM('Pro 2'!J43:J44)&lt;&gt;0,"X","-")</f>
        <v>-</v>
      </c>
      <c r="I36" s="59" t="str">
        <f>IF(SUM('Pro 2'!K43:K44)&lt;&gt;0,"X","-")</f>
        <v>-</v>
      </c>
      <c r="J36" s="78"/>
      <c r="K36" s="78"/>
      <c r="L36" s="79"/>
    </row>
    <row r="37" spans="1:16" s="25" customFormat="1" ht="14.5" customHeight="1" x14ac:dyDescent="0.35">
      <c r="A37" s="75"/>
      <c r="B37" s="396" t="str">
        <f>'Pro 2'!B46</f>
        <v>Export sales to the United States of America</v>
      </c>
      <c r="C37" s="460"/>
      <c r="D37" s="397"/>
      <c r="E37" s="59" t="str">
        <f>IF(SUM('Pro 2'!G46:G47)&lt;&gt;0,"X","-")</f>
        <v>-</v>
      </c>
      <c r="F37" s="59" t="str">
        <f>IF(SUM('Pro 2'!H46:H47)&lt;&gt;0,"X","-")</f>
        <v>-</v>
      </c>
      <c r="G37" s="59" t="str">
        <f>IF(SUM('Pro 2'!I46:I47)&lt;&gt;0,"X","-")</f>
        <v>-</v>
      </c>
      <c r="H37" s="59" t="str">
        <f>IF(SUM('Pro 2'!J46:J47)&lt;&gt;0,"X","-")</f>
        <v>-</v>
      </c>
      <c r="I37" s="59" t="str">
        <f>IF(SUM('Pro 2'!K46:K47)&lt;&gt;0,"X","-")</f>
        <v>-</v>
      </c>
      <c r="J37" s="78"/>
      <c r="K37" s="78"/>
      <c r="L37" s="79"/>
    </row>
    <row r="38" spans="1:16" s="25" customFormat="1" ht="14.5" customHeight="1" x14ac:dyDescent="0.35">
      <c r="A38" s="75"/>
      <c r="B38" s="396" t="str">
        <f>'Pro 2'!B49</f>
        <v>Export sales to all other countries</v>
      </c>
      <c r="C38" s="460"/>
      <c r="D38" s="397"/>
      <c r="E38" s="59" t="str">
        <f>IF(SUM('Pro 2'!G49:G50)&lt;&gt;0,"X","-")</f>
        <v>-</v>
      </c>
      <c r="F38" s="59" t="str">
        <f>IF(SUM('Pro 2'!H49:H50)&lt;&gt;0,"X","-")</f>
        <v>-</v>
      </c>
      <c r="G38" s="59" t="str">
        <f>IF(SUM('Pro 2'!I49:I50)&lt;&gt;0,"X","-")</f>
        <v>-</v>
      </c>
      <c r="H38" s="59" t="str">
        <f>IF(SUM('Pro 2'!J49:J50)&lt;&gt;0,"X","-")</f>
        <v>-</v>
      </c>
      <c r="I38" s="59" t="str">
        <f>IF(SUM('Pro 2'!K49:K50)&lt;&gt;0,"X","-")</f>
        <v>-</v>
      </c>
      <c r="J38" s="78"/>
      <c r="K38" s="78"/>
      <c r="L38" s="79"/>
    </row>
    <row r="39" spans="1:16" s="25" customFormat="1" ht="14.5" customHeight="1" x14ac:dyDescent="0.35">
      <c r="A39" s="75"/>
      <c r="B39" s="447" t="str">
        <f>IF(Intro!$G$24="English",O39,P39)</f>
        <v>Export markets</v>
      </c>
      <c r="C39" s="448"/>
      <c r="D39" s="449"/>
      <c r="E39" s="462" t="str">
        <f>IF('Pro 2'!D54="","-",'Pro 2'!D54)</f>
        <v>-</v>
      </c>
      <c r="F39" s="463"/>
      <c r="G39" s="463"/>
      <c r="H39" s="463"/>
      <c r="I39" s="464"/>
      <c r="J39" s="78"/>
      <c r="K39" s="78"/>
      <c r="L39" s="79"/>
      <c r="O39" s="25" t="s">
        <v>244</v>
      </c>
      <c r="P39" s="25" t="s">
        <v>245</v>
      </c>
    </row>
    <row r="40" spans="1:16" s="25" customFormat="1" ht="14.5" customHeight="1" x14ac:dyDescent="0.35">
      <c r="A40" s="75"/>
      <c r="B40" s="450"/>
      <c r="C40" s="451"/>
      <c r="D40" s="452"/>
      <c r="E40" s="465"/>
      <c r="F40" s="466"/>
      <c r="G40" s="466"/>
      <c r="H40" s="466"/>
      <c r="I40" s="467"/>
      <c r="J40" s="78"/>
      <c r="K40" s="78"/>
      <c r="L40" s="79"/>
    </row>
    <row r="41" spans="1:16" x14ac:dyDescent="0.35">
      <c r="B41" s="80"/>
      <c r="C41" s="81"/>
      <c r="D41" s="81"/>
      <c r="E41" s="81"/>
      <c r="F41" s="81"/>
      <c r="G41" s="81"/>
      <c r="H41" s="81"/>
      <c r="I41" s="81"/>
      <c r="J41" s="81"/>
      <c r="K41" s="81"/>
      <c r="L41" s="82"/>
    </row>
  </sheetData>
  <sheetProtection algorithmName="SHA-512" hashValue="heCtu4M9UitsuCf/2Z3/mzUoQXyjc0rCzocmpLj0TycWNEcnNOY5OSkw2X7sGLl+Grl/ups2djxGJvt26jouxQ==" saltValue="gN7YsZHmhZqdq6VYq5tjgw==" spinCount="100000" sheet="1" objects="1" scenarios="1" selectLockedCells="1"/>
  <mergeCells count="25">
    <mergeCell ref="B35:D35"/>
    <mergeCell ref="B36:D36"/>
    <mergeCell ref="B37:D37"/>
    <mergeCell ref="E39:I40"/>
    <mergeCell ref="B39:D40"/>
    <mergeCell ref="B38:D38"/>
    <mergeCell ref="B12:I12"/>
    <mergeCell ref="E32:E33"/>
    <mergeCell ref="F32:F33"/>
    <mergeCell ref="G32:G33"/>
    <mergeCell ref="H32:H33"/>
    <mergeCell ref="I32:I33"/>
    <mergeCell ref="B17:L17"/>
    <mergeCell ref="B19:L26"/>
    <mergeCell ref="B34:D34"/>
    <mergeCell ref="B28:L28"/>
    <mergeCell ref="B30:L30"/>
    <mergeCell ref="B13:I13"/>
    <mergeCell ref="B14:I14"/>
    <mergeCell ref="B15:I15"/>
    <mergeCell ref="B8:L8"/>
    <mergeCell ref="B9:L9"/>
    <mergeCell ref="B4:L4"/>
    <mergeCell ref="B5:L5"/>
    <mergeCell ref="B6:L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J12:J15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F5A4-7993-4760-9528-20DDF1AEEFBF}">
  <sheetPr>
    <tabColor rgb="FFFF0000"/>
  </sheetPr>
  <dimension ref="A1:N12"/>
  <sheetViews>
    <sheetView zoomScale="80" zoomScaleNormal="80" workbookViewId="0">
      <selection activeCell="E8" sqref="E8"/>
    </sheetView>
  </sheetViews>
  <sheetFormatPr defaultRowHeight="14.5" x14ac:dyDescent="0.35"/>
  <cols>
    <col min="1" max="1" width="27.81640625" customWidth="1"/>
    <col min="2" max="5" width="12.81640625" customWidth="1"/>
    <col min="6" max="6" width="45.26953125" customWidth="1"/>
    <col min="7" max="8" width="12.81640625" customWidth="1"/>
    <col min="9" max="13" width="8.81640625" customWidth="1"/>
  </cols>
  <sheetData>
    <row r="1" spans="1:14" ht="15" thickBot="1" x14ac:dyDescent="0.4"/>
    <row r="2" spans="1:14" ht="15" thickBot="1" x14ac:dyDescent="0.4">
      <c r="A2" s="152" t="s">
        <v>330</v>
      </c>
      <c r="F2" s="153" t="str">
        <f>IF(F8="-","Don't","Copy")</f>
        <v>Don't</v>
      </c>
      <c r="I2" s="468" t="s">
        <v>330</v>
      </c>
      <c r="J2" s="469"/>
      <c r="K2" s="469"/>
      <c r="L2" s="469"/>
      <c r="M2" s="470"/>
    </row>
    <row r="3" spans="1:14" ht="15" thickBot="1" x14ac:dyDescent="0.4">
      <c r="A3" s="154" t="s">
        <v>331</v>
      </c>
      <c r="B3" s="154" t="s">
        <v>332</v>
      </c>
      <c r="C3" s="154" t="s">
        <v>333</v>
      </c>
      <c r="D3" s="155" t="s">
        <v>334</v>
      </c>
      <c r="E3" s="155" t="s">
        <v>335</v>
      </c>
      <c r="F3" s="155" t="s">
        <v>336</v>
      </c>
      <c r="G3" s="156" t="s">
        <v>337</v>
      </c>
      <c r="H3" s="157" t="s">
        <v>338</v>
      </c>
      <c r="I3" s="158">
        <v>2023</v>
      </c>
      <c r="J3" s="158">
        <v>2024</v>
      </c>
      <c r="K3" s="159">
        <v>2025</v>
      </c>
      <c r="L3" s="158">
        <v>2025</v>
      </c>
      <c r="M3" s="160">
        <v>2026</v>
      </c>
    </row>
    <row r="4" spans="1:14" x14ac:dyDescent="0.35">
      <c r="A4" s="161">
        <f>Intro!E57</f>
        <v>0</v>
      </c>
      <c r="B4" s="162" t="s">
        <v>339</v>
      </c>
      <c r="C4" s="162" t="s">
        <v>340</v>
      </c>
      <c r="D4" s="163" t="s">
        <v>341</v>
      </c>
      <c r="E4" s="163" t="s">
        <v>341</v>
      </c>
      <c r="F4" s="163"/>
      <c r="G4" s="164" t="s">
        <v>341</v>
      </c>
      <c r="H4" s="165" t="s">
        <v>341</v>
      </c>
      <c r="I4" s="166" t="str">
        <f>Confirm!E34</f>
        <v>-</v>
      </c>
      <c r="J4" s="166" t="str">
        <f>Confirm!F34</f>
        <v>-</v>
      </c>
      <c r="K4" s="166" t="str">
        <f>Confirm!G34</f>
        <v>-</v>
      </c>
      <c r="L4" s="166" t="str">
        <f>Confirm!H34</f>
        <v>-</v>
      </c>
      <c r="M4" s="166" t="str">
        <f>Confirm!I34</f>
        <v>-</v>
      </c>
      <c r="N4" s="153" t="str">
        <f>IF((COUNTIF(I4:M4,"X")&gt;=1),"Copy","Don't")</f>
        <v>Don't</v>
      </c>
    </row>
    <row r="5" spans="1:14" x14ac:dyDescent="0.35">
      <c r="A5" s="167">
        <f>A4</f>
        <v>0</v>
      </c>
      <c r="B5" s="167" t="s">
        <v>339</v>
      </c>
      <c r="C5" s="167" t="s">
        <v>342</v>
      </c>
      <c r="D5" s="168" t="s">
        <v>341</v>
      </c>
      <c r="E5" s="168" t="s">
        <v>341</v>
      </c>
      <c r="F5" s="168"/>
      <c r="G5" s="169" t="s">
        <v>341</v>
      </c>
      <c r="H5" s="170" t="s">
        <v>341</v>
      </c>
      <c r="I5" s="166" t="str">
        <f>Confirm!E35</f>
        <v>-</v>
      </c>
      <c r="J5" s="166" t="str">
        <f>Confirm!F35</f>
        <v>-</v>
      </c>
      <c r="K5" s="166" t="str">
        <f>Confirm!G35</f>
        <v>-</v>
      </c>
      <c r="L5" s="166" t="str">
        <f>Confirm!H35</f>
        <v>-</v>
      </c>
      <c r="M5" s="166" t="str">
        <f>Confirm!I35</f>
        <v>-</v>
      </c>
      <c r="N5" s="171" t="str">
        <f t="shared" ref="N5:N8" si="0">IF((COUNTIF(I5:M5,"X")&gt;=1),"Copy","Don't")</f>
        <v>Don't</v>
      </c>
    </row>
    <row r="6" spans="1:14" x14ac:dyDescent="0.35">
      <c r="A6" s="172">
        <f>A5</f>
        <v>0</v>
      </c>
      <c r="B6" s="172" t="s">
        <v>339</v>
      </c>
      <c r="C6" s="172" t="s">
        <v>343</v>
      </c>
      <c r="D6" s="173" t="s">
        <v>344</v>
      </c>
      <c r="E6" s="173" t="s">
        <v>341</v>
      </c>
      <c r="F6" s="173"/>
      <c r="G6" s="174" t="s">
        <v>341</v>
      </c>
      <c r="H6" s="175" t="s">
        <v>341</v>
      </c>
      <c r="I6" s="166" t="str">
        <f>Confirm!E36</f>
        <v>-</v>
      </c>
      <c r="J6" s="166" t="str">
        <f>Confirm!F36</f>
        <v>-</v>
      </c>
      <c r="K6" s="166" t="str">
        <f>Confirm!G36</f>
        <v>-</v>
      </c>
      <c r="L6" s="166" t="str">
        <f>Confirm!H36</f>
        <v>-</v>
      </c>
      <c r="M6" s="166" t="str">
        <f>Confirm!I36</f>
        <v>-</v>
      </c>
      <c r="N6" s="171" t="str">
        <f t="shared" si="0"/>
        <v>Don't</v>
      </c>
    </row>
    <row r="7" spans="1:14" x14ac:dyDescent="0.35">
      <c r="A7" s="167">
        <f>A6</f>
        <v>0</v>
      </c>
      <c r="B7" s="167" t="s">
        <v>339</v>
      </c>
      <c r="C7" s="167" t="s">
        <v>343</v>
      </c>
      <c r="D7" s="168" t="s">
        <v>345</v>
      </c>
      <c r="E7" s="168" t="s">
        <v>341</v>
      </c>
      <c r="F7" s="168"/>
      <c r="G7" s="169" t="s">
        <v>341</v>
      </c>
      <c r="H7" s="170" t="s">
        <v>341</v>
      </c>
      <c r="I7" s="166" t="str">
        <f>Confirm!E37</f>
        <v>-</v>
      </c>
      <c r="J7" s="166" t="str">
        <f>Confirm!F37</f>
        <v>-</v>
      </c>
      <c r="K7" s="166" t="str">
        <f>Confirm!G37</f>
        <v>-</v>
      </c>
      <c r="L7" s="166" t="str">
        <f>Confirm!H37</f>
        <v>-</v>
      </c>
      <c r="M7" s="166" t="str">
        <f>Confirm!I37</f>
        <v>-</v>
      </c>
      <c r="N7" s="171" t="str">
        <f t="shared" si="0"/>
        <v>Don't</v>
      </c>
    </row>
    <row r="8" spans="1:14" ht="15" thickBot="1" x14ac:dyDescent="0.4">
      <c r="A8" s="172">
        <f>A7</f>
        <v>0</v>
      </c>
      <c r="B8" s="172" t="s">
        <v>339</v>
      </c>
      <c r="C8" s="172" t="s">
        <v>343</v>
      </c>
      <c r="D8" s="173" t="s">
        <v>346</v>
      </c>
      <c r="E8" s="173" t="s">
        <v>341</v>
      </c>
      <c r="F8" s="176" t="str">
        <f>Confirm!E39</f>
        <v>-</v>
      </c>
      <c r="G8" s="174" t="s">
        <v>341</v>
      </c>
      <c r="H8" s="175" t="s">
        <v>341</v>
      </c>
      <c r="I8" s="166" t="str">
        <f>Confirm!E38</f>
        <v>-</v>
      </c>
      <c r="J8" s="166" t="str">
        <f>Confirm!F38</f>
        <v>-</v>
      </c>
      <c r="K8" s="166" t="str">
        <f>Confirm!G38</f>
        <v>-</v>
      </c>
      <c r="L8" s="166" t="str">
        <f>Confirm!H38</f>
        <v>-</v>
      </c>
      <c r="M8" s="166" t="str">
        <f>Confirm!I38</f>
        <v>-</v>
      </c>
      <c r="N8" s="177" t="str">
        <f t="shared" si="0"/>
        <v>Don't</v>
      </c>
    </row>
    <row r="9" spans="1:14" x14ac:dyDescent="0.35">
      <c r="N9" s="178"/>
    </row>
    <row r="10" spans="1:14" x14ac:dyDescent="0.35">
      <c r="N10" s="178"/>
    </row>
    <row r="11" spans="1:14" x14ac:dyDescent="0.35">
      <c r="N11" s="178"/>
    </row>
    <row r="12" spans="1:14" x14ac:dyDescent="0.35">
      <c r="N12" s="178"/>
    </row>
  </sheetData>
  <sheetProtection algorithmName="SHA-512" hashValue="fiRBAc1yMfB4kM4DgTdKfNrD5yoSYd/ui7FkcagCi1Xf5D4sLV9cgSVQTQjDYInaRwKKeQeHVh+6ZSjyh8OJOw==" saltValue="DBAPredtgjW5sRmq2LRLSQ==" spinCount="100000" sheet="1" objects="1" scenarios="1" selectLockedCells="1"/>
  <mergeCells count="1">
    <mergeCell ref="I2:M2"/>
  </mergeCells>
  <conditionalFormatting sqref="F2">
    <cfRule type="containsText" dxfId="3" priority="1" operator="containsText" text="Don't">
      <formula>NOT(ISERROR(SEARCH("Don't",F2)))</formula>
    </cfRule>
    <cfRule type="containsText" dxfId="2" priority="2" operator="containsText" text="Copy">
      <formula>NOT(ISERROR(SEARCH("Copy",F2)))</formula>
    </cfRule>
  </conditionalFormatting>
  <conditionalFormatting sqref="N4:N12">
    <cfRule type="containsText" dxfId="1" priority="3" operator="containsText" text="Don't">
      <formula>NOT(ISERROR(SEARCH("Don't",N4)))</formula>
    </cfRule>
    <cfRule type="containsText" dxfId="0" priority="4" operator="containsText" text="Copy">
      <formula>NOT(ISERROR(SEARCH("Copy",N4)))</formula>
    </cfRule>
  </conditionalFormatting>
  <dataValidations count="4">
    <dataValidation type="list" allowBlank="1" showInputMessage="1" showErrorMessage="1" sqref="D4:D8" xr:uid="{7318726E-60A1-4F84-B7BE-31B3114A8000}">
      <formula1>$D$1:$D$11</formula1>
    </dataValidation>
    <dataValidation type="list" allowBlank="1" showInputMessage="1" showErrorMessage="1" sqref="H4:H8" xr:uid="{61593F5D-9420-42AF-BB4B-6F01B9852473}">
      <formula1>$H$1:$H$3</formula1>
    </dataValidation>
    <dataValidation type="list" allowBlank="1" showInputMessage="1" showErrorMessage="1" sqref="C4:C8" xr:uid="{988987B9-F924-43C6-897A-A530D9CE37FE}">
      <formula1>$C$1:$C$6</formula1>
    </dataValidation>
    <dataValidation type="list" allowBlank="1" showInputMessage="1" showErrorMessage="1" sqref="B4" xr:uid="{5870D241-0BBF-4B9B-92C0-2D71D4C309C1}">
      <formula1>$B$1:$B$3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98F2-453A-4C26-A28A-0088AC0EF1AE}">
  <sheetPr>
    <tabColor rgb="FFFF0000"/>
  </sheetPr>
  <dimension ref="A1:R54"/>
  <sheetViews>
    <sheetView workbookViewId="0">
      <selection activeCell="E8" sqref="E8"/>
    </sheetView>
  </sheetViews>
  <sheetFormatPr defaultRowHeight="14.5" x14ac:dyDescent="0.35"/>
  <cols>
    <col min="1" max="1" width="7.1796875" bestFit="1" customWidth="1"/>
    <col min="2" max="2" width="3.26953125" customWidth="1"/>
    <col min="3" max="3" width="35.7265625" customWidth="1"/>
    <col min="4" max="4" width="35.26953125" hidden="1" customWidth="1"/>
    <col min="5" max="9" width="10.7265625" customWidth="1"/>
    <col min="10" max="10" width="5" customWidth="1"/>
    <col min="11" max="11" width="35.7265625" customWidth="1"/>
    <col min="12" max="12" width="4.81640625" customWidth="1"/>
    <col min="13" max="13" width="3.81640625" customWidth="1"/>
  </cols>
  <sheetData>
    <row r="1" spans="1:18" ht="15" thickBot="1" x14ac:dyDescent="0.4">
      <c r="A1" s="179"/>
      <c r="B1" s="179"/>
      <c r="C1" s="180"/>
      <c r="D1" s="180" t="s">
        <v>279</v>
      </c>
      <c r="E1" s="179"/>
      <c r="F1" s="179"/>
      <c r="G1" s="179"/>
      <c r="H1" s="179"/>
      <c r="I1" s="179"/>
      <c r="J1" s="179"/>
      <c r="K1" s="179"/>
      <c r="L1" s="179"/>
      <c r="M1" s="179"/>
    </row>
    <row r="2" spans="1:18" x14ac:dyDescent="0.35">
      <c r="A2" s="179"/>
      <c r="B2" s="181"/>
      <c r="C2" s="182"/>
      <c r="D2" s="182"/>
      <c r="E2" s="182"/>
      <c r="F2" s="182"/>
      <c r="G2" s="182"/>
      <c r="H2" s="182"/>
      <c r="I2" s="182"/>
      <c r="J2" s="182"/>
      <c r="K2" s="182"/>
      <c r="L2" s="183"/>
      <c r="M2" s="179"/>
    </row>
    <row r="3" spans="1:18" x14ac:dyDescent="0.35">
      <c r="A3" s="179"/>
      <c r="B3" s="184"/>
      <c r="C3" s="185">
        <f>Intro!E57</f>
        <v>0</v>
      </c>
      <c r="D3" s="185"/>
      <c r="E3" s="186"/>
      <c r="F3" s="186"/>
      <c r="G3" s="186"/>
      <c r="H3" s="186"/>
      <c r="I3" s="186"/>
      <c r="J3" s="186"/>
      <c r="K3" s="186"/>
      <c r="L3" s="187"/>
      <c r="M3" s="179"/>
    </row>
    <row r="4" spans="1:18" x14ac:dyDescent="0.35">
      <c r="A4" s="179"/>
      <c r="B4" s="184"/>
      <c r="C4" s="188" t="s">
        <v>347</v>
      </c>
      <c r="D4" s="188"/>
      <c r="E4" s="186"/>
      <c r="F4" s="186"/>
      <c r="G4" s="186"/>
      <c r="H4" s="186"/>
      <c r="I4" s="186"/>
      <c r="J4" s="186"/>
      <c r="K4" s="186"/>
      <c r="L4" s="187"/>
      <c r="M4" s="179"/>
    </row>
    <row r="5" spans="1:18" x14ac:dyDescent="0.35">
      <c r="A5" s="179"/>
      <c r="B5" s="184"/>
      <c r="C5" s="189"/>
      <c r="D5" s="189"/>
      <c r="E5" s="190"/>
      <c r="F5" s="190"/>
      <c r="G5" s="190"/>
      <c r="H5" s="471" t="s">
        <v>376</v>
      </c>
      <c r="I5" s="471"/>
      <c r="J5" s="191"/>
      <c r="K5" s="191"/>
      <c r="L5" s="187"/>
      <c r="M5" s="179"/>
    </row>
    <row r="6" spans="1:18" x14ac:dyDescent="0.35">
      <c r="A6" s="179"/>
      <c r="B6" s="184"/>
      <c r="C6" s="192"/>
      <c r="D6" s="192"/>
      <c r="E6" s="193">
        <v>2023</v>
      </c>
      <c r="F6" s="193">
        <v>2024</v>
      </c>
      <c r="G6" s="193">
        <v>2025</v>
      </c>
      <c r="H6" s="193">
        <v>2025</v>
      </c>
      <c r="I6" s="193">
        <v>2026</v>
      </c>
      <c r="J6" s="193"/>
      <c r="K6" s="193"/>
      <c r="L6" s="187"/>
      <c r="M6" s="179"/>
    </row>
    <row r="7" spans="1:18" x14ac:dyDescent="0.35">
      <c r="A7" s="179"/>
      <c r="B7" s="184"/>
      <c r="C7" s="186"/>
      <c r="D7" s="186"/>
      <c r="E7" s="186"/>
      <c r="F7" s="186"/>
      <c r="G7" s="186"/>
      <c r="H7" s="186"/>
      <c r="I7" s="186"/>
      <c r="J7" s="186"/>
      <c r="K7" s="186"/>
      <c r="L7" s="187"/>
      <c r="M7" s="180"/>
    </row>
    <row r="8" spans="1:18" x14ac:dyDescent="0.35">
      <c r="A8" s="180"/>
      <c r="B8" s="194"/>
      <c r="C8" s="195" t="s">
        <v>348</v>
      </c>
      <c r="D8" s="195" t="s">
        <v>349</v>
      </c>
      <c r="E8" s="196">
        <f>'Pro 1'!G22</f>
        <v>0</v>
      </c>
      <c r="F8" s="196">
        <f>'Pro 1'!H22</f>
        <v>0</v>
      </c>
      <c r="G8" s="196">
        <f>'Pro 1'!I22</f>
        <v>0</v>
      </c>
      <c r="H8" s="196">
        <f>'Pro 1'!J22</f>
        <v>0</v>
      </c>
      <c r="I8" s="196">
        <f>'Pro 1'!K22</f>
        <v>0</v>
      </c>
      <c r="J8" s="197"/>
      <c r="K8" s="195" t="str">
        <f>D8</f>
        <v>Capacité pratique des usines (tonnes)</v>
      </c>
      <c r="L8" s="198"/>
      <c r="M8" s="180"/>
      <c r="N8" s="199" t="s">
        <v>330</v>
      </c>
      <c r="O8" s="178"/>
      <c r="P8" s="178"/>
      <c r="Q8" s="178"/>
      <c r="R8" s="178"/>
    </row>
    <row r="9" spans="1:18" x14ac:dyDescent="0.35">
      <c r="A9" s="180"/>
      <c r="B9" s="194"/>
      <c r="C9" s="186"/>
      <c r="D9" s="186"/>
      <c r="E9" s="200"/>
      <c r="F9" s="200"/>
      <c r="G9" s="200"/>
      <c r="H9" s="200"/>
      <c r="I9" s="200"/>
      <c r="J9" s="201"/>
      <c r="K9" s="186"/>
      <c r="L9" s="198"/>
      <c r="M9" s="179"/>
      <c r="N9" s="199" t="s">
        <v>330</v>
      </c>
    </row>
    <row r="10" spans="1:18" x14ac:dyDescent="0.35">
      <c r="A10" s="179"/>
      <c r="B10" s="184"/>
      <c r="C10" s="195" t="s">
        <v>350</v>
      </c>
      <c r="D10" s="195" t="s">
        <v>350</v>
      </c>
      <c r="E10" s="200"/>
      <c r="F10" s="200"/>
      <c r="G10" s="200"/>
      <c r="H10" s="200"/>
      <c r="I10" s="200"/>
      <c r="J10" s="201"/>
      <c r="K10" s="195" t="str">
        <f t="shared" ref="K10:K48" si="0">D10</f>
        <v>Production (tonnes)</v>
      </c>
      <c r="L10" s="187"/>
      <c r="M10" s="179"/>
      <c r="N10" s="199" t="s">
        <v>330</v>
      </c>
    </row>
    <row r="11" spans="1:18" x14ac:dyDescent="0.35">
      <c r="A11" s="179"/>
      <c r="B11" s="184"/>
      <c r="C11" s="202" t="s">
        <v>351</v>
      </c>
      <c r="D11" s="202" t="s">
        <v>352</v>
      </c>
      <c r="E11" s="203">
        <f>'Pro 1'!G19</f>
        <v>0</v>
      </c>
      <c r="F11" s="203">
        <f>'Pro 1'!H19</f>
        <v>0</v>
      </c>
      <c r="G11" s="203">
        <f>'Pro 1'!I19</f>
        <v>0</v>
      </c>
      <c r="H11" s="203">
        <f>'Pro 1'!J19</f>
        <v>0</v>
      </c>
      <c r="I11" s="203">
        <f>'Pro 1'!K19</f>
        <v>0</v>
      </c>
      <c r="J11" s="197"/>
      <c r="K11" s="202" t="str">
        <f t="shared" si="0"/>
        <v>Marchandises en cause</v>
      </c>
      <c r="L11" s="187"/>
      <c r="M11" s="179"/>
      <c r="N11" s="199" t="s">
        <v>330</v>
      </c>
    </row>
    <row r="12" spans="1:18" ht="25.5" customHeight="1" x14ac:dyDescent="0.35">
      <c r="A12" s="179"/>
      <c r="B12" s="184"/>
      <c r="C12" s="204" t="s">
        <v>353</v>
      </c>
      <c r="D12" s="204" t="s">
        <v>354</v>
      </c>
      <c r="E12" s="203">
        <f>'Pro 1'!G20</f>
        <v>0</v>
      </c>
      <c r="F12" s="203">
        <f>'Pro 1'!H20</f>
        <v>0</v>
      </c>
      <c r="G12" s="203">
        <f>'Pro 1'!I20</f>
        <v>0</v>
      </c>
      <c r="H12" s="203">
        <f>'Pro 1'!J20</f>
        <v>0</v>
      </c>
      <c r="I12" s="203">
        <f>'Pro 1'!K20</f>
        <v>0</v>
      </c>
      <c r="J12" s="197"/>
      <c r="K12" s="204" t="str">
        <f t="shared" si="0"/>
        <v>Autres marchandises produites sur le même équipement</v>
      </c>
      <c r="L12" s="187"/>
      <c r="M12" s="179"/>
      <c r="N12" s="199" t="s">
        <v>330</v>
      </c>
    </row>
    <row r="13" spans="1:18" x14ac:dyDescent="0.35">
      <c r="A13" s="179"/>
      <c r="B13" s="184"/>
      <c r="C13" s="205" t="s">
        <v>355</v>
      </c>
      <c r="D13" s="205" t="s">
        <v>355</v>
      </c>
      <c r="E13" s="206">
        <f>SUM(E11:E12)</f>
        <v>0</v>
      </c>
      <c r="F13" s="206">
        <f t="shared" ref="F13:I13" si="1">SUM(F11:F12)</f>
        <v>0</v>
      </c>
      <c r="G13" s="206">
        <f t="shared" si="1"/>
        <v>0</v>
      </c>
      <c r="H13" s="206">
        <f t="shared" si="1"/>
        <v>0</v>
      </c>
      <c r="I13" s="206">
        <f t="shared" si="1"/>
        <v>0</v>
      </c>
      <c r="J13" s="197"/>
      <c r="K13" s="205" t="str">
        <f t="shared" si="0"/>
        <v>Total - Production</v>
      </c>
      <c r="L13" s="187"/>
      <c r="M13" s="179"/>
      <c r="N13" s="207" t="s">
        <v>356</v>
      </c>
    </row>
    <row r="14" spans="1:18" x14ac:dyDescent="0.35">
      <c r="A14" s="179"/>
      <c r="B14" s="184"/>
      <c r="C14" s="202"/>
      <c r="D14" s="202"/>
      <c r="E14" s="208"/>
      <c r="F14" s="208"/>
      <c r="G14" s="208"/>
      <c r="H14" s="208"/>
      <c r="I14" s="208"/>
      <c r="J14" s="186"/>
      <c r="K14" s="202"/>
      <c r="L14" s="187"/>
      <c r="M14" s="179"/>
    </row>
    <row r="15" spans="1:18" x14ac:dyDescent="0.35">
      <c r="A15" s="179"/>
      <c r="B15" s="184"/>
      <c r="C15" s="195" t="s">
        <v>357</v>
      </c>
      <c r="D15" s="195" t="s">
        <v>358</v>
      </c>
      <c r="E15" s="208"/>
      <c r="F15" s="208"/>
      <c r="G15" s="208"/>
      <c r="H15" s="208"/>
      <c r="I15" s="208"/>
      <c r="J15" s="186"/>
      <c r="K15" s="195" t="str">
        <f t="shared" si="0"/>
        <v>Taux d'utilisation (%)</v>
      </c>
      <c r="L15" s="187"/>
      <c r="M15" s="179"/>
    </row>
    <row r="16" spans="1:18" x14ac:dyDescent="0.35">
      <c r="A16" s="179"/>
      <c r="B16" s="184"/>
      <c r="C16" s="202" t="str">
        <f>C11</f>
        <v>Subject goods</v>
      </c>
      <c r="D16" s="202" t="str">
        <f>D11</f>
        <v>Marchandises en cause</v>
      </c>
      <c r="E16" s="209">
        <f>IF(ISERROR(E11/E$8*100),0,(E11/E$8*100))</f>
        <v>0</v>
      </c>
      <c r="F16" s="209">
        <f t="shared" ref="F16:I18" si="2">IF(ISERROR(F11/F$8*100),0,(F11/F$8*100))</f>
        <v>0</v>
      </c>
      <c r="G16" s="209">
        <f t="shared" si="2"/>
        <v>0</v>
      </c>
      <c r="H16" s="209">
        <f t="shared" si="2"/>
        <v>0</v>
      </c>
      <c r="I16" s="209">
        <f t="shared" si="2"/>
        <v>0</v>
      </c>
      <c r="J16" s="197"/>
      <c r="K16" s="202" t="str">
        <f t="shared" si="0"/>
        <v>Marchandises en cause</v>
      </c>
      <c r="L16" s="187"/>
      <c r="M16" s="179"/>
      <c r="N16" s="207" t="s">
        <v>356</v>
      </c>
    </row>
    <row r="17" spans="1:14" ht="25.5" customHeight="1" x14ac:dyDescent="0.35">
      <c r="A17" s="179"/>
      <c r="B17" s="184"/>
      <c r="C17" s="204" t="str">
        <f t="shared" ref="C17:D17" si="3">C12</f>
        <v>Other goods produced on the same equipment</v>
      </c>
      <c r="D17" s="204" t="str">
        <f t="shared" si="3"/>
        <v>Autres marchandises produites sur le même équipement</v>
      </c>
      <c r="E17" s="210">
        <f>IF(ISERROR(E12/E$8*100),0,(E12/E$8*100))</f>
        <v>0</v>
      </c>
      <c r="F17" s="210">
        <f t="shared" si="2"/>
        <v>0</v>
      </c>
      <c r="G17" s="210">
        <f t="shared" si="2"/>
        <v>0</v>
      </c>
      <c r="H17" s="210">
        <f t="shared" si="2"/>
        <v>0</v>
      </c>
      <c r="I17" s="210">
        <f t="shared" si="2"/>
        <v>0</v>
      </c>
      <c r="J17" s="197"/>
      <c r="K17" s="204" t="str">
        <f t="shared" si="0"/>
        <v>Autres marchandises produites sur le même équipement</v>
      </c>
      <c r="L17" s="187"/>
      <c r="M17" s="179"/>
      <c r="N17" s="207" t="s">
        <v>356</v>
      </c>
    </row>
    <row r="18" spans="1:14" ht="12.75" customHeight="1" x14ac:dyDescent="0.35">
      <c r="A18" s="179"/>
      <c r="B18" s="184"/>
      <c r="C18" s="211" t="s">
        <v>359</v>
      </c>
      <c r="D18" s="211" t="s">
        <v>360</v>
      </c>
      <c r="E18" s="212">
        <f>IF(ISERROR(E13/E$8*100),0,(E13/E$8*100))</f>
        <v>0</v>
      </c>
      <c r="F18" s="212">
        <f t="shared" si="2"/>
        <v>0</v>
      </c>
      <c r="G18" s="212">
        <f t="shared" si="2"/>
        <v>0</v>
      </c>
      <c r="H18" s="212">
        <f t="shared" si="2"/>
        <v>0</v>
      </c>
      <c r="I18" s="212">
        <f t="shared" si="2"/>
        <v>0</v>
      </c>
      <c r="J18" s="197"/>
      <c r="K18" s="211" t="str">
        <f t="shared" si="0"/>
        <v>Total - Taux d'utilisation (%)</v>
      </c>
      <c r="L18" s="187"/>
      <c r="M18" s="179"/>
      <c r="N18" s="207" t="s">
        <v>356</v>
      </c>
    </row>
    <row r="19" spans="1:14" x14ac:dyDescent="0.35">
      <c r="A19" s="179"/>
      <c r="B19" s="213"/>
      <c r="C19" s="214"/>
      <c r="D19" s="214"/>
      <c r="E19" s="208"/>
      <c r="F19" s="208"/>
      <c r="G19" s="208"/>
      <c r="H19" s="208"/>
      <c r="I19" s="208"/>
      <c r="J19" s="186"/>
      <c r="K19" s="214"/>
      <c r="L19" s="187"/>
      <c r="M19" s="179"/>
    </row>
    <row r="20" spans="1:14" x14ac:dyDescent="0.35">
      <c r="A20" s="179"/>
      <c r="B20" s="213"/>
      <c r="C20" s="195" t="s">
        <v>361</v>
      </c>
      <c r="D20" s="195" t="s">
        <v>362</v>
      </c>
      <c r="E20" s="196">
        <f>'Pro 2'!G40</f>
        <v>0</v>
      </c>
      <c r="F20" s="196">
        <f>'Pro 2'!H40</f>
        <v>0</v>
      </c>
      <c r="G20" s="196">
        <f>'Pro 2'!I40</f>
        <v>0</v>
      </c>
      <c r="H20" s="196">
        <f>'Pro 2'!J40</f>
        <v>0</v>
      </c>
      <c r="I20" s="196">
        <f>'Pro 2'!K40</f>
        <v>0</v>
      </c>
      <c r="J20" s="197"/>
      <c r="K20" s="195" t="str">
        <f t="shared" si="0"/>
        <v>Ventes nationales (tonnes)</v>
      </c>
      <c r="L20" s="187"/>
      <c r="M20" s="179"/>
      <c r="N20" s="199" t="s">
        <v>330</v>
      </c>
    </row>
    <row r="21" spans="1:14" x14ac:dyDescent="0.35">
      <c r="A21" s="179"/>
      <c r="B21" s="213"/>
      <c r="C21" s="215"/>
      <c r="D21" s="215"/>
      <c r="E21" s="208"/>
      <c r="F21" s="208"/>
      <c r="G21" s="208"/>
      <c r="H21" s="208"/>
      <c r="I21" s="208"/>
      <c r="J21" s="186"/>
      <c r="K21" s="215"/>
      <c r="L21" s="187"/>
      <c r="M21" s="179"/>
      <c r="N21" s="199" t="s">
        <v>330</v>
      </c>
    </row>
    <row r="22" spans="1:14" x14ac:dyDescent="0.35">
      <c r="A22" s="179"/>
      <c r="B22" s="213"/>
      <c r="C22" s="195" t="s">
        <v>363</v>
      </c>
      <c r="D22" s="195" t="s">
        <v>364</v>
      </c>
      <c r="E22" s="197"/>
      <c r="F22" s="197"/>
      <c r="G22" s="197"/>
      <c r="H22" s="197"/>
      <c r="I22" s="197"/>
      <c r="J22" s="197"/>
      <c r="K22" s="195" t="str">
        <f t="shared" si="0"/>
        <v>Ventes à l'exportation  (tonnes)</v>
      </c>
      <c r="L22" s="187"/>
      <c r="M22" s="179"/>
      <c r="N22" s="199" t="s">
        <v>330</v>
      </c>
    </row>
    <row r="23" spans="1:14" x14ac:dyDescent="0.35">
      <c r="A23" s="179"/>
      <c r="B23" s="213"/>
      <c r="C23" s="216" t="s">
        <v>344</v>
      </c>
      <c r="D23" s="216" t="s">
        <v>344</v>
      </c>
      <c r="E23" s="203">
        <f>'Pro 2'!G43</f>
        <v>0</v>
      </c>
      <c r="F23" s="203">
        <f>'Pro 2'!H43</f>
        <v>0</v>
      </c>
      <c r="G23" s="203">
        <f>'Pro 2'!I43</f>
        <v>0</v>
      </c>
      <c r="H23" s="203">
        <f>'Pro 2'!J43</f>
        <v>0</v>
      </c>
      <c r="I23" s="203">
        <f>'Pro 2'!K43</f>
        <v>0</v>
      </c>
      <c r="J23" s="197"/>
      <c r="K23" s="216" t="str">
        <f t="shared" si="0"/>
        <v>Canada</v>
      </c>
      <c r="L23" s="187"/>
      <c r="M23" s="179"/>
      <c r="N23" s="199" t="s">
        <v>330</v>
      </c>
    </row>
    <row r="24" spans="1:14" x14ac:dyDescent="0.35">
      <c r="A24" s="179"/>
      <c r="B24" s="213"/>
      <c r="C24" s="216" t="s">
        <v>365</v>
      </c>
      <c r="D24" s="216" t="s">
        <v>366</v>
      </c>
      <c r="E24" s="203">
        <f>'Pro 2'!G46</f>
        <v>0</v>
      </c>
      <c r="F24" s="203">
        <f>'Pro 2'!H46</f>
        <v>0</v>
      </c>
      <c r="G24" s="203">
        <f>'Pro 2'!I46</f>
        <v>0</v>
      </c>
      <c r="H24" s="203">
        <f>'Pro 2'!J46</f>
        <v>0</v>
      </c>
      <c r="I24" s="203">
        <f>'Pro 2'!K46</f>
        <v>0</v>
      </c>
      <c r="J24" s="197"/>
      <c r="K24" s="216" t="str">
        <f t="shared" si="0"/>
        <v xml:space="preserve">États-Unis </v>
      </c>
      <c r="L24" s="187"/>
      <c r="M24" s="179"/>
      <c r="N24" s="199" t="s">
        <v>330</v>
      </c>
    </row>
    <row r="25" spans="1:14" x14ac:dyDescent="0.35">
      <c r="A25" s="179"/>
      <c r="B25" s="213"/>
      <c r="C25" s="216" t="s">
        <v>367</v>
      </c>
      <c r="D25" s="216" t="s">
        <v>368</v>
      </c>
      <c r="E25" s="203">
        <f>'Pro 2'!G49</f>
        <v>0</v>
      </c>
      <c r="F25" s="203">
        <f>'Pro 2'!H49</f>
        <v>0</v>
      </c>
      <c r="G25" s="203">
        <f>'Pro 2'!I49</f>
        <v>0</v>
      </c>
      <c r="H25" s="203">
        <f>'Pro 2'!J49</f>
        <v>0</v>
      </c>
      <c r="I25" s="203">
        <f>'Pro 2'!K49</f>
        <v>0</v>
      </c>
      <c r="J25" s="197"/>
      <c r="K25" s="216" t="str">
        <f t="shared" si="0"/>
        <v>Autres pays</v>
      </c>
      <c r="L25" s="187"/>
      <c r="M25" s="179"/>
      <c r="N25" s="199" t="s">
        <v>330</v>
      </c>
    </row>
    <row r="26" spans="1:14" x14ac:dyDescent="0.35">
      <c r="A26" s="179"/>
      <c r="B26" s="213"/>
      <c r="C26" s="205" t="s">
        <v>369</v>
      </c>
      <c r="D26" s="205" t="s">
        <v>370</v>
      </c>
      <c r="E26" s="206">
        <f>SUM(E23:E25)</f>
        <v>0</v>
      </c>
      <c r="F26" s="206">
        <f t="shared" ref="F26:I26" si="4">SUM(F23:F25)</f>
        <v>0</v>
      </c>
      <c r="G26" s="206">
        <f t="shared" si="4"/>
        <v>0</v>
      </c>
      <c r="H26" s="206">
        <f t="shared" si="4"/>
        <v>0</v>
      </c>
      <c r="I26" s="206">
        <f t="shared" si="4"/>
        <v>0</v>
      </c>
      <c r="J26" s="197"/>
      <c r="K26" s="205" t="str">
        <f t="shared" si="0"/>
        <v xml:space="preserve">Total - Ventes à l'exportation </v>
      </c>
      <c r="L26" s="187"/>
      <c r="M26" s="179"/>
      <c r="N26" s="207" t="s">
        <v>356</v>
      </c>
    </row>
    <row r="27" spans="1:14" x14ac:dyDescent="0.35">
      <c r="A27" s="179"/>
      <c r="B27" s="213"/>
      <c r="C27" s="205"/>
      <c r="D27" s="205"/>
      <c r="E27" s="197"/>
      <c r="F27" s="197"/>
      <c r="G27" s="197"/>
      <c r="H27" s="197"/>
      <c r="I27" s="197"/>
      <c r="J27" s="197"/>
      <c r="K27" s="205"/>
      <c r="L27" s="187"/>
      <c r="M27" s="179"/>
    </row>
    <row r="28" spans="1:14" x14ac:dyDescent="0.35">
      <c r="A28" s="179"/>
      <c r="B28" s="184"/>
      <c r="C28" s="193" t="s">
        <v>371</v>
      </c>
      <c r="D28" s="193" t="s">
        <v>372</v>
      </c>
      <c r="E28" s="217"/>
      <c r="F28" s="217"/>
      <c r="G28" s="217"/>
      <c r="H28" s="217"/>
      <c r="I28" s="217"/>
      <c r="J28" s="193"/>
      <c r="K28" s="193" t="str">
        <f t="shared" si="0"/>
        <v>CHANGEMENT EN POURCENTAGE</v>
      </c>
      <c r="L28" s="187"/>
      <c r="M28" s="179"/>
    </row>
    <row r="29" spans="1:14" x14ac:dyDescent="0.35">
      <c r="A29" s="179"/>
      <c r="B29" s="184"/>
      <c r="C29" s="186"/>
      <c r="D29" s="186"/>
      <c r="E29" s="208"/>
      <c r="F29" s="208"/>
      <c r="G29" s="208"/>
      <c r="H29" s="208"/>
      <c r="I29" s="208"/>
      <c r="J29" s="186"/>
      <c r="K29" s="186"/>
      <c r="L29" s="187"/>
      <c r="M29" s="179"/>
    </row>
    <row r="30" spans="1:14" x14ac:dyDescent="0.35">
      <c r="A30" s="179"/>
      <c r="B30" s="194"/>
      <c r="C30" s="195" t="str">
        <f>C8</f>
        <v>Practical plant capacity (tonnes)</v>
      </c>
      <c r="D30" s="195" t="str">
        <f>D8</f>
        <v>Capacité pratique des usines (tonnes)</v>
      </c>
      <c r="E30" s="197"/>
      <c r="F30" s="218" t="str">
        <f>IF(OR(F8="N/A",E8="N/A"),"N/A",IF(E8=0,"N/D",IF((F8-E8)/ABS(E8)*100&gt;1000,"&gt;1000",IF((F8-E8)/ABS(E8)*100&lt;-1000,"&lt;-1000",(F8-E8)/ABS(E8)*100))))</f>
        <v>N/D</v>
      </c>
      <c r="G30" s="218" t="str">
        <f>IF(OR(G8="N/A",F8="N/A"),"N/A",IF(F8=0,"N/D",IF((G8-F8)/ABS(F8)*100&gt;1000,"&gt;1000",IF((G8-F8)/ABS(F8)*100&lt;-1000,"&lt;-1000",(G8-F8)/ABS(F8)*100))))</f>
        <v>N/D</v>
      </c>
      <c r="H30" s="197"/>
      <c r="I30" s="218" t="str">
        <f>IF(OR(I8="N/A",H8="N/A"),"N/A",IF(H8=0,"N/D",IF((I8-H8)/ABS(H8)*100&gt;1000,"&gt;1000",IF((I8-H8)/ABS(H8)*100&lt;-1000,"&lt;-1000",(I8-H8)/ABS(H8)*100))))</f>
        <v>N/D</v>
      </c>
      <c r="J30" s="197"/>
      <c r="K30" s="195" t="str">
        <f t="shared" si="0"/>
        <v>Capacité pratique des usines (tonnes)</v>
      </c>
      <c r="L30" s="187"/>
      <c r="M30" s="179"/>
    </row>
    <row r="31" spans="1:14" x14ac:dyDescent="0.35">
      <c r="A31" s="179"/>
      <c r="B31" s="194"/>
      <c r="C31" s="186"/>
      <c r="D31" s="186"/>
      <c r="E31" s="200"/>
      <c r="F31" s="200"/>
      <c r="G31" s="200"/>
      <c r="H31" s="200"/>
      <c r="I31" s="200"/>
      <c r="J31" s="201"/>
      <c r="K31" s="186"/>
      <c r="L31" s="187"/>
      <c r="M31" s="179"/>
    </row>
    <row r="32" spans="1:14" x14ac:dyDescent="0.35">
      <c r="A32" s="179"/>
      <c r="B32" s="184"/>
      <c r="C32" s="195" t="str">
        <f t="shared" ref="C32:D35" si="5">C10</f>
        <v>Production (tonnes)</v>
      </c>
      <c r="D32" s="195" t="str">
        <f t="shared" si="5"/>
        <v>Production (tonnes)</v>
      </c>
      <c r="E32" s="200"/>
      <c r="F32" s="200"/>
      <c r="G32" s="200"/>
      <c r="H32" s="200"/>
      <c r="I32" s="200"/>
      <c r="J32" s="201"/>
      <c r="K32" s="195" t="str">
        <f t="shared" si="0"/>
        <v>Production (tonnes)</v>
      </c>
      <c r="L32" s="187"/>
      <c r="M32" s="179"/>
    </row>
    <row r="33" spans="1:13" x14ac:dyDescent="0.35">
      <c r="A33" s="179"/>
      <c r="B33" s="184"/>
      <c r="C33" s="202" t="str">
        <f t="shared" si="5"/>
        <v>Subject goods</v>
      </c>
      <c r="D33" s="202" t="str">
        <f t="shared" si="5"/>
        <v>Marchandises en cause</v>
      </c>
      <c r="E33" s="197"/>
      <c r="F33" s="197" t="str">
        <f>IF(OR(F11="N/A",E11="N/A"),"N/A",IF(E11=0,"N/D",IF((F11-E11)/ABS(E11)*100&gt;1000,"&gt;1000",IF((F11-E11)/ABS(E11)*100&lt;-1000,"&lt;-1000",(F11-E11)/ABS(E11)*100))))</f>
        <v>N/D</v>
      </c>
      <c r="G33" s="197" t="str">
        <f t="shared" ref="G33:G35" si="6">IF(OR(G11="N/A",F11="N/A"),"N/A",IF(F11=0,"N/D",IF((G11-F11)/ABS(F11)*100&gt;1000,"&gt;1000",IF((G11-F11)/ABS(F11)*100&lt;-1000,"&lt;-1000",(G11-F11)/ABS(F11)*100))))</f>
        <v>N/D</v>
      </c>
      <c r="H33" s="197"/>
      <c r="I33" s="197" t="str">
        <f>IF(OR(I11="N/A",H11="N/A"),"N/A",IF(H11=0,"N/D",IF((I11-H11)/ABS(H11)*100&gt;1000,"&gt;1000",IF((I11-H11)/ABS(H11)*100&lt;-1000,"&lt;-1000",(I11-H11)/ABS(H11)*100))))</f>
        <v>N/D</v>
      </c>
      <c r="J33" s="197"/>
      <c r="K33" s="202" t="str">
        <f t="shared" si="0"/>
        <v>Marchandises en cause</v>
      </c>
      <c r="L33" s="187"/>
      <c r="M33" s="179"/>
    </row>
    <row r="34" spans="1:13" ht="25.5" customHeight="1" x14ac:dyDescent="0.35">
      <c r="A34" s="179"/>
      <c r="B34" s="184"/>
      <c r="C34" s="204" t="str">
        <f t="shared" si="5"/>
        <v>Other goods produced on the same equipment</v>
      </c>
      <c r="D34" s="204" t="str">
        <f t="shared" si="5"/>
        <v>Autres marchandises produites sur le même équipement</v>
      </c>
      <c r="E34" s="197"/>
      <c r="F34" s="197" t="str">
        <f>IF(OR(F12="N/A",E12="N/A"),"N/A",IF(E12=0,"N/D",IF((F12-E12)/ABS(E12)*100&gt;1000,"&gt;1000",IF((F12-E12)/ABS(E12)*100&lt;-1000,"&lt;-1000",(F12-E12)/ABS(E12)*100))))</f>
        <v>N/D</v>
      </c>
      <c r="G34" s="197" t="str">
        <f t="shared" si="6"/>
        <v>N/D</v>
      </c>
      <c r="H34" s="197"/>
      <c r="I34" s="197" t="str">
        <f>IF(OR(I12="N/A",H12="N/A"),"N/A",IF(H12=0,"N/D",IF((I12-H12)/ABS(H12)*100&gt;1000,"&gt;1000",IF((I12-H12)/ABS(H12)*100&lt;-1000,"&lt;-1000",(I12-H12)/ABS(H12)*100))))</f>
        <v>N/D</v>
      </c>
      <c r="J34" s="197"/>
      <c r="K34" s="204" t="str">
        <f t="shared" si="0"/>
        <v>Autres marchandises produites sur le même équipement</v>
      </c>
      <c r="L34" s="187"/>
      <c r="M34" s="179"/>
    </row>
    <row r="35" spans="1:13" x14ac:dyDescent="0.35">
      <c r="A35" s="179"/>
      <c r="B35" s="184"/>
      <c r="C35" s="205" t="str">
        <f t="shared" si="5"/>
        <v>Total - Production</v>
      </c>
      <c r="D35" s="205" t="str">
        <f t="shared" si="5"/>
        <v>Total - Production</v>
      </c>
      <c r="E35" s="197"/>
      <c r="F35" s="219" t="str">
        <f>IF(OR(F13="N/A",E13="N/A"),"N/A",IF(E13=0,"N/D",IF((F13-E13)/ABS(E13)*100&gt;1000,"&gt;1000",IF((F13-E13)/ABS(E13)*100&lt;-1000,"&lt;-1000",(F13-E13)/ABS(E13)*100))))</f>
        <v>N/D</v>
      </c>
      <c r="G35" s="219" t="str">
        <f t="shared" si="6"/>
        <v>N/D</v>
      </c>
      <c r="H35" s="197"/>
      <c r="I35" s="219" t="str">
        <f>IF(OR(I13="N/A",H13="N/A"),"N/A",IF(H13=0,"N/D",IF((I13-H13)/ABS(H13)*100&gt;1000,"&gt;1000",IF((I13-H13)/ABS(H13)*100&lt;-1000,"&lt;-1000",(I13-H13)/ABS(H13)*100))))</f>
        <v>N/D</v>
      </c>
      <c r="J35" s="197"/>
      <c r="K35" s="205" t="str">
        <f t="shared" si="0"/>
        <v>Total - Production</v>
      </c>
      <c r="L35" s="187"/>
      <c r="M35" s="179"/>
    </row>
    <row r="36" spans="1:13" hidden="1" x14ac:dyDescent="0.35">
      <c r="A36" s="184" t="s">
        <v>373</v>
      </c>
      <c r="B36" s="184"/>
      <c r="C36" s="202"/>
      <c r="D36" s="202"/>
      <c r="E36" s="208"/>
      <c r="F36" s="208"/>
      <c r="G36" s="208"/>
      <c r="H36" s="208"/>
      <c r="I36" s="208"/>
      <c r="J36" s="186"/>
      <c r="K36" s="202">
        <f t="shared" si="0"/>
        <v>0</v>
      </c>
      <c r="L36" s="187"/>
      <c r="M36" s="179"/>
    </row>
    <row r="37" spans="1:13" hidden="1" x14ac:dyDescent="0.35">
      <c r="A37" s="184" t="s">
        <v>373</v>
      </c>
      <c r="B37" s="184"/>
      <c r="C37" s="195" t="str">
        <f t="shared" ref="C37:D40" si="7">C15</f>
        <v>Utilization rate (%)</v>
      </c>
      <c r="D37" s="195" t="str">
        <f t="shared" si="7"/>
        <v>Taux d'utilisation (%)</v>
      </c>
      <c r="E37" s="208"/>
      <c r="F37" s="208"/>
      <c r="G37" s="208"/>
      <c r="H37" s="208"/>
      <c r="I37" s="208"/>
      <c r="J37" s="186"/>
      <c r="K37" s="195" t="str">
        <f t="shared" si="0"/>
        <v>Taux d'utilisation (%)</v>
      </c>
      <c r="L37" s="187"/>
      <c r="M37" s="179"/>
    </row>
    <row r="38" spans="1:13" hidden="1" x14ac:dyDescent="0.35">
      <c r="A38" s="184" t="s">
        <v>373</v>
      </c>
      <c r="B38" s="184"/>
      <c r="C38" s="202" t="str">
        <f t="shared" si="7"/>
        <v>Subject goods</v>
      </c>
      <c r="D38" s="202" t="str">
        <f t="shared" si="7"/>
        <v>Marchandises en cause</v>
      </c>
      <c r="E38" s="197"/>
      <c r="F38" s="197" t="str">
        <f t="shared" ref="F38:G40" si="8">IF(OR(F16="N/A",E16="N/A"),"N/A",IF(E16=0,"N/D",IF((F16-E16)/ABS(E16)*100&gt;1000,"&gt;1000",IF((F16-E16)/ABS(E16)*100&lt;-1000,"&lt;-1000",(F16-E16)/ABS(E16)*100))))</f>
        <v>N/D</v>
      </c>
      <c r="G38" s="197" t="str">
        <f t="shared" si="8"/>
        <v>N/D</v>
      </c>
      <c r="H38" s="197"/>
      <c r="I38" s="197" t="str">
        <f>IF(OR(I16="N/A",H16="N/A"),"N/A",IF(H16=0,"N/D",IF((I16-H16)/ABS(H16)*100&gt;1000,"&gt;1000",IF((I16-H16)/ABS(H16)*100&lt;-1000,"&lt;-1000",(I16-H16)/ABS(H16)*100))))</f>
        <v>N/D</v>
      </c>
      <c r="J38" s="197"/>
      <c r="K38" s="202" t="str">
        <f t="shared" si="0"/>
        <v>Marchandises en cause</v>
      </c>
      <c r="L38" s="187"/>
      <c r="M38" s="179"/>
    </row>
    <row r="39" spans="1:13" hidden="1" x14ac:dyDescent="0.35">
      <c r="A39" s="184" t="s">
        <v>373</v>
      </c>
      <c r="B39" s="184"/>
      <c r="C39" s="202" t="str">
        <f t="shared" si="7"/>
        <v>Other goods produced on the same equipment</v>
      </c>
      <c r="D39" s="202" t="str">
        <f t="shared" si="7"/>
        <v>Autres marchandises produites sur le même équipement</v>
      </c>
      <c r="E39" s="197"/>
      <c r="F39" s="220" t="str">
        <f t="shared" si="8"/>
        <v>N/D</v>
      </c>
      <c r="G39" s="220" t="str">
        <f t="shared" si="8"/>
        <v>N/D</v>
      </c>
      <c r="H39" s="197"/>
      <c r="I39" s="220" t="str">
        <f>IF(OR(I17="N/A",H17="N/A"),"N/A",IF(H17=0,"N/D",IF((I17-H17)/ABS(H17)*100&gt;1000,"&gt;1000",IF((I17-H17)/ABS(H17)*100&lt;-1000,"&lt;-1000",(I17-H17)/ABS(H17)*100))))</f>
        <v>N/D</v>
      </c>
      <c r="J39" s="197"/>
      <c r="K39" s="202" t="str">
        <f t="shared" si="0"/>
        <v>Autres marchandises produites sur le même équipement</v>
      </c>
      <c r="L39" s="187"/>
      <c r="M39" s="179"/>
    </row>
    <row r="40" spans="1:13" hidden="1" x14ac:dyDescent="0.35">
      <c r="A40" s="184" t="s">
        <v>373</v>
      </c>
      <c r="B40" s="184"/>
      <c r="C40" s="205" t="str">
        <f t="shared" si="7"/>
        <v>Total - Utilization rate (%)</v>
      </c>
      <c r="D40" s="205" t="str">
        <f t="shared" si="7"/>
        <v>Total - Taux d'utilisation (%)</v>
      </c>
      <c r="E40" s="197"/>
      <c r="F40" s="197" t="str">
        <f t="shared" si="8"/>
        <v>N/D</v>
      </c>
      <c r="G40" s="197" t="str">
        <f t="shared" si="8"/>
        <v>N/D</v>
      </c>
      <c r="H40" s="197"/>
      <c r="I40" s="197" t="str">
        <f>IF(OR(I18="N/A",H18="N/A"),"N/A",IF(H18=0,"N/D",IF((I18-H18)/ABS(H18)*100&gt;1000,"&gt;1000",IF((I18-H18)/ABS(H18)*100&lt;-1000,"&lt;-1000",(I18-H18)/ABS(H18)*100))))</f>
        <v>N/D</v>
      </c>
      <c r="J40" s="197"/>
      <c r="K40" s="205" t="str">
        <f t="shared" si="0"/>
        <v>Total - Taux d'utilisation (%)</v>
      </c>
      <c r="L40" s="187"/>
      <c r="M40" s="179"/>
    </row>
    <row r="41" spans="1:13" x14ac:dyDescent="0.35">
      <c r="A41" s="179"/>
      <c r="B41" s="213"/>
      <c r="C41" s="214"/>
      <c r="D41" s="214"/>
      <c r="E41" s="208"/>
      <c r="F41" s="208"/>
      <c r="G41" s="208"/>
      <c r="H41" s="208"/>
      <c r="I41" s="208"/>
      <c r="J41" s="186"/>
      <c r="K41" s="214"/>
      <c r="L41" s="187"/>
      <c r="M41" s="179"/>
    </row>
    <row r="42" spans="1:13" ht="12.75" customHeight="1" x14ac:dyDescent="0.35">
      <c r="A42" s="179"/>
      <c r="B42" s="213"/>
      <c r="C42" s="215" t="str">
        <f>C20</f>
        <v>Domestic sales (tonnes)</v>
      </c>
      <c r="D42" s="215" t="str">
        <f>D20</f>
        <v>Ventes nationales (tonnes)</v>
      </c>
      <c r="E42" s="197"/>
      <c r="F42" s="218" t="str">
        <f>IF(OR(F20="N/A",E20="N/A"),"N/A",IF(E20=0,"N/D",IF((F20-E20)/ABS(E20)*100&gt;1000,"&gt;1000",IF((F20-E20)/ABS(E20)*100&lt;-1000,"&lt;-1000",(F20-E20)/ABS(E20)*100))))</f>
        <v>N/D</v>
      </c>
      <c r="G42" s="218" t="str">
        <f>IF(OR(G20="N/A",F20="N/A"),"N/A",IF(F20=0,"N/D",IF((G20-F20)/ABS(F20)*100&gt;1000,"&gt;1000",IF((G20-F20)/ABS(F20)*100&lt;-1000,"&lt;-1000",(G20-F20)/ABS(F20)*100))))</f>
        <v>N/D</v>
      </c>
      <c r="H42" s="197"/>
      <c r="I42" s="218" t="str">
        <f>IF(OR(I20="N/A",H20="N/A"),"N/A",IF(H20=0,"N/D",IF((I20-H20)/ABS(H20)*100&gt;1000,"&gt;1000",IF((I20-H20)/ABS(H20)*100&lt;-1000,"&lt;-1000",(I20-H20)/ABS(H20)*100))))</f>
        <v>N/D</v>
      </c>
      <c r="J42" s="197"/>
      <c r="K42" s="215" t="str">
        <f t="shared" si="0"/>
        <v>Ventes nationales (tonnes)</v>
      </c>
      <c r="L42" s="187"/>
      <c r="M42" s="179"/>
    </row>
    <row r="43" spans="1:13" x14ac:dyDescent="0.35">
      <c r="A43" s="179"/>
      <c r="B43" s="213"/>
      <c r="C43" s="215"/>
      <c r="D43" s="215"/>
      <c r="E43" s="208"/>
      <c r="F43" s="208"/>
      <c r="G43" s="208"/>
      <c r="H43" s="208"/>
      <c r="I43" s="208"/>
      <c r="J43" s="186"/>
      <c r="K43" s="215"/>
      <c r="L43" s="187"/>
      <c r="M43" s="179"/>
    </row>
    <row r="44" spans="1:13" ht="12.75" customHeight="1" x14ac:dyDescent="0.35">
      <c r="A44" s="179"/>
      <c r="B44" s="213"/>
      <c r="C44" s="215" t="str">
        <f t="shared" ref="C44:D48" si="9">C22</f>
        <v>Export sales (tonnes)</v>
      </c>
      <c r="D44" s="215" t="str">
        <f t="shared" si="9"/>
        <v>Ventes à l'exportation  (tonnes)</v>
      </c>
      <c r="E44" s="197"/>
      <c r="F44" s="197"/>
      <c r="G44" s="197"/>
      <c r="H44" s="197"/>
      <c r="I44" s="197"/>
      <c r="J44" s="197"/>
      <c r="K44" s="215" t="str">
        <f t="shared" si="0"/>
        <v>Ventes à l'exportation  (tonnes)</v>
      </c>
      <c r="L44" s="187"/>
      <c r="M44" s="179"/>
    </row>
    <row r="45" spans="1:13" x14ac:dyDescent="0.35">
      <c r="A45" s="179"/>
      <c r="B45" s="213"/>
      <c r="C45" s="216" t="str">
        <f t="shared" si="9"/>
        <v>Canada</v>
      </c>
      <c r="D45" s="216" t="str">
        <f t="shared" si="9"/>
        <v>Canada</v>
      </c>
      <c r="E45" s="197"/>
      <c r="F45" s="197" t="str">
        <f>IF(OR(F23="N/A",E23="N/A"),"N/A",IF(E23=0,"N/D",IF((F23-E23)/ABS(E23)*100&gt;1000,"&gt;1000",IF((F23-E23)/ABS(E23)*100&lt;-1000,"&lt;-1000",(F23-E23)/ABS(E23)*100))))</f>
        <v>N/D</v>
      </c>
      <c r="G45" s="197" t="str">
        <f t="shared" ref="G45:G48" si="10">IF(OR(G23="N/A",F23="N/A"),"N/A",IF(F23=0,"N/D",IF((G23-F23)/ABS(F23)*100&gt;1000,"&gt;1000",IF((G23-F23)/ABS(F23)*100&lt;-1000,"&lt;-1000",(G23-F23)/ABS(F23)*100))))</f>
        <v>N/D</v>
      </c>
      <c r="H45" s="197"/>
      <c r="I45" s="197" t="str">
        <f>IF(OR(I23="N/A",H23="N/A"),"N/A",IF(H23=0,"N/D",IF((I23-H23)/ABS(H23)*100&gt;1000,"&gt;1000",IF((I23-H23)/ABS(H23)*100&lt;-1000,"&lt;-1000",(I23-H23)/ABS(H23)*100))))</f>
        <v>N/D</v>
      </c>
      <c r="J45" s="197"/>
      <c r="K45" s="216" t="str">
        <f t="shared" si="0"/>
        <v>Canada</v>
      </c>
      <c r="L45" s="187"/>
      <c r="M45" s="179"/>
    </row>
    <row r="46" spans="1:13" x14ac:dyDescent="0.35">
      <c r="A46" s="179"/>
      <c r="B46" s="213"/>
      <c r="C46" s="216" t="str">
        <f t="shared" si="9"/>
        <v>United States</v>
      </c>
      <c r="D46" s="216" t="str">
        <f t="shared" si="9"/>
        <v xml:space="preserve">États-Unis </v>
      </c>
      <c r="E46" s="197"/>
      <c r="F46" s="197" t="str">
        <f>IF(OR(F24="N/A",E24="N/A"),"N/A",IF(E24=0,"N/D",IF((F24-E24)/ABS(E24)*100&gt;1000,"&gt;1000",IF((F24-E24)/ABS(E24)*100&lt;-1000,"&lt;-1000",(F24-E24)/ABS(E24)*100))))</f>
        <v>N/D</v>
      </c>
      <c r="G46" s="197" t="str">
        <f t="shared" si="10"/>
        <v>N/D</v>
      </c>
      <c r="H46" s="197"/>
      <c r="I46" s="197" t="str">
        <f>IF(OR(I24="N/A",H24="N/A"),"N/A",IF(H24=0,"N/D",IF((I24-H24)/ABS(H24)*100&gt;1000,"&gt;1000",IF((I24-H24)/ABS(H24)*100&lt;-1000,"&lt;-1000",(I24-H24)/ABS(H24)*100))))</f>
        <v>N/D</v>
      </c>
      <c r="J46" s="197"/>
      <c r="K46" s="216" t="str">
        <f t="shared" si="0"/>
        <v xml:space="preserve">États-Unis </v>
      </c>
      <c r="L46" s="187"/>
      <c r="M46" s="179"/>
    </row>
    <row r="47" spans="1:13" x14ac:dyDescent="0.35">
      <c r="A47" s="179"/>
      <c r="B47" s="213"/>
      <c r="C47" s="216" t="str">
        <f t="shared" si="9"/>
        <v>Other countries</v>
      </c>
      <c r="D47" s="216" t="str">
        <f t="shared" si="9"/>
        <v>Autres pays</v>
      </c>
      <c r="E47" s="197"/>
      <c r="F47" s="197" t="str">
        <f>IF(OR(F25="N/A",E25="N/A"),"N/A",IF(E25=0,"N/D",IF((F25-E25)/ABS(E25)*100&gt;1000,"&gt;1000",IF((F25-E25)/ABS(E25)*100&lt;-1000,"&lt;-1000",(F25-E25)/ABS(E25)*100))))</f>
        <v>N/D</v>
      </c>
      <c r="G47" s="197" t="str">
        <f t="shared" si="10"/>
        <v>N/D</v>
      </c>
      <c r="H47" s="197"/>
      <c r="I47" s="197" t="str">
        <f>IF(OR(I25="N/A",H25="N/A"),"N/A",IF(H25=0,"N/D",IF((I25-H25)/ABS(H25)*100&gt;1000,"&gt;1000",IF((I25-H25)/ABS(H25)*100&lt;-1000,"&lt;-1000",(I25-H25)/ABS(H25)*100))))</f>
        <v>N/D</v>
      </c>
      <c r="J47" s="197"/>
      <c r="K47" s="216" t="str">
        <f t="shared" si="0"/>
        <v>Autres pays</v>
      </c>
      <c r="L47" s="187"/>
      <c r="M47" s="179"/>
    </row>
    <row r="48" spans="1:13" x14ac:dyDescent="0.35">
      <c r="A48" s="179"/>
      <c r="B48" s="213"/>
      <c r="C48" s="205" t="str">
        <f t="shared" si="9"/>
        <v>Total - Export sales</v>
      </c>
      <c r="D48" s="205" t="str">
        <f t="shared" si="9"/>
        <v xml:space="preserve">Total - Ventes à l'exportation </v>
      </c>
      <c r="E48" s="197"/>
      <c r="F48" s="219" t="str">
        <f>IF(OR(F26="N/A",E26="N/A"),"N/A",IF(E26=0,"N/D",IF((F26-E26)/ABS(E26)*100&gt;1000,"&gt;1000",IF((F26-E26)/ABS(E26)*100&lt;-1000,"&lt;-1000",(F26-E26)/ABS(E26)*100))))</f>
        <v>N/D</v>
      </c>
      <c r="G48" s="219" t="str">
        <f t="shared" si="10"/>
        <v>N/D</v>
      </c>
      <c r="H48" s="197"/>
      <c r="I48" s="219" t="str">
        <f>IF(OR(I26="N/A",H26="N/A"),"N/A",IF(H26=0,"N/D",IF((I26-H26)/ABS(H26)*100&gt;1000,"&gt;1000",IF((I26-H26)/ABS(H26)*100&lt;-1000,"&lt;-1000",(I26-H26)/ABS(H26)*100))))</f>
        <v>N/D</v>
      </c>
      <c r="J48" s="197"/>
      <c r="K48" s="205" t="str">
        <f t="shared" si="0"/>
        <v xml:space="preserve">Total - Ventes à l'exportation </v>
      </c>
      <c r="L48" s="187"/>
      <c r="M48" s="179"/>
    </row>
    <row r="49" spans="1:13" x14ac:dyDescent="0.35">
      <c r="A49" s="179"/>
      <c r="B49" s="213"/>
      <c r="C49" s="221"/>
      <c r="D49" s="205"/>
      <c r="E49" s="197"/>
      <c r="F49" s="197"/>
      <c r="G49" s="197"/>
      <c r="H49" s="197"/>
      <c r="I49" s="197"/>
      <c r="J49" s="197"/>
      <c r="K49" s="197"/>
      <c r="L49" s="187"/>
      <c r="M49" s="179"/>
    </row>
    <row r="50" spans="1:13" x14ac:dyDescent="0.35">
      <c r="A50" s="179"/>
      <c r="B50" s="184"/>
      <c r="C50" s="222" t="s">
        <v>374</v>
      </c>
      <c r="D50" s="186"/>
      <c r="E50" s="186"/>
      <c r="F50" s="186"/>
      <c r="G50" s="223"/>
      <c r="H50" s="223"/>
      <c r="I50" s="223"/>
      <c r="J50" s="223"/>
      <c r="K50" s="223"/>
      <c r="L50" s="187"/>
      <c r="M50" s="179"/>
    </row>
    <row r="51" spans="1:13" x14ac:dyDescent="0.35">
      <c r="A51" s="179"/>
      <c r="B51" s="184"/>
      <c r="C51" s="472" t="str">
        <f>C56&amp;": " &amp;C57&amp;", "&amp;C58&amp;", "&amp;C59&amp;", "&amp;C60&amp;".  |
"&amp;E56&amp;": " &amp;E57&amp;", "&amp;E58&amp;", "&amp;E59&amp;", "&amp;E60&amp;"."</f>
        <v>: , , , .  |
: , , , .</v>
      </c>
      <c r="D51" s="472"/>
      <c r="E51" s="472"/>
      <c r="F51" s="472"/>
      <c r="G51" s="472"/>
      <c r="H51" s="472"/>
      <c r="I51" s="472"/>
      <c r="J51" s="472"/>
      <c r="K51" s="472"/>
      <c r="L51" s="187"/>
      <c r="M51" s="179"/>
    </row>
    <row r="52" spans="1:13" x14ac:dyDescent="0.35">
      <c r="A52" s="179"/>
      <c r="B52" s="184"/>
      <c r="C52" s="189" t="s">
        <v>375</v>
      </c>
      <c r="D52" s="189"/>
      <c r="E52" s="224"/>
      <c r="F52" s="224"/>
      <c r="G52" s="224"/>
      <c r="H52" s="224"/>
      <c r="I52" s="224"/>
      <c r="J52" s="224"/>
      <c r="K52" s="224"/>
      <c r="L52" s="187"/>
      <c r="M52" s="179"/>
    </row>
    <row r="53" spans="1:13" ht="15" thickBot="1" x14ac:dyDescent="0.4">
      <c r="A53" s="179"/>
      <c r="B53" s="225"/>
      <c r="C53" s="226"/>
      <c r="D53" s="226"/>
      <c r="E53" s="226"/>
      <c r="F53" s="226"/>
      <c r="G53" s="226"/>
      <c r="H53" s="226"/>
      <c r="I53" s="226"/>
      <c r="J53" s="226"/>
      <c r="K53" s="226"/>
      <c r="L53" s="227"/>
      <c r="M53" s="179"/>
    </row>
    <row r="54" spans="1:13" x14ac:dyDescent="0.35">
      <c r="A54" s="179"/>
      <c r="B54" s="179"/>
      <c r="C54" s="179"/>
      <c r="D54" s="179"/>
      <c r="E54" s="179"/>
      <c r="F54" s="179"/>
      <c r="G54" s="179"/>
      <c r="H54" s="179"/>
      <c r="I54" s="179"/>
      <c r="J54" s="179"/>
      <c r="K54" s="179"/>
      <c r="L54" s="179"/>
      <c r="M54" s="179"/>
    </row>
  </sheetData>
  <sheetProtection algorithmName="SHA-512" hashValue="kF9aqF9wqlB8u+FBRsumOi5orc5SYbCyQQTOMCwIm6hOf3/WSH94o1vVSetTT/VOtAZlLJpfjC7y6zrCVoGb8Q==" saltValue="RakzFBLNchoUP/LfgZSAGg==" spinCount="100000" sheet="1" objects="1" scenarios="1" selectLockedCells="1"/>
  <mergeCells count="2">
    <mergeCell ref="H5:I5"/>
    <mergeCell ref="C51:K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0"/>
  <sheetViews>
    <sheetView showGridLines="0" tabSelected="1" topLeftCell="A10" zoomScaleNormal="100" workbookViewId="0">
      <selection activeCell="J12" sqref="J12"/>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5" width="37.81640625" style="70" hidden="1" customWidth="1"/>
    <col min="16" max="16" width="33" style="70" hidden="1" customWidth="1"/>
    <col min="17" max="23" width="9.453125" style="70" customWidth="1"/>
    <col min="24" max="16384" width="9.453125" style="70"/>
  </cols>
  <sheetData>
    <row r="1" spans="1:23" x14ac:dyDescent="0.35">
      <c r="O1" s="70" t="s">
        <v>279</v>
      </c>
      <c r="P1" s="70" t="s">
        <v>279</v>
      </c>
    </row>
    <row r="2" spans="1:23" x14ac:dyDescent="0.35">
      <c r="B2" s="10" t="s">
        <v>0</v>
      </c>
      <c r="C2" s="10"/>
      <c r="O2" s="9" t="s">
        <v>58</v>
      </c>
      <c r="P2" s="9" t="s">
        <v>70</v>
      </c>
    </row>
    <row r="3" spans="1:23" x14ac:dyDescent="0.35">
      <c r="B3" s="2"/>
      <c r="C3" s="2"/>
      <c r="O3" s="5"/>
      <c r="P3" s="5"/>
    </row>
    <row r="4" spans="1:23" s="5" customFormat="1" x14ac:dyDescent="0.35">
      <c r="A4" s="11"/>
      <c r="B4" s="229" t="s">
        <v>321</v>
      </c>
      <c r="C4" s="230"/>
      <c r="D4" s="230"/>
      <c r="E4" s="230"/>
      <c r="F4" s="230"/>
      <c r="G4" s="230"/>
      <c r="H4" s="230"/>
      <c r="I4" s="230"/>
      <c r="J4" s="230"/>
      <c r="K4" s="230"/>
      <c r="L4" s="231"/>
      <c r="M4" s="3"/>
      <c r="N4" s="3"/>
      <c r="O4" s="6"/>
      <c r="P4" s="6"/>
    </row>
    <row r="5" spans="1:23" s="5" customFormat="1" x14ac:dyDescent="0.35">
      <c r="A5" s="11"/>
      <c r="B5" s="232" t="str">
        <f>Variables!B2</f>
        <v>RR-2025-006</v>
      </c>
      <c r="C5" s="233"/>
      <c r="D5" s="233"/>
      <c r="E5" s="233"/>
      <c r="F5" s="233"/>
      <c r="G5" s="233"/>
      <c r="H5" s="233"/>
      <c r="I5" s="233"/>
      <c r="J5" s="233"/>
      <c r="K5" s="233"/>
      <c r="L5" s="234"/>
      <c r="M5" s="3"/>
      <c r="N5" s="3"/>
      <c r="O5" s="6"/>
      <c r="P5" s="6"/>
    </row>
    <row r="6" spans="1:23" s="6" customFormat="1" x14ac:dyDescent="0.35">
      <c r="A6" s="11"/>
      <c r="B6" s="238" t="str">
        <f>UPPER(Variables!B3&amp;" II | "&amp;Variables!C3)&amp;" II"</f>
        <v>OIL COUNTRY TUBULAR GOODS II | FOURNITURES TUBULAIRES POUR PUITS DE PÉTROLE II</v>
      </c>
      <c r="C6" s="239"/>
      <c r="D6" s="239"/>
      <c r="E6" s="239"/>
      <c r="F6" s="239"/>
      <c r="G6" s="239"/>
      <c r="H6" s="239"/>
      <c r="I6" s="239"/>
      <c r="J6" s="239"/>
      <c r="K6" s="239"/>
      <c r="L6" s="240"/>
      <c r="O6" s="12"/>
      <c r="P6" s="12"/>
    </row>
    <row r="7" spans="1:23" s="6" customFormat="1" x14ac:dyDescent="0.35">
      <c r="A7" s="11"/>
      <c r="B7" s="13"/>
      <c r="C7" s="13"/>
      <c r="D7" s="14"/>
      <c r="E7" s="14"/>
      <c r="F7" s="14"/>
      <c r="G7" s="14"/>
      <c r="H7" s="14"/>
      <c r="I7" s="14"/>
      <c r="J7" s="14"/>
      <c r="K7" s="14"/>
      <c r="L7" s="14"/>
      <c r="O7" s="12"/>
      <c r="P7" s="12"/>
    </row>
    <row r="8" spans="1:23" s="5" customFormat="1" x14ac:dyDescent="0.35">
      <c r="A8" s="11"/>
      <c r="B8" s="235" t="s">
        <v>217</v>
      </c>
      <c r="C8" s="236"/>
      <c r="D8" s="236"/>
      <c r="E8" s="236"/>
      <c r="F8" s="236"/>
      <c r="G8" s="236"/>
      <c r="H8" s="236"/>
      <c r="I8" s="236"/>
      <c r="J8" s="236"/>
      <c r="K8" s="236"/>
      <c r="L8" s="237"/>
      <c r="M8" s="3"/>
      <c r="N8" s="3"/>
      <c r="O8" s="6"/>
      <c r="P8" s="6"/>
    </row>
    <row r="9" spans="1:23" x14ac:dyDescent="0.35">
      <c r="B9" s="15"/>
      <c r="C9" s="16"/>
      <c r="D9" s="17"/>
      <c r="E9" s="17"/>
      <c r="F9" s="17"/>
      <c r="G9" s="17"/>
      <c r="H9" s="17"/>
      <c r="I9" s="17"/>
      <c r="J9" s="17"/>
      <c r="K9" s="17"/>
      <c r="L9" s="18"/>
      <c r="O9" s="228" t="s">
        <v>268</v>
      </c>
      <c r="P9" s="228"/>
    </row>
    <row r="10" spans="1:23" s="25" customFormat="1" x14ac:dyDescent="0.35">
      <c r="A10" s="75"/>
      <c r="B10" s="241"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oil country tubular goods (as defined below) originating in or exported from Chinese Taipei, India, Indonesia, Korea, Thailand, Türkiye, Ukraine, and Vietnam, except for goods exported from Korea by Hyundai Steel Company, and goods exported from Türkiye by Borusan Mannesmann Boru Sanayi ve Ticaret A.Ş. Your firm's knowledge and experience would aid the Tribunal in the proper conduct of its inquiry by helping it better understand the Canadian market for oil country tubular goods. The Tribunal therefore requests a response to this questionnaire from your firm.</v>
      </c>
      <c r="C10" s="242"/>
      <c r="D10" s="242"/>
      <c r="E10" s="242"/>
      <c r="F10" s="242"/>
      <c r="G10" s="60"/>
      <c r="H10" s="243"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du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fournitures tubulaires pour puits de pétrole (telles que définies ci-dessous) originaires ou exporté du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 Les connaissances et l'expérience de votre entreprise aideraient le Tribunal à mener correctement son enquête en lui permettant de mieux comprendre le marché canadien de fournitures tubulaires pour puits de pétrole. Le Tribunal demande donc à votre entreprise de répondre à ce questionnaire.</v>
      </c>
      <c r="I10" s="243"/>
      <c r="J10" s="243"/>
      <c r="K10" s="243"/>
      <c r="L10" s="244"/>
      <c r="N10" s="112"/>
      <c r="O10" s="228"/>
      <c r="P10" s="228"/>
      <c r="Q10" s="49"/>
      <c r="R10" s="49"/>
      <c r="S10" s="49"/>
      <c r="T10" s="49"/>
      <c r="U10" s="49"/>
      <c r="V10" s="49"/>
      <c r="W10" s="49"/>
    </row>
    <row r="11" spans="1:23" s="25" customFormat="1" x14ac:dyDescent="0.35">
      <c r="A11" s="75"/>
      <c r="B11" s="241"/>
      <c r="C11" s="242"/>
      <c r="D11" s="242"/>
      <c r="E11" s="242"/>
      <c r="F11" s="242"/>
      <c r="G11" s="60"/>
      <c r="H11" s="243"/>
      <c r="I11" s="243"/>
      <c r="J11" s="243"/>
      <c r="K11" s="243"/>
      <c r="L11" s="244"/>
      <c r="N11" s="112"/>
      <c r="O11" s="228"/>
      <c r="P11" s="228"/>
      <c r="Q11" s="49"/>
      <c r="R11" s="49"/>
      <c r="S11" s="49"/>
      <c r="T11" s="49"/>
      <c r="U11" s="49"/>
      <c r="V11" s="49"/>
      <c r="W11" s="49"/>
    </row>
    <row r="12" spans="1:23" s="25" customFormat="1" x14ac:dyDescent="0.35">
      <c r="A12" s="75"/>
      <c r="B12" s="241"/>
      <c r="C12" s="242"/>
      <c r="D12" s="242"/>
      <c r="E12" s="242"/>
      <c r="F12" s="242"/>
      <c r="G12" s="60"/>
      <c r="H12" s="243"/>
      <c r="I12" s="243"/>
      <c r="J12" s="243"/>
      <c r="K12" s="243"/>
      <c r="L12" s="244"/>
      <c r="N12" s="112"/>
      <c r="O12" s="228"/>
      <c r="P12" s="228"/>
      <c r="Q12" s="49"/>
      <c r="R12" s="49"/>
      <c r="S12" s="49"/>
      <c r="T12" s="49"/>
      <c r="U12" s="49"/>
      <c r="V12" s="49"/>
      <c r="W12" s="49"/>
    </row>
    <row r="13" spans="1:23" s="25" customFormat="1" x14ac:dyDescent="0.35">
      <c r="A13" s="75"/>
      <c r="B13" s="241"/>
      <c r="C13" s="242"/>
      <c r="D13" s="242"/>
      <c r="E13" s="242"/>
      <c r="F13" s="242"/>
      <c r="G13" s="60"/>
      <c r="H13" s="243"/>
      <c r="I13" s="243"/>
      <c r="J13" s="243"/>
      <c r="K13" s="243"/>
      <c r="L13" s="244"/>
      <c r="N13" s="112"/>
      <c r="O13" s="228"/>
      <c r="P13" s="228"/>
      <c r="Q13" s="49"/>
      <c r="R13" s="49"/>
      <c r="S13" s="49"/>
      <c r="T13" s="49"/>
      <c r="U13" s="49"/>
      <c r="V13" s="49"/>
      <c r="W13" s="49"/>
    </row>
    <row r="14" spans="1:23" s="25" customFormat="1" x14ac:dyDescent="0.35">
      <c r="A14" s="75"/>
      <c r="B14" s="241"/>
      <c r="C14" s="242"/>
      <c r="D14" s="242"/>
      <c r="E14" s="242"/>
      <c r="F14" s="242"/>
      <c r="G14" s="60"/>
      <c r="H14" s="243"/>
      <c r="I14" s="243"/>
      <c r="J14" s="243"/>
      <c r="K14" s="243"/>
      <c r="L14" s="244"/>
      <c r="N14" s="112"/>
      <c r="O14" s="228"/>
      <c r="P14" s="228"/>
      <c r="Q14" s="49"/>
      <c r="R14" s="49"/>
      <c r="S14" s="49"/>
      <c r="T14" s="49"/>
      <c r="U14" s="49"/>
      <c r="V14" s="49"/>
      <c r="W14" s="49"/>
    </row>
    <row r="15" spans="1:23" s="25" customFormat="1" x14ac:dyDescent="0.35">
      <c r="A15" s="75"/>
      <c r="B15" s="241"/>
      <c r="C15" s="242"/>
      <c r="D15" s="242"/>
      <c r="E15" s="242"/>
      <c r="F15" s="242"/>
      <c r="G15" s="60"/>
      <c r="H15" s="243"/>
      <c r="I15" s="243"/>
      <c r="J15" s="243"/>
      <c r="K15" s="243"/>
      <c r="L15" s="244"/>
      <c r="N15" s="112"/>
      <c r="O15" s="228"/>
      <c r="P15" s="228"/>
      <c r="Q15" s="49"/>
      <c r="R15" s="49"/>
      <c r="S15" s="49"/>
      <c r="T15" s="49"/>
      <c r="U15" s="49"/>
      <c r="V15" s="49"/>
      <c r="W15" s="49"/>
    </row>
    <row r="16" spans="1:23" s="25" customFormat="1" x14ac:dyDescent="0.35">
      <c r="A16" s="75"/>
      <c r="B16" s="241"/>
      <c r="C16" s="242"/>
      <c r="D16" s="242"/>
      <c r="E16" s="242"/>
      <c r="F16" s="242"/>
      <c r="G16" s="147"/>
      <c r="H16" s="243"/>
      <c r="I16" s="243"/>
      <c r="J16" s="243"/>
      <c r="K16" s="243"/>
      <c r="L16" s="244"/>
      <c r="N16" s="112"/>
      <c r="O16" s="228"/>
      <c r="P16" s="228"/>
      <c r="Q16" s="49"/>
      <c r="R16" s="49"/>
      <c r="S16" s="49"/>
      <c r="T16" s="49"/>
      <c r="U16" s="49"/>
      <c r="V16" s="49"/>
      <c r="W16" s="49"/>
    </row>
    <row r="17" spans="1:23" s="25" customFormat="1" x14ac:dyDescent="0.35">
      <c r="A17" s="75"/>
      <c r="B17" s="241"/>
      <c r="C17" s="242"/>
      <c r="D17" s="242"/>
      <c r="E17" s="242"/>
      <c r="F17" s="242"/>
      <c r="G17" s="147"/>
      <c r="H17" s="243"/>
      <c r="I17" s="243"/>
      <c r="J17" s="243"/>
      <c r="K17" s="243"/>
      <c r="L17" s="244"/>
      <c r="N17" s="112"/>
      <c r="O17" s="228"/>
      <c r="P17" s="228"/>
      <c r="Q17" s="49"/>
      <c r="R17" s="49"/>
      <c r="S17" s="49"/>
      <c r="T17" s="49"/>
      <c r="U17" s="49"/>
      <c r="V17" s="49"/>
      <c r="W17" s="49"/>
    </row>
    <row r="18" spans="1:23" s="25" customFormat="1" x14ac:dyDescent="0.35">
      <c r="A18" s="75"/>
      <c r="B18" s="241"/>
      <c r="C18" s="242"/>
      <c r="D18" s="242"/>
      <c r="E18" s="242"/>
      <c r="F18" s="242"/>
      <c r="G18" s="147"/>
      <c r="H18" s="243"/>
      <c r="I18" s="243"/>
      <c r="J18" s="243"/>
      <c r="K18" s="243"/>
      <c r="L18" s="244"/>
      <c r="N18" s="112"/>
      <c r="O18" s="228"/>
      <c r="P18" s="228"/>
      <c r="Q18" s="49"/>
      <c r="R18" s="49"/>
      <c r="S18" s="49"/>
      <c r="T18" s="49"/>
      <c r="U18" s="49"/>
      <c r="V18" s="49"/>
      <c r="W18" s="49"/>
    </row>
    <row r="19" spans="1:23" s="25" customFormat="1" x14ac:dyDescent="0.35">
      <c r="A19" s="75"/>
      <c r="B19" s="241"/>
      <c r="C19" s="242"/>
      <c r="D19" s="242"/>
      <c r="E19" s="242"/>
      <c r="F19" s="242"/>
      <c r="G19" s="60"/>
      <c r="H19" s="243"/>
      <c r="I19" s="243"/>
      <c r="J19" s="243"/>
      <c r="K19" s="243"/>
      <c r="L19" s="244"/>
      <c r="N19" s="112"/>
      <c r="O19" s="228"/>
      <c r="P19" s="228"/>
      <c r="Q19" s="49"/>
      <c r="R19" s="49"/>
      <c r="S19" s="49"/>
      <c r="T19" s="49"/>
      <c r="U19" s="49"/>
      <c r="V19" s="49"/>
      <c r="W19" s="49"/>
    </row>
    <row r="20" spans="1:23" s="25" customFormat="1" x14ac:dyDescent="0.35">
      <c r="A20" s="75"/>
      <c r="B20" s="86"/>
      <c r="C20" s="87"/>
      <c r="D20" s="87"/>
      <c r="E20" s="87"/>
      <c r="F20" s="87"/>
      <c r="G20" s="87"/>
      <c r="H20" s="87"/>
      <c r="I20" s="87"/>
      <c r="J20" s="87"/>
      <c r="K20" s="87"/>
      <c r="L20" s="88"/>
      <c r="N20" s="49"/>
      <c r="O20" s="228"/>
      <c r="P20" s="228"/>
      <c r="Q20" s="49"/>
      <c r="R20" s="49"/>
      <c r="S20" s="49"/>
      <c r="T20" s="49"/>
      <c r="U20" s="49"/>
      <c r="V20" s="49"/>
      <c r="W20" s="49"/>
    </row>
    <row r="21" spans="1:23" s="6" customFormat="1" x14ac:dyDescent="0.35">
      <c r="A21" s="11"/>
      <c r="B21" s="13"/>
      <c r="C21" s="13"/>
      <c r="D21" s="14"/>
      <c r="E21" s="14"/>
      <c r="F21" s="14"/>
      <c r="G21" s="14"/>
      <c r="H21" s="14"/>
      <c r="I21" s="14"/>
      <c r="J21" s="14"/>
      <c r="K21" s="14"/>
      <c r="L21" s="14"/>
      <c r="O21" s="12"/>
      <c r="P21" s="12"/>
    </row>
    <row r="22" spans="1:23" s="5" customFormat="1" x14ac:dyDescent="0.35">
      <c r="A22" s="11"/>
      <c r="B22" s="235" t="s">
        <v>218</v>
      </c>
      <c r="C22" s="236"/>
      <c r="D22" s="236"/>
      <c r="E22" s="236"/>
      <c r="F22" s="236"/>
      <c r="G22" s="236"/>
      <c r="H22" s="236"/>
      <c r="I22" s="236"/>
      <c r="J22" s="236"/>
      <c r="K22" s="236"/>
      <c r="L22" s="237"/>
      <c r="M22" s="3"/>
      <c r="N22" s="3"/>
      <c r="O22" s="6"/>
      <c r="P22" s="6"/>
    </row>
    <row r="23" spans="1:23" x14ac:dyDescent="0.35">
      <c r="B23" s="15"/>
      <c r="C23" s="16"/>
      <c r="D23" s="17"/>
      <c r="E23" s="17"/>
      <c r="F23" s="17"/>
      <c r="G23" s="17"/>
      <c r="H23" s="17"/>
      <c r="I23" s="17"/>
      <c r="J23" s="17"/>
      <c r="K23" s="17"/>
      <c r="L23" s="18"/>
    </row>
    <row r="24" spans="1:23" x14ac:dyDescent="0.35">
      <c r="B24" s="270" t="s">
        <v>71</v>
      </c>
      <c r="C24" s="271"/>
      <c r="D24" s="271"/>
      <c r="E24" s="271"/>
      <c r="F24" s="271"/>
      <c r="G24" s="272" t="s">
        <v>58</v>
      </c>
      <c r="H24" s="274" t="s">
        <v>140</v>
      </c>
      <c r="I24" s="274"/>
      <c r="J24" s="274"/>
      <c r="K24" s="274"/>
      <c r="L24" s="275"/>
      <c r="O24" s="66"/>
    </row>
    <row r="25" spans="1:23" x14ac:dyDescent="0.35">
      <c r="B25" s="270"/>
      <c r="C25" s="271"/>
      <c r="D25" s="271"/>
      <c r="E25" s="271"/>
      <c r="F25" s="271"/>
      <c r="G25" s="273"/>
      <c r="H25" s="274"/>
      <c r="I25" s="274"/>
      <c r="J25" s="274"/>
      <c r="K25" s="274"/>
      <c r="L25" s="275"/>
      <c r="O25" s="66"/>
    </row>
    <row r="26" spans="1:23" s="25" customFormat="1" x14ac:dyDescent="0.35">
      <c r="A26" s="75"/>
      <c r="B26" s="86"/>
      <c r="C26" s="87"/>
      <c r="D26" s="87"/>
      <c r="E26" s="87"/>
      <c r="F26" s="87"/>
      <c r="G26" s="87"/>
      <c r="H26" s="87"/>
      <c r="I26" s="87"/>
      <c r="J26" s="87"/>
      <c r="K26" s="87"/>
      <c r="L26" s="88"/>
      <c r="N26" s="49"/>
      <c r="O26" s="70"/>
      <c r="P26" s="70"/>
      <c r="Q26" s="49"/>
      <c r="R26" s="49"/>
      <c r="S26" s="49"/>
      <c r="T26" s="49"/>
      <c r="U26" s="49"/>
      <c r="V26" s="49"/>
      <c r="W26" s="49"/>
    </row>
    <row r="27" spans="1:23" s="6" customFormat="1" x14ac:dyDescent="0.35">
      <c r="A27" s="11"/>
      <c r="B27" s="13"/>
      <c r="C27" s="13"/>
      <c r="D27" s="14"/>
      <c r="E27" s="14"/>
      <c r="F27" s="14"/>
      <c r="G27" s="14"/>
      <c r="H27" s="14"/>
      <c r="I27" s="14"/>
      <c r="J27" s="14"/>
      <c r="K27" s="14"/>
      <c r="L27" s="14"/>
      <c r="O27" s="12"/>
      <c r="P27" s="12"/>
    </row>
    <row r="28" spans="1:23" s="5" customFormat="1" x14ac:dyDescent="0.35">
      <c r="A28" s="11"/>
      <c r="B28" s="267" t="str">
        <f>IF(Intro!$G$24="English",O28,P28)</f>
        <v>DEFINITION OF "THE GOODS"</v>
      </c>
      <c r="C28" s="268" t="str">
        <f>UPPER(IF(Intro!$G$24="English",P28,Q28))</f>
        <v>LA DÉFINITION "DES MARCHANDISES"</v>
      </c>
      <c r="D28" s="268" t="str">
        <f>UPPER(IF(Intro!$G$24="English",Q28,R28))</f>
        <v/>
      </c>
      <c r="E28" s="268" t="str">
        <f>UPPER(IF(Intro!$G$24="English",R28,S28))</f>
        <v/>
      </c>
      <c r="F28" s="268"/>
      <c r="G28" s="268" t="str">
        <f>UPPER(IF(Intro!$G$24="English",S28,T28))</f>
        <v/>
      </c>
      <c r="H28" s="268" t="str">
        <f>UPPER(IF(Intro!$G$24="English",T28,U28))</f>
        <v/>
      </c>
      <c r="I28" s="268" t="str">
        <f>UPPER(IF(Intro!$G$24="English",U28,V28))</f>
        <v/>
      </c>
      <c r="J28" s="268" t="str">
        <f>UPPER(IF(Intro!$G$24="English",V28,W28))</f>
        <v/>
      </c>
      <c r="K28" s="268" t="str">
        <f>UPPER(IF(Intro!$G$24="English",W28,X28))</f>
        <v/>
      </c>
      <c r="L28" s="269" t="str">
        <f>UPPER(IF(Intro!$G$24="English",X28,Y28))</f>
        <v/>
      </c>
      <c r="M28" s="6"/>
      <c r="N28" s="3"/>
      <c r="O28" s="6" t="s">
        <v>219</v>
      </c>
      <c r="P28" s="6" t="s">
        <v>220</v>
      </c>
    </row>
    <row r="29" spans="1:23" x14ac:dyDescent="0.35">
      <c r="B29" s="15"/>
      <c r="C29" s="16"/>
      <c r="D29" s="17"/>
      <c r="E29" s="17"/>
      <c r="F29" s="17"/>
      <c r="G29" s="17"/>
      <c r="H29" s="17"/>
      <c r="I29" s="17"/>
      <c r="J29" s="17"/>
      <c r="K29" s="17"/>
      <c r="L29" s="18"/>
    </row>
    <row r="30" spans="1:23" s="25" customFormat="1" x14ac:dyDescent="0.35">
      <c r="A30" s="75"/>
      <c r="B30" s="256" t="str">
        <f>IF(Intro!$G$24="English",O30,P30)</f>
        <v>References to "the goods" in this questionnaire refer to:</v>
      </c>
      <c r="C30" s="257"/>
      <c r="D30" s="257"/>
      <c r="E30" s="257"/>
      <c r="F30" s="257"/>
      <c r="G30" s="257"/>
      <c r="H30" s="257"/>
      <c r="I30" s="257"/>
      <c r="J30" s="257"/>
      <c r="K30" s="257"/>
      <c r="L30" s="258"/>
      <c r="N30" s="49"/>
      <c r="O30" s="70" t="s">
        <v>114</v>
      </c>
      <c r="P30" s="70" t="s">
        <v>115</v>
      </c>
      <c r="Q30" s="49"/>
      <c r="R30" s="49"/>
      <c r="S30" s="49"/>
      <c r="T30" s="49"/>
      <c r="U30" s="49"/>
      <c r="V30" s="49"/>
      <c r="W30" s="49"/>
    </row>
    <row r="31" spans="1:23" s="25" customFormat="1" x14ac:dyDescent="0.35">
      <c r="A31" s="75"/>
      <c r="B31" s="256"/>
      <c r="C31" s="257"/>
      <c r="D31" s="257"/>
      <c r="E31" s="257"/>
      <c r="F31" s="257"/>
      <c r="G31" s="257"/>
      <c r="H31" s="257"/>
      <c r="I31" s="257"/>
      <c r="J31" s="257"/>
      <c r="K31" s="257"/>
      <c r="L31" s="258"/>
      <c r="N31" s="49"/>
      <c r="O31" s="70"/>
      <c r="P31" s="70"/>
      <c r="Q31" s="49"/>
      <c r="R31" s="49"/>
      <c r="S31" s="49"/>
      <c r="T31" s="49"/>
      <c r="U31" s="49"/>
      <c r="V31" s="49"/>
      <c r="W31" s="49"/>
    </row>
    <row r="32" spans="1:23" s="25" customFormat="1" x14ac:dyDescent="0.35">
      <c r="A32" s="75"/>
      <c r="B32" s="85"/>
      <c r="C32" s="276" t="str">
        <f>IF(Intro!$G$24="English",Variables!B16,Variables!C16)</f>
        <v>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v>
      </c>
      <c r="D32" s="277"/>
      <c r="E32" s="277"/>
      <c r="F32" s="277"/>
      <c r="G32" s="277"/>
      <c r="H32" s="277"/>
      <c r="I32" s="277"/>
      <c r="J32" s="277"/>
      <c r="K32" s="278"/>
      <c r="L32" s="68"/>
      <c r="N32" s="49"/>
      <c r="O32" s="70"/>
      <c r="P32" s="70"/>
      <c r="Q32" s="49"/>
      <c r="R32" s="49"/>
      <c r="S32" s="49"/>
      <c r="T32" s="49"/>
      <c r="U32" s="49"/>
      <c r="V32" s="49"/>
      <c r="W32" s="49"/>
    </row>
    <row r="33" spans="1:23" s="25" customFormat="1" x14ac:dyDescent="0.35">
      <c r="A33" s="75"/>
      <c r="B33" s="85"/>
      <c r="C33" s="279"/>
      <c r="D33" s="280"/>
      <c r="E33" s="280"/>
      <c r="F33" s="280"/>
      <c r="G33" s="280"/>
      <c r="H33" s="280"/>
      <c r="I33" s="280"/>
      <c r="J33" s="280"/>
      <c r="K33" s="281"/>
      <c r="L33" s="68"/>
      <c r="N33" s="49"/>
      <c r="O33" s="70"/>
      <c r="P33" s="70"/>
      <c r="Q33" s="49"/>
      <c r="R33" s="49"/>
      <c r="S33" s="49"/>
      <c r="T33" s="49"/>
      <c r="U33" s="49"/>
      <c r="V33" s="49"/>
      <c r="W33" s="49"/>
    </row>
    <row r="34" spans="1:23" s="25" customFormat="1" x14ac:dyDescent="0.35">
      <c r="A34" s="75"/>
      <c r="B34" s="85"/>
      <c r="C34" s="279"/>
      <c r="D34" s="280"/>
      <c r="E34" s="280"/>
      <c r="F34" s="280"/>
      <c r="G34" s="280"/>
      <c r="H34" s="280"/>
      <c r="I34" s="280"/>
      <c r="J34" s="280"/>
      <c r="K34" s="281"/>
      <c r="L34" s="68"/>
      <c r="N34" s="49"/>
      <c r="O34" s="70"/>
      <c r="P34" s="70"/>
      <c r="Q34" s="49"/>
      <c r="R34" s="49"/>
      <c r="S34" s="49"/>
      <c r="T34" s="49"/>
      <c r="U34" s="49"/>
      <c r="V34" s="49"/>
      <c r="W34" s="49"/>
    </row>
    <row r="35" spans="1:23" s="25" customFormat="1" x14ac:dyDescent="0.35">
      <c r="A35" s="75"/>
      <c r="B35" s="85"/>
      <c r="C35" s="279"/>
      <c r="D35" s="280"/>
      <c r="E35" s="280"/>
      <c r="F35" s="280"/>
      <c r="G35" s="280"/>
      <c r="H35" s="280"/>
      <c r="I35" s="280"/>
      <c r="J35" s="280"/>
      <c r="K35" s="281"/>
      <c r="L35" s="68"/>
      <c r="N35" s="49"/>
      <c r="O35" s="70"/>
      <c r="P35" s="70"/>
      <c r="Q35" s="49"/>
      <c r="R35" s="49"/>
      <c r="S35" s="49"/>
      <c r="T35" s="49"/>
      <c r="U35" s="49"/>
      <c r="V35" s="49"/>
      <c r="W35" s="49"/>
    </row>
    <row r="36" spans="1:23" s="25" customFormat="1" x14ac:dyDescent="0.35">
      <c r="A36" s="75"/>
      <c r="B36" s="85"/>
      <c r="C36" s="282"/>
      <c r="D36" s="283"/>
      <c r="E36" s="283"/>
      <c r="F36" s="283"/>
      <c r="G36" s="283"/>
      <c r="H36" s="283"/>
      <c r="I36" s="283"/>
      <c r="J36" s="283"/>
      <c r="K36" s="284"/>
      <c r="L36" s="68"/>
      <c r="N36" s="49"/>
      <c r="O36" s="70"/>
      <c r="P36" s="70"/>
      <c r="Q36" s="49"/>
      <c r="R36" s="49"/>
      <c r="S36" s="49"/>
      <c r="T36" s="49"/>
      <c r="U36" s="49"/>
      <c r="V36" s="49"/>
      <c r="W36" s="49"/>
    </row>
    <row r="37" spans="1:23" s="25" customFormat="1" x14ac:dyDescent="0.35">
      <c r="A37" s="75"/>
      <c r="B37" s="256"/>
      <c r="C37" s="257"/>
      <c r="D37" s="257"/>
      <c r="E37" s="257"/>
      <c r="F37" s="257"/>
      <c r="G37" s="257"/>
      <c r="H37" s="257"/>
      <c r="I37" s="257"/>
      <c r="J37" s="257"/>
      <c r="K37" s="257"/>
      <c r="L37" s="258"/>
      <c r="N37" s="49"/>
      <c r="O37" s="70"/>
      <c r="P37" s="70"/>
      <c r="Q37" s="49"/>
      <c r="R37" s="49"/>
      <c r="S37" s="49"/>
      <c r="T37" s="49"/>
      <c r="U37" s="49"/>
      <c r="V37" s="49"/>
      <c r="W37" s="49"/>
    </row>
    <row r="38" spans="1:23" s="25" customFormat="1" x14ac:dyDescent="0.35">
      <c r="A38" s="75"/>
      <c r="B38" s="256" t="str">
        <f>IF(Intro!$G$24="English",O38,P38)</f>
        <v>For additional details, view the "Info" tab.</v>
      </c>
      <c r="C38" s="257"/>
      <c r="D38" s="257"/>
      <c r="E38" s="257"/>
      <c r="F38" s="257"/>
      <c r="G38" s="257"/>
      <c r="H38" s="257"/>
      <c r="I38" s="257"/>
      <c r="J38" s="257"/>
      <c r="K38" s="257"/>
      <c r="L38" s="258"/>
      <c r="N38" s="49"/>
      <c r="O38" s="70" t="s">
        <v>181</v>
      </c>
      <c r="P38" s="70" t="s">
        <v>182</v>
      </c>
      <c r="Q38" s="49"/>
      <c r="R38" s="49"/>
      <c r="S38" s="49"/>
      <c r="T38" s="49"/>
      <c r="U38" s="49"/>
      <c r="V38" s="49"/>
      <c r="W38" s="49"/>
    </row>
    <row r="39" spans="1:23" s="25" customFormat="1" x14ac:dyDescent="0.35">
      <c r="A39" s="75"/>
      <c r="B39" s="86"/>
      <c r="C39" s="87"/>
      <c r="D39" s="87"/>
      <c r="E39" s="87"/>
      <c r="F39" s="87"/>
      <c r="G39" s="87"/>
      <c r="H39" s="87"/>
      <c r="I39" s="87"/>
      <c r="J39" s="87"/>
      <c r="K39" s="87"/>
      <c r="L39" s="88"/>
      <c r="N39" s="49"/>
      <c r="O39" s="70"/>
      <c r="P39" s="70"/>
      <c r="Q39" s="49"/>
      <c r="R39" s="49"/>
      <c r="S39" s="49"/>
      <c r="T39" s="49"/>
      <c r="U39" s="49"/>
      <c r="V39" s="49"/>
      <c r="W39" s="49"/>
    </row>
    <row r="40" spans="1:23" s="6" customFormat="1" x14ac:dyDescent="0.35">
      <c r="A40" s="11"/>
      <c r="B40" s="13"/>
      <c r="C40" s="13"/>
      <c r="D40" s="14"/>
      <c r="E40" s="14"/>
      <c r="F40" s="14"/>
      <c r="G40" s="14"/>
      <c r="H40" s="14"/>
      <c r="I40" s="14"/>
      <c r="J40" s="14"/>
      <c r="K40" s="14"/>
      <c r="L40" s="14"/>
      <c r="O40" s="12"/>
      <c r="P40" s="12"/>
    </row>
    <row r="41" spans="1:23" s="5" customFormat="1" x14ac:dyDescent="0.35">
      <c r="A41" s="11"/>
      <c r="B41" s="235" t="str">
        <f>IF(Intro!$G$24="English",O41,P41)</f>
        <v>DO YOU NEED TO COMPLETE THIS QUESTIONNAIRE?</v>
      </c>
      <c r="C41" s="236"/>
      <c r="D41" s="236"/>
      <c r="E41" s="236"/>
      <c r="F41" s="236"/>
      <c r="G41" s="236"/>
      <c r="H41" s="236"/>
      <c r="I41" s="236"/>
      <c r="J41" s="236"/>
      <c r="K41" s="236"/>
      <c r="L41" s="237"/>
      <c r="M41" s="3"/>
      <c r="N41" s="3"/>
      <c r="O41" s="70" t="s">
        <v>221</v>
      </c>
      <c r="P41" s="70" t="s">
        <v>263</v>
      </c>
    </row>
    <row r="42" spans="1:23" x14ac:dyDescent="0.35">
      <c r="B42" s="15"/>
      <c r="C42" s="16"/>
      <c r="D42" s="17"/>
      <c r="E42" s="17"/>
      <c r="F42" s="17"/>
      <c r="G42" s="17"/>
      <c r="H42" s="17"/>
      <c r="I42" s="17"/>
      <c r="J42" s="17"/>
      <c r="K42" s="17"/>
      <c r="L42" s="18"/>
    </row>
    <row r="43" spans="1:23" s="25" customFormat="1" x14ac:dyDescent="0.35">
      <c r="A43" s="75"/>
      <c r="B43" s="256" t="str">
        <f>IF(Intro!$G$24="English",O43,P43)</f>
        <v>Has your firm produced the goods at any time since January 1, 2023?</v>
      </c>
      <c r="C43" s="257"/>
      <c r="D43" s="257"/>
      <c r="E43" s="257"/>
      <c r="F43" s="257"/>
      <c r="G43" s="257"/>
      <c r="H43" s="257"/>
      <c r="I43" s="257"/>
      <c r="J43" s="257"/>
      <c r="K43" s="257"/>
      <c r="L43" s="258"/>
      <c r="N43" s="49"/>
      <c r="O43" s="66" t="str">
        <f>"Has your firm produced the goods at any time since January 1, "&amp;Variables!B6&amp;"?"</f>
        <v>Has your firm produced the goods at any time since January 1, 2023?</v>
      </c>
      <c r="P43" s="70" t="str">
        <f>"Votre entreprise a-t-elle produit les marchandises à tout moment depuis le 1er janvier "&amp;Variables!B6&amp;"?"</f>
        <v>Votre entreprise a-t-elle produit les marchandises à tout moment depuis le 1er janvier 2023?</v>
      </c>
      <c r="Q43" s="49"/>
      <c r="R43" s="49"/>
      <c r="S43" s="49"/>
      <c r="T43" s="49"/>
      <c r="U43" s="49"/>
      <c r="V43" s="49"/>
      <c r="W43" s="49"/>
    </row>
    <row r="44" spans="1:23" s="25" customFormat="1" x14ac:dyDescent="0.35">
      <c r="A44" s="75"/>
      <c r="B44" s="85"/>
      <c r="C44" s="76"/>
      <c r="D44" s="76"/>
      <c r="E44" s="76"/>
      <c r="F44" s="76"/>
      <c r="G44" s="76"/>
      <c r="H44" s="76"/>
      <c r="I44" s="76"/>
      <c r="J44" s="76"/>
      <c r="K44" s="76"/>
      <c r="L44" s="77"/>
      <c r="N44" s="49"/>
      <c r="O44" s="70" t="s">
        <v>128</v>
      </c>
      <c r="P44" s="70" t="s">
        <v>266</v>
      </c>
      <c r="Q44" s="49"/>
      <c r="R44" s="49"/>
      <c r="S44" s="49"/>
      <c r="T44" s="49"/>
      <c r="U44" s="49"/>
      <c r="V44" s="49"/>
      <c r="W44" s="49"/>
    </row>
    <row r="45" spans="1:23" x14ac:dyDescent="0.35">
      <c r="B45" s="291" t="str">
        <f>IF(Intro!$G$24="English",O44,P44)</f>
        <v>Select Yes or No</v>
      </c>
      <c r="C45" s="292"/>
      <c r="D45" s="265"/>
      <c r="E45" s="259" t="str">
        <f>IF(D45="Yes",O45,IF(D45="Oui",P45,IF(D45="No",O46,IF(D45="Non",P46,""))))</f>
        <v/>
      </c>
      <c r="F45" s="260"/>
      <c r="G45" s="260"/>
      <c r="H45" s="260"/>
      <c r="I45" s="260"/>
      <c r="J45" s="260"/>
      <c r="K45" s="261"/>
      <c r="L45" s="77"/>
      <c r="O45" s="70" t="str">
        <f>"Complete all tabs in this questionnaire and submit it by "&amp;Variables!B11&amp;"."</f>
        <v>Complete all tabs in this questionnaire and submit it by May 22, 2026.</v>
      </c>
      <c r="P45" s="70" t="str">
        <f>"Remplissez tous les onglets de ce questionnaire et soumettez-le avant le "&amp;Variables!C11&amp;"."</f>
        <v>Remplissez tous les onglets de ce questionnaire et soumettez-le avant le 22 mai 2026.</v>
      </c>
    </row>
    <row r="46" spans="1:23" x14ac:dyDescent="0.35">
      <c r="B46" s="291"/>
      <c r="C46" s="292"/>
      <c r="D46" s="266"/>
      <c r="E46" s="262"/>
      <c r="F46" s="263"/>
      <c r="G46" s="263"/>
      <c r="H46" s="263"/>
      <c r="I46" s="263"/>
      <c r="J46" s="263"/>
      <c r="K46" s="264"/>
      <c r="L46" s="77"/>
      <c r="O46" s="70" t="str">
        <f>"Complete this tab only and submit it by "&amp;Variables!B11&amp;"."</f>
        <v>Complete this tab only and submit it by May 22, 2026.</v>
      </c>
      <c r="P46" s="70" t="str">
        <f>"Remplissez cet onglet uniquement et soumettez-le avant le "&amp;Variables!C11&amp;"."</f>
        <v>Remplissez cet onglet uniquement et soumettez-le avant le 22 mai 2026.</v>
      </c>
    </row>
    <row r="47" spans="1:23" s="25" customFormat="1" x14ac:dyDescent="0.35">
      <c r="A47" s="75"/>
      <c r="B47" s="86"/>
      <c r="C47" s="87"/>
      <c r="D47" s="87"/>
      <c r="E47" s="87"/>
      <c r="F47" s="87"/>
      <c r="G47" s="87"/>
      <c r="H47" s="87"/>
      <c r="I47" s="87"/>
      <c r="J47" s="87"/>
      <c r="K47" s="87"/>
      <c r="L47" s="88"/>
      <c r="N47" s="49"/>
      <c r="O47" s="70"/>
      <c r="P47" s="70"/>
      <c r="Q47" s="49"/>
      <c r="R47" s="49"/>
      <c r="S47" s="49"/>
      <c r="T47" s="49"/>
      <c r="U47" s="49"/>
      <c r="V47" s="49"/>
      <c r="W47" s="49"/>
    </row>
    <row r="48" spans="1:23" s="6" customFormat="1" x14ac:dyDescent="0.35">
      <c r="A48" s="11"/>
      <c r="B48" s="13"/>
      <c r="C48" s="13"/>
      <c r="D48" s="14"/>
      <c r="E48" s="14"/>
      <c r="F48" s="14"/>
      <c r="G48" s="14"/>
      <c r="H48" s="14"/>
      <c r="I48" s="14"/>
      <c r="J48" s="14"/>
      <c r="K48" s="14"/>
      <c r="L48" s="14"/>
      <c r="O48" s="12"/>
      <c r="P48" s="12"/>
    </row>
    <row r="49" spans="1:23" s="5" customFormat="1" x14ac:dyDescent="0.35">
      <c r="A49" s="11"/>
      <c r="B49" s="235" t="str">
        <f>IF(Intro!$G$24="English",O49,P49)</f>
        <v>QUESTIONNAIRE DUE DATE</v>
      </c>
      <c r="C49" s="236"/>
      <c r="D49" s="236"/>
      <c r="E49" s="236"/>
      <c r="F49" s="236"/>
      <c r="G49" s="236"/>
      <c r="H49" s="236"/>
      <c r="I49" s="236"/>
      <c r="J49" s="236"/>
      <c r="K49" s="236"/>
      <c r="L49" s="237"/>
      <c r="M49" s="6"/>
      <c r="N49" s="3"/>
      <c r="O49" s="6" t="s">
        <v>1</v>
      </c>
      <c r="P49" s="6" t="s">
        <v>2</v>
      </c>
    </row>
    <row r="50" spans="1:23" x14ac:dyDescent="0.35">
      <c r="B50" s="19"/>
      <c r="C50" s="20"/>
      <c r="D50" s="21"/>
      <c r="E50" s="21"/>
      <c r="F50" s="21"/>
      <c r="G50" s="21"/>
      <c r="H50" s="21"/>
      <c r="I50" s="21"/>
      <c r="J50" s="21"/>
      <c r="K50" s="21"/>
      <c r="L50" s="22"/>
    </row>
    <row r="51" spans="1:23" s="25" customFormat="1" x14ac:dyDescent="0.35">
      <c r="A51" s="75"/>
      <c r="B51" s="85"/>
      <c r="D51" s="285" t="str">
        <f>IF(Intro!$G$24="English",O51,P51)</f>
        <v>May 22, 2026</v>
      </c>
      <c r="E51" s="286"/>
      <c r="F51" s="286"/>
      <c r="G51" s="286"/>
      <c r="H51" s="286"/>
      <c r="I51" s="286"/>
      <c r="J51" s="287"/>
      <c r="K51" s="21"/>
      <c r="L51" s="79"/>
      <c r="N51" s="49"/>
      <c r="O51" s="32" t="str">
        <f>Variables!B11</f>
        <v>May 22, 2026</v>
      </c>
      <c r="P51" s="32" t="str">
        <f>Variables!C11</f>
        <v>22 mai 2026</v>
      </c>
      <c r="Q51" s="49"/>
      <c r="R51" s="49"/>
      <c r="S51" s="49"/>
      <c r="T51" s="49"/>
      <c r="U51" s="49"/>
      <c r="V51" s="49"/>
      <c r="W51" s="49"/>
    </row>
    <row r="52" spans="1:23" s="25" customFormat="1" x14ac:dyDescent="0.35">
      <c r="A52" s="75"/>
      <c r="B52" s="85"/>
      <c r="D52" s="288"/>
      <c r="E52" s="289"/>
      <c r="F52" s="289"/>
      <c r="G52" s="289"/>
      <c r="H52" s="289"/>
      <c r="I52" s="289"/>
      <c r="J52" s="290"/>
      <c r="K52" s="21"/>
      <c r="L52" s="79"/>
      <c r="N52" s="49"/>
      <c r="O52" s="32"/>
      <c r="P52" s="32"/>
      <c r="Q52" s="49"/>
      <c r="R52" s="49"/>
      <c r="S52" s="49"/>
      <c r="T52" s="49"/>
      <c r="U52" s="49"/>
      <c r="V52" s="49"/>
      <c r="W52" s="49"/>
    </row>
    <row r="53" spans="1:23" s="25" customFormat="1" x14ac:dyDescent="0.35">
      <c r="A53" s="75"/>
      <c r="B53" s="86"/>
      <c r="C53" s="87"/>
      <c r="D53" s="87"/>
      <c r="E53" s="87"/>
      <c r="F53" s="87"/>
      <c r="G53" s="87"/>
      <c r="H53" s="87"/>
      <c r="I53" s="87"/>
      <c r="J53" s="87"/>
      <c r="K53" s="87"/>
      <c r="L53" s="88"/>
      <c r="N53" s="49"/>
      <c r="O53" s="70"/>
      <c r="P53" s="70"/>
      <c r="Q53" s="49"/>
      <c r="R53" s="49"/>
      <c r="S53" s="49"/>
      <c r="T53" s="49"/>
      <c r="U53" s="49"/>
      <c r="V53" s="49"/>
      <c r="W53" s="49"/>
    </row>
    <row r="54" spans="1:23" s="6" customFormat="1" x14ac:dyDescent="0.35">
      <c r="A54" s="11"/>
      <c r="B54" s="13"/>
      <c r="C54" s="13"/>
      <c r="D54" s="14"/>
      <c r="E54" s="14"/>
      <c r="F54" s="14"/>
      <c r="G54" s="14"/>
      <c r="H54" s="14"/>
      <c r="I54" s="14"/>
      <c r="J54" s="14"/>
      <c r="K54" s="14"/>
      <c r="L54" s="14"/>
      <c r="O54" s="12"/>
      <c r="P54" s="12"/>
    </row>
    <row r="55" spans="1:23" x14ac:dyDescent="0.35">
      <c r="B55" s="235" t="str">
        <f>IF(Intro!$G$24="English",O55,P55)</f>
        <v>FIRM INFORMATION</v>
      </c>
      <c r="C55" s="236"/>
      <c r="D55" s="236"/>
      <c r="E55" s="236"/>
      <c r="F55" s="236"/>
      <c r="G55" s="236"/>
      <c r="H55" s="236"/>
      <c r="I55" s="236"/>
      <c r="J55" s="236"/>
      <c r="K55" s="236"/>
      <c r="L55" s="237"/>
      <c r="M55" s="25"/>
      <c r="O55" s="70" t="s">
        <v>7</v>
      </c>
      <c r="P55" s="70" t="s">
        <v>8</v>
      </c>
    </row>
    <row r="56" spans="1:23" x14ac:dyDescent="0.35">
      <c r="B56" s="15"/>
      <c r="C56" s="16"/>
      <c r="D56" s="17"/>
      <c r="E56" s="17"/>
      <c r="F56" s="17"/>
      <c r="G56" s="17"/>
      <c r="H56" s="17"/>
      <c r="I56" s="17"/>
      <c r="J56" s="17"/>
      <c r="K56" s="17"/>
      <c r="L56" s="18"/>
    </row>
    <row r="57" spans="1:23" x14ac:dyDescent="0.35">
      <c r="B57" s="247" t="str">
        <f>IF(Intro!$G$24="English",O57,P57)</f>
        <v>Firm Name (In English and French, if applicable)</v>
      </c>
      <c r="C57" s="248"/>
      <c r="D57" s="248"/>
      <c r="E57" s="249"/>
      <c r="F57" s="249"/>
      <c r="G57" s="249"/>
      <c r="H57" s="249"/>
      <c r="I57" s="249"/>
      <c r="J57" s="249"/>
      <c r="K57" s="249"/>
      <c r="L57" s="250"/>
      <c r="O57" s="66" t="s">
        <v>138</v>
      </c>
      <c r="P57" s="70" t="s">
        <v>139</v>
      </c>
    </row>
    <row r="58" spans="1:23" x14ac:dyDescent="0.35">
      <c r="B58" s="247"/>
      <c r="C58" s="248"/>
      <c r="D58" s="248"/>
      <c r="E58" s="249"/>
      <c r="F58" s="249"/>
      <c r="G58" s="249"/>
      <c r="H58" s="249"/>
      <c r="I58" s="249"/>
      <c r="J58" s="249"/>
      <c r="K58" s="249"/>
      <c r="L58" s="250"/>
      <c r="O58" s="66"/>
    </row>
    <row r="59" spans="1:23" x14ac:dyDescent="0.35">
      <c r="B59" s="247" t="str">
        <f>IF(Intro!$G$24="English",O59,P59)</f>
        <v>Firm Address</v>
      </c>
      <c r="C59" s="248"/>
      <c r="D59" s="248"/>
      <c r="E59" s="249"/>
      <c r="F59" s="249"/>
      <c r="G59" s="249"/>
      <c r="H59" s="249"/>
      <c r="I59" s="249"/>
      <c r="J59" s="249"/>
      <c r="K59" s="249"/>
      <c r="L59" s="250"/>
      <c r="O59" s="66" t="s">
        <v>9</v>
      </c>
      <c r="P59" s="70" t="s">
        <v>10</v>
      </c>
    </row>
    <row r="60" spans="1:23" x14ac:dyDescent="0.35">
      <c r="B60" s="247"/>
      <c r="C60" s="248"/>
      <c r="D60" s="248"/>
      <c r="E60" s="249"/>
      <c r="F60" s="249"/>
      <c r="G60" s="249"/>
      <c r="H60" s="249"/>
      <c r="I60" s="249"/>
      <c r="J60" s="249"/>
      <c r="K60" s="249"/>
      <c r="L60" s="250"/>
      <c r="O60" s="66"/>
    </row>
    <row r="61" spans="1:23" x14ac:dyDescent="0.35">
      <c r="B61" s="247" t="str">
        <f>IF(Intro!$G$24="English",O61,P61)</f>
        <v>Website Address</v>
      </c>
      <c r="C61" s="248"/>
      <c r="D61" s="248"/>
      <c r="E61" s="249"/>
      <c r="F61" s="249"/>
      <c r="G61" s="249"/>
      <c r="H61" s="249"/>
      <c r="I61" s="249"/>
      <c r="J61" s="249"/>
      <c r="K61" s="249"/>
      <c r="L61" s="250"/>
      <c r="O61" s="66" t="s">
        <v>11</v>
      </c>
      <c r="P61" s="70" t="s">
        <v>12</v>
      </c>
    </row>
    <row r="62" spans="1:23" x14ac:dyDescent="0.35">
      <c r="B62" s="247"/>
      <c r="C62" s="248"/>
      <c r="D62" s="248"/>
      <c r="E62" s="249"/>
      <c r="F62" s="249"/>
      <c r="G62" s="249"/>
      <c r="H62" s="249"/>
      <c r="I62" s="249"/>
      <c r="J62" s="249"/>
      <c r="K62" s="249"/>
      <c r="L62" s="250"/>
      <c r="O62" s="66"/>
    </row>
    <row r="63" spans="1:23" x14ac:dyDescent="0.35">
      <c r="B63" s="19"/>
      <c r="C63" s="20"/>
      <c r="D63" s="21"/>
      <c r="E63" s="21"/>
      <c r="F63" s="21"/>
      <c r="G63" s="21"/>
      <c r="H63" s="21"/>
      <c r="I63" s="21"/>
      <c r="J63" s="21"/>
      <c r="K63" s="21"/>
      <c r="L63" s="22"/>
    </row>
    <row r="64" spans="1:23" s="25" customFormat="1" x14ac:dyDescent="0.35">
      <c r="A64" s="75"/>
      <c r="B64" s="34" t="str">
        <f>IF(Intro!$G$24="English",O64,P64)</f>
        <v xml:space="preserve">If your firm has more than one location, facility or outlet, submit a consolidated response to the questionnaire.
</v>
      </c>
      <c r="C64" s="67"/>
      <c r="D64" s="67"/>
      <c r="E64" s="67"/>
      <c r="F64" s="67"/>
      <c r="G64" s="67"/>
      <c r="H64" s="67"/>
      <c r="I64" s="67"/>
      <c r="J64" s="67"/>
      <c r="K64" s="67"/>
      <c r="L64" s="68"/>
      <c r="N64" s="49"/>
      <c r="O64" s="70" t="s">
        <v>129</v>
      </c>
      <c r="P64" s="70" t="s">
        <v>130</v>
      </c>
      <c r="Q64" s="49"/>
      <c r="R64" s="49"/>
      <c r="S64" s="49"/>
      <c r="T64" s="49"/>
      <c r="U64" s="49"/>
      <c r="V64" s="49"/>
      <c r="W64" s="49"/>
    </row>
    <row r="65" spans="1:23" x14ac:dyDescent="0.35">
      <c r="B65" s="298" t="str">
        <f>IF(Intro!$G$24="English",O65,P65)</f>
        <v>Provide the names and addresses of other locations, facilities, and outlets in Canada on behalf of which your company is responding.</v>
      </c>
      <c r="C65" s="299"/>
      <c r="D65" s="299"/>
      <c r="E65" s="304"/>
      <c r="F65" s="304"/>
      <c r="G65" s="304"/>
      <c r="H65" s="304"/>
      <c r="I65" s="304"/>
      <c r="J65" s="304"/>
      <c r="K65" s="304"/>
      <c r="L65" s="305"/>
      <c r="M65" s="25"/>
      <c r="O65" s="293" t="s">
        <v>72</v>
      </c>
      <c r="P65" s="294" t="s">
        <v>73</v>
      </c>
    </row>
    <row r="66" spans="1:23" s="106" customFormat="1" x14ac:dyDescent="0.35">
      <c r="A66" s="8"/>
      <c r="B66" s="300"/>
      <c r="C66" s="301"/>
      <c r="D66" s="301"/>
      <c r="E66" s="306"/>
      <c r="F66" s="306"/>
      <c r="G66" s="306"/>
      <c r="H66" s="306"/>
      <c r="I66" s="306"/>
      <c r="J66" s="306"/>
      <c r="K66" s="306"/>
      <c r="L66" s="307"/>
      <c r="M66" s="25"/>
      <c r="O66" s="293"/>
      <c r="P66" s="294"/>
    </row>
    <row r="67" spans="1:23" s="106" customFormat="1" x14ac:dyDescent="0.35">
      <c r="A67" s="8"/>
      <c r="B67" s="300"/>
      <c r="C67" s="301"/>
      <c r="D67" s="301"/>
      <c r="E67" s="306"/>
      <c r="F67" s="306"/>
      <c r="G67" s="306"/>
      <c r="H67" s="306"/>
      <c r="I67" s="306"/>
      <c r="J67" s="306"/>
      <c r="K67" s="306"/>
      <c r="L67" s="307"/>
      <c r="M67" s="25"/>
      <c r="O67" s="293"/>
      <c r="P67" s="294"/>
    </row>
    <row r="68" spans="1:23" s="106" customFormat="1" x14ac:dyDescent="0.35">
      <c r="A68" s="8"/>
      <c r="B68" s="300"/>
      <c r="C68" s="301"/>
      <c r="D68" s="301"/>
      <c r="E68" s="306"/>
      <c r="F68" s="306"/>
      <c r="G68" s="306"/>
      <c r="H68" s="306"/>
      <c r="I68" s="306"/>
      <c r="J68" s="306"/>
      <c r="K68" s="306"/>
      <c r="L68" s="307"/>
      <c r="M68" s="25"/>
      <c r="O68" s="293"/>
      <c r="P68" s="294"/>
    </row>
    <row r="69" spans="1:23" s="106" customFormat="1" x14ac:dyDescent="0.35">
      <c r="A69" s="8"/>
      <c r="B69" s="300"/>
      <c r="C69" s="301"/>
      <c r="D69" s="301"/>
      <c r="E69" s="306"/>
      <c r="F69" s="306"/>
      <c r="G69" s="306"/>
      <c r="H69" s="306"/>
      <c r="I69" s="306"/>
      <c r="J69" s="306"/>
      <c r="K69" s="306"/>
      <c r="L69" s="307"/>
      <c r="M69" s="25"/>
      <c r="O69" s="293"/>
      <c r="P69" s="294"/>
    </row>
    <row r="70" spans="1:23" s="106" customFormat="1" x14ac:dyDescent="0.35">
      <c r="A70" s="8"/>
      <c r="B70" s="300"/>
      <c r="C70" s="301"/>
      <c r="D70" s="301"/>
      <c r="E70" s="306"/>
      <c r="F70" s="306"/>
      <c r="G70" s="306"/>
      <c r="H70" s="306"/>
      <c r="I70" s="306"/>
      <c r="J70" s="306"/>
      <c r="K70" s="306"/>
      <c r="L70" s="307"/>
      <c r="M70" s="25"/>
      <c r="O70" s="293"/>
      <c r="P70" s="294"/>
    </row>
    <row r="71" spans="1:23" x14ac:dyDescent="0.35">
      <c r="B71" s="300"/>
      <c r="C71" s="301"/>
      <c r="D71" s="301"/>
      <c r="E71" s="306"/>
      <c r="F71" s="306"/>
      <c r="G71" s="306"/>
      <c r="H71" s="306"/>
      <c r="I71" s="306"/>
      <c r="J71" s="306"/>
      <c r="K71" s="306"/>
      <c r="L71" s="307"/>
      <c r="M71" s="25"/>
      <c r="O71" s="293"/>
      <c r="P71" s="294"/>
    </row>
    <row r="72" spans="1:23" x14ac:dyDescent="0.35">
      <c r="B72" s="300"/>
      <c r="C72" s="301"/>
      <c r="D72" s="301"/>
      <c r="E72" s="306"/>
      <c r="F72" s="306"/>
      <c r="G72" s="306"/>
      <c r="H72" s="306"/>
      <c r="I72" s="306"/>
      <c r="J72" s="306"/>
      <c r="K72" s="306"/>
      <c r="L72" s="307"/>
      <c r="M72" s="25"/>
      <c r="O72" s="293"/>
      <c r="P72" s="294"/>
    </row>
    <row r="73" spans="1:23" x14ac:dyDescent="0.35">
      <c r="B73" s="300"/>
      <c r="C73" s="301"/>
      <c r="D73" s="301"/>
      <c r="E73" s="306"/>
      <c r="F73" s="306"/>
      <c r="G73" s="306"/>
      <c r="H73" s="306"/>
      <c r="I73" s="306"/>
      <c r="J73" s="306"/>
      <c r="K73" s="306"/>
      <c r="L73" s="307"/>
      <c r="M73" s="25"/>
      <c r="O73" s="293"/>
      <c r="P73" s="294"/>
    </row>
    <row r="74" spans="1:23" x14ac:dyDescent="0.35">
      <c r="B74" s="302"/>
      <c r="C74" s="303"/>
      <c r="D74" s="303"/>
      <c r="E74" s="308"/>
      <c r="F74" s="308"/>
      <c r="G74" s="308"/>
      <c r="H74" s="308"/>
      <c r="I74" s="308"/>
      <c r="J74" s="308"/>
      <c r="K74" s="308"/>
      <c r="L74" s="309"/>
      <c r="M74" s="25"/>
      <c r="O74" s="293"/>
      <c r="P74" s="294"/>
    </row>
    <row r="75" spans="1:23" s="25" customFormat="1" x14ac:dyDescent="0.35">
      <c r="A75" s="75"/>
      <c r="B75" s="86"/>
      <c r="C75" s="87"/>
      <c r="D75" s="87"/>
      <c r="E75" s="87"/>
      <c r="F75" s="87"/>
      <c r="G75" s="87"/>
      <c r="H75" s="87"/>
      <c r="I75" s="87"/>
      <c r="J75" s="87"/>
      <c r="K75" s="87"/>
      <c r="L75" s="88"/>
      <c r="N75" s="49"/>
      <c r="O75" s="70"/>
      <c r="P75" s="70"/>
      <c r="Q75" s="49"/>
      <c r="R75" s="49"/>
      <c r="S75" s="49"/>
      <c r="T75" s="49"/>
      <c r="U75" s="49"/>
      <c r="V75" s="49"/>
      <c r="W75" s="49"/>
    </row>
    <row r="77" spans="1:23" x14ac:dyDescent="0.35">
      <c r="B77" s="235" t="str">
        <f>IF(Intro!$G$24="English",O77,P77)</f>
        <v>CERTIFICATION</v>
      </c>
      <c r="C77" s="236"/>
      <c r="D77" s="236"/>
      <c r="E77" s="236"/>
      <c r="F77" s="236"/>
      <c r="G77" s="236"/>
      <c r="H77" s="236"/>
      <c r="I77" s="236"/>
      <c r="J77" s="236"/>
      <c r="K77" s="236"/>
      <c r="L77" s="237"/>
      <c r="M77" s="25"/>
      <c r="O77" s="70" t="s">
        <v>5</v>
      </c>
      <c r="P77" s="70" t="s">
        <v>6</v>
      </c>
    </row>
    <row r="78" spans="1:23" x14ac:dyDescent="0.35">
      <c r="B78" s="15"/>
      <c r="C78" s="16"/>
      <c r="D78" s="17"/>
      <c r="E78" s="17"/>
      <c r="F78" s="17"/>
      <c r="G78" s="17"/>
      <c r="H78" s="17"/>
      <c r="I78" s="17"/>
      <c r="J78" s="17"/>
      <c r="K78" s="17"/>
      <c r="L78" s="18"/>
    </row>
    <row r="79" spans="1:23" s="25" customFormat="1" x14ac:dyDescent="0.35">
      <c r="A79" s="75"/>
      <c r="B79" s="256" t="str">
        <f>IF(Intro!$G$24="English",O79,P79)</f>
        <v>The undersigned certifies that the information supplied herein is complete and correct to the best of his/her knowledge and belief.</v>
      </c>
      <c r="C79" s="257"/>
      <c r="D79" s="257"/>
      <c r="E79" s="257"/>
      <c r="F79" s="257"/>
      <c r="G79" s="257"/>
      <c r="H79" s="257"/>
      <c r="I79" s="257"/>
      <c r="J79" s="257"/>
      <c r="K79" s="257"/>
      <c r="L79" s="258"/>
      <c r="N79" s="49"/>
      <c r="O79" s="70" t="s">
        <v>173</v>
      </c>
      <c r="P79" s="70" t="s">
        <v>174</v>
      </c>
      <c r="Q79" s="49"/>
      <c r="R79" s="49"/>
      <c r="S79" s="49"/>
      <c r="T79" s="49"/>
      <c r="U79" s="49"/>
      <c r="V79" s="49"/>
      <c r="W79" s="49"/>
    </row>
    <row r="80" spans="1:23" s="25" customFormat="1" x14ac:dyDescent="0.35">
      <c r="A80" s="75"/>
      <c r="B80" s="85"/>
      <c r="C80" s="76"/>
      <c r="D80" s="76"/>
      <c r="E80" s="76"/>
      <c r="F80" s="76"/>
      <c r="G80" s="76"/>
      <c r="H80" s="76"/>
      <c r="I80" s="76"/>
      <c r="J80" s="76"/>
      <c r="K80" s="76"/>
      <c r="L80" s="77"/>
      <c r="N80" s="49"/>
      <c r="O80" s="70"/>
      <c r="P80" s="70"/>
      <c r="Q80" s="49"/>
      <c r="R80" s="49"/>
      <c r="S80" s="49"/>
      <c r="T80" s="49"/>
      <c r="U80" s="49"/>
      <c r="V80" s="49"/>
      <c r="W80" s="49"/>
    </row>
    <row r="81" spans="1:23" x14ac:dyDescent="0.35">
      <c r="B81" s="247" t="str">
        <f>IF(Intro!$G$24="English",O81,P81)</f>
        <v>Name of Authorized Official</v>
      </c>
      <c r="C81" s="248"/>
      <c r="D81" s="248"/>
      <c r="E81" s="249"/>
      <c r="F81" s="249"/>
      <c r="G81" s="249"/>
      <c r="H81" s="249"/>
      <c r="I81" s="249"/>
      <c r="J81" s="249"/>
      <c r="K81" s="249"/>
      <c r="L81" s="250"/>
      <c r="O81" s="66" t="s">
        <v>13</v>
      </c>
      <c r="P81" s="70" t="s">
        <v>14</v>
      </c>
    </row>
    <row r="82" spans="1:23" x14ac:dyDescent="0.35">
      <c r="B82" s="247"/>
      <c r="C82" s="248"/>
      <c r="D82" s="248"/>
      <c r="E82" s="249"/>
      <c r="F82" s="249"/>
      <c r="G82" s="249"/>
      <c r="H82" s="249"/>
      <c r="I82" s="249"/>
      <c r="J82" s="249"/>
      <c r="K82" s="249"/>
      <c r="L82" s="250"/>
      <c r="O82" s="66"/>
    </row>
    <row r="83" spans="1:23" x14ac:dyDescent="0.35">
      <c r="B83" s="247" t="str">
        <f>IF(Intro!$G$24="English",O83,P83)</f>
        <v>Title of Authorized Official</v>
      </c>
      <c r="C83" s="248"/>
      <c r="D83" s="248"/>
      <c r="E83" s="249"/>
      <c r="F83" s="249"/>
      <c r="G83" s="249"/>
      <c r="H83" s="249"/>
      <c r="I83" s="249"/>
      <c r="J83" s="249"/>
      <c r="K83" s="249"/>
      <c r="L83" s="250"/>
      <c r="O83" s="66" t="s">
        <v>15</v>
      </c>
      <c r="P83" s="70" t="s">
        <v>16</v>
      </c>
    </row>
    <row r="84" spans="1:23" x14ac:dyDescent="0.35">
      <c r="B84" s="247"/>
      <c r="C84" s="248"/>
      <c r="D84" s="248"/>
      <c r="E84" s="249"/>
      <c r="F84" s="249"/>
      <c r="G84" s="249"/>
      <c r="H84" s="249"/>
      <c r="I84" s="249"/>
      <c r="J84" s="249"/>
      <c r="K84" s="249"/>
      <c r="L84" s="250"/>
      <c r="O84" s="66"/>
    </row>
    <row r="85" spans="1:23" x14ac:dyDescent="0.35">
      <c r="B85" s="247" t="str">
        <f>IF(Intro!$G$24="English",O85,P85)</f>
        <v>E-mail Address</v>
      </c>
      <c r="C85" s="248"/>
      <c r="D85" s="248"/>
      <c r="E85" s="249"/>
      <c r="F85" s="249"/>
      <c r="G85" s="249"/>
      <c r="H85" s="249"/>
      <c r="I85" s="249"/>
      <c r="J85" s="249"/>
      <c r="K85" s="249"/>
      <c r="L85" s="250"/>
      <c r="O85" s="66" t="s">
        <v>17</v>
      </c>
      <c r="P85" s="70" t="s">
        <v>38</v>
      </c>
    </row>
    <row r="86" spans="1:23" x14ac:dyDescent="0.35">
      <c r="B86" s="247"/>
      <c r="C86" s="248"/>
      <c r="D86" s="248"/>
      <c r="E86" s="249"/>
      <c r="F86" s="249"/>
      <c r="G86" s="249"/>
      <c r="H86" s="249"/>
      <c r="I86" s="249"/>
      <c r="J86" s="249"/>
      <c r="K86" s="249"/>
      <c r="L86" s="250"/>
      <c r="O86" s="66"/>
    </row>
    <row r="87" spans="1:23" x14ac:dyDescent="0.35">
      <c r="B87" s="247" t="str">
        <f>IF(Intro!$G$24="English",O87,P87)</f>
        <v>Telephone</v>
      </c>
      <c r="C87" s="248"/>
      <c r="D87" s="248"/>
      <c r="E87" s="249"/>
      <c r="F87" s="249"/>
      <c r="G87" s="249"/>
      <c r="H87" s="249"/>
      <c r="I87" s="249"/>
      <c r="J87" s="249"/>
      <c r="K87" s="249"/>
      <c r="L87" s="250"/>
      <c r="O87" s="66" t="s">
        <v>18</v>
      </c>
      <c r="P87" s="70" t="s">
        <v>19</v>
      </c>
    </row>
    <row r="88" spans="1:23" x14ac:dyDescent="0.35">
      <c r="B88" s="247"/>
      <c r="C88" s="248"/>
      <c r="D88" s="248"/>
      <c r="E88" s="249"/>
      <c r="F88" s="249"/>
      <c r="G88" s="249"/>
      <c r="H88" s="249"/>
      <c r="I88" s="249"/>
      <c r="J88" s="249"/>
      <c r="K88" s="249"/>
      <c r="L88" s="250"/>
      <c r="O88" s="66"/>
    </row>
    <row r="89" spans="1:23" x14ac:dyDescent="0.35">
      <c r="B89" s="247" t="str">
        <f>IF(Intro!$G$24="English",O89,P89)</f>
        <v>Date</v>
      </c>
      <c r="C89" s="248"/>
      <c r="D89" s="248"/>
      <c r="E89" s="249"/>
      <c r="F89" s="249"/>
      <c r="G89" s="249"/>
      <c r="H89" s="249"/>
      <c r="I89" s="249"/>
      <c r="J89" s="249"/>
      <c r="K89" s="249"/>
      <c r="L89" s="250"/>
      <c r="M89" s="25"/>
      <c r="O89" s="66" t="s">
        <v>21</v>
      </c>
      <c r="P89" s="70" t="s">
        <v>21</v>
      </c>
    </row>
    <row r="90" spans="1:23" x14ac:dyDescent="0.35">
      <c r="B90" s="247"/>
      <c r="C90" s="248"/>
      <c r="D90" s="248"/>
      <c r="E90" s="249"/>
      <c r="F90" s="249"/>
      <c r="G90" s="249"/>
      <c r="H90" s="249"/>
      <c r="I90" s="249"/>
      <c r="J90" s="249"/>
      <c r="K90" s="249"/>
      <c r="L90" s="250"/>
      <c r="M90" s="25"/>
      <c r="O90" s="66"/>
    </row>
    <row r="91" spans="1:23" s="25" customFormat="1" x14ac:dyDescent="0.35">
      <c r="A91" s="75"/>
      <c r="B91" s="85"/>
      <c r="C91" s="76"/>
      <c r="D91" s="76"/>
      <c r="E91" s="76"/>
      <c r="F91" s="76"/>
      <c r="G91" s="76"/>
      <c r="H91" s="76"/>
      <c r="I91" s="76"/>
      <c r="J91" s="76"/>
      <c r="K91" s="76"/>
      <c r="L91" s="77"/>
      <c r="N91" s="49"/>
      <c r="O91" s="70"/>
      <c r="P91" s="70"/>
      <c r="Q91" s="49"/>
      <c r="R91" s="49"/>
      <c r="S91" s="49"/>
      <c r="T91" s="49"/>
      <c r="U91" s="49"/>
      <c r="V91" s="49"/>
      <c r="W91" s="49"/>
    </row>
    <row r="92" spans="1:23" ht="21" x14ac:dyDescent="0.35">
      <c r="B92" s="295" t="str">
        <f>IF(Intro!$G$24="English",O92,P92)</f>
        <v>I understand that checking this box constitutes my legally binding signature.</v>
      </c>
      <c r="C92" s="296"/>
      <c r="D92" s="296"/>
      <c r="E92" s="296"/>
      <c r="F92" s="296"/>
      <c r="G92" s="296"/>
      <c r="H92" s="297"/>
      <c r="I92" s="92"/>
      <c r="J92" s="28"/>
      <c r="K92" s="28"/>
      <c r="L92" s="29"/>
      <c r="O92" s="66" t="s">
        <v>36</v>
      </c>
      <c r="P92" s="70" t="s">
        <v>37</v>
      </c>
    </row>
    <row r="93" spans="1:23" s="25" customFormat="1" x14ac:dyDescent="0.35">
      <c r="A93" s="75"/>
      <c r="B93" s="86"/>
      <c r="C93" s="87"/>
      <c r="D93" s="87"/>
      <c r="E93" s="87"/>
      <c r="F93" s="87"/>
      <c r="G93" s="87"/>
      <c r="H93" s="87"/>
      <c r="I93" s="87"/>
      <c r="J93" s="87"/>
      <c r="K93" s="87"/>
      <c r="L93" s="88"/>
      <c r="N93" s="49"/>
      <c r="O93" s="70"/>
      <c r="P93" s="70"/>
      <c r="Q93" s="49"/>
      <c r="R93" s="49"/>
      <c r="S93" s="49"/>
      <c r="T93" s="49"/>
      <c r="U93" s="49"/>
      <c r="V93" s="49"/>
      <c r="W93" s="49"/>
    </row>
    <row r="94" spans="1:23" s="6" customFormat="1" x14ac:dyDescent="0.35">
      <c r="A94" s="11"/>
      <c r="B94" s="13"/>
      <c r="C94" s="13"/>
      <c r="D94" s="14"/>
      <c r="E94" s="14"/>
      <c r="F94" s="14"/>
      <c r="G94" s="14"/>
      <c r="H94" s="14"/>
      <c r="I94" s="14"/>
      <c r="J94" s="14"/>
      <c r="K94" s="14"/>
      <c r="L94" s="14"/>
      <c r="O94" s="12"/>
      <c r="P94" s="12"/>
    </row>
    <row r="95" spans="1:23" s="5" customFormat="1" x14ac:dyDescent="0.35">
      <c r="A95" s="11"/>
      <c r="B95" s="235" t="str">
        <f>IF(Intro!$G$24="English",O95,P95)</f>
        <v>SUBMITTING THE QUESTIONNAIRE RESPONSE</v>
      </c>
      <c r="C95" s="236" t="str">
        <f>UPPER(IF(Intro!$G$24="English",P95,Q95))</f>
        <v>TRANSMISSION DU QUESTIONNAIRE REMPLI</v>
      </c>
      <c r="D95" s="236" t="str">
        <f>UPPER(IF(Intro!$G$24="English",Q95,R95))</f>
        <v/>
      </c>
      <c r="E95" s="236" t="str">
        <f>UPPER(IF(Intro!$G$24="English",R95,S95))</f>
        <v/>
      </c>
      <c r="F95" s="236"/>
      <c r="G95" s="236" t="str">
        <f>UPPER(IF(Intro!$G$24="English",S95,T95))</f>
        <v/>
      </c>
      <c r="H95" s="236" t="str">
        <f>UPPER(IF(Intro!$G$24="English",T95,U95))</f>
        <v/>
      </c>
      <c r="I95" s="236" t="str">
        <f>UPPER(IF(Intro!$G$24="English",U95,V95))</f>
        <v/>
      </c>
      <c r="J95" s="236" t="str">
        <f>UPPER(IF(Intro!$G$24="English",V95,W95))</f>
        <v/>
      </c>
      <c r="K95" s="236" t="str">
        <f>UPPER(IF(Intro!$G$24="English",W95,X95))</f>
        <v/>
      </c>
      <c r="L95" s="237" t="str">
        <f>UPPER(IF(Intro!$G$24="English",X95,Y95))</f>
        <v/>
      </c>
      <c r="M95" s="6"/>
      <c r="N95" s="3"/>
      <c r="O95" s="6" t="s">
        <v>39</v>
      </c>
      <c r="P95" s="6" t="s">
        <v>3</v>
      </c>
    </row>
    <row r="96" spans="1:23" x14ac:dyDescent="0.35">
      <c r="B96" s="15"/>
      <c r="C96" s="16"/>
      <c r="D96" s="17"/>
      <c r="E96" s="17"/>
      <c r="F96" s="17"/>
      <c r="G96" s="17"/>
      <c r="H96" s="17"/>
      <c r="I96" s="17"/>
      <c r="J96" s="17"/>
      <c r="K96" s="17"/>
      <c r="L96" s="18"/>
    </row>
    <row r="97" spans="1:23" s="25" customFormat="1" x14ac:dyDescent="0.35">
      <c r="A97" s="75"/>
      <c r="B97" s="256" t="str">
        <f>IF(Intro!$G$24="English",O97,P97)</f>
        <v>The completed questionnaire can be submitted using one of the following methods:</v>
      </c>
      <c r="C97" s="257"/>
      <c r="D97" s="257"/>
      <c r="E97" s="257"/>
      <c r="F97" s="257"/>
      <c r="G97" s="257"/>
      <c r="H97" s="257"/>
      <c r="I97" s="257"/>
      <c r="J97" s="257"/>
      <c r="K97" s="257"/>
      <c r="L97" s="258"/>
      <c r="N97" s="49"/>
      <c r="O97" s="70" t="s">
        <v>74</v>
      </c>
      <c r="P97" s="70" t="s">
        <v>4</v>
      </c>
      <c r="Q97" s="49"/>
      <c r="R97" s="49"/>
      <c r="S97" s="49"/>
      <c r="T97" s="49"/>
      <c r="U97" s="49"/>
      <c r="V97" s="49"/>
      <c r="W97" s="49"/>
    </row>
    <row r="98" spans="1:23" s="25" customFormat="1" x14ac:dyDescent="0.35">
      <c r="A98" s="75"/>
      <c r="B98" s="310" t="str">
        <f>IF($G$24="English",HYPERLINK("https://e-filing-depot-electronique.citt-tcce.gc.ca/submitNonRegisteredUser-eng.aspx","1. Secure E-filing service;"),IF($G$24="Français",HYPERLINK("https://e-filing-depot-electronique.citt-tcce.gc.ca/submitNonRegisteredUser-fra.aspx?","1. Service sécurisé de dépôt électronique;"),""))</f>
        <v>1. Secure E-filing service;</v>
      </c>
      <c r="C98" s="311"/>
      <c r="D98" s="311"/>
      <c r="E98" s="311"/>
      <c r="F98" s="311"/>
      <c r="G98" s="311"/>
      <c r="H98" s="311"/>
      <c r="I98" s="311"/>
      <c r="J98" s="311"/>
      <c r="K98" s="311"/>
      <c r="L98" s="312"/>
      <c r="N98" s="49"/>
      <c r="O98" s="70"/>
      <c r="P98" s="70"/>
      <c r="Q98" s="49"/>
      <c r="R98" s="49"/>
      <c r="S98" s="49"/>
      <c r="T98" s="49"/>
      <c r="U98" s="49"/>
      <c r="V98" s="49"/>
      <c r="W98" s="49"/>
    </row>
    <row r="99" spans="1:23" s="25" customFormat="1" x14ac:dyDescent="0.35">
      <c r="A99" s="75"/>
      <c r="B99" s="253" t="str">
        <f>IF(Intro!$G$24="English",O99,P99)</f>
        <v>When submitting the completed questionnaire using the secure E-filing service, designate the questionnaire as confidential. Note that the information in the public (blue) tabs in your questionnaire will be treated as public information.</v>
      </c>
      <c r="C99" s="254"/>
      <c r="D99" s="254"/>
      <c r="E99" s="254"/>
      <c r="F99" s="254"/>
      <c r="G99" s="254"/>
      <c r="H99" s="254"/>
      <c r="I99" s="254"/>
      <c r="J99" s="254"/>
      <c r="K99" s="254"/>
      <c r="L99" s="255"/>
      <c r="N99" s="49"/>
      <c r="O99" s="294" t="s">
        <v>177</v>
      </c>
      <c r="P99" s="294" t="s">
        <v>178</v>
      </c>
      <c r="Q99" s="49"/>
      <c r="R99" s="49"/>
      <c r="S99" s="49"/>
      <c r="T99" s="49"/>
      <c r="U99" s="49"/>
      <c r="V99" s="49"/>
      <c r="W99" s="49"/>
    </row>
    <row r="100" spans="1:23" s="25" customFormat="1" x14ac:dyDescent="0.35">
      <c r="A100" s="75"/>
      <c r="B100" s="253"/>
      <c r="C100" s="254"/>
      <c r="D100" s="254"/>
      <c r="E100" s="254"/>
      <c r="F100" s="254"/>
      <c r="G100" s="254"/>
      <c r="H100" s="254"/>
      <c r="I100" s="254"/>
      <c r="J100" s="254"/>
      <c r="K100" s="254"/>
      <c r="L100" s="255"/>
      <c r="N100" s="49"/>
      <c r="O100" s="294"/>
      <c r="P100" s="294"/>
      <c r="Q100" s="49"/>
      <c r="R100" s="49"/>
      <c r="S100" s="49"/>
      <c r="T100" s="49"/>
      <c r="U100" s="49"/>
      <c r="V100" s="49"/>
      <c r="W100" s="49"/>
    </row>
    <row r="101" spans="1:23" s="25" customFormat="1" x14ac:dyDescent="0.35">
      <c r="A101" s="75"/>
      <c r="B101" s="241" t="str">
        <f>IF(Intro!$G$24="English",O101,P101)</f>
        <v>2. E-mail to citt-tcce@tribunal.gc.ca should you accept the associated risks and you are filing information that belongs to your firm only.</v>
      </c>
      <c r="C101" s="242"/>
      <c r="D101" s="242"/>
      <c r="E101" s="242"/>
      <c r="F101" s="242"/>
      <c r="G101" s="242"/>
      <c r="H101" s="242"/>
      <c r="I101" s="242"/>
      <c r="J101" s="242"/>
      <c r="K101" s="242"/>
      <c r="L101" s="252"/>
      <c r="N101" s="49"/>
      <c r="O101" s="70" t="s">
        <v>176</v>
      </c>
      <c r="P101" s="70" t="s">
        <v>175</v>
      </c>
      <c r="Q101" s="49"/>
      <c r="R101" s="49"/>
      <c r="S101" s="49"/>
      <c r="T101" s="49"/>
      <c r="U101" s="49"/>
      <c r="V101" s="49"/>
      <c r="W101" s="49"/>
    </row>
    <row r="102" spans="1:23" s="25" customFormat="1" x14ac:dyDescent="0.35">
      <c r="A102" s="75"/>
      <c r="B102" s="86"/>
      <c r="C102" s="87"/>
      <c r="D102" s="87"/>
      <c r="E102" s="87"/>
      <c r="F102" s="87"/>
      <c r="G102" s="87"/>
      <c r="H102" s="87"/>
      <c r="I102" s="87"/>
      <c r="J102" s="87"/>
      <c r="K102" s="87"/>
      <c r="L102" s="88"/>
      <c r="N102" s="49"/>
      <c r="O102" s="70"/>
      <c r="P102" s="70"/>
      <c r="Q102" s="49"/>
      <c r="R102" s="49"/>
      <c r="S102" s="49"/>
      <c r="T102" s="49"/>
      <c r="U102" s="49"/>
      <c r="V102" s="49"/>
      <c r="W102" s="49"/>
    </row>
    <row r="104" spans="1:23" s="5" customFormat="1" x14ac:dyDescent="0.35">
      <c r="A104" s="11"/>
      <c r="B104" s="235" t="s">
        <v>222</v>
      </c>
      <c r="C104" s="236" t="str">
        <f>UPPER(IF(Intro!$G$24="English",P104,Q104))</f>
        <v/>
      </c>
      <c r="D104" s="236" t="str">
        <f>UPPER(IF(Intro!$G$24="English",Q104,R104))</f>
        <v/>
      </c>
      <c r="E104" s="236" t="str">
        <f>UPPER(IF(Intro!$G$24="English",R104,S104))</f>
        <v/>
      </c>
      <c r="F104" s="236"/>
      <c r="G104" s="236" t="str">
        <f>UPPER(IF(Intro!$G$24="English",S104,T104))</f>
        <v/>
      </c>
      <c r="H104" s="236" t="str">
        <f>UPPER(IF(Intro!$G$24="English",T104,U104))</f>
        <v/>
      </c>
      <c r="I104" s="236" t="str">
        <f>UPPER(IF(Intro!$G$24="English",U104,V104))</f>
        <v/>
      </c>
      <c r="J104" s="236" t="str">
        <f>UPPER(IF(Intro!$G$24="English",V104,W104))</f>
        <v/>
      </c>
      <c r="K104" s="236" t="str">
        <f>UPPER(IF(Intro!$G$24="English",W104,X104))</f>
        <v/>
      </c>
      <c r="L104" s="237" t="str">
        <f>UPPER(IF(Intro!$G$24="English",X104,Y104))</f>
        <v/>
      </c>
      <c r="M104" s="6"/>
      <c r="N104" s="3"/>
      <c r="O104" s="6"/>
      <c r="P104" s="6"/>
    </row>
    <row r="105" spans="1:23" x14ac:dyDescent="0.35">
      <c r="B105" s="15"/>
      <c r="C105" s="16"/>
      <c r="D105" s="17"/>
      <c r="E105" s="17"/>
      <c r="F105" s="17"/>
      <c r="G105" s="17"/>
      <c r="H105" s="17"/>
      <c r="I105" s="17"/>
      <c r="J105" s="17"/>
      <c r="K105" s="17"/>
      <c r="L105" s="18"/>
    </row>
    <row r="106" spans="1:23" s="25" customFormat="1" x14ac:dyDescent="0.35">
      <c r="A106" s="75"/>
      <c r="B106" s="256" t="str">
        <f>IF(Intro!$G$24="English",O106,P106)</f>
        <v>Questions relating to this questionnaire should be directed to:</v>
      </c>
      <c r="C106" s="257"/>
      <c r="D106" s="257"/>
      <c r="E106" s="257"/>
      <c r="F106" s="257"/>
      <c r="G106" s="257"/>
      <c r="H106" s="257"/>
      <c r="I106" s="257"/>
      <c r="J106" s="257"/>
      <c r="K106" s="257"/>
      <c r="L106" s="258"/>
      <c r="N106" s="49"/>
      <c r="O106" s="70" t="s">
        <v>180</v>
      </c>
      <c r="P106" s="70" t="s">
        <v>179</v>
      </c>
      <c r="Q106" s="49"/>
      <c r="R106" s="49"/>
      <c r="S106" s="49"/>
      <c r="T106" s="49"/>
      <c r="U106" s="49"/>
      <c r="V106" s="49"/>
      <c r="W106" s="49"/>
    </row>
    <row r="107" spans="1:23" s="25" customFormat="1" x14ac:dyDescent="0.35">
      <c r="A107" s="75"/>
      <c r="B107" s="62"/>
      <c r="C107" s="63"/>
      <c r="D107" s="63"/>
      <c r="E107" s="63"/>
      <c r="F107" s="63"/>
      <c r="G107" s="63"/>
      <c r="H107" s="63"/>
      <c r="I107" s="63"/>
      <c r="J107" s="63"/>
      <c r="K107" s="63"/>
      <c r="L107" s="64"/>
      <c r="N107" s="49"/>
      <c r="O107" s="70"/>
      <c r="P107" s="70"/>
      <c r="Q107" s="49"/>
      <c r="R107" s="49"/>
      <c r="S107" s="49"/>
      <c r="T107" s="49"/>
      <c r="U107" s="49"/>
      <c r="V107" s="49"/>
      <c r="W107" s="49"/>
    </row>
    <row r="108" spans="1:23" x14ac:dyDescent="0.35">
      <c r="B108" s="251" t="str">
        <f>Variables!B13</f>
        <v>Paula Place</v>
      </c>
      <c r="C108" s="245"/>
      <c r="D108" s="245"/>
      <c r="E108" s="245" t="str">
        <f>Variables!C13</f>
        <v>paula.place@tribunal.gc.ca</v>
      </c>
      <c r="F108" s="245"/>
      <c r="G108" s="245"/>
      <c r="H108" s="245"/>
      <c r="I108" s="245"/>
      <c r="J108" s="245" t="str">
        <f>Variables!D13</f>
        <v>343-574-3196</v>
      </c>
      <c r="K108" s="245"/>
      <c r="L108" s="246"/>
      <c r="O108" s="66"/>
    </row>
    <row r="109" spans="1:23" x14ac:dyDescent="0.35">
      <c r="B109" s="251" t="str">
        <f>Variables!B14</f>
        <v>François Thivierge</v>
      </c>
      <c r="C109" s="245"/>
      <c r="D109" s="245"/>
      <c r="E109" s="245" t="str">
        <f>Variables!C14</f>
        <v>francois.thivierge@tribunal.gc.ca</v>
      </c>
      <c r="F109" s="245"/>
      <c r="G109" s="245"/>
      <c r="H109" s="245"/>
      <c r="I109" s="245"/>
      <c r="J109" s="245" t="str">
        <f>Variables!D14</f>
        <v>343-550-4453</v>
      </c>
      <c r="K109" s="245"/>
      <c r="L109" s="246"/>
      <c r="O109" s="66"/>
    </row>
    <row r="110" spans="1:23" s="25" customFormat="1" x14ac:dyDescent="0.35">
      <c r="A110" s="75"/>
      <c r="B110" s="86"/>
      <c r="C110" s="87"/>
      <c r="D110" s="87"/>
      <c r="E110" s="87"/>
      <c r="F110" s="87"/>
      <c r="G110" s="87"/>
      <c r="H110" s="87"/>
      <c r="I110" s="87"/>
      <c r="J110" s="87"/>
      <c r="K110" s="87"/>
      <c r="L110" s="88"/>
      <c r="N110" s="49"/>
      <c r="O110" s="70"/>
      <c r="P110" s="70"/>
      <c r="Q110" s="49"/>
      <c r="R110" s="49"/>
      <c r="S110" s="49"/>
      <c r="T110" s="49"/>
      <c r="U110" s="49"/>
      <c r="V110" s="49"/>
      <c r="W110" s="49"/>
    </row>
  </sheetData>
  <sheetProtection algorithmName="SHA-512" hashValue="arzxi3vCDBFXY9WV5YY8X1FewdBFQkQRgdWY66Qmb3KBu/Se1yo62YrNQvCTjfA613JdZacF++BWTu2CEOPLRA==" saltValue="KgxsbTv+tZTsdL+Xg8HxRA==" spinCount="100000" sheet="1" objects="1" scenarios="1" selectLockedCells="1"/>
  <mergeCells count="63">
    <mergeCell ref="O65:O74"/>
    <mergeCell ref="P65:P74"/>
    <mergeCell ref="O99:O100"/>
    <mergeCell ref="P99:P100"/>
    <mergeCell ref="E108:I108"/>
    <mergeCell ref="B92:H92"/>
    <mergeCell ref="B95:L95"/>
    <mergeCell ref="B97:L97"/>
    <mergeCell ref="B65:D74"/>
    <mergeCell ref="E65:L74"/>
    <mergeCell ref="B106:L106"/>
    <mergeCell ref="B104:L104"/>
    <mergeCell ref="B98:L98"/>
    <mergeCell ref="B79:L79"/>
    <mergeCell ref="B77:L77"/>
    <mergeCell ref="E89:L90"/>
    <mergeCell ref="B61:D62"/>
    <mergeCell ref="E61:L62"/>
    <mergeCell ref="B38:L38"/>
    <mergeCell ref="B43:L43"/>
    <mergeCell ref="B41:L41"/>
    <mergeCell ref="D51:J52"/>
    <mergeCell ref="B45:C46"/>
    <mergeCell ref="B49:L49"/>
    <mergeCell ref="B55:L55"/>
    <mergeCell ref="B57:D58"/>
    <mergeCell ref="E57:L58"/>
    <mergeCell ref="B59:D60"/>
    <mergeCell ref="E59:L60"/>
    <mergeCell ref="B37:L37"/>
    <mergeCell ref="B31:L31"/>
    <mergeCell ref="E45:K46"/>
    <mergeCell ref="D45:D46"/>
    <mergeCell ref="B22:L22"/>
    <mergeCell ref="B28:L28"/>
    <mergeCell ref="B24:F25"/>
    <mergeCell ref="G24:G25"/>
    <mergeCell ref="B30:L30"/>
    <mergeCell ref="H24:L25"/>
    <mergeCell ref="C32:K36"/>
    <mergeCell ref="E109:I109"/>
    <mergeCell ref="J108:L108"/>
    <mergeCell ref="J109:L109"/>
    <mergeCell ref="B81:D82"/>
    <mergeCell ref="E81:L82"/>
    <mergeCell ref="B83:D84"/>
    <mergeCell ref="B85:D86"/>
    <mergeCell ref="B87:D88"/>
    <mergeCell ref="E83:L84"/>
    <mergeCell ref="E85:L86"/>
    <mergeCell ref="E87:L88"/>
    <mergeCell ref="B108:D108"/>
    <mergeCell ref="B109:D109"/>
    <mergeCell ref="B89:D90"/>
    <mergeCell ref="B101:L101"/>
    <mergeCell ref="B99:L100"/>
    <mergeCell ref="O9:P20"/>
    <mergeCell ref="B4:L4"/>
    <mergeCell ref="B5:L5"/>
    <mergeCell ref="B8:L8"/>
    <mergeCell ref="B6:L6"/>
    <mergeCell ref="B10:F19"/>
    <mergeCell ref="H10:L19"/>
  </mergeCells>
  <dataValidations count="2">
    <dataValidation type="list" allowBlank="1" showInputMessage="1" showErrorMessage="1" sqref="I92" xr:uid="{1594D28F-3462-4E0C-8058-C5508D06C9EB}">
      <formula1>"X"</formula1>
    </dataValidation>
    <dataValidation type="list" allowBlank="1" showInputMessage="1" showErrorMessage="1" sqref="G24"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9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D45:D46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2"/>
  <sheetViews>
    <sheetView showGridLines="0" zoomScaleNormal="100" workbookViewId="0"/>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6" width="30.54296875" style="70" hidden="1" customWidth="1"/>
    <col min="17" max="19" width="8.81640625" style="70" customWidth="1"/>
    <col min="20" max="16384" width="9.453125" style="70"/>
  </cols>
  <sheetData>
    <row r="1" spans="1:19" x14ac:dyDescent="0.35">
      <c r="A1" s="8">
        <v>8</v>
      </c>
      <c r="O1" s="127" t="s">
        <v>279</v>
      </c>
      <c r="P1" s="127" t="s">
        <v>279</v>
      </c>
    </row>
    <row r="2" spans="1:19" x14ac:dyDescent="0.35">
      <c r="B2" s="10" t="s">
        <v>0</v>
      </c>
      <c r="C2" s="10"/>
      <c r="D2" s="10"/>
      <c r="O2" s="9" t="s">
        <v>58</v>
      </c>
      <c r="P2" s="9" t="s">
        <v>70</v>
      </c>
    </row>
    <row r="3" spans="1:19" x14ac:dyDescent="0.35">
      <c r="B3" s="2"/>
      <c r="C3" s="2"/>
      <c r="D3" s="2"/>
      <c r="O3" s="1"/>
      <c r="P3" s="1"/>
    </row>
    <row r="4" spans="1:19" s="5" customFormat="1" x14ac:dyDescent="0.35">
      <c r="A4" s="11"/>
      <c r="B4" s="324" t="str">
        <f>IF(Intro!$G$24="English",O4,P4)</f>
        <v>FOREIGN PRODUCER QUESTIONNAIRE</v>
      </c>
      <c r="C4" s="325"/>
      <c r="D4" s="325"/>
      <c r="E4" s="325"/>
      <c r="F4" s="325"/>
      <c r="G4" s="325"/>
      <c r="H4" s="325"/>
      <c r="I4" s="325"/>
      <c r="J4" s="325"/>
      <c r="K4" s="325"/>
      <c r="L4" s="326"/>
      <c r="M4" s="3"/>
      <c r="N4" s="3"/>
      <c r="O4" s="93" t="s">
        <v>322</v>
      </c>
      <c r="P4" s="93" t="s">
        <v>223</v>
      </c>
      <c r="Q4" s="94"/>
    </row>
    <row r="5" spans="1:19" s="5" customFormat="1" x14ac:dyDescent="0.35">
      <c r="A5" s="11"/>
      <c r="B5" s="327" t="str">
        <f>Intro!B5</f>
        <v>RR-2025-006</v>
      </c>
      <c r="C5" s="328"/>
      <c r="D5" s="328"/>
      <c r="E5" s="328"/>
      <c r="F5" s="328"/>
      <c r="G5" s="328"/>
      <c r="H5" s="328"/>
      <c r="I5" s="328"/>
      <c r="J5" s="328"/>
      <c r="K5" s="328"/>
      <c r="L5" s="329"/>
      <c r="M5" s="3"/>
      <c r="N5" s="3"/>
      <c r="O5" s="4"/>
      <c r="P5" s="4"/>
    </row>
    <row r="6" spans="1:19" s="6" customFormat="1" x14ac:dyDescent="0.35">
      <c r="A6" s="11"/>
      <c r="B6" s="330" t="str">
        <f>UPPER(IF(Intro!$G$24="English",Variables!B3,Variables!C3))&amp;" II"</f>
        <v>OIL COUNTRY TUBULAR GOODS II</v>
      </c>
      <c r="C6" s="331"/>
      <c r="D6" s="331"/>
      <c r="E6" s="331"/>
      <c r="F6" s="331"/>
      <c r="G6" s="331"/>
      <c r="H6" s="331"/>
      <c r="I6" s="331"/>
      <c r="J6" s="331"/>
      <c r="K6" s="331"/>
      <c r="L6" s="332"/>
      <c r="O6" s="12"/>
      <c r="P6" s="12"/>
    </row>
    <row r="7" spans="1:19" s="6" customFormat="1" x14ac:dyDescent="0.35">
      <c r="A7" s="11"/>
      <c r="B7" s="13"/>
      <c r="C7" s="13"/>
      <c r="D7" s="13"/>
      <c r="E7" s="14"/>
      <c r="F7" s="14"/>
      <c r="G7" s="14"/>
      <c r="H7" s="14"/>
      <c r="I7" s="14"/>
      <c r="J7" s="14"/>
      <c r="K7" s="14"/>
      <c r="L7" s="14"/>
      <c r="O7" s="12"/>
      <c r="P7" s="12"/>
    </row>
    <row r="8" spans="1:19" s="5" customFormat="1" x14ac:dyDescent="0.35">
      <c r="A8" s="11"/>
      <c r="B8" s="267" t="str">
        <f>IF(Intro!$G$24="English",O8,P8)</f>
        <v>QUESTIONNAIRE OUTLINE</v>
      </c>
      <c r="C8" s="268" t="str">
        <f>UPPER(IF(Intro!$G$24="English",P8,Q8))</f>
        <v>APERÇU DU QUESTIONNAIRE</v>
      </c>
      <c r="D8" s="268"/>
      <c r="E8" s="268" t="str">
        <f>UPPER(IF(Intro!$G$24="English",Q8,R8))</f>
        <v/>
      </c>
      <c r="F8" s="268" t="str">
        <f>UPPER(IF(Intro!$G$24="English",R8,S8))</f>
        <v/>
      </c>
      <c r="G8" s="268" t="str">
        <f>UPPER(IF(Intro!$G$24="English",S8,T8))</f>
        <v/>
      </c>
      <c r="H8" s="268" t="str">
        <f>UPPER(IF(Intro!$G$24="English",T8,U8))</f>
        <v/>
      </c>
      <c r="I8" s="268" t="str">
        <f>UPPER(IF(Intro!$G$24="English",U8,V8))</f>
        <v/>
      </c>
      <c r="J8" s="268" t="str">
        <f>UPPER(IF(Intro!$G$24="English",V8,W8))</f>
        <v/>
      </c>
      <c r="K8" s="268" t="str">
        <f>UPPER(IF(Intro!$G$24="English",W8,X8))</f>
        <v/>
      </c>
      <c r="L8" s="269" t="str">
        <f>UPPER(IF(Intro!$G$24="English",X8,Y8))</f>
        <v/>
      </c>
      <c r="M8" s="6"/>
      <c r="N8" s="3"/>
      <c r="O8" s="95" t="s">
        <v>224</v>
      </c>
      <c r="P8" s="95" t="s">
        <v>225</v>
      </c>
    </row>
    <row r="9" spans="1:19" x14ac:dyDescent="0.35">
      <c r="B9" s="15"/>
      <c r="C9" s="16"/>
      <c r="D9" s="16"/>
      <c r="E9" s="17"/>
      <c r="F9" s="17"/>
      <c r="G9" s="17"/>
      <c r="H9" s="17"/>
      <c r="I9" s="17"/>
      <c r="J9" s="17"/>
      <c r="K9" s="17"/>
      <c r="L9" s="18"/>
    </row>
    <row r="10" spans="1:19" s="25" customFormat="1" x14ac:dyDescent="0.35">
      <c r="A10" s="75"/>
      <c r="B10" s="256" t="str">
        <f>IF(Intro!$G$24="English",O10,P10)</f>
        <v xml:space="preserve">This questionnaire is divided into two parts:
</v>
      </c>
      <c r="C10" s="257"/>
      <c r="D10" s="257"/>
      <c r="E10" s="257"/>
      <c r="F10" s="257"/>
      <c r="G10" s="257"/>
      <c r="H10" s="257"/>
      <c r="I10" s="257"/>
      <c r="J10" s="257"/>
      <c r="K10" s="257"/>
      <c r="L10" s="258"/>
      <c r="N10" s="49"/>
      <c r="O10" s="70" t="s">
        <v>75</v>
      </c>
      <c r="P10" s="70" t="s">
        <v>76</v>
      </c>
      <c r="Q10" s="49"/>
      <c r="R10" s="49"/>
      <c r="S10" s="49"/>
    </row>
    <row r="11" spans="1:19" s="25" customFormat="1" x14ac:dyDescent="0.35">
      <c r="A11" s="75"/>
      <c r="B11" s="62"/>
      <c r="C11" s="63"/>
      <c r="D11" s="63"/>
      <c r="E11" s="63"/>
      <c r="F11" s="63"/>
      <c r="G11" s="63"/>
      <c r="H11" s="63"/>
      <c r="I11" s="63"/>
      <c r="J11" s="63"/>
      <c r="K11" s="63"/>
      <c r="L11" s="64"/>
      <c r="N11" s="49"/>
      <c r="O11" s="70"/>
      <c r="P11" s="70"/>
      <c r="Q11" s="49"/>
      <c r="R11" s="49"/>
      <c r="S11" s="49"/>
    </row>
    <row r="12" spans="1:19" s="25" customFormat="1" x14ac:dyDescent="0.35">
      <c r="A12" s="75"/>
      <c r="B12" s="256" t="str">
        <f>IF(Intro!$G$24="English",O12,P12)</f>
        <v xml:space="preserve">PART I (Blue Tabs) - Information requested in this part is public. Requests to treat any of this information as confidential must be fully justified in writing and accompanied by a redacted version for the public record.
</v>
      </c>
      <c r="C12" s="257"/>
      <c r="D12" s="257"/>
      <c r="E12" s="257"/>
      <c r="F12" s="257"/>
      <c r="G12" s="257"/>
      <c r="H12" s="257"/>
      <c r="I12" s="257"/>
      <c r="J12" s="257"/>
      <c r="K12" s="257"/>
      <c r="L12" s="258"/>
      <c r="N12" s="49"/>
      <c r="O12" s="70" t="s">
        <v>77</v>
      </c>
      <c r="P12" s="70" t="s">
        <v>78</v>
      </c>
      <c r="Q12" s="49"/>
      <c r="R12" s="49"/>
      <c r="S12" s="49"/>
    </row>
    <row r="13" spans="1:19" s="25" customFormat="1" x14ac:dyDescent="0.35">
      <c r="A13" s="75"/>
      <c r="B13" s="256"/>
      <c r="C13" s="257"/>
      <c r="D13" s="257"/>
      <c r="E13" s="257"/>
      <c r="F13" s="257"/>
      <c r="G13" s="257"/>
      <c r="H13" s="257"/>
      <c r="I13" s="257"/>
      <c r="J13" s="257"/>
      <c r="K13" s="257"/>
      <c r="L13" s="258"/>
      <c r="N13" s="49"/>
      <c r="O13" s="70"/>
      <c r="P13" s="70"/>
      <c r="Q13" s="49"/>
      <c r="R13" s="49"/>
      <c r="S13" s="49"/>
    </row>
    <row r="14" spans="1:19" s="25" customFormat="1" x14ac:dyDescent="0.35">
      <c r="A14" s="75"/>
      <c r="B14" s="62"/>
      <c r="C14" s="63"/>
      <c r="D14" s="63"/>
      <c r="E14" s="63"/>
      <c r="F14" s="63"/>
      <c r="G14" s="63"/>
      <c r="H14" s="63"/>
      <c r="I14" s="63"/>
      <c r="J14" s="63"/>
      <c r="K14" s="63"/>
      <c r="L14" s="64"/>
      <c r="N14" s="49"/>
      <c r="O14" s="70"/>
      <c r="P14" s="70"/>
      <c r="Q14" s="49"/>
      <c r="R14" s="49"/>
      <c r="S14" s="49"/>
    </row>
    <row r="15" spans="1:19" s="25" customFormat="1" x14ac:dyDescent="0.35">
      <c r="A15" s="75"/>
      <c r="B15" s="256" t="str">
        <f>IF(Intro!$G$24="English",O15,P15)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57"/>
      <c r="D15" s="257"/>
      <c r="E15" s="257"/>
      <c r="F15" s="257"/>
      <c r="G15" s="257"/>
      <c r="H15" s="257"/>
      <c r="I15" s="257"/>
      <c r="J15" s="257"/>
      <c r="K15" s="257"/>
      <c r="L15" s="258"/>
      <c r="N15" s="49"/>
      <c r="O15" s="70" t="s">
        <v>79</v>
      </c>
      <c r="P15" s="70" t="s">
        <v>80</v>
      </c>
      <c r="Q15" s="49"/>
      <c r="R15" s="49"/>
      <c r="S15" s="49"/>
    </row>
    <row r="16" spans="1:19" s="25" customFormat="1" x14ac:dyDescent="0.35">
      <c r="A16" s="75"/>
      <c r="B16" s="256"/>
      <c r="C16" s="257"/>
      <c r="D16" s="257"/>
      <c r="E16" s="257"/>
      <c r="F16" s="257"/>
      <c r="G16" s="257"/>
      <c r="H16" s="257"/>
      <c r="I16" s="257"/>
      <c r="J16" s="257"/>
      <c r="K16" s="257"/>
      <c r="L16" s="258"/>
      <c r="N16" s="49"/>
      <c r="O16" s="70"/>
      <c r="P16" s="70"/>
      <c r="Q16" s="49"/>
      <c r="R16" s="49"/>
      <c r="S16" s="49"/>
    </row>
    <row r="17" spans="1:19" s="25" customFormat="1" x14ac:dyDescent="0.35">
      <c r="A17" s="75"/>
      <c r="B17" s="86"/>
      <c r="C17" s="87"/>
      <c r="D17" s="87"/>
      <c r="E17" s="87"/>
      <c r="F17" s="87"/>
      <c r="G17" s="87"/>
      <c r="H17" s="87"/>
      <c r="I17" s="87"/>
      <c r="J17" s="87"/>
      <c r="K17" s="87"/>
      <c r="L17" s="88"/>
      <c r="N17" s="49"/>
      <c r="O17" s="49"/>
      <c r="P17" s="49"/>
      <c r="Q17" s="49"/>
      <c r="R17" s="49"/>
      <c r="S17" s="49"/>
    </row>
    <row r="18" spans="1:19" s="6" customFormat="1" x14ac:dyDescent="0.35">
      <c r="A18" s="11"/>
      <c r="B18" s="13"/>
      <c r="C18" s="13"/>
      <c r="D18" s="13"/>
      <c r="E18" s="14"/>
      <c r="F18" s="14"/>
      <c r="G18" s="14"/>
      <c r="H18" s="14"/>
      <c r="I18" s="14"/>
      <c r="J18" s="14"/>
      <c r="K18" s="14"/>
      <c r="L18" s="14"/>
      <c r="O18" s="12"/>
      <c r="P18" s="12"/>
    </row>
    <row r="19" spans="1:19" s="5" customFormat="1" x14ac:dyDescent="0.35">
      <c r="A19" s="11"/>
      <c r="B19" s="267" t="str">
        <f>IF(Intro!$G$24="English",O19,P19)</f>
        <v>ADDITIONAL PRODUCT INFORMATION AND TARIFF CLASSIFICATION NUMBERS</v>
      </c>
      <c r="C19" s="268" t="str">
        <f>UPPER(IF(Intro!$G$24="English",P19,Q19))</f>
        <v>RENSEIGNEMENTS ADDITIONNELS SUR LE PRODUIT ET NUMÉROS DE CLASSEMENT TARIFAIRE</v>
      </c>
      <c r="D19" s="268"/>
      <c r="E19" s="268" t="str">
        <f>UPPER(IF(Intro!$G$24="English",Q19,R19))</f>
        <v/>
      </c>
      <c r="F19" s="268" t="str">
        <f>UPPER(IF(Intro!$G$24="English",R19,S19))</f>
        <v/>
      </c>
      <c r="G19" s="268" t="str">
        <f>UPPER(IF(Intro!$G$24="English",S19,T19))</f>
        <v/>
      </c>
      <c r="H19" s="268" t="str">
        <f>UPPER(IF(Intro!$G$24="English",T19,U19))</f>
        <v/>
      </c>
      <c r="I19" s="268" t="str">
        <f>UPPER(IF(Intro!$G$24="English",U19,V19))</f>
        <v/>
      </c>
      <c r="J19" s="268" t="str">
        <f>UPPER(IF(Intro!$G$24="English",V19,W19))</f>
        <v/>
      </c>
      <c r="K19" s="268" t="str">
        <f>UPPER(IF(Intro!$G$24="English",W19,X19))</f>
        <v/>
      </c>
      <c r="L19" s="269" t="str">
        <f>UPPER(IF(Intro!$G$24="English",X19,Y19))</f>
        <v/>
      </c>
      <c r="M19" s="6"/>
      <c r="N19" s="3"/>
      <c r="O19" s="93" t="s">
        <v>326</v>
      </c>
      <c r="P19" s="93" t="s">
        <v>327</v>
      </c>
    </row>
    <row r="20" spans="1:19" x14ac:dyDescent="0.35">
      <c r="B20" s="15"/>
      <c r="C20" s="16"/>
      <c r="D20" s="16"/>
      <c r="E20" s="17"/>
      <c r="F20" s="17"/>
      <c r="G20" s="17"/>
      <c r="H20" s="17"/>
      <c r="I20" s="17"/>
      <c r="J20" s="17"/>
      <c r="K20" s="17"/>
      <c r="L20" s="18"/>
    </row>
    <row r="21" spans="1:19" s="25" customFormat="1" ht="14.15" customHeight="1" x14ac:dyDescent="0.35">
      <c r="A21" s="75"/>
      <c r="B21" s="321" t="str">
        <f>IF(Intro!$G$24="English",HYPERLINK(Variables!B17),HYPERLINK(Variables!C17))</f>
        <v>https://www.cbsa-asfc.gc.ca/sima-lmsi/mif-mev/octg2-eng.html</v>
      </c>
      <c r="C21" s="322"/>
      <c r="D21" s="322"/>
      <c r="E21" s="322"/>
      <c r="F21" s="322"/>
      <c r="G21" s="322"/>
      <c r="H21" s="322"/>
      <c r="I21" s="322"/>
      <c r="J21" s="322"/>
      <c r="K21" s="322"/>
      <c r="L21" s="323"/>
      <c r="N21" s="49"/>
      <c r="O21" s="70"/>
      <c r="P21" s="70"/>
      <c r="Q21" s="49"/>
      <c r="R21" s="49"/>
      <c r="S21" s="49"/>
    </row>
    <row r="22" spans="1:19" s="25" customFormat="1" x14ac:dyDescent="0.35">
      <c r="A22" s="75"/>
      <c r="B22" s="86"/>
      <c r="C22" s="87"/>
      <c r="D22" s="87"/>
      <c r="E22" s="87"/>
      <c r="F22" s="87"/>
      <c r="G22" s="87"/>
      <c r="H22" s="87"/>
      <c r="I22" s="87"/>
      <c r="J22" s="87"/>
      <c r="K22" s="87"/>
      <c r="L22" s="88"/>
      <c r="N22" s="49"/>
      <c r="O22" s="49"/>
      <c r="P22" s="49"/>
      <c r="Q22" s="49"/>
      <c r="R22" s="49"/>
      <c r="S22" s="49"/>
    </row>
    <row r="23" spans="1:19" s="6" customFormat="1" x14ac:dyDescent="0.35">
      <c r="A23" s="11"/>
      <c r="B23" s="13"/>
      <c r="C23" s="13"/>
      <c r="D23" s="13"/>
      <c r="E23" s="14"/>
      <c r="F23" s="14"/>
      <c r="G23" s="14"/>
      <c r="H23" s="14"/>
      <c r="I23" s="14"/>
      <c r="J23" s="14"/>
      <c r="K23" s="14"/>
      <c r="L23" s="14"/>
      <c r="O23" s="12"/>
      <c r="P23" s="12"/>
    </row>
    <row r="24" spans="1:19" s="5" customFormat="1" x14ac:dyDescent="0.35">
      <c r="A24" s="11"/>
      <c r="B24" s="267" t="str">
        <f>IF(Intro!$G$24="English",O24,P24)</f>
        <v>GLOSSARY</v>
      </c>
      <c r="C24" s="268" t="s">
        <v>136</v>
      </c>
      <c r="D24" s="268"/>
      <c r="E24" s="268" t="s">
        <v>137</v>
      </c>
      <c r="F24" s="268" t="s">
        <v>137</v>
      </c>
      <c r="G24" s="268" t="s">
        <v>137</v>
      </c>
      <c r="H24" s="268" t="s">
        <v>137</v>
      </c>
      <c r="I24" s="268" t="s">
        <v>137</v>
      </c>
      <c r="J24" s="268" t="s">
        <v>137</v>
      </c>
      <c r="K24" s="268" t="s">
        <v>137</v>
      </c>
      <c r="L24" s="269" t="s">
        <v>137</v>
      </c>
      <c r="M24" s="6"/>
      <c r="N24" s="3"/>
      <c r="O24" s="6" t="s">
        <v>226</v>
      </c>
      <c r="P24" s="6" t="s">
        <v>136</v>
      </c>
    </row>
    <row r="25" spans="1:19" s="25" customFormat="1" x14ac:dyDescent="0.35">
      <c r="A25" s="75"/>
      <c r="B25" s="313" t="str">
        <f>IF(Intro!$G$24="English",O25,P25)</f>
        <v>Practical plant capacity</v>
      </c>
      <c r="C25" s="314"/>
      <c r="D25" s="317" t="str">
        <f>IF(Intro!$G$24="English",O26,P26)</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25" s="317"/>
      <c r="F25" s="317"/>
      <c r="G25" s="317"/>
      <c r="H25" s="317"/>
      <c r="I25" s="317"/>
      <c r="J25" s="317"/>
      <c r="K25" s="317"/>
      <c r="L25" s="318"/>
      <c r="N25" s="49"/>
      <c r="O25" s="70" t="s">
        <v>131</v>
      </c>
      <c r="P25" s="70" t="s">
        <v>132</v>
      </c>
      <c r="S25" s="49"/>
    </row>
    <row r="26" spans="1:19" s="25" customFormat="1" x14ac:dyDescent="0.35">
      <c r="A26" s="75"/>
      <c r="B26" s="313"/>
      <c r="C26" s="314"/>
      <c r="D26" s="317"/>
      <c r="E26" s="317"/>
      <c r="F26" s="317"/>
      <c r="G26" s="317"/>
      <c r="H26" s="317"/>
      <c r="I26" s="317"/>
      <c r="J26" s="317"/>
      <c r="K26" s="317"/>
      <c r="L26" s="318"/>
      <c r="N26" s="49"/>
      <c r="O26" s="70" t="s">
        <v>203</v>
      </c>
      <c r="P26" s="70" t="s">
        <v>267</v>
      </c>
      <c r="Q26" s="70"/>
      <c r="R26" s="70"/>
      <c r="S26" s="49"/>
    </row>
    <row r="27" spans="1:19" x14ac:dyDescent="0.35">
      <c r="B27" s="313"/>
      <c r="C27" s="314"/>
      <c r="D27" s="317"/>
      <c r="E27" s="317"/>
      <c r="F27" s="317"/>
      <c r="G27" s="317"/>
      <c r="H27" s="317"/>
      <c r="I27" s="317"/>
      <c r="J27" s="317"/>
      <c r="K27" s="317"/>
      <c r="L27" s="318"/>
    </row>
    <row r="28" spans="1:19" x14ac:dyDescent="0.35">
      <c r="B28" s="313"/>
      <c r="C28" s="314"/>
      <c r="D28" s="317"/>
      <c r="E28" s="317"/>
      <c r="F28" s="317"/>
      <c r="G28" s="317"/>
      <c r="H28" s="317"/>
      <c r="I28" s="317"/>
      <c r="J28" s="317"/>
      <c r="K28" s="317"/>
      <c r="L28" s="318"/>
    </row>
    <row r="29" spans="1:19" s="25" customFormat="1" x14ac:dyDescent="0.35">
      <c r="A29" s="75"/>
      <c r="B29" s="313" t="str">
        <f>IF(Intro!$G$24="English",O29,P29)</f>
        <v>Related firms</v>
      </c>
      <c r="C29" s="314"/>
      <c r="D29" s="317" t="str">
        <f>IF(Intro!$G$24="English",O30,P30)</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29" s="317"/>
      <c r="F29" s="317"/>
      <c r="G29" s="317"/>
      <c r="H29" s="317"/>
      <c r="I29" s="317"/>
      <c r="J29" s="317"/>
      <c r="K29" s="317"/>
      <c r="L29" s="318"/>
      <c r="N29" s="49"/>
      <c r="O29" s="70" t="s">
        <v>204</v>
      </c>
      <c r="P29" s="70" t="s">
        <v>205</v>
      </c>
      <c r="Q29" s="70"/>
      <c r="R29" s="70"/>
      <c r="S29" s="49"/>
    </row>
    <row r="30" spans="1:19" s="25" customFormat="1" x14ac:dyDescent="0.35">
      <c r="A30" s="75"/>
      <c r="B30" s="313"/>
      <c r="C30" s="314"/>
      <c r="D30" s="317"/>
      <c r="E30" s="317"/>
      <c r="F30" s="317"/>
      <c r="G30" s="317"/>
      <c r="H30" s="317"/>
      <c r="I30" s="317"/>
      <c r="J30" s="317"/>
      <c r="K30" s="317"/>
      <c r="L30" s="318"/>
      <c r="N30" s="49"/>
      <c r="O30" s="70" t="s">
        <v>201</v>
      </c>
      <c r="P30" s="70" t="s">
        <v>202</v>
      </c>
      <c r="Q30" s="70"/>
      <c r="R30" s="70"/>
      <c r="S30" s="49"/>
    </row>
    <row r="31" spans="1:19" s="25" customFormat="1" x14ac:dyDescent="0.35">
      <c r="A31" s="75"/>
      <c r="B31" s="313"/>
      <c r="C31" s="314"/>
      <c r="D31" s="317"/>
      <c r="E31" s="317"/>
      <c r="F31" s="317"/>
      <c r="G31" s="317"/>
      <c r="H31" s="317"/>
      <c r="I31" s="317"/>
      <c r="J31" s="317"/>
      <c r="K31" s="317"/>
      <c r="L31" s="318"/>
      <c r="N31" s="49"/>
      <c r="O31" s="70"/>
      <c r="P31" s="70"/>
      <c r="Q31" s="70"/>
      <c r="R31" s="70"/>
      <c r="S31" s="49"/>
    </row>
    <row r="32" spans="1:19" s="25" customFormat="1" x14ac:dyDescent="0.35">
      <c r="A32" s="75"/>
      <c r="B32" s="315"/>
      <c r="C32" s="316"/>
      <c r="D32" s="319"/>
      <c r="E32" s="319"/>
      <c r="F32" s="319"/>
      <c r="G32" s="319"/>
      <c r="H32" s="319"/>
      <c r="I32" s="319"/>
      <c r="J32" s="319"/>
      <c r="K32" s="319"/>
      <c r="L32" s="320"/>
      <c r="N32" s="49"/>
      <c r="O32" s="70"/>
      <c r="P32" s="70"/>
      <c r="Q32" s="70"/>
      <c r="R32" s="70"/>
      <c r="S32" s="49"/>
    </row>
  </sheetData>
  <sheetProtection algorithmName="SHA-512" hashValue="8XXlc1mrvPGrLAFg77MadHYW3yOhKkzAg0GnHw23fhswNdes++loSEwuaPlUA37KzjPDu7AMTbGioZG6UpO0kA==" saltValue="elCXFRFlivkgo9dt++Qzqg==" spinCount="100000" sheet="1" objects="1" scenarios="1" selectLockedCells="1"/>
  <mergeCells count="14">
    <mergeCell ref="B19:L19"/>
    <mergeCell ref="B21:L21"/>
    <mergeCell ref="B4:L4"/>
    <mergeCell ref="B5:L5"/>
    <mergeCell ref="B6:L6"/>
    <mergeCell ref="B12:L13"/>
    <mergeCell ref="B15:L16"/>
    <mergeCell ref="B8:L8"/>
    <mergeCell ref="B10:L10"/>
    <mergeCell ref="B29:C32"/>
    <mergeCell ref="B25:C28"/>
    <mergeCell ref="D29:L32"/>
    <mergeCell ref="D25:L28"/>
    <mergeCell ref="B24:L24"/>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5"/>
  <sheetViews>
    <sheetView showGridLines="0" zoomScaleNormal="100" workbookViewId="0">
      <selection activeCell="B17" sqref="B17:L24"/>
    </sheetView>
  </sheetViews>
  <sheetFormatPr defaultColWidth="9.453125" defaultRowHeight="14" x14ac:dyDescent="0.35"/>
  <cols>
    <col min="1" max="1" width="1.54296875" style="8" customWidth="1"/>
    <col min="2" max="12" width="14.54296875" style="65" customWidth="1"/>
    <col min="13" max="13" width="6.453125" style="70" customWidth="1"/>
    <col min="14" max="14" width="11.54296875" style="70" customWidth="1"/>
    <col min="15" max="15" width="36.1796875" style="70" hidden="1" customWidth="1"/>
    <col min="16" max="16" width="44.54296875" style="70" hidden="1" customWidth="1"/>
    <col min="17" max="17" width="11.54296875" style="70" customWidth="1"/>
    <col min="18" max="16384" width="9.453125" style="70"/>
  </cols>
  <sheetData>
    <row r="1" spans="1:17" x14ac:dyDescent="0.35">
      <c r="O1" s="127" t="s">
        <v>279</v>
      </c>
      <c r="P1" s="127" t="s">
        <v>279</v>
      </c>
    </row>
    <row r="2" spans="1:17" x14ac:dyDescent="0.35">
      <c r="B2" s="10" t="s">
        <v>0</v>
      </c>
      <c r="C2" s="10"/>
      <c r="D2" s="10"/>
      <c r="O2" s="9" t="s">
        <v>58</v>
      </c>
      <c r="P2" s="9" t="s">
        <v>70</v>
      </c>
    </row>
    <row r="3" spans="1:17" x14ac:dyDescent="0.35">
      <c r="B3" s="2"/>
      <c r="C3" s="2"/>
      <c r="D3" s="2"/>
      <c r="O3" s="5"/>
      <c r="P3" s="5"/>
    </row>
    <row r="4" spans="1:17" s="5" customFormat="1" x14ac:dyDescent="0.35">
      <c r="A4" s="11"/>
      <c r="B4" s="229" t="str">
        <f>Info!B4</f>
        <v>FOREIGN PRODUCER QUESTIONNAIRE</v>
      </c>
      <c r="C4" s="230"/>
      <c r="D4" s="230"/>
      <c r="E4" s="230"/>
      <c r="F4" s="230"/>
      <c r="G4" s="230"/>
      <c r="H4" s="230"/>
      <c r="I4" s="230"/>
      <c r="J4" s="230"/>
      <c r="K4" s="230"/>
      <c r="L4" s="231"/>
      <c r="M4" s="3"/>
      <c r="N4" s="3"/>
      <c r="O4" s="228" t="s">
        <v>268</v>
      </c>
      <c r="P4" s="228"/>
    </row>
    <row r="5" spans="1:17" s="5" customFormat="1" x14ac:dyDescent="0.35">
      <c r="A5" s="11"/>
      <c r="B5" s="232" t="str">
        <f>Info!B5</f>
        <v>RR-2025-006</v>
      </c>
      <c r="C5" s="233"/>
      <c r="D5" s="233"/>
      <c r="E5" s="233"/>
      <c r="F5" s="233"/>
      <c r="G5" s="233"/>
      <c r="H5" s="233"/>
      <c r="I5" s="233"/>
      <c r="J5" s="233"/>
      <c r="K5" s="233"/>
      <c r="L5" s="234"/>
      <c r="M5" s="3"/>
      <c r="N5" s="3"/>
      <c r="O5" s="228"/>
      <c r="P5" s="228"/>
    </row>
    <row r="6" spans="1:17" s="6" customFormat="1" x14ac:dyDescent="0.35">
      <c r="A6" s="11"/>
      <c r="B6" s="232" t="str">
        <f>Info!B6</f>
        <v>OIL COUNTRY TUBULAR GOODS II</v>
      </c>
      <c r="C6" s="233"/>
      <c r="D6" s="233"/>
      <c r="E6" s="233"/>
      <c r="F6" s="233"/>
      <c r="G6" s="233"/>
      <c r="H6" s="233"/>
      <c r="I6" s="233"/>
      <c r="J6" s="233"/>
      <c r="K6" s="233"/>
      <c r="L6" s="234"/>
      <c r="O6" s="228"/>
      <c r="P6" s="228"/>
    </row>
    <row r="7" spans="1:17" s="6" customFormat="1" x14ac:dyDescent="0.35">
      <c r="A7" s="11"/>
      <c r="B7" s="348"/>
      <c r="C7" s="349"/>
      <c r="D7" s="349"/>
      <c r="E7" s="349"/>
      <c r="F7" s="349"/>
      <c r="G7" s="349"/>
      <c r="H7" s="349"/>
      <c r="I7" s="349"/>
      <c r="J7" s="349"/>
      <c r="K7" s="349"/>
      <c r="L7" s="350"/>
      <c r="O7" s="228"/>
      <c r="P7" s="228"/>
    </row>
    <row r="8" spans="1:17" s="6" customFormat="1" ht="14.25" customHeight="1" x14ac:dyDescent="0.35">
      <c r="A8" s="11"/>
      <c r="B8" s="357" t="str">
        <f>IF(Intro!$G$24="English",O8,P8)</f>
        <v>The goods in the following questions refer to oil country tubular goods as defined in the product description on the Intro tab.</v>
      </c>
      <c r="C8" s="358"/>
      <c r="D8" s="358"/>
      <c r="E8" s="358"/>
      <c r="F8" s="358"/>
      <c r="G8" s="358"/>
      <c r="H8" s="358"/>
      <c r="I8" s="358"/>
      <c r="J8" s="358"/>
      <c r="K8" s="358"/>
      <c r="L8" s="359"/>
      <c r="O8" s="12" t="str">
        <f>"The goods in the following questions refer to "&amp;Variables!B3&amp;" as defined in the product description on the Intro tab."</f>
        <v>The goods in the following questions refer to oil country tubular goods as defined in the product description on the Intro tab.</v>
      </c>
      <c r="P8" s="12" t="str">
        <f>"Les marchandises dans les questions suivantes font référence au "&amp;Variables!C3&amp; " comme défini dans la description du produit de l'onglet Intro."</f>
        <v>Les marchandises dans les questions suivantes font référence au fournitures tubulaires pour puits de pétrole comme défini dans la description du produit de l'onglet Intro.</v>
      </c>
    </row>
    <row r="9" spans="1:17" s="6" customFormat="1" x14ac:dyDescent="0.35">
      <c r="A9" s="11"/>
      <c r="B9" s="342" t="str">
        <f>IF(Intro!$G$24="English",O9,P9)</f>
        <v>Product information and a glossary of terms can be found in the Info tab.</v>
      </c>
      <c r="C9" s="343"/>
      <c r="D9" s="343"/>
      <c r="E9" s="343"/>
      <c r="F9" s="343"/>
      <c r="G9" s="343"/>
      <c r="H9" s="343"/>
      <c r="I9" s="343"/>
      <c r="J9" s="343"/>
      <c r="K9" s="343"/>
      <c r="L9" s="344"/>
      <c r="O9" s="12" t="s">
        <v>183</v>
      </c>
      <c r="P9" s="6" t="s">
        <v>81</v>
      </c>
    </row>
    <row r="10" spans="1:17" s="6" customFormat="1" x14ac:dyDescent="0.35">
      <c r="A10" s="11"/>
      <c r="B10" s="345" t="str">
        <f>IF(Intro!$G$24="English",O10,P10)</f>
        <v>Use the AddPub tab if more space is needed.</v>
      </c>
      <c r="C10" s="346"/>
      <c r="D10" s="346"/>
      <c r="E10" s="346"/>
      <c r="F10" s="346"/>
      <c r="G10" s="346"/>
      <c r="H10" s="346"/>
      <c r="I10" s="346"/>
      <c r="J10" s="346"/>
      <c r="K10" s="346"/>
      <c r="L10" s="347"/>
      <c r="O10" s="12" t="s">
        <v>184</v>
      </c>
      <c r="P10" s="12" t="s">
        <v>82</v>
      </c>
    </row>
    <row r="11" spans="1:17" s="6" customFormat="1" x14ac:dyDescent="0.35">
      <c r="A11" s="11"/>
      <c r="B11" s="13"/>
      <c r="C11" s="13"/>
      <c r="D11" s="13"/>
      <c r="E11" s="14"/>
      <c r="F11" s="14"/>
      <c r="G11" s="14"/>
      <c r="H11" s="14"/>
      <c r="I11" s="14"/>
      <c r="J11" s="14"/>
      <c r="K11" s="14"/>
      <c r="L11" s="14"/>
      <c r="O11" s="12"/>
      <c r="P11" s="12"/>
    </row>
    <row r="12" spans="1:17" x14ac:dyDescent="0.35">
      <c r="B12" s="235" t="str">
        <f>IF(Intro!$G$24="English",O12,P12)</f>
        <v>GENERAL FIRM INFORMATION</v>
      </c>
      <c r="C12" s="236"/>
      <c r="D12" s="236"/>
      <c r="E12" s="236"/>
      <c r="F12" s="236"/>
      <c r="G12" s="236"/>
      <c r="H12" s="236"/>
      <c r="I12" s="236"/>
      <c r="J12" s="236"/>
      <c r="K12" s="236"/>
      <c r="L12" s="237"/>
      <c r="M12" s="25"/>
      <c r="O12" s="93" t="s">
        <v>227</v>
      </c>
      <c r="P12" s="93" t="s">
        <v>228</v>
      </c>
    </row>
    <row r="13" spans="1:17" x14ac:dyDescent="0.35">
      <c r="B13" s="354" t="s">
        <v>22</v>
      </c>
      <c r="C13" s="355"/>
      <c r="D13" s="355"/>
      <c r="E13" s="355"/>
      <c r="F13" s="355"/>
      <c r="G13" s="355"/>
      <c r="H13" s="355"/>
      <c r="I13" s="355"/>
      <c r="J13" s="355"/>
      <c r="K13" s="355"/>
      <c r="L13" s="356"/>
    </row>
    <row r="14" spans="1:17" x14ac:dyDescent="0.35">
      <c r="B14" s="15"/>
      <c r="C14" s="16"/>
      <c r="D14" s="16"/>
      <c r="E14" s="17"/>
      <c r="F14" s="17"/>
      <c r="G14" s="17"/>
      <c r="H14" s="17"/>
      <c r="I14" s="17"/>
      <c r="J14" s="17"/>
      <c r="K14" s="17"/>
      <c r="L14" s="18"/>
    </row>
    <row r="15" spans="1:17" x14ac:dyDescent="0.35">
      <c r="B15" s="256" t="str">
        <f>IF(Intro!$G$24="English",O15,P15)</f>
        <v>Provide a brief history of your firm, with particular emphasis on activities regarding the goods.</v>
      </c>
      <c r="C15" s="257"/>
      <c r="D15" s="257"/>
      <c r="E15" s="257"/>
      <c r="F15" s="257"/>
      <c r="G15" s="257"/>
      <c r="H15" s="257"/>
      <c r="I15" s="257"/>
      <c r="J15" s="257"/>
      <c r="K15" s="257"/>
      <c r="L15" s="258"/>
      <c r="O15" s="66" t="s">
        <v>40</v>
      </c>
      <c r="P15" s="70" t="s">
        <v>41</v>
      </c>
    </row>
    <row r="16" spans="1:17" s="25" customFormat="1" x14ac:dyDescent="0.35">
      <c r="A16" s="75"/>
      <c r="B16" s="85"/>
      <c r="C16" s="76"/>
      <c r="D16" s="76"/>
      <c r="E16" s="76"/>
      <c r="F16" s="76"/>
      <c r="G16" s="76"/>
      <c r="H16" s="76"/>
      <c r="I16" s="76"/>
      <c r="J16" s="76"/>
      <c r="K16" s="76"/>
      <c r="L16" s="77"/>
      <c r="O16" s="70"/>
      <c r="P16" s="70"/>
      <c r="Q16" s="70"/>
    </row>
    <row r="17" spans="1:17" s="9" customFormat="1" x14ac:dyDescent="0.35">
      <c r="A17" s="8"/>
      <c r="B17" s="369"/>
      <c r="C17" s="370"/>
      <c r="D17" s="370"/>
      <c r="E17" s="370"/>
      <c r="F17" s="370"/>
      <c r="G17" s="370"/>
      <c r="H17" s="370"/>
      <c r="I17" s="370"/>
      <c r="J17" s="370"/>
      <c r="K17" s="370"/>
      <c r="L17" s="371"/>
      <c r="M17" s="25"/>
    </row>
    <row r="18" spans="1:17" s="9" customFormat="1" x14ac:dyDescent="0.35">
      <c r="A18" s="8"/>
      <c r="B18" s="369"/>
      <c r="C18" s="370"/>
      <c r="D18" s="370"/>
      <c r="E18" s="370"/>
      <c r="F18" s="370"/>
      <c r="G18" s="370"/>
      <c r="H18" s="370"/>
      <c r="I18" s="370"/>
      <c r="J18" s="370"/>
      <c r="K18" s="370"/>
      <c r="L18" s="371"/>
      <c r="M18" s="25"/>
    </row>
    <row r="19" spans="1:17" s="9" customFormat="1" x14ac:dyDescent="0.35">
      <c r="A19" s="8"/>
      <c r="B19" s="369"/>
      <c r="C19" s="370"/>
      <c r="D19" s="370"/>
      <c r="E19" s="370"/>
      <c r="F19" s="370"/>
      <c r="G19" s="370"/>
      <c r="H19" s="370"/>
      <c r="I19" s="370"/>
      <c r="J19" s="370"/>
      <c r="K19" s="370"/>
      <c r="L19" s="371"/>
      <c r="M19" s="25"/>
    </row>
    <row r="20" spans="1:17" s="9" customFormat="1" x14ac:dyDescent="0.35">
      <c r="A20" s="8"/>
      <c r="B20" s="369"/>
      <c r="C20" s="370"/>
      <c r="D20" s="370"/>
      <c r="E20" s="370"/>
      <c r="F20" s="370"/>
      <c r="G20" s="370"/>
      <c r="H20" s="370"/>
      <c r="I20" s="370"/>
      <c r="J20" s="370"/>
      <c r="K20" s="370"/>
      <c r="L20" s="371"/>
      <c r="M20" s="25"/>
    </row>
    <row r="21" spans="1:17" s="9" customFormat="1" x14ac:dyDescent="0.35">
      <c r="A21" s="8"/>
      <c r="B21" s="369"/>
      <c r="C21" s="370"/>
      <c r="D21" s="370"/>
      <c r="E21" s="370"/>
      <c r="F21" s="370"/>
      <c r="G21" s="370"/>
      <c r="H21" s="370"/>
      <c r="I21" s="370"/>
      <c r="J21" s="370"/>
      <c r="K21" s="370"/>
      <c r="L21" s="371"/>
      <c r="M21" s="25"/>
    </row>
    <row r="22" spans="1:17" s="9" customFormat="1" x14ac:dyDescent="0.35">
      <c r="A22" s="8"/>
      <c r="B22" s="369"/>
      <c r="C22" s="370"/>
      <c r="D22" s="370"/>
      <c r="E22" s="370"/>
      <c r="F22" s="370"/>
      <c r="G22" s="370"/>
      <c r="H22" s="370"/>
      <c r="I22" s="370"/>
      <c r="J22" s="370"/>
      <c r="K22" s="370"/>
      <c r="L22" s="371"/>
      <c r="M22" s="25"/>
    </row>
    <row r="23" spans="1:17" s="9" customFormat="1" x14ac:dyDescent="0.35">
      <c r="A23" s="8"/>
      <c r="B23" s="369"/>
      <c r="C23" s="370"/>
      <c r="D23" s="370"/>
      <c r="E23" s="370"/>
      <c r="F23" s="370"/>
      <c r="G23" s="370"/>
      <c r="H23" s="370"/>
      <c r="I23" s="370"/>
      <c r="J23" s="370"/>
      <c r="K23" s="370"/>
      <c r="L23" s="371"/>
      <c r="M23" s="25"/>
    </row>
    <row r="24" spans="1:17" s="9" customFormat="1" x14ac:dyDescent="0.35">
      <c r="A24" s="8"/>
      <c r="B24" s="369"/>
      <c r="C24" s="370"/>
      <c r="D24" s="370"/>
      <c r="E24" s="370"/>
      <c r="F24" s="370"/>
      <c r="G24" s="370"/>
      <c r="H24" s="370"/>
      <c r="I24" s="370"/>
      <c r="J24" s="370"/>
      <c r="K24" s="370"/>
      <c r="L24" s="371"/>
      <c r="M24" s="25"/>
    </row>
    <row r="25" spans="1:17" s="25" customFormat="1" x14ac:dyDescent="0.35">
      <c r="A25" s="75"/>
      <c r="B25" s="86"/>
      <c r="C25" s="87"/>
      <c r="D25" s="87"/>
      <c r="E25" s="87"/>
      <c r="F25" s="87"/>
      <c r="G25" s="87"/>
      <c r="H25" s="87"/>
      <c r="I25" s="87"/>
      <c r="J25" s="87"/>
      <c r="K25" s="87"/>
      <c r="L25" s="88"/>
      <c r="O25" s="70"/>
      <c r="P25" s="70"/>
      <c r="Q25" s="70"/>
    </row>
    <row r="26" spans="1:17" x14ac:dyDescent="0.35">
      <c r="B26" s="351" t="s">
        <v>23</v>
      </c>
      <c r="C26" s="352"/>
      <c r="D26" s="352"/>
      <c r="E26" s="352"/>
      <c r="F26" s="352"/>
      <c r="G26" s="352"/>
      <c r="H26" s="352"/>
      <c r="I26" s="352"/>
      <c r="J26" s="352"/>
      <c r="K26" s="352"/>
      <c r="L26" s="353"/>
    </row>
    <row r="27" spans="1:17" x14ac:dyDescent="0.35">
      <c r="B27" s="15"/>
      <c r="C27" s="16"/>
      <c r="D27" s="16"/>
      <c r="E27" s="17"/>
      <c r="F27" s="17"/>
      <c r="G27" s="17"/>
      <c r="H27" s="17"/>
      <c r="I27" s="17"/>
      <c r="J27" s="17"/>
      <c r="K27" s="17"/>
      <c r="L27" s="18"/>
    </row>
    <row r="28" spans="1:17" ht="19" customHeight="1" x14ac:dyDescent="0.35">
      <c r="B28" s="241" t="str">
        <f>IF(Intro!$G$24="English",O28,P28)</f>
        <v>Provide details concerning anti-dumping and countervailing measures imposed by authorities of a country other than Canada in respect of the goods or similar goods to which your country or your firm has been subject since January 1, 2023.</v>
      </c>
      <c r="C28" s="242"/>
      <c r="D28" s="242"/>
      <c r="E28" s="242"/>
      <c r="F28" s="242"/>
      <c r="G28" s="242"/>
      <c r="H28" s="242"/>
      <c r="I28" s="242"/>
      <c r="J28" s="242"/>
      <c r="K28" s="242"/>
      <c r="L28" s="252"/>
      <c r="O28" s="293"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94"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5">
      <c r="B29" s="241"/>
      <c r="C29" s="242"/>
      <c r="D29" s="242"/>
      <c r="E29" s="242"/>
      <c r="F29" s="242"/>
      <c r="G29" s="242"/>
      <c r="H29" s="242"/>
      <c r="I29" s="242"/>
      <c r="J29" s="242"/>
      <c r="K29" s="242"/>
      <c r="L29" s="252"/>
      <c r="O29" s="293"/>
      <c r="P29" s="294"/>
    </row>
    <row r="30" spans="1:17" s="25" customFormat="1" x14ac:dyDescent="0.35">
      <c r="A30" s="75"/>
      <c r="B30" s="85"/>
      <c r="C30" s="76"/>
      <c r="D30" s="76"/>
      <c r="E30" s="76"/>
      <c r="F30" s="76"/>
      <c r="G30" s="76"/>
      <c r="H30" s="76"/>
      <c r="I30" s="76"/>
      <c r="J30" s="76"/>
      <c r="K30" s="76"/>
      <c r="L30" s="77"/>
      <c r="O30" s="70"/>
      <c r="P30" s="70"/>
      <c r="Q30" s="70"/>
    </row>
    <row r="31" spans="1:17" s="9" customFormat="1" x14ac:dyDescent="0.35">
      <c r="A31" s="8"/>
      <c r="B31" s="369"/>
      <c r="C31" s="370"/>
      <c r="D31" s="370"/>
      <c r="E31" s="370"/>
      <c r="F31" s="370"/>
      <c r="G31" s="370"/>
      <c r="H31" s="370"/>
      <c r="I31" s="370"/>
      <c r="J31" s="370"/>
      <c r="K31" s="370"/>
      <c r="L31" s="371"/>
      <c r="M31" s="25"/>
    </row>
    <row r="32" spans="1:17" s="9" customFormat="1" x14ac:dyDescent="0.35">
      <c r="A32" s="8"/>
      <c r="B32" s="369"/>
      <c r="C32" s="370"/>
      <c r="D32" s="370"/>
      <c r="E32" s="370"/>
      <c r="F32" s="370"/>
      <c r="G32" s="370"/>
      <c r="H32" s="370"/>
      <c r="I32" s="370"/>
      <c r="J32" s="370"/>
      <c r="K32" s="370"/>
      <c r="L32" s="371"/>
      <c r="M32" s="25"/>
    </row>
    <row r="33" spans="1:17" s="9" customFormat="1" x14ac:dyDescent="0.35">
      <c r="A33" s="8"/>
      <c r="B33" s="369"/>
      <c r="C33" s="370"/>
      <c r="D33" s="370"/>
      <c r="E33" s="370"/>
      <c r="F33" s="370"/>
      <c r="G33" s="370"/>
      <c r="H33" s="370"/>
      <c r="I33" s="370"/>
      <c r="J33" s="370"/>
      <c r="K33" s="370"/>
      <c r="L33" s="371"/>
      <c r="M33" s="25"/>
    </row>
    <row r="34" spans="1:17" s="9" customFormat="1" x14ac:dyDescent="0.35">
      <c r="A34" s="8"/>
      <c r="B34" s="369"/>
      <c r="C34" s="370"/>
      <c r="D34" s="370"/>
      <c r="E34" s="370"/>
      <c r="F34" s="370"/>
      <c r="G34" s="370"/>
      <c r="H34" s="370"/>
      <c r="I34" s="370"/>
      <c r="J34" s="370"/>
      <c r="K34" s="370"/>
      <c r="L34" s="371"/>
      <c r="M34" s="25"/>
    </row>
    <row r="35" spans="1:17" s="9" customFormat="1" x14ac:dyDescent="0.35">
      <c r="A35" s="8"/>
      <c r="B35" s="369"/>
      <c r="C35" s="370"/>
      <c r="D35" s="370"/>
      <c r="E35" s="370"/>
      <c r="F35" s="370"/>
      <c r="G35" s="370"/>
      <c r="H35" s="370"/>
      <c r="I35" s="370"/>
      <c r="J35" s="370"/>
      <c r="K35" s="370"/>
      <c r="L35" s="371"/>
      <c r="M35" s="25"/>
    </row>
    <row r="36" spans="1:17" s="9" customFormat="1" x14ac:dyDescent="0.35">
      <c r="A36" s="8"/>
      <c r="B36" s="369"/>
      <c r="C36" s="370"/>
      <c r="D36" s="370"/>
      <c r="E36" s="370"/>
      <c r="F36" s="370"/>
      <c r="G36" s="370"/>
      <c r="H36" s="370"/>
      <c r="I36" s="370"/>
      <c r="J36" s="370"/>
      <c r="K36" s="370"/>
      <c r="L36" s="371"/>
      <c r="M36" s="25"/>
    </row>
    <row r="37" spans="1:17" s="9" customFormat="1" x14ac:dyDescent="0.35">
      <c r="A37" s="8"/>
      <c r="B37" s="369"/>
      <c r="C37" s="370"/>
      <c r="D37" s="370"/>
      <c r="E37" s="370"/>
      <c r="F37" s="370"/>
      <c r="G37" s="370"/>
      <c r="H37" s="370"/>
      <c r="I37" s="370"/>
      <c r="J37" s="370"/>
      <c r="K37" s="370"/>
      <c r="L37" s="371"/>
      <c r="M37" s="25"/>
    </row>
    <row r="38" spans="1:17" s="9" customFormat="1" x14ac:dyDescent="0.35">
      <c r="A38" s="8"/>
      <c r="B38" s="369"/>
      <c r="C38" s="370"/>
      <c r="D38" s="370"/>
      <c r="E38" s="370"/>
      <c r="F38" s="370"/>
      <c r="G38" s="370"/>
      <c r="H38" s="370"/>
      <c r="I38" s="370"/>
      <c r="J38" s="370"/>
      <c r="K38" s="370"/>
      <c r="L38" s="371"/>
      <c r="M38" s="25"/>
    </row>
    <row r="39" spans="1:17" s="25" customFormat="1" x14ac:dyDescent="0.35">
      <c r="A39" s="75"/>
      <c r="B39" s="86"/>
      <c r="C39" s="87"/>
      <c r="D39" s="87"/>
      <c r="E39" s="87"/>
      <c r="F39" s="87"/>
      <c r="G39" s="87"/>
      <c r="H39" s="87"/>
      <c r="I39" s="87"/>
      <c r="J39" s="87"/>
      <c r="K39" s="87"/>
      <c r="L39" s="88"/>
      <c r="O39" s="70"/>
      <c r="P39" s="70"/>
      <c r="Q39" s="70"/>
    </row>
    <row r="40" spans="1:17" s="9" customFormat="1" x14ac:dyDescent="0.35">
      <c r="A40" s="8"/>
      <c r="B40" s="351" t="s">
        <v>24</v>
      </c>
      <c r="C40" s="352"/>
      <c r="D40" s="352"/>
      <c r="E40" s="352"/>
      <c r="F40" s="352"/>
      <c r="G40" s="352"/>
      <c r="H40" s="352"/>
      <c r="I40" s="352"/>
      <c r="J40" s="352"/>
      <c r="K40" s="352"/>
      <c r="L40" s="353"/>
      <c r="M40" s="84"/>
    </row>
    <row r="41" spans="1:17" s="25" customFormat="1" x14ac:dyDescent="0.35">
      <c r="A41" s="75"/>
      <c r="B41" s="85"/>
      <c r="C41" s="76"/>
      <c r="D41" s="76"/>
      <c r="E41" s="76"/>
      <c r="F41" s="76"/>
      <c r="G41" s="76"/>
      <c r="H41" s="76"/>
      <c r="I41" s="76"/>
      <c r="J41" s="76"/>
      <c r="K41" s="76"/>
      <c r="L41" s="77"/>
      <c r="O41" s="70"/>
      <c r="P41" s="70"/>
      <c r="Q41" s="70"/>
    </row>
    <row r="42" spans="1:17" s="25" customFormat="1" x14ac:dyDescent="0.35">
      <c r="A42" s="75"/>
      <c r="B42" s="241" t="str">
        <f>IF(Intro!$G$24="English",O42,P42)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42"/>
      <c r="D42" s="242"/>
      <c r="E42" s="242"/>
      <c r="F42" s="242"/>
      <c r="G42" s="242"/>
      <c r="H42" s="242"/>
      <c r="I42" s="242"/>
      <c r="J42" s="242"/>
      <c r="K42" s="242"/>
      <c r="L42" s="252"/>
      <c r="O42" s="61" t="s">
        <v>206</v>
      </c>
      <c r="P42" s="61" t="s">
        <v>207</v>
      </c>
      <c r="Q42" s="70"/>
    </row>
    <row r="43" spans="1:17" s="25" customFormat="1" x14ac:dyDescent="0.35">
      <c r="A43" s="75"/>
      <c r="B43" s="241"/>
      <c r="C43" s="242"/>
      <c r="D43" s="242"/>
      <c r="E43" s="242"/>
      <c r="F43" s="242"/>
      <c r="G43" s="242"/>
      <c r="H43" s="242"/>
      <c r="I43" s="242"/>
      <c r="J43" s="242"/>
      <c r="K43" s="242"/>
      <c r="L43" s="252"/>
      <c r="O43" s="70"/>
      <c r="P43" s="70"/>
      <c r="Q43" s="70"/>
    </row>
    <row r="44" spans="1:17" s="25" customFormat="1" x14ac:dyDescent="0.35">
      <c r="A44" s="75"/>
      <c r="B44" s="241"/>
      <c r="C44" s="242"/>
      <c r="D44" s="242"/>
      <c r="E44" s="242"/>
      <c r="F44" s="242"/>
      <c r="G44" s="242"/>
      <c r="H44" s="242"/>
      <c r="I44" s="242"/>
      <c r="J44" s="242"/>
      <c r="K44" s="242"/>
      <c r="L44" s="252"/>
      <c r="O44" s="70"/>
      <c r="P44" s="70"/>
      <c r="Q44" s="70"/>
    </row>
    <row r="45" spans="1:17" s="25" customFormat="1" x14ac:dyDescent="0.35">
      <c r="A45" s="75"/>
      <c r="B45" s="85"/>
      <c r="C45" s="76"/>
      <c r="D45" s="76"/>
      <c r="E45" s="76"/>
      <c r="F45" s="76"/>
      <c r="G45" s="76"/>
      <c r="H45" s="76"/>
      <c r="I45" s="76"/>
      <c r="J45" s="76"/>
      <c r="K45" s="76"/>
      <c r="L45" s="77"/>
      <c r="O45" s="70"/>
      <c r="P45" s="70"/>
      <c r="Q45" s="70"/>
    </row>
    <row r="46" spans="1:17" x14ac:dyDescent="0.35">
      <c r="B46" s="35"/>
      <c r="C46" s="333" t="str">
        <f>IF(Intro!$G$24="English",O48,P48)</f>
        <v>Firm Name</v>
      </c>
      <c r="D46" s="334"/>
      <c r="E46" s="333" t="str">
        <f>IF(Intro!$G$24="English",O50,P50)</f>
        <v>Firm Address</v>
      </c>
      <c r="F46" s="334"/>
      <c r="G46" s="333" t="str">
        <f>IF(Intro!$G$24="English",O52,P52)</f>
        <v>Nature of association</v>
      </c>
      <c r="H46" s="337"/>
      <c r="I46" s="334"/>
      <c r="J46" s="333" t="str">
        <f>IF(Intro!$G$24="English",O54,P54)</f>
        <v>Role in the Industry</v>
      </c>
      <c r="K46" s="337"/>
      <c r="L46" s="339"/>
      <c r="O46" s="66"/>
    </row>
    <row r="47" spans="1:17" x14ac:dyDescent="0.35">
      <c r="B47" s="35"/>
      <c r="C47" s="335"/>
      <c r="D47" s="336"/>
      <c r="E47" s="335"/>
      <c r="F47" s="336"/>
      <c r="G47" s="335"/>
      <c r="H47" s="338"/>
      <c r="I47" s="336"/>
      <c r="J47" s="335"/>
      <c r="K47" s="338"/>
      <c r="L47" s="340"/>
      <c r="O47" s="66"/>
    </row>
    <row r="48" spans="1:17" x14ac:dyDescent="0.35">
      <c r="B48" s="341">
        <v>1</v>
      </c>
      <c r="C48" s="249"/>
      <c r="D48" s="249"/>
      <c r="E48" s="249"/>
      <c r="F48" s="249"/>
      <c r="G48" s="249"/>
      <c r="H48" s="249"/>
      <c r="I48" s="249"/>
      <c r="J48" s="249"/>
      <c r="K48" s="249"/>
      <c r="L48" s="250"/>
      <c r="O48" s="70" t="s">
        <v>42</v>
      </c>
      <c r="P48" s="70" t="s">
        <v>44</v>
      </c>
    </row>
    <row r="49" spans="2:16" x14ac:dyDescent="0.35">
      <c r="B49" s="341"/>
      <c r="C49" s="249"/>
      <c r="D49" s="249"/>
      <c r="E49" s="249"/>
      <c r="F49" s="249"/>
      <c r="G49" s="249"/>
      <c r="H49" s="249"/>
      <c r="I49" s="249"/>
      <c r="J49" s="249"/>
      <c r="K49" s="249"/>
      <c r="L49" s="250"/>
    </row>
    <row r="50" spans="2:16" x14ac:dyDescent="0.35">
      <c r="B50" s="341">
        <v>2</v>
      </c>
      <c r="C50" s="249"/>
      <c r="D50" s="249"/>
      <c r="E50" s="249"/>
      <c r="F50" s="249"/>
      <c r="G50" s="249"/>
      <c r="H50" s="249"/>
      <c r="I50" s="249"/>
      <c r="J50" s="249"/>
      <c r="K50" s="249"/>
      <c r="L50" s="250"/>
      <c r="O50" s="70" t="s">
        <v>9</v>
      </c>
      <c r="P50" s="70" t="s">
        <v>10</v>
      </c>
    </row>
    <row r="51" spans="2:16" x14ac:dyDescent="0.35">
      <c r="B51" s="341"/>
      <c r="C51" s="249"/>
      <c r="D51" s="249"/>
      <c r="E51" s="249"/>
      <c r="F51" s="249"/>
      <c r="G51" s="249"/>
      <c r="H51" s="249"/>
      <c r="I51" s="249"/>
      <c r="J51" s="249"/>
      <c r="K51" s="249"/>
      <c r="L51" s="250"/>
    </row>
    <row r="52" spans="2:16" x14ac:dyDescent="0.35">
      <c r="B52" s="341">
        <v>3</v>
      </c>
      <c r="C52" s="249"/>
      <c r="D52" s="249"/>
      <c r="E52" s="249"/>
      <c r="F52" s="249"/>
      <c r="G52" s="249"/>
      <c r="H52" s="249"/>
      <c r="I52" s="249"/>
      <c r="J52" s="249"/>
      <c r="K52" s="249"/>
      <c r="L52" s="250"/>
      <c r="O52" s="70" t="s">
        <v>141</v>
      </c>
      <c r="P52" s="70" t="s">
        <v>265</v>
      </c>
    </row>
    <row r="53" spans="2:16" x14ac:dyDescent="0.35">
      <c r="B53" s="341"/>
      <c r="C53" s="249"/>
      <c r="D53" s="249"/>
      <c r="E53" s="249"/>
      <c r="F53" s="249"/>
      <c r="G53" s="249"/>
      <c r="H53" s="249"/>
      <c r="I53" s="249"/>
      <c r="J53" s="249"/>
      <c r="K53" s="249"/>
      <c r="L53" s="250"/>
    </row>
    <row r="54" spans="2:16" x14ac:dyDescent="0.35">
      <c r="B54" s="341">
        <v>4</v>
      </c>
      <c r="C54" s="249"/>
      <c r="D54" s="249"/>
      <c r="E54" s="249"/>
      <c r="F54" s="249"/>
      <c r="G54" s="249"/>
      <c r="H54" s="249"/>
      <c r="I54" s="249"/>
      <c r="J54" s="249"/>
      <c r="K54" s="249"/>
      <c r="L54" s="250"/>
      <c r="O54" s="70" t="s">
        <v>43</v>
      </c>
      <c r="P54" s="70" t="s">
        <v>45</v>
      </c>
    </row>
    <row r="55" spans="2:16" x14ac:dyDescent="0.35">
      <c r="B55" s="341"/>
      <c r="C55" s="249"/>
      <c r="D55" s="249"/>
      <c r="E55" s="249"/>
      <c r="F55" s="249"/>
      <c r="G55" s="249"/>
      <c r="H55" s="249"/>
      <c r="I55" s="249"/>
      <c r="J55" s="249"/>
      <c r="K55" s="249"/>
      <c r="L55" s="250"/>
    </row>
    <row r="56" spans="2:16" x14ac:dyDescent="0.35">
      <c r="B56" s="341">
        <v>5</v>
      </c>
      <c r="C56" s="249"/>
      <c r="D56" s="249"/>
      <c r="E56" s="249"/>
      <c r="F56" s="249"/>
      <c r="G56" s="249"/>
      <c r="H56" s="249"/>
      <c r="I56" s="249"/>
      <c r="J56" s="249"/>
      <c r="K56" s="249"/>
      <c r="L56" s="250"/>
      <c r="O56" s="70" t="s">
        <v>42</v>
      </c>
      <c r="P56" s="70" t="s">
        <v>44</v>
      </c>
    </row>
    <row r="57" spans="2:16" x14ac:dyDescent="0.35">
      <c r="B57" s="341"/>
      <c r="C57" s="249"/>
      <c r="D57" s="249"/>
      <c r="E57" s="249"/>
      <c r="F57" s="249"/>
      <c r="G57" s="249"/>
      <c r="H57" s="249"/>
      <c r="I57" s="249"/>
      <c r="J57" s="249"/>
      <c r="K57" s="249"/>
      <c r="L57" s="250"/>
    </row>
    <row r="58" spans="2:16" x14ac:dyDescent="0.35">
      <c r="B58" s="341">
        <v>6</v>
      </c>
      <c r="C58" s="249"/>
      <c r="D58" s="249"/>
      <c r="E58" s="249"/>
      <c r="F58" s="249"/>
      <c r="G58" s="249"/>
      <c r="H58" s="249"/>
      <c r="I58" s="249"/>
      <c r="J58" s="249"/>
      <c r="K58" s="249"/>
      <c r="L58" s="250"/>
      <c r="O58" s="70" t="s">
        <v>9</v>
      </c>
      <c r="P58" s="70" t="s">
        <v>10</v>
      </c>
    </row>
    <row r="59" spans="2:16" x14ac:dyDescent="0.35">
      <c r="B59" s="341"/>
      <c r="C59" s="249"/>
      <c r="D59" s="249"/>
      <c r="E59" s="249"/>
      <c r="F59" s="249"/>
      <c r="G59" s="249"/>
      <c r="H59" s="249"/>
      <c r="I59" s="249"/>
      <c r="J59" s="249"/>
      <c r="K59" s="249"/>
      <c r="L59" s="250"/>
    </row>
    <row r="60" spans="2:16" x14ac:dyDescent="0.35">
      <c r="B60" s="341">
        <v>7</v>
      </c>
      <c r="C60" s="249"/>
      <c r="D60" s="249"/>
      <c r="E60" s="249"/>
      <c r="F60" s="249"/>
      <c r="G60" s="249"/>
      <c r="H60" s="249"/>
      <c r="I60" s="249"/>
      <c r="J60" s="249"/>
      <c r="K60" s="249"/>
      <c r="L60" s="250"/>
      <c r="O60" s="70" t="s">
        <v>141</v>
      </c>
      <c r="P60" s="70" t="s">
        <v>265</v>
      </c>
    </row>
    <row r="61" spans="2:16" x14ac:dyDescent="0.35">
      <c r="B61" s="341"/>
      <c r="C61" s="249"/>
      <c r="D61" s="249"/>
      <c r="E61" s="249"/>
      <c r="F61" s="249"/>
      <c r="G61" s="249"/>
      <c r="H61" s="249"/>
      <c r="I61" s="249"/>
      <c r="J61" s="249"/>
      <c r="K61" s="249"/>
      <c r="L61" s="250"/>
    </row>
    <row r="62" spans="2:16" x14ac:dyDescent="0.35">
      <c r="B62" s="341">
        <v>8</v>
      </c>
      <c r="C62" s="249"/>
      <c r="D62" s="249"/>
      <c r="E62" s="249"/>
      <c r="F62" s="249"/>
      <c r="G62" s="249"/>
      <c r="H62" s="249"/>
      <c r="I62" s="249"/>
      <c r="J62" s="249"/>
      <c r="K62" s="249"/>
      <c r="L62" s="250"/>
      <c r="O62" s="70" t="s">
        <v>43</v>
      </c>
      <c r="P62" s="70" t="s">
        <v>45</v>
      </c>
    </row>
    <row r="63" spans="2:16" x14ac:dyDescent="0.35">
      <c r="B63" s="341"/>
      <c r="C63" s="249"/>
      <c r="D63" s="249"/>
      <c r="E63" s="249"/>
      <c r="F63" s="249"/>
      <c r="G63" s="249"/>
      <c r="H63" s="249"/>
      <c r="I63" s="249"/>
      <c r="J63" s="249"/>
      <c r="K63" s="249"/>
      <c r="L63" s="250"/>
    </row>
    <row r="64" spans="2:16" x14ac:dyDescent="0.35">
      <c r="B64" s="341">
        <v>9</v>
      </c>
      <c r="C64" s="249"/>
      <c r="D64" s="249"/>
      <c r="E64" s="249"/>
      <c r="F64" s="249"/>
      <c r="G64" s="249"/>
      <c r="H64" s="249"/>
      <c r="I64" s="249"/>
      <c r="J64" s="249"/>
      <c r="K64" s="249"/>
      <c r="L64" s="250"/>
      <c r="O64" s="70" t="s">
        <v>141</v>
      </c>
      <c r="P64" s="70" t="s">
        <v>265</v>
      </c>
    </row>
    <row r="65" spans="1:17" x14ac:dyDescent="0.35">
      <c r="B65" s="341"/>
      <c r="C65" s="249"/>
      <c r="D65" s="249"/>
      <c r="E65" s="249"/>
      <c r="F65" s="249"/>
      <c r="G65" s="249"/>
      <c r="H65" s="249"/>
      <c r="I65" s="249"/>
      <c r="J65" s="249"/>
      <c r="K65" s="249"/>
      <c r="L65" s="250"/>
    </row>
    <row r="66" spans="1:17" x14ac:dyDescent="0.35">
      <c r="B66" s="341">
        <v>10</v>
      </c>
      <c r="C66" s="249"/>
      <c r="D66" s="249"/>
      <c r="E66" s="249"/>
      <c r="F66" s="249"/>
      <c r="G66" s="249"/>
      <c r="H66" s="249"/>
      <c r="I66" s="249"/>
      <c r="J66" s="249"/>
      <c r="K66" s="249"/>
      <c r="L66" s="250"/>
      <c r="O66" s="70" t="s">
        <v>43</v>
      </c>
      <c r="P66" s="70" t="s">
        <v>45</v>
      </c>
    </row>
    <row r="67" spans="1:17" x14ac:dyDescent="0.35">
      <c r="B67" s="341"/>
      <c r="C67" s="249"/>
      <c r="D67" s="249"/>
      <c r="E67" s="249"/>
      <c r="F67" s="249"/>
      <c r="G67" s="249"/>
      <c r="H67" s="249"/>
      <c r="I67" s="249"/>
      <c r="J67" s="249"/>
      <c r="K67" s="249"/>
      <c r="L67" s="250"/>
    </row>
    <row r="68" spans="1:17" s="25" customFormat="1" x14ac:dyDescent="0.35">
      <c r="A68" s="75"/>
      <c r="B68" s="86"/>
      <c r="C68" s="87"/>
      <c r="D68" s="87"/>
      <c r="E68" s="87"/>
      <c r="F68" s="87"/>
      <c r="G68" s="87"/>
      <c r="H68" s="87"/>
      <c r="I68" s="87"/>
      <c r="J68" s="87"/>
      <c r="K68" s="87"/>
      <c r="L68" s="88"/>
      <c r="O68" s="70"/>
      <c r="P68" s="70"/>
      <c r="Q68" s="70"/>
    </row>
    <row r="69" spans="1:17" s="6" customFormat="1" x14ac:dyDescent="0.35">
      <c r="A69" s="11"/>
      <c r="B69" s="13"/>
      <c r="C69" s="13"/>
      <c r="D69" s="13"/>
      <c r="E69" s="14"/>
      <c r="F69" s="14"/>
      <c r="G69" s="14"/>
      <c r="H69" s="14"/>
      <c r="I69" s="14"/>
      <c r="J69" s="14"/>
      <c r="K69" s="14"/>
      <c r="L69" s="14"/>
      <c r="O69" s="12"/>
      <c r="P69" s="12"/>
    </row>
    <row r="70" spans="1:17" x14ac:dyDescent="0.35">
      <c r="B70" s="235" t="s">
        <v>229</v>
      </c>
      <c r="C70" s="236"/>
      <c r="D70" s="236"/>
      <c r="E70" s="236"/>
      <c r="F70" s="236"/>
      <c r="G70" s="236"/>
      <c r="H70" s="236"/>
      <c r="I70" s="236"/>
      <c r="J70" s="236"/>
      <c r="K70" s="236"/>
      <c r="L70" s="237"/>
      <c r="M70" s="25"/>
    </row>
    <row r="71" spans="1:17" s="9" customFormat="1" x14ac:dyDescent="0.35">
      <c r="A71" s="8"/>
      <c r="B71" s="363" t="s">
        <v>25</v>
      </c>
      <c r="C71" s="364"/>
      <c r="D71" s="364"/>
      <c r="E71" s="364"/>
      <c r="F71" s="364"/>
      <c r="G71" s="364"/>
      <c r="H71" s="364"/>
      <c r="I71" s="364"/>
      <c r="J71" s="364"/>
      <c r="K71" s="364"/>
      <c r="L71" s="365"/>
      <c r="M71" s="84"/>
    </row>
    <row r="72" spans="1:17" s="25" customFormat="1" x14ac:dyDescent="0.35">
      <c r="A72" s="75"/>
      <c r="B72" s="85"/>
      <c r="C72" s="76"/>
      <c r="D72" s="76"/>
      <c r="E72" s="76"/>
      <c r="F72" s="76"/>
      <c r="G72" s="76"/>
      <c r="H72" s="76"/>
      <c r="I72" s="76"/>
      <c r="J72" s="76"/>
      <c r="K72" s="76"/>
      <c r="L72" s="77"/>
      <c r="O72" s="70"/>
      <c r="P72" s="70"/>
      <c r="Q72" s="70"/>
    </row>
    <row r="73" spans="1:17" s="25" customFormat="1" ht="14.15" customHeight="1" x14ac:dyDescent="0.35">
      <c r="A73" s="75"/>
      <c r="B73" s="256" t="str">
        <f>IF(Intro!$G$24="English",O73,P73)</f>
        <v>Provide the following information about the production of all of your firm's goods in Chinese Taipei, India, Indonesia, Korea, Thailand, Türkiye, Ukraine, and Vietnam, except for goods exported from Korea by Hyundai Steel Company, and goods exported from Türkiye by Borusan Mannesmann Boru Sanayi ve Ticaret A.Ş..</v>
      </c>
      <c r="C73" s="257"/>
      <c r="D73" s="257"/>
      <c r="E73" s="257"/>
      <c r="F73" s="257"/>
      <c r="G73" s="257"/>
      <c r="H73" s="257"/>
      <c r="I73" s="257"/>
      <c r="J73" s="257"/>
      <c r="K73" s="257"/>
      <c r="L73" s="258"/>
      <c r="O73" s="70" t="str">
        <f>"Provide the following information about the production of all of your firm's goods in "&amp;Variables!B5&amp;"."</f>
        <v>Provide the following information about the production of all of your firm's goods in Chinese Taipei, India, Indonesia, Korea, Thailand, Türkiye, Ukraine, and Vietnam, except for goods exported from Korea by Hyundai Steel Company, and goods exported from Türkiye by Borusan Mannesmann Boru Sanayi ve Ticaret A.Ş..</v>
      </c>
      <c r="P73" s="70"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v>
      </c>
      <c r="Q73" s="70"/>
    </row>
    <row r="74" spans="1:17" s="25" customFormat="1" x14ac:dyDescent="0.35">
      <c r="A74" s="75"/>
      <c r="B74" s="256"/>
      <c r="C74" s="257"/>
      <c r="D74" s="257"/>
      <c r="E74" s="257"/>
      <c r="F74" s="257"/>
      <c r="G74" s="257"/>
      <c r="H74" s="257"/>
      <c r="I74" s="257"/>
      <c r="J74" s="257"/>
      <c r="K74" s="257"/>
      <c r="L74" s="258"/>
      <c r="O74" s="148"/>
      <c r="P74" s="148"/>
      <c r="Q74" s="148"/>
    </row>
    <row r="75" spans="1:17" s="25" customFormat="1" x14ac:dyDescent="0.35">
      <c r="A75" s="75"/>
      <c r="B75" s="85"/>
      <c r="C75" s="76"/>
      <c r="D75" s="76"/>
      <c r="E75" s="76"/>
      <c r="F75" s="76"/>
      <c r="G75" s="76"/>
      <c r="H75" s="76"/>
      <c r="I75" s="76"/>
      <c r="J75" s="76"/>
      <c r="K75" s="76"/>
      <c r="L75" s="77"/>
      <c r="O75" s="70"/>
      <c r="P75" s="70"/>
      <c r="Q75" s="70"/>
    </row>
    <row r="76" spans="1:17" x14ac:dyDescent="0.35">
      <c r="B76" s="58"/>
      <c r="C76" s="372" t="str">
        <f>IF(Intro!$G$24="English",O76,P76)</f>
        <v>Facility Name and Location</v>
      </c>
      <c r="D76" s="372"/>
      <c r="E76" s="372" t="str">
        <f>IF(Intro!$G$24="English",O82,P82)</f>
        <v>Explain whether this facility produces the goods for the Canadian market and other export markets.</v>
      </c>
      <c r="F76" s="372"/>
      <c r="G76" s="372" t="str">
        <f>IF(Intro!$G$24="English",O92,P92)</f>
        <v xml:space="preserve">Description and specifications of the goods produced </v>
      </c>
      <c r="H76" s="372"/>
      <c r="I76" s="372" t="str">
        <f>IF(Intro!$G$24="English",O102,P102)</f>
        <v>If this facility does not produce the goods, what modifications would be needed to be able to produce the goods?</v>
      </c>
      <c r="J76" s="372"/>
      <c r="K76" s="372" t="str">
        <f>IF(Intro!$G$24="English",O112,P112)</f>
        <v>What other products, if any, can be produced on the same equipment used to produce the goods?</v>
      </c>
      <c r="L76" s="372"/>
      <c r="O76" s="70" t="s">
        <v>46</v>
      </c>
      <c r="P76" s="70" t="s">
        <v>47</v>
      </c>
    </row>
    <row r="77" spans="1:17" x14ac:dyDescent="0.35">
      <c r="B77" s="58"/>
      <c r="C77" s="373"/>
      <c r="D77" s="373"/>
      <c r="E77" s="373"/>
      <c r="F77" s="373"/>
      <c r="G77" s="373"/>
      <c r="H77" s="373"/>
      <c r="I77" s="373"/>
      <c r="J77" s="373"/>
      <c r="K77" s="373"/>
      <c r="L77" s="373"/>
    </row>
    <row r="78" spans="1:17" x14ac:dyDescent="0.35">
      <c r="B78" s="58"/>
      <c r="C78" s="373"/>
      <c r="D78" s="373"/>
      <c r="E78" s="373"/>
      <c r="F78" s="373"/>
      <c r="G78" s="373"/>
      <c r="H78" s="373"/>
      <c r="I78" s="373"/>
      <c r="J78" s="373"/>
      <c r="K78" s="373"/>
      <c r="L78" s="373"/>
    </row>
    <row r="79" spans="1:17" x14ac:dyDescent="0.35">
      <c r="B79" s="58"/>
      <c r="C79" s="373"/>
      <c r="D79" s="373"/>
      <c r="E79" s="373"/>
      <c r="F79" s="373"/>
      <c r="G79" s="373"/>
      <c r="H79" s="373"/>
      <c r="I79" s="373"/>
      <c r="J79" s="373"/>
      <c r="K79" s="373"/>
      <c r="L79" s="373"/>
    </row>
    <row r="80" spans="1:17" x14ac:dyDescent="0.35">
      <c r="B80" s="58"/>
      <c r="C80" s="373"/>
      <c r="D80" s="373"/>
      <c r="E80" s="373"/>
      <c r="F80" s="373"/>
      <c r="G80" s="373"/>
      <c r="H80" s="373"/>
      <c r="I80" s="373"/>
      <c r="J80" s="373"/>
      <c r="K80" s="373"/>
      <c r="L80" s="373"/>
    </row>
    <row r="81" spans="1:16" x14ac:dyDescent="0.35">
      <c r="B81" s="58"/>
      <c r="C81" s="374"/>
      <c r="D81" s="374"/>
      <c r="E81" s="374"/>
      <c r="F81" s="374"/>
      <c r="G81" s="374"/>
      <c r="H81" s="374"/>
      <c r="I81" s="374"/>
      <c r="J81" s="374"/>
      <c r="K81" s="374"/>
      <c r="L81" s="374"/>
    </row>
    <row r="82" spans="1:16" x14ac:dyDescent="0.35">
      <c r="B82" s="341">
        <v>1</v>
      </c>
      <c r="C82" s="375"/>
      <c r="D82" s="375"/>
      <c r="E82" s="249"/>
      <c r="F82" s="249"/>
      <c r="G82" s="249"/>
      <c r="H82" s="249"/>
      <c r="I82" s="249"/>
      <c r="J82" s="249"/>
      <c r="K82" s="249"/>
      <c r="L82" s="249"/>
      <c r="O82" s="70" t="s">
        <v>142</v>
      </c>
      <c r="P82" s="70" t="s">
        <v>143</v>
      </c>
    </row>
    <row r="83" spans="1:16" s="106" customFormat="1" x14ac:dyDescent="0.35">
      <c r="A83" s="8"/>
      <c r="B83" s="341"/>
      <c r="C83" s="375"/>
      <c r="D83" s="375"/>
      <c r="E83" s="249"/>
      <c r="F83" s="249"/>
      <c r="G83" s="249"/>
      <c r="H83" s="249"/>
      <c r="I83" s="249"/>
      <c r="J83" s="249"/>
      <c r="K83" s="249"/>
      <c r="L83" s="249"/>
    </row>
    <row r="84" spans="1:16" s="106" customFormat="1" x14ac:dyDescent="0.35">
      <c r="A84" s="8"/>
      <c r="B84" s="341"/>
      <c r="C84" s="375"/>
      <c r="D84" s="375"/>
      <c r="E84" s="249"/>
      <c r="F84" s="249"/>
      <c r="G84" s="249"/>
      <c r="H84" s="249"/>
      <c r="I84" s="249"/>
      <c r="J84" s="249"/>
      <c r="K84" s="249"/>
      <c r="L84" s="249"/>
    </row>
    <row r="85" spans="1:16" s="106" customFormat="1" x14ac:dyDescent="0.35">
      <c r="A85" s="8"/>
      <c r="B85" s="341"/>
      <c r="C85" s="375"/>
      <c r="D85" s="375"/>
      <c r="E85" s="249"/>
      <c r="F85" s="249"/>
      <c r="G85" s="249"/>
      <c r="H85" s="249"/>
      <c r="I85" s="249"/>
      <c r="J85" s="249"/>
      <c r="K85" s="249"/>
      <c r="L85" s="249"/>
    </row>
    <row r="86" spans="1:16" s="106" customFormat="1" x14ac:dyDescent="0.35">
      <c r="A86" s="8"/>
      <c r="B86" s="341"/>
      <c r="C86" s="375"/>
      <c r="D86" s="375"/>
      <c r="E86" s="249"/>
      <c r="F86" s="249"/>
      <c r="G86" s="249"/>
      <c r="H86" s="249"/>
      <c r="I86" s="249"/>
      <c r="J86" s="249"/>
      <c r="K86" s="249"/>
      <c r="L86" s="249"/>
    </row>
    <row r="87" spans="1:16" x14ac:dyDescent="0.35">
      <c r="B87" s="341"/>
      <c r="C87" s="375"/>
      <c r="D87" s="375"/>
      <c r="E87" s="249"/>
      <c r="F87" s="249"/>
      <c r="G87" s="249"/>
      <c r="H87" s="249"/>
      <c r="I87" s="249"/>
      <c r="J87" s="249"/>
      <c r="K87" s="249"/>
      <c r="L87" s="249"/>
    </row>
    <row r="88" spans="1:16" x14ac:dyDescent="0.35">
      <c r="B88" s="341"/>
      <c r="C88" s="375"/>
      <c r="D88" s="375"/>
      <c r="E88" s="249"/>
      <c r="F88" s="249"/>
      <c r="G88" s="249"/>
      <c r="H88" s="249"/>
      <c r="I88" s="249"/>
      <c r="J88" s="249"/>
      <c r="K88" s="249"/>
      <c r="L88" s="249"/>
    </row>
    <row r="89" spans="1:16" x14ac:dyDescent="0.35">
      <c r="B89" s="341"/>
      <c r="C89" s="375"/>
      <c r="D89" s="375"/>
      <c r="E89" s="249"/>
      <c r="F89" s="249"/>
      <c r="G89" s="249"/>
      <c r="H89" s="249"/>
      <c r="I89" s="249"/>
      <c r="J89" s="249"/>
      <c r="K89" s="249"/>
      <c r="L89" s="249"/>
    </row>
    <row r="90" spans="1:16" x14ac:dyDescent="0.35">
      <c r="B90" s="341"/>
      <c r="C90" s="375"/>
      <c r="D90" s="375"/>
      <c r="E90" s="249"/>
      <c r="F90" s="249"/>
      <c r="G90" s="249"/>
      <c r="H90" s="249"/>
      <c r="I90" s="249"/>
      <c r="J90" s="249"/>
      <c r="K90" s="249"/>
      <c r="L90" s="249"/>
    </row>
    <row r="91" spans="1:16" x14ac:dyDescent="0.35">
      <c r="B91" s="341"/>
      <c r="C91" s="375"/>
      <c r="D91" s="375"/>
      <c r="E91" s="249"/>
      <c r="F91" s="249"/>
      <c r="G91" s="249"/>
      <c r="H91" s="249"/>
      <c r="I91" s="249"/>
      <c r="J91" s="249"/>
      <c r="K91" s="249"/>
      <c r="L91" s="249"/>
    </row>
    <row r="92" spans="1:16" x14ac:dyDescent="0.35">
      <c r="B92" s="341">
        <v>2</v>
      </c>
      <c r="C92" s="375"/>
      <c r="D92" s="375"/>
      <c r="E92" s="249"/>
      <c r="F92" s="249"/>
      <c r="G92" s="249"/>
      <c r="H92" s="249"/>
      <c r="I92" s="249"/>
      <c r="J92" s="249"/>
      <c r="K92" s="249"/>
      <c r="L92" s="249"/>
      <c r="O92" s="70" t="s">
        <v>116</v>
      </c>
      <c r="P92" s="70" t="s">
        <v>117</v>
      </c>
    </row>
    <row r="93" spans="1:16" x14ac:dyDescent="0.35">
      <c r="B93" s="341"/>
      <c r="C93" s="375"/>
      <c r="D93" s="375"/>
      <c r="E93" s="249"/>
      <c r="F93" s="249"/>
      <c r="G93" s="249"/>
      <c r="H93" s="249"/>
      <c r="I93" s="249"/>
      <c r="J93" s="249"/>
      <c r="K93" s="249"/>
      <c r="L93" s="249"/>
    </row>
    <row r="94" spans="1:16" s="106" customFormat="1" x14ac:dyDescent="0.35">
      <c r="A94" s="8"/>
      <c r="B94" s="341"/>
      <c r="C94" s="375"/>
      <c r="D94" s="375"/>
      <c r="E94" s="249"/>
      <c r="F94" s="249"/>
      <c r="G94" s="249"/>
      <c r="H94" s="249"/>
      <c r="I94" s="249"/>
      <c r="J94" s="249"/>
      <c r="K94" s="249"/>
      <c r="L94" s="249"/>
    </row>
    <row r="95" spans="1:16" s="106" customFormat="1" x14ac:dyDescent="0.35">
      <c r="A95" s="8"/>
      <c r="B95" s="341"/>
      <c r="C95" s="375"/>
      <c r="D95" s="375"/>
      <c r="E95" s="249"/>
      <c r="F95" s="249"/>
      <c r="G95" s="249"/>
      <c r="H95" s="249"/>
      <c r="I95" s="249"/>
      <c r="J95" s="249"/>
      <c r="K95" s="249"/>
      <c r="L95" s="249"/>
    </row>
    <row r="96" spans="1:16" s="106" customFormat="1" x14ac:dyDescent="0.35">
      <c r="A96" s="8"/>
      <c r="B96" s="341"/>
      <c r="C96" s="375"/>
      <c r="D96" s="375"/>
      <c r="E96" s="249"/>
      <c r="F96" s="249"/>
      <c r="G96" s="249"/>
      <c r="H96" s="249"/>
      <c r="I96" s="249"/>
      <c r="J96" s="249"/>
      <c r="K96" s="249"/>
      <c r="L96" s="249"/>
    </row>
    <row r="97" spans="1:16" s="106" customFormat="1" x14ac:dyDescent="0.35">
      <c r="A97" s="8"/>
      <c r="B97" s="341"/>
      <c r="C97" s="375"/>
      <c r="D97" s="375"/>
      <c r="E97" s="249"/>
      <c r="F97" s="249"/>
      <c r="G97" s="249"/>
      <c r="H97" s="249"/>
      <c r="I97" s="249"/>
      <c r="J97" s="249"/>
      <c r="K97" s="249"/>
      <c r="L97" s="249"/>
    </row>
    <row r="98" spans="1:16" x14ac:dyDescent="0.35">
      <c r="B98" s="341"/>
      <c r="C98" s="375"/>
      <c r="D98" s="375"/>
      <c r="E98" s="249"/>
      <c r="F98" s="249"/>
      <c r="G98" s="249"/>
      <c r="H98" s="249"/>
      <c r="I98" s="249"/>
      <c r="J98" s="249"/>
      <c r="K98" s="249"/>
      <c r="L98" s="249"/>
    </row>
    <row r="99" spans="1:16" x14ac:dyDescent="0.35">
      <c r="B99" s="341"/>
      <c r="C99" s="375"/>
      <c r="D99" s="375"/>
      <c r="E99" s="249"/>
      <c r="F99" s="249"/>
      <c r="G99" s="249"/>
      <c r="H99" s="249"/>
      <c r="I99" s="249"/>
      <c r="J99" s="249"/>
      <c r="K99" s="249"/>
      <c r="L99" s="249"/>
    </row>
    <row r="100" spans="1:16" x14ac:dyDescent="0.35">
      <c r="B100" s="341"/>
      <c r="C100" s="375"/>
      <c r="D100" s="375"/>
      <c r="E100" s="249"/>
      <c r="F100" s="249"/>
      <c r="G100" s="249"/>
      <c r="H100" s="249"/>
      <c r="I100" s="249"/>
      <c r="J100" s="249"/>
      <c r="K100" s="249"/>
      <c r="L100" s="249"/>
    </row>
    <row r="101" spans="1:16" x14ac:dyDescent="0.35">
      <c r="B101" s="341"/>
      <c r="C101" s="375"/>
      <c r="D101" s="375"/>
      <c r="E101" s="249"/>
      <c r="F101" s="249"/>
      <c r="G101" s="249"/>
      <c r="H101" s="249"/>
      <c r="I101" s="249"/>
      <c r="J101" s="249"/>
      <c r="K101" s="249"/>
      <c r="L101" s="249"/>
    </row>
    <row r="102" spans="1:16" x14ac:dyDescent="0.35">
      <c r="B102" s="341">
        <v>3</v>
      </c>
      <c r="C102" s="375"/>
      <c r="D102" s="375"/>
      <c r="E102" s="249"/>
      <c r="F102" s="249"/>
      <c r="G102" s="249"/>
      <c r="H102" s="249"/>
      <c r="I102" s="249"/>
      <c r="J102" s="249"/>
      <c r="K102" s="249"/>
      <c r="L102" s="249"/>
      <c r="O102" s="70" t="s">
        <v>119</v>
      </c>
      <c r="P102" s="70" t="s">
        <v>118</v>
      </c>
    </row>
    <row r="103" spans="1:16" x14ac:dyDescent="0.35">
      <c r="B103" s="341"/>
      <c r="C103" s="375"/>
      <c r="D103" s="375"/>
      <c r="E103" s="249"/>
      <c r="F103" s="249"/>
      <c r="G103" s="249"/>
      <c r="H103" s="249"/>
      <c r="I103" s="249"/>
      <c r="J103" s="249"/>
      <c r="K103" s="249"/>
      <c r="L103" s="249"/>
    </row>
    <row r="104" spans="1:16" s="106" customFormat="1" x14ac:dyDescent="0.35">
      <c r="A104" s="8"/>
      <c r="B104" s="341"/>
      <c r="C104" s="375"/>
      <c r="D104" s="375"/>
      <c r="E104" s="249"/>
      <c r="F104" s="249"/>
      <c r="G104" s="249"/>
      <c r="H104" s="249"/>
      <c r="I104" s="249"/>
      <c r="J104" s="249"/>
      <c r="K104" s="249"/>
      <c r="L104" s="249"/>
    </row>
    <row r="105" spans="1:16" s="106" customFormat="1" x14ac:dyDescent="0.35">
      <c r="A105" s="8"/>
      <c r="B105" s="341"/>
      <c r="C105" s="375"/>
      <c r="D105" s="375"/>
      <c r="E105" s="249"/>
      <c r="F105" s="249"/>
      <c r="G105" s="249"/>
      <c r="H105" s="249"/>
      <c r="I105" s="249"/>
      <c r="J105" s="249"/>
      <c r="K105" s="249"/>
      <c r="L105" s="249"/>
    </row>
    <row r="106" spans="1:16" s="106" customFormat="1" x14ac:dyDescent="0.35">
      <c r="A106" s="8"/>
      <c r="B106" s="341"/>
      <c r="C106" s="375"/>
      <c r="D106" s="375"/>
      <c r="E106" s="249"/>
      <c r="F106" s="249"/>
      <c r="G106" s="249"/>
      <c r="H106" s="249"/>
      <c r="I106" s="249"/>
      <c r="J106" s="249"/>
      <c r="K106" s="249"/>
      <c r="L106" s="249"/>
    </row>
    <row r="107" spans="1:16" s="106" customFormat="1" x14ac:dyDescent="0.35">
      <c r="A107" s="8"/>
      <c r="B107" s="341"/>
      <c r="C107" s="375"/>
      <c r="D107" s="375"/>
      <c r="E107" s="249"/>
      <c r="F107" s="249"/>
      <c r="G107" s="249"/>
      <c r="H107" s="249"/>
      <c r="I107" s="249"/>
      <c r="J107" s="249"/>
      <c r="K107" s="249"/>
      <c r="L107" s="249"/>
    </row>
    <row r="108" spans="1:16" x14ac:dyDescent="0.35">
      <c r="B108" s="341"/>
      <c r="C108" s="375"/>
      <c r="D108" s="375"/>
      <c r="E108" s="249"/>
      <c r="F108" s="249"/>
      <c r="G108" s="249"/>
      <c r="H108" s="249"/>
      <c r="I108" s="249"/>
      <c r="J108" s="249"/>
      <c r="K108" s="249"/>
      <c r="L108" s="249"/>
    </row>
    <row r="109" spans="1:16" x14ac:dyDescent="0.35">
      <c r="B109" s="341"/>
      <c r="C109" s="375"/>
      <c r="D109" s="375"/>
      <c r="E109" s="249"/>
      <c r="F109" s="249"/>
      <c r="G109" s="249"/>
      <c r="H109" s="249"/>
      <c r="I109" s="249"/>
      <c r="J109" s="249"/>
      <c r="K109" s="249"/>
      <c r="L109" s="249"/>
    </row>
    <row r="110" spans="1:16" x14ac:dyDescent="0.35">
      <c r="B110" s="341"/>
      <c r="C110" s="375"/>
      <c r="D110" s="375"/>
      <c r="E110" s="249"/>
      <c r="F110" s="249"/>
      <c r="G110" s="249"/>
      <c r="H110" s="249"/>
      <c r="I110" s="249"/>
      <c r="J110" s="249"/>
      <c r="K110" s="249"/>
      <c r="L110" s="249"/>
    </row>
    <row r="111" spans="1:16" x14ac:dyDescent="0.35">
      <c r="B111" s="341"/>
      <c r="C111" s="375"/>
      <c r="D111" s="375"/>
      <c r="E111" s="249"/>
      <c r="F111" s="249"/>
      <c r="G111" s="249"/>
      <c r="H111" s="249"/>
      <c r="I111" s="249"/>
      <c r="J111" s="249"/>
      <c r="K111" s="249"/>
      <c r="L111" s="249"/>
    </row>
    <row r="112" spans="1:16" x14ac:dyDescent="0.35">
      <c r="B112" s="341">
        <v>4</v>
      </c>
      <c r="C112" s="375"/>
      <c r="D112" s="375"/>
      <c r="E112" s="249"/>
      <c r="F112" s="249"/>
      <c r="G112" s="249"/>
      <c r="H112" s="249"/>
      <c r="I112" s="249"/>
      <c r="J112" s="249"/>
      <c r="K112" s="249"/>
      <c r="L112" s="249"/>
      <c r="O112" s="70" t="s">
        <v>28</v>
      </c>
      <c r="P112" s="70" t="s">
        <v>29</v>
      </c>
    </row>
    <row r="113" spans="1:12" x14ac:dyDescent="0.35">
      <c r="B113" s="341"/>
      <c r="C113" s="375"/>
      <c r="D113" s="375"/>
      <c r="E113" s="249"/>
      <c r="F113" s="249"/>
      <c r="G113" s="249"/>
      <c r="H113" s="249"/>
      <c r="I113" s="249"/>
      <c r="J113" s="249"/>
      <c r="K113" s="249"/>
      <c r="L113" s="249"/>
    </row>
    <row r="114" spans="1:12" x14ac:dyDescent="0.35">
      <c r="B114" s="341"/>
      <c r="C114" s="375"/>
      <c r="D114" s="375"/>
      <c r="E114" s="249"/>
      <c r="F114" s="249"/>
      <c r="G114" s="249"/>
      <c r="H114" s="249"/>
      <c r="I114" s="249"/>
      <c r="J114" s="249"/>
      <c r="K114" s="249"/>
      <c r="L114" s="249"/>
    </row>
    <row r="115" spans="1:12" s="106" customFormat="1" x14ac:dyDescent="0.35">
      <c r="A115" s="8"/>
      <c r="B115" s="341"/>
      <c r="C115" s="375"/>
      <c r="D115" s="375"/>
      <c r="E115" s="249"/>
      <c r="F115" s="249"/>
      <c r="G115" s="249"/>
      <c r="H115" s="249"/>
      <c r="I115" s="249"/>
      <c r="J115" s="249"/>
      <c r="K115" s="249"/>
      <c r="L115" s="249"/>
    </row>
    <row r="116" spans="1:12" s="106" customFormat="1" x14ac:dyDescent="0.35">
      <c r="A116" s="8"/>
      <c r="B116" s="341"/>
      <c r="C116" s="375"/>
      <c r="D116" s="375"/>
      <c r="E116" s="249"/>
      <c r="F116" s="249"/>
      <c r="G116" s="249"/>
      <c r="H116" s="249"/>
      <c r="I116" s="249"/>
      <c r="J116" s="249"/>
      <c r="K116" s="249"/>
      <c r="L116" s="249"/>
    </row>
    <row r="117" spans="1:12" s="106" customFormat="1" x14ac:dyDescent="0.35">
      <c r="A117" s="8"/>
      <c r="B117" s="341"/>
      <c r="C117" s="375"/>
      <c r="D117" s="375"/>
      <c r="E117" s="249"/>
      <c r="F117" s="249"/>
      <c r="G117" s="249"/>
      <c r="H117" s="249"/>
      <c r="I117" s="249"/>
      <c r="J117" s="249"/>
      <c r="K117" s="249"/>
      <c r="L117" s="249"/>
    </row>
    <row r="118" spans="1:12" s="106" customFormat="1" x14ac:dyDescent="0.35">
      <c r="A118" s="8"/>
      <c r="B118" s="341"/>
      <c r="C118" s="375"/>
      <c r="D118" s="375"/>
      <c r="E118" s="249"/>
      <c r="F118" s="249"/>
      <c r="G118" s="249"/>
      <c r="H118" s="249"/>
      <c r="I118" s="249"/>
      <c r="J118" s="249"/>
      <c r="K118" s="249"/>
      <c r="L118" s="249"/>
    </row>
    <row r="119" spans="1:12" x14ac:dyDescent="0.35">
      <c r="B119" s="341"/>
      <c r="C119" s="375"/>
      <c r="D119" s="375"/>
      <c r="E119" s="249"/>
      <c r="F119" s="249"/>
      <c r="G119" s="249"/>
      <c r="H119" s="249"/>
      <c r="I119" s="249"/>
      <c r="J119" s="249"/>
      <c r="K119" s="249"/>
      <c r="L119" s="249"/>
    </row>
    <row r="120" spans="1:12" x14ac:dyDescent="0.35">
      <c r="B120" s="341"/>
      <c r="C120" s="375"/>
      <c r="D120" s="375"/>
      <c r="E120" s="249"/>
      <c r="F120" s="249"/>
      <c r="G120" s="249"/>
      <c r="H120" s="249"/>
      <c r="I120" s="249"/>
      <c r="J120" s="249"/>
      <c r="K120" s="249"/>
      <c r="L120" s="249"/>
    </row>
    <row r="121" spans="1:12" x14ac:dyDescent="0.35">
      <c r="B121" s="341"/>
      <c r="C121" s="375"/>
      <c r="D121" s="375"/>
      <c r="E121" s="249"/>
      <c r="F121" s="249"/>
      <c r="G121" s="249"/>
      <c r="H121" s="249"/>
      <c r="I121" s="249"/>
      <c r="J121" s="249"/>
      <c r="K121" s="249"/>
      <c r="L121" s="249"/>
    </row>
    <row r="122" spans="1:12" x14ac:dyDescent="0.35">
      <c r="B122" s="341">
        <v>5</v>
      </c>
      <c r="C122" s="375"/>
      <c r="D122" s="375"/>
      <c r="E122" s="249"/>
      <c r="F122" s="249"/>
      <c r="G122" s="249"/>
      <c r="H122" s="249"/>
      <c r="I122" s="249"/>
      <c r="J122" s="249"/>
      <c r="K122" s="249"/>
      <c r="L122" s="249"/>
    </row>
    <row r="123" spans="1:12" x14ac:dyDescent="0.35">
      <c r="B123" s="341"/>
      <c r="C123" s="375"/>
      <c r="D123" s="375"/>
      <c r="E123" s="249"/>
      <c r="F123" s="249"/>
      <c r="G123" s="249"/>
      <c r="H123" s="249"/>
      <c r="I123" s="249"/>
      <c r="J123" s="249"/>
      <c r="K123" s="249"/>
      <c r="L123" s="249"/>
    </row>
    <row r="124" spans="1:12" s="106" customFormat="1" x14ac:dyDescent="0.35">
      <c r="A124" s="8"/>
      <c r="B124" s="341"/>
      <c r="C124" s="375"/>
      <c r="D124" s="375"/>
      <c r="E124" s="249"/>
      <c r="F124" s="249"/>
      <c r="G124" s="249"/>
      <c r="H124" s="249"/>
      <c r="I124" s="249"/>
      <c r="J124" s="249"/>
      <c r="K124" s="249"/>
      <c r="L124" s="249"/>
    </row>
    <row r="125" spans="1:12" s="106" customFormat="1" x14ac:dyDescent="0.35">
      <c r="A125" s="8"/>
      <c r="B125" s="341"/>
      <c r="C125" s="375"/>
      <c r="D125" s="375"/>
      <c r="E125" s="249"/>
      <c r="F125" s="249"/>
      <c r="G125" s="249"/>
      <c r="H125" s="249"/>
      <c r="I125" s="249"/>
      <c r="J125" s="249"/>
      <c r="K125" s="249"/>
      <c r="L125" s="249"/>
    </row>
    <row r="126" spans="1:12" s="106" customFormat="1" x14ac:dyDescent="0.35">
      <c r="A126" s="8"/>
      <c r="B126" s="341"/>
      <c r="C126" s="375"/>
      <c r="D126" s="375"/>
      <c r="E126" s="249"/>
      <c r="F126" s="249"/>
      <c r="G126" s="249"/>
      <c r="H126" s="249"/>
      <c r="I126" s="249"/>
      <c r="J126" s="249"/>
      <c r="K126" s="249"/>
      <c r="L126" s="249"/>
    </row>
    <row r="127" spans="1:12" s="106" customFormat="1" x14ac:dyDescent="0.35">
      <c r="A127" s="8"/>
      <c r="B127" s="341"/>
      <c r="C127" s="375"/>
      <c r="D127" s="375"/>
      <c r="E127" s="249"/>
      <c r="F127" s="249"/>
      <c r="G127" s="249"/>
      <c r="H127" s="249"/>
      <c r="I127" s="249"/>
      <c r="J127" s="249"/>
      <c r="K127" s="249"/>
      <c r="L127" s="249"/>
    </row>
    <row r="128" spans="1:12" x14ac:dyDescent="0.35">
      <c r="B128" s="341"/>
      <c r="C128" s="375"/>
      <c r="D128" s="375"/>
      <c r="E128" s="249"/>
      <c r="F128" s="249"/>
      <c r="G128" s="249"/>
      <c r="H128" s="249"/>
      <c r="I128" s="249"/>
      <c r="J128" s="249"/>
      <c r="K128" s="249"/>
      <c r="L128" s="249"/>
    </row>
    <row r="129" spans="1:12" x14ac:dyDescent="0.35">
      <c r="B129" s="341"/>
      <c r="C129" s="375"/>
      <c r="D129" s="375"/>
      <c r="E129" s="249"/>
      <c r="F129" s="249"/>
      <c r="G129" s="249"/>
      <c r="H129" s="249"/>
      <c r="I129" s="249"/>
      <c r="J129" s="249"/>
      <c r="K129" s="249"/>
      <c r="L129" s="249"/>
    </row>
    <row r="130" spans="1:12" x14ac:dyDescent="0.35">
      <c r="B130" s="341"/>
      <c r="C130" s="375"/>
      <c r="D130" s="375"/>
      <c r="E130" s="249"/>
      <c r="F130" s="249"/>
      <c r="G130" s="249"/>
      <c r="H130" s="249"/>
      <c r="I130" s="249"/>
      <c r="J130" s="249"/>
      <c r="K130" s="249"/>
      <c r="L130" s="249"/>
    </row>
    <row r="131" spans="1:12" x14ac:dyDescent="0.35">
      <c r="B131" s="341"/>
      <c r="C131" s="375"/>
      <c r="D131" s="375"/>
      <c r="E131" s="249"/>
      <c r="F131" s="249"/>
      <c r="G131" s="249"/>
      <c r="H131" s="249"/>
      <c r="I131" s="249"/>
      <c r="J131" s="249"/>
      <c r="K131" s="249"/>
      <c r="L131" s="249"/>
    </row>
    <row r="132" spans="1:12" x14ac:dyDescent="0.35">
      <c r="B132" s="341">
        <v>6</v>
      </c>
      <c r="C132" s="375"/>
      <c r="D132" s="375"/>
      <c r="E132" s="249"/>
      <c r="F132" s="249"/>
      <c r="G132" s="249"/>
      <c r="H132" s="249"/>
      <c r="I132" s="249"/>
      <c r="J132" s="249"/>
      <c r="K132" s="249"/>
      <c r="L132" s="249"/>
    </row>
    <row r="133" spans="1:12" x14ac:dyDescent="0.35">
      <c r="B133" s="341"/>
      <c r="C133" s="375"/>
      <c r="D133" s="375"/>
      <c r="E133" s="249"/>
      <c r="F133" s="249"/>
      <c r="G133" s="249"/>
      <c r="H133" s="249"/>
      <c r="I133" s="249"/>
      <c r="J133" s="249"/>
      <c r="K133" s="249"/>
      <c r="L133" s="249"/>
    </row>
    <row r="134" spans="1:12" x14ac:dyDescent="0.35">
      <c r="B134" s="341"/>
      <c r="C134" s="375"/>
      <c r="D134" s="375"/>
      <c r="E134" s="249"/>
      <c r="F134" s="249"/>
      <c r="G134" s="249"/>
      <c r="H134" s="249"/>
      <c r="I134" s="249"/>
      <c r="J134" s="249"/>
      <c r="K134" s="249"/>
      <c r="L134" s="249"/>
    </row>
    <row r="135" spans="1:12" s="106" customFormat="1" x14ac:dyDescent="0.35">
      <c r="A135" s="8"/>
      <c r="B135" s="341"/>
      <c r="C135" s="375"/>
      <c r="D135" s="375"/>
      <c r="E135" s="249"/>
      <c r="F135" s="249"/>
      <c r="G135" s="249"/>
      <c r="H135" s="249"/>
      <c r="I135" s="249"/>
      <c r="J135" s="249"/>
      <c r="K135" s="249"/>
      <c r="L135" s="249"/>
    </row>
    <row r="136" spans="1:12" s="106" customFormat="1" x14ac:dyDescent="0.35">
      <c r="A136" s="8"/>
      <c r="B136" s="341"/>
      <c r="C136" s="375"/>
      <c r="D136" s="375"/>
      <c r="E136" s="249"/>
      <c r="F136" s="249"/>
      <c r="G136" s="249"/>
      <c r="H136" s="249"/>
      <c r="I136" s="249"/>
      <c r="J136" s="249"/>
      <c r="K136" s="249"/>
      <c r="L136" s="249"/>
    </row>
    <row r="137" spans="1:12" s="106" customFormat="1" x14ac:dyDescent="0.35">
      <c r="A137" s="8"/>
      <c r="B137" s="341"/>
      <c r="C137" s="375"/>
      <c r="D137" s="375"/>
      <c r="E137" s="249"/>
      <c r="F137" s="249"/>
      <c r="G137" s="249"/>
      <c r="H137" s="249"/>
      <c r="I137" s="249"/>
      <c r="J137" s="249"/>
      <c r="K137" s="249"/>
      <c r="L137" s="249"/>
    </row>
    <row r="138" spans="1:12" s="106" customFormat="1" x14ac:dyDescent="0.35">
      <c r="A138" s="8"/>
      <c r="B138" s="341"/>
      <c r="C138" s="375"/>
      <c r="D138" s="375"/>
      <c r="E138" s="249"/>
      <c r="F138" s="249"/>
      <c r="G138" s="249"/>
      <c r="H138" s="249"/>
      <c r="I138" s="249"/>
      <c r="J138" s="249"/>
      <c r="K138" s="249"/>
      <c r="L138" s="249"/>
    </row>
    <row r="139" spans="1:12" x14ac:dyDescent="0.35">
      <c r="B139" s="341"/>
      <c r="C139" s="375"/>
      <c r="D139" s="375"/>
      <c r="E139" s="249"/>
      <c r="F139" s="249"/>
      <c r="G139" s="249"/>
      <c r="H139" s="249"/>
      <c r="I139" s="249"/>
      <c r="J139" s="249"/>
      <c r="K139" s="249"/>
      <c r="L139" s="249"/>
    </row>
    <row r="140" spans="1:12" x14ac:dyDescent="0.35">
      <c r="B140" s="341"/>
      <c r="C140" s="375"/>
      <c r="D140" s="375"/>
      <c r="E140" s="249"/>
      <c r="F140" s="249"/>
      <c r="G140" s="249"/>
      <c r="H140" s="249"/>
      <c r="I140" s="249"/>
      <c r="J140" s="249"/>
      <c r="K140" s="249"/>
      <c r="L140" s="249"/>
    </row>
    <row r="141" spans="1:12" x14ac:dyDescent="0.35">
      <c r="B141" s="341"/>
      <c r="C141" s="375"/>
      <c r="D141" s="375"/>
      <c r="E141" s="249"/>
      <c r="F141" s="249"/>
      <c r="G141" s="249"/>
      <c r="H141" s="249"/>
      <c r="I141" s="249"/>
      <c r="J141" s="249"/>
      <c r="K141" s="249"/>
      <c r="L141" s="249"/>
    </row>
    <row r="142" spans="1:12" x14ac:dyDescent="0.35">
      <c r="B142" s="341">
        <v>7</v>
      </c>
      <c r="C142" s="375"/>
      <c r="D142" s="375"/>
      <c r="E142" s="249"/>
      <c r="F142" s="249"/>
      <c r="G142" s="249"/>
      <c r="H142" s="249"/>
      <c r="I142" s="249"/>
      <c r="J142" s="249"/>
      <c r="K142" s="249"/>
      <c r="L142" s="249"/>
    </row>
    <row r="143" spans="1:12" x14ac:dyDescent="0.35">
      <c r="B143" s="341"/>
      <c r="C143" s="375"/>
      <c r="D143" s="375"/>
      <c r="E143" s="249"/>
      <c r="F143" s="249"/>
      <c r="G143" s="249"/>
      <c r="H143" s="249"/>
      <c r="I143" s="249"/>
      <c r="J143" s="249"/>
      <c r="K143" s="249"/>
      <c r="L143" s="249"/>
    </row>
    <row r="144" spans="1:12" x14ac:dyDescent="0.35">
      <c r="B144" s="341"/>
      <c r="C144" s="375"/>
      <c r="D144" s="375"/>
      <c r="E144" s="249"/>
      <c r="F144" s="249"/>
      <c r="G144" s="249"/>
      <c r="H144" s="249"/>
      <c r="I144" s="249"/>
      <c r="J144" s="249"/>
      <c r="K144" s="249"/>
      <c r="L144" s="249"/>
    </row>
    <row r="145" spans="1:12" s="106" customFormat="1" x14ac:dyDescent="0.35">
      <c r="A145" s="8"/>
      <c r="B145" s="341"/>
      <c r="C145" s="375"/>
      <c r="D145" s="375"/>
      <c r="E145" s="249"/>
      <c r="F145" s="249"/>
      <c r="G145" s="249"/>
      <c r="H145" s="249"/>
      <c r="I145" s="249"/>
      <c r="J145" s="249"/>
      <c r="K145" s="249"/>
      <c r="L145" s="249"/>
    </row>
    <row r="146" spans="1:12" s="106" customFormat="1" x14ac:dyDescent="0.35">
      <c r="A146" s="8"/>
      <c r="B146" s="341"/>
      <c r="C146" s="375"/>
      <c r="D146" s="375"/>
      <c r="E146" s="249"/>
      <c r="F146" s="249"/>
      <c r="G146" s="249"/>
      <c r="H146" s="249"/>
      <c r="I146" s="249"/>
      <c r="J146" s="249"/>
      <c r="K146" s="249"/>
      <c r="L146" s="249"/>
    </row>
    <row r="147" spans="1:12" s="106" customFormat="1" x14ac:dyDescent="0.35">
      <c r="A147" s="8"/>
      <c r="B147" s="341"/>
      <c r="C147" s="375"/>
      <c r="D147" s="375"/>
      <c r="E147" s="249"/>
      <c r="F147" s="249"/>
      <c r="G147" s="249"/>
      <c r="H147" s="249"/>
      <c r="I147" s="249"/>
      <c r="J147" s="249"/>
      <c r="K147" s="249"/>
      <c r="L147" s="249"/>
    </row>
    <row r="148" spans="1:12" s="106" customFormat="1" x14ac:dyDescent="0.35">
      <c r="A148" s="8"/>
      <c r="B148" s="341"/>
      <c r="C148" s="375"/>
      <c r="D148" s="375"/>
      <c r="E148" s="249"/>
      <c r="F148" s="249"/>
      <c r="G148" s="249"/>
      <c r="H148" s="249"/>
      <c r="I148" s="249"/>
      <c r="J148" s="249"/>
      <c r="K148" s="249"/>
      <c r="L148" s="249"/>
    </row>
    <row r="149" spans="1:12" x14ac:dyDescent="0.35">
      <c r="B149" s="341"/>
      <c r="C149" s="375"/>
      <c r="D149" s="375"/>
      <c r="E149" s="249"/>
      <c r="F149" s="249"/>
      <c r="G149" s="249"/>
      <c r="H149" s="249"/>
      <c r="I149" s="249"/>
      <c r="J149" s="249"/>
      <c r="K149" s="249"/>
      <c r="L149" s="249"/>
    </row>
    <row r="150" spans="1:12" x14ac:dyDescent="0.35">
      <c r="B150" s="341"/>
      <c r="C150" s="375"/>
      <c r="D150" s="375"/>
      <c r="E150" s="249"/>
      <c r="F150" s="249"/>
      <c r="G150" s="249"/>
      <c r="H150" s="249"/>
      <c r="I150" s="249"/>
      <c r="J150" s="249"/>
      <c r="K150" s="249"/>
      <c r="L150" s="249"/>
    </row>
    <row r="151" spans="1:12" x14ac:dyDescent="0.35">
      <c r="B151" s="341"/>
      <c r="C151" s="375"/>
      <c r="D151" s="375"/>
      <c r="E151" s="249"/>
      <c r="F151" s="249"/>
      <c r="G151" s="249"/>
      <c r="H151" s="249"/>
      <c r="I151" s="249"/>
      <c r="J151" s="249"/>
      <c r="K151" s="249"/>
      <c r="L151" s="249"/>
    </row>
    <row r="152" spans="1:12" x14ac:dyDescent="0.35">
      <c r="B152" s="341">
        <v>8</v>
      </c>
      <c r="C152" s="375"/>
      <c r="D152" s="375"/>
      <c r="E152" s="249"/>
      <c r="F152" s="249"/>
      <c r="G152" s="249"/>
      <c r="H152" s="249"/>
      <c r="I152" s="249"/>
      <c r="J152" s="249"/>
      <c r="K152" s="249"/>
      <c r="L152" s="249"/>
    </row>
    <row r="153" spans="1:12" x14ac:dyDescent="0.35">
      <c r="B153" s="341"/>
      <c r="C153" s="375"/>
      <c r="D153" s="375"/>
      <c r="E153" s="249"/>
      <c r="F153" s="249"/>
      <c r="G153" s="249"/>
      <c r="H153" s="249"/>
      <c r="I153" s="249"/>
      <c r="J153" s="249"/>
      <c r="K153" s="249"/>
      <c r="L153" s="249"/>
    </row>
    <row r="154" spans="1:12" x14ac:dyDescent="0.35">
      <c r="B154" s="341"/>
      <c r="C154" s="375"/>
      <c r="D154" s="375"/>
      <c r="E154" s="249"/>
      <c r="F154" s="249"/>
      <c r="G154" s="249"/>
      <c r="H154" s="249"/>
      <c r="I154" s="249"/>
      <c r="J154" s="249"/>
      <c r="K154" s="249"/>
      <c r="L154" s="249"/>
    </row>
    <row r="155" spans="1:12" s="106" customFormat="1" x14ac:dyDescent="0.35">
      <c r="A155" s="8"/>
      <c r="B155" s="341"/>
      <c r="C155" s="375"/>
      <c r="D155" s="375"/>
      <c r="E155" s="249"/>
      <c r="F155" s="249"/>
      <c r="G155" s="249"/>
      <c r="H155" s="249"/>
      <c r="I155" s="249"/>
      <c r="J155" s="249"/>
      <c r="K155" s="249"/>
      <c r="L155" s="249"/>
    </row>
    <row r="156" spans="1:12" s="106" customFormat="1" x14ac:dyDescent="0.35">
      <c r="A156" s="8"/>
      <c r="B156" s="341"/>
      <c r="C156" s="375"/>
      <c r="D156" s="375"/>
      <c r="E156" s="249"/>
      <c r="F156" s="249"/>
      <c r="G156" s="249"/>
      <c r="H156" s="249"/>
      <c r="I156" s="249"/>
      <c r="J156" s="249"/>
      <c r="K156" s="249"/>
      <c r="L156" s="249"/>
    </row>
    <row r="157" spans="1:12" s="106" customFormat="1" x14ac:dyDescent="0.35">
      <c r="A157" s="8"/>
      <c r="B157" s="341"/>
      <c r="C157" s="375"/>
      <c r="D157" s="375"/>
      <c r="E157" s="249"/>
      <c r="F157" s="249"/>
      <c r="G157" s="249"/>
      <c r="H157" s="249"/>
      <c r="I157" s="249"/>
      <c r="J157" s="249"/>
      <c r="K157" s="249"/>
      <c r="L157" s="249"/>
    </row>
    <row r="158" spans="1:12" s="106" customFormat="1" x14ac:dyDescent="0.35">
      <c r="A158" s="8"/>
      <c r="B158" s="341"/>
      <c r="C158" s="375"/>
      <c r="D158" s="375"/>
      <c r="E158" s="249"/>
      <c r="F158" s="249"/>
      <c r="G158" s="249"/>
      <c r="H158" s="249"/>
      <c r="I158" s="249"/>
      <c r="J158" s="249"/>
      <c r="K158" s="249"/>
      <c r="L158" s="249"/>
    </row>
    <row r="159" spans="1:12" x14ac:dyDescent="0.35">
      <c r="B159" s="341"/>
      <c r="C159" s="375"/>
      <c r="D159" s="375"/>
      <c r="E159" s="249"/>
      <c r="F159" s="249"/>
      <c r="G159" s="249"/>
      <c r="H159" s="249"/>
      <c r="I159" s="249"/>
      <c r="J159" s="249"/>
      <c r="K159" s="249"/>
      <c r="L159" s="249"/>
    </row>
    <row r="160" spans="1:12" x14ac:dyDescent="0.35">
      <c r="B160" s="341"/>
      <c r="C160" s="375"/>
      <c r="D160" s="375"/>
      <c r="E160" s="249"/>
      <c r="F160" s="249"/>
      <c r="G160" s="249"/>
      <c r="H160" s="249"/>
      <c r="I160" s="249"/>
      <c r="J160" s="249"/>
      <c r="K160" s="249"/>
      <c r="L160" s="249"/>
    </row>
    <row r="161" spans="1:12" x14ac:dyDescent="0.35">
      <c r="B161" s="341"/>
      <c r="C161" s="375"/>
      <c r="D161" s="375"/>
      <c r="E161" s="249"/>
      <c r="F161" s="249"/>
      <c r="G161" s="249"/>
      <c r="H161" s="249"/>
      <c r="I161" s="249"/>
      <c r="J161" s="249"/>
      <c r="K161" s="249"/>
      <c r="L161" s="249"/>
    </row>
    <row r="162" spans="1:12" x14ac:dyDescent="0.35">
      <c r="B162" s="341">
        <v>9</v>
      </c>
      <c r="C162" s="375"/>
      <c r="D162" s="375"/>
      <c r="E162" s="249"/>
      <c r="F162" s="249"/>
      <c r="G162" s="249"/>
      <c r="H162" s="249"/>
      <c r="I162" s="249"/>
      <c r="J162" s="249"/>
      <c r="K162" s="249"/>
      <c r="L162" s="249"/>
    </row>
    <row r="163" spans="1:12" x14ac:dyDescent="0.35">
      <c r="B163" s="341"/>
      <c r="C163" s="375"/>
      <c r="D163" s="375"/>
      <c r="E163" s="249"/>
      <c r="F163" s="249"/>
      <c r="G163" s="249"/>
      <c r="H163" s="249"/>
      <c r="I163" s="249"/>
      <c r="J163" s="249"/>
      <c r="K163" s="249"/>
      <c r="L163" s="249"/>
    </row>
    <row r="164" spans="1:12" x14ac:dyDescent="0.35">
      <c r="B164" s="341"/>
      <c r="C164" s="375"/>
      <c r="D164" s="375"/>
      <c r="E164" s="249"/>
      <c r="F164" s="249"/>
      <c r="G164" s="249"/>
      <c r="H164" s="249"/>
      <c r="I164" s="249"/>
      <c r="J164" s="249"/>
      <c r="K164" s="249"/>
      <c r="L164" s="249"/>
    </row>
    <row r="165" spans="1:12" s="106" customFormat="1" x14ac:dyDescent="0.35">
      <c r="A165" s="8"/>
      <c r="B165" s="341"/>
      <c r="C165" s="375"/>
      <c r="D165" s="375"/>
      <c r="E165" s="249"/>
      <c r="F165" s="249"/>
      <c r="G165" s="249"/>
      <c r="H165" s="249"/>
      <c r="I165" s="249"/>
      <c r="J165" s="249"/>
      <c r="K165" s="249"/>
      <c r="L165" s="249"/>
    </row>
    <row r="166" spans="1:12" s="106" customFormat="1" x14ac:dyDescent="0.35">
      <c r="A166" s="8"/>
      <c r="B166" s="341"/>
      <c r="C166" s="375"/>
      <c r="D166" s="375"/>
      <c r="E166" s="249"/>
      <c r="F166" s="249"/>
      <c r="G166" s="249"/>
      <c r="H166" s="249"/>
      <c r="I166" s="249"/>
      <c r="J166" s="249"/>
      <c r="K166" s="249"/>
      <c r="L166" s="249"/>
    </row>
    <row r="167" spans="1:12" s="106" customFormat="1" x14ac:dyDescent="0.35">
      <c r="A167" s="8"/>
      <c r="B167" s="341"/>
      <c r="C167" s="375"/>
      <c r="D167" s="375"/>
      <c r="E167" s="249"/>
      <c r="F167" s="249"/>
      <c r="G167" s="249"/>
      <c r="H167" s="249"/>
      <c r="I167" s="249"/>
      <c r="J167" s="249"/>
      <c r="K167" s="249"/>
      <c r="L167" s="249"/>
    </row>
    <row r="168" spans="1:12" s="106" customFormat="1" x14ac:dyDescent="0.35">
      <c r="A168" s="8"/>
      <c r="B168" s="341"/>
      <c r="C168" s="375"/>
      <c r="D168" s="375"/>
      <c r="E168" s="249"/>
      <c r="F168" s="249"/>
      <c r="G168" s="249"/>
      <c r="H168" s="249"/>
      <c r="I168" s="249"/>
      <c r="J168" s="249"/>
      <c r="K168" s="249"/>
      <c r="L168" s="249"/>
    </row>
    <row r="169" spans="1:12" x14ac:dyDescent="0.35">
      <c r="B169" s="341"/>
      <c r="C169" s="375"/>
      <c r="D169" s="375"/>
      <c r="E169" s="249"/>
      <c r="F169" s="249"/>
      <c r="G169" s="249"/>
      <c r="H169" s="249"/>
      <c r="I169" s="249"/>
      <c r="J169" s="249"/>
      <c r="K169" s="249"/>
      <c r="L169" s="249"/>
    </row>
    <row r="170" spans="1:12" x14ac:dyDescent="0.35">
      <c r="B170" s="341"/>
      <c r="C170" s="375"/>
      <c r="D170" s="375"/>
      <c r="E170" s="249"/>
      <c r="F170" s="249"/>
      <c r="G170" s="249"/>
      <c r="H170" s="249"/>
      <c r="I170" s="249"/>
      <c r="J170" s="249"/>
      <c r="K170" s="249"/>
      <c r="L170" s="249"/>
    </row>
    <row r="171" spans="1:12" x14ac:dyDescent="0.35">
      <c r="B171" s="341"/>
      <c r="C171" s="375"/>
      <c r="D171" s="375"/>
      <c r="E171" s="249"/>
      <c r="F171" s="249"/>
      <c r="G171" s="249"/>
      <c r="H171" s="249"/>
      <c r="I171" s="249"/>
      <c r="J171" s="249"/>
      <c r="K171" s="249"/>
      <c r="L171" s="249"/>
    </row>
    <row r="172" spans="1:12" x14ac:dyDescent="0.35">
      <c r="B172" s="341">
        <v>10</v>
      </c>
      <c r="C172" s="375"/>
      <c r="D172" s="375"/>
      <c r="E172" s="249"/>
      <c r="F172" s="249"/>
      <c r="G172" s="249"/>
      <c r="H172" s="249"/>
      <c r="I172" s="249"/>
      <c r="J172" s="249"/>
      <c r="K172" s="249"/>
      <c r="L172" s="249"/>
    </row>
    <row r="173" spans="1:12" x14ac:dyDescent="0.35">
      <c r="B173" s="341"/>
      <c r="C173" s="375"/>
      <c r="D173" s="375"/>
      <c r="E173" s="249"/>
      <c r="F173" s="249"/>
      <c r="G173" s="249"/>
      <c r="H173" s="249"/>
      <c r="I173" s="249"/>
      <c r="J173" s="249"/>
      <c r="K173" s="249"/>
      <c r="L173" s="249"/>
    </row>
    <row r="174" spans="1:12" x14ac:dyDescent="0.35">
      <c r="B174" s="341"/>
      <c r="C174" s="375"/>
      <c r="D174" s="375"/>
      <c r="E174" s="249"/>
      <c r="F174" s="249"/>
      <c r="G174" s="249"/>
      <c r="H174" s="249"/>
      <c r="I174" s="249"/>
      <c r="J174" s="249"/>
      <c r="K174" s="249"/>
      <c r="L174" s="249"/>
    </row>
    <row r="175" spans="1:12" s="106" customFormat="1" x14ac:dyDescent="0.35">
      <c r="A175" s="8"/>
      <c r="B175" s="341"/>
      <c r="C175" s="375"/>
      <c r="D175" s="375"/>
      <c r="E175" s="249"/>
      <c r="F175" s="249"/>
      <c r="G175" s="249"/>
      <c r="H175" s="249"/>
      <c r="I175" s="249"/>
      <c r="J175" s="249"/>
      <c r="K175" s="249"/>
      <c r="L175" s="249"/>
    </row>
    <row r="176" spans="1:12" s="106" customFormat="1" x14ac:dyDescent="0.35">
      <c r="A176" s="8"/>
      <c r="B176" s="341"/>
      <c r="C176" s="375"/>
      <c r="D176" s="375"/>
      <c r="E176" s="249"/>
      <c r="F176" s="249"/>
      <c r="G176" s="249"/>
      <c r="H176" s="249"/>
      <c r="I176" s="249"/>
      <c r="J176" s="249"/>
      <c r="K176" s="249"/>
      <c r="L176" s="249"/>
    </row>
    <row r="177" spans="1:17" s="106" customFormat="1" x14ac:dyDescent="0.35">
      <c r="A177" s="8"/>
      <c r="B177" s="341"/>
      <c r="C177" s="375"/>
      <c r="D177" s="375"/>
      <c r="E177" s="249"/>
      <c r="F177" s="249"/>
      <c r="G177" s="249"/>
      <c r="H177" s="249"/>
      <c r="I177" s="249"/>
      <c r="J177" s="249"/>
      <c r="K177" s="249"/>
      <c r="L177" s="249"/>
    </row>
    <row r="178" spans="1:17" s="106" customFormat="1" x14ac:dyDescent="0.35">
      <c r="A178" s="8"/>
      <c r="B178" s="341"/>
      <c r="C178" s="375"/>
      <c r="D178" s="375"/>
      <c r="E178" s="249"/>
      <c r="F178" s="249"/>
      <c r="G178" s="249"/>
      <c r="H178" s="249"/>
      <c r="I178" s="249"/>
      <c r="J178" s="249"/>
      <c r="K178" s="249"/>
      <c r="L178" s="249"/>
    </row>
    <row r="179" spans="1:17" x14ac:dyDescent="0.35">
      <c r="B179" s="341"/>
      <c r="C179" s="375"/>
      <c r="D179" s="375"/>
      <c r="E179" s="249"/>
      <c r="F179" s="249"/>
      <c r="G179" s="249"/>
      <c r="H179" s="249"/>
      <c r="I179" s="249"/>
      <c r="J179" s="249"/>
      <c r="K179" s="249"/>
      <c r="L179" s="249"/>
    </row>
    <row r="180" spans="1:17" x14ac:dyDescent="0.35">
      <c r="B180" s="341"/>
      <c r="C180" s="375"/>
      <c r="D180" s="375"/>
      <c r="E180" s="249"/>
      <c r="F180" s="249"/>
      <c r="G180" s="249"/>
      <c r="H180" s="249"/>
      <c r="I180" s="249"/>
      <c r="J180" s="249"/>
      <c r="K180" s="249"/>
      <c r="L180" s="249"/>
    </row>
    <row r="181" spans="1:17" x14ac:dyDescent="0.35">
      <c r="B181" s="341"/>
      <c r="C181" s="375"/>
      <c r="D181" s="375"/>
      <c r="E181" s="249"/>
      <c r="F181" s="249"/>
      <c r="G181" s="249"/>
      <c r="H181" s="249"/>
      <c r="I181" s="249"/>
      <c r="J181" s="249"/>
      <c r="K181" s="249"/>
      <c r="L181" s="249"/>
    </row>
    <row r="182" spans="1:17" s="25" customFormat="1" x14ac:dyDescent="0.35">
      <c r="A182" s="75"/>
      <c r="B182" s="86"/>
      <c r="C182" s="87"/>
      <c r="D182" s="87"/>
      <c r="E182" s="87"/>
      <c r="F182" s="87"/>
      <c r="G182" s="87"/>
      <c r="H182" s="87"/>
      <c r="I182" s="87"/>
      <c r="J182" s="87"/>
      <c r="K182" s="87"/>
      <c r="L182" s="88"/>
      <c r="O182" s="70"/>
      <c r="P182" s="70"/>
      <c r="Q182" s="70"/>
    </row>
    <row r="183" spans="1:17" s="9" customFormat="1" x14ac:dyDescent="0.35">
      <c r="A183" s="8"/>
      <c r="B183" s="366" t="s">
        <v>26</v>
      </c>
      <c r="C183" s="367"/>
      <c r="D183" s="367"/>
      <c r="E183" s="367"/>
      <c r="F183" s="367"/>
      <c r="G183" s="367"/>
      <c r="H183" s="367"/>
      <c r="I183" s="367"/>
      <c r="J183" s="367"/>
      <c r="K183" s="367"/>
      <c r="L183" s="368"/>
      <c r="M183" s="84"/>
    </row>
    <row r="184" spans="1:17" s="25" customFormat="1" x14ac:dyDescent="0.35">
      <c r="A184" s="75"/>
      <c r="B184" s="85"/>
      <c r="C184" s="76"/>
      <c r="D184" s="76"/>
      <c r="E184" s="76"/>
      <c r="F184" s="76"/>
      <c r="G184" s="76"/>
      <c r="H184" s="76"/>
      <c r="I184" s="76"/>
      <c r="J184" s="76"/>
      <c r="K184" s="76"/>
      <c r="L184" s="77"/>
      <c r="O184" s="70"/>
      <c r="P184" s="70"/>
      <c r="Q184" s="70"/>
    </row>
    <row r="185" spans="1:17" s="25" customFormat="1" x14ac:dyDescent="0.35">
      <c r="A185" s="75"/>
      <c r="B185" s="376" t="str">
        <f>IF(Intro!$G$24="English",O185,P185)</f>
        <v>Has your firm permanently closed or disposed of any facilities or assets affecting your production of the goods since January 1, 2023? If yes, indicate the date, location and reasons for such action.</v>
      </c>
      <c r="C185" s="377"/>
      <c r="D185" s="377"/>
      <c r="E185" s="377"/>
      <c r="F185" s="377"/>
      <c r="G185" s="377"/>
      <c r="H185" s="377"/>
      <c r="I185" s="377"/>
      <c r="J185" s="377"/>
      <c r="K185" s="377"/>
      <c r="L185" s="378"/>
      <c r="O185" s="294"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5" s="294"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5" s="70"/>
    </row>
    <row r="186" spans="1:17" s="25" customFormat="1" x14ac:dyDescent="0.35">
      <c r="A186" s="75"/>
      <c r="B186" s="376"/>
      <c r="C186" s="377"/>
      <c r="D186" s="377"/>
      <c r="E186" s="377"/>
      <c r="F186" s="377"/>
      <c r="G186" s="377"/>
      <c r="H186" s="377"/>
      <c r="I186" s="377"/>
      <c r="J186" s="377"/>
      <c r="K186" s="377"/>
      <c r="L186" s="378"/>
      <c r="O186" s="294"/>
      <c r="P186" s="294"/>
      <c r="Q186" s="70"/>
    </row>
    <row r="187" spans="1:17" s="25" customFormat="1" x14ac:dyDescent="0.35">
      <c r="A187" s="75"/>
      <c r="B187" s="85"/>
      <c r="C187" s="76"/>
      <c r="D187" s="76"/>
      <c r="E187" s="76"/>
      <c r="F187" s="76"/>
      <c r="G187" s="76"/>
      <c r="H187" s="76"/>
      <c r="I187" s="76"/>
      <c r="J187" s="76"/>
      <c r="K187" s="76"/>
      <c r="L187" s="77"/>
      <c r="O187" s="70"/>
      <c r="P187" s="70"/>
      <c r="Q187" s="70"/>
    </row>
    <row r="188" spans="1:17" s="9" customFormat="1" x14ac:dyDescent="0.35">
      <c r="A188" s="8"/>
      <c r="B188" s="369"/>
      <c r="C188" s="370"/>
      <c r="D188" s="370"/>
      <c r="E188" s="370"/>
      <c r="F188" s="370"/>
      <c r="G188" s="370"/>
      <c r="H188" s="370"/>
      <c r="I188" s="370"/>
      <c r="J188" s="370"/>
      <c r="K188" s="370"/>
      <c r="L188" s="371"/>
      <c r="M188" s="25"/>
    </row>
    <row r="189" spans="1:17" s="9" customFormat="1" x14ac:dyDescent="0.35">
      <c r="A189" s="8"/>
      <c r="B189" s="369"/>
      <c r="C189" s="370"/>
      <c r="D189" s="370"/>
      <c r="E189" s="370"/>
      <c r="F189" s="370"/>
      <c r="G189" s="370"/>
      <c r="H189" s="370"/>
      <c r="I189" s="370"/>
      <c r="J189" s="370"/>
      <c r="K189" s="370"/>
      <c r="L189" s="371"/>
      <c r="M189" s="25"/>
    </row>
    <row r="190" spans="1:17" s="9" customFormat="1" x14ac:dyDescent="0.35">
      <c r="A190" s="8"/>
      <c r="B190" s="369"/>
      <c r="C190" s="370"/>
      <c r="D190" s="370"/>
      <c r="E190" s="370"/>
      <c r="F190" s="370"/>
      <c r="G190" s="370"/>
      <c r="H190" s="370"/>
      <c r="I190" s="370"/>
      <c r="J190" s="370"/>
      <c r="K190" s="370"/>
      <c r="L190" s="371"/>
      <c r="M190" s="25"/>
    </row>
    <row r="191" spans="1:17" s="9" customFormat="1" x14ac:dyDescent="0.35">
      <c r="A191" s="8"/>
      <c r="B191" s="369"/>
      <c r="C191" s="370"/>
      <c r="D191" s="370"/>
      <c r="E191" s="370"/>
      <c r="F191" s="370"/>
      <c r="G191" s="370"/>
      <c r="H191" s="370"/>
      <c r="I191" s="370"/>
      <c r="J191" s="370"/>
      <c r="K191" s="370"/>
      <c r="L191" s="371"/>
      <c r="M191" s="25"/>
    </row>
    <row r="192" spans="1:17" s="9" customFormat="1" x14ac:dyDescent="0.35">
      <c r="A192" s="8"/>
      <c r="B192" s="369"/>
      <c r="C192" s="370"/>
      <c r="D192" s="370"/>
      <c r="E192" s="370"/>
      <c r="F192" s="370"/>
      <c r="G192" s="370"/>
      <c r="H192" s="370"/>
      <c r="I192" s="370"/>
      <c r="J192" s="370"/>
      <c r="K192" s="370"/>
      <c r="L192" s="371"/>
      <c r="M192" s="25"/>
    </row>
    <row r="193" spans="1:17" s="9" customFormat="1" x14ac:dyDescent="0.35">
      <c r="A193" s="8"/>
      <c r="B193" s="369"/>
      <c r="C193" s="370"/>
      <c r="D193" s="370"/>
      <c r="E193" s="370"/>
      <c r="F193" s="370"/>
      <c r="G193" s="370"/>
      <c r="H193" s="370"/>
      <c r="I193" s="370"/>
      <c r="J193" s="370"/>
      <c r="K193" s="370"/>
      <c r="L193" s="371"/>
      <c r="M193" s="25"/>
    </row>
    <row r="194" spans="1:17" s="9" customFormat="1" x14ac:dyDescent="0.35">
      <c r="A194" s="8"/>
      <c r="B194" s="369"/>
      <c r="C194" s="370"/>
      <c r="D194" s="370"/>
      <c r="E194" s="370"/>
      <c r="F194" s="370"/>
      <c r="G194" s="370"/>
      <c r="H194" s="370"/>
      <c r="I194" s="370"/>
      <c r="J194" s="370"/>
      <c r="K194" s="370"/>
      <c r="L194" s="371"/>
      <c r="M194" s="25"/>
    </row>
    <row r="195" spans="1:17" s="9" customFormat="1" x14ac:dyDescent="0.35">
      <c r="A195" s="8"/>
      <c r="B195" s="369"/>
      <c r="C195" s="370"/>
      <c r="D195" s="370"/>
      <c r="E195" s="370"/>
      <c r="F195" s="370"/>
      <c r="G195" s="370"/>
      <c r="H195" s="370"/>
      <c r="I195" s="370"/>
      <c r="J195" s="370"/>
      <c r="K195" s="370"/>
      <c r="L195" s="371"/>
      <c r="M195" s="25"/>
    </row>
    <row r="196" spans="1:17" s="25" customFormat="1" x14ac:dyDescent="0.35">
      <c r="A196" s="75"/>
      <c r="B196" s="86"/>
      <c r="C196" s="87"/>
      <c r="D196" s="87"/>
      <c r="E196" s="87"/>
      <c r="F196" s="87"/>
      <c r="G196" s="87"/>
      <c r="H196" s="87"/>
      <c r="I196" s="87"/>
      <c r="J196" s="87"/>
      <c r="K196" s="87"/>
      <c r="L196" s="88"/>
      <c r="O196" s="70"/>
      <c r="P196" s="70"/>
      <c r="Q196" s="70"/>
    </row>
    <row r="197" spans="1:17" s="9" customFormat="1" x14ac:dyDescent="0.35">
      <c r="A197" s="8"/>
      <c r="B197" s="366" t="s">
        <v>27</v>
      </c>
      <c r="C197" s="367"/>
      <c r="D197" s="367"/>
      <c r="E197" s="367"/>
      <c r="F197" s="367"/>
      <c r="G197" s="367"/>
      <c r="H197" s="367"/>
      <c r="I197" s="367"/>
      <c r="J197" s="367"/>
      <c r="K197" s="367"/>
      <c r="L197" s="368"/>
      <c r="M197" s="84"/>
    </row>
    <row r="198" spans="1:17" s="25" customFormat="1" x14ac:dyDescent="0.35">
      <c r="A198" s="75"/>
      <c r="B198" s="85"/>
      <c r="C198" s="76"/>
      <c r="D198" s="76"/>
      <c r="E198" s="76"/>
      <c r="F198" s="76"/>
      <c r="G198" s="76"/>
      <c r="H198" s="76"/>
      <c r="I198" s="76"/>
      <c r="J198" s="76"/>
      <c r="K198" s="76"/>
      <c r="L198" s="77"/>
      <c r="O198" s="70"/>
      <c r="P198" s="70"/>
      <c r="Q198" s="70"/>
    </row>
    <row r="199" spans="1:17" s="25" customFormat="1" x14ac:dyDescent="0.35">
      <c r="A199" s="75"/>
      <c r="B199" s="360" t="str">
        <f>IF(Intro!$G$24="English",O199,P199)</f>
        <v>Describe your firm's production processes for the goods and provide flow charts illustrating the processes.</v>
      </c>
      <c r="C199" s="361"/>
      <c r="D199" s="361"/>
      <c r="E199" s="361"/>
      <c r="F199" s="361"/>
      <c r="G199" s="361"/>
      <c r="H199" s="361"/>
      <c r="I199" s="361"/>
      <c r="J199" s="361"/>
      <c r="K199" s="361"/>
      <c r="L199" s="362"/>
      <c r="O199" s="70" t="s">
        <v>134</v>
      </c>
      <c r="P199" s="70" t="s">
        <v>135</v>
      </c>
      <c r="Q199" s="70"/>
    </row>
    <row r="200" spans="1:17" s="25" customFormat="1" x14ac:dyDescent="0.35">
      <c r="A200" s="75"/>
      <c r="B200" s="85"/>
      <c r="C200" s="76"/>
      <c r="D200" s="76"/>
      <c r="E200" s="76"/>
      <c r="F200" s="76"/>
      <c r="G200" s="76"/>
      <c r="H200" s="76"/>
      <c r="I200" s="76"/>
      <c r="J200" s="76"/>
      <c r="K200" s="76"/>
      <c r="L200" s="77"/>
      <c r="O200" s="70"/>
      <c r="P200" s="70"/>
      <c r="Q200" s="70"/>
    </row>
    <row r="201" spans="1:17" s="9" customFormat="1" x14ac:dyDescent="0.35">
      <c r="A201" s="8"/>
      <c r="B201" s="369"/>
      <c r="C201" s="370"/>
      <c r="D201" s="370"/>
      <c r="E201" s="370"/>
      <c r="F201" s="370"/>
      <c r="G201" s="370"/>
      <c r="H201" s="370"/>
      <c r="I201" s="370"/>
      <c r="J201" s="370"/>
      <c r="K201" s="370"/>
      <c r="L201" s="371"/>
      <c r="M201" s="25"/>
    </row>
    <row r="202" spans="1:17" s="9" customFormat="1" x14ac:dyDescent="0.35">
      <c r="A202" s="8"/>
      <c r="B202" s="369"/>
      <c r="C202" s="370"/>
      <c r="D202" s="370"/>
      <c r="E202" s="370"/>
      <c r="F202" s="370"/>
      <c r="G202" s="370"/>
      <c r="H202" s="370"/>
      <c r="I202" s="370"/>
      <c r="J202" s="370"/>
      <c r="K202" s="370"/>
      <c r="L202" s="371"/>
      <c r="M202" s="25"/>
    </row>
    <row r="203" spans="1:17" s="9" customFormat="1" x14ac:dyDescent="0.35">
      <c r="A203" s="8"/>
      <c r="B203" s="369"/>
      <c r="C203" s="370"/>
      <c r="D203" s="370"/>
      <c r="E203" s="370"/>
      <c r="F203" s="370"/>
      <c r="G203" s="370"/>
      <c r="H203" s="370"/>
      <c r="I203" s="370"/>
      <c r="J203" s="370"/>
      <c r="K203" s="370"/>
      <c r="L203" s="371"/>
      <c r="M203" s="25"/>
    </row>
    <row r="204" spans="1:17" s="9" customFormat="1" x14ac:dyDescent="0.35">
      <c r="A204" s="8"/>
      <c r="B204" s="369"/>
      <c r="C204" s="370"/>
      <c r="D204" s="370"/>
      <c r="E204" s="370"/>
      <c r="F204" s="370"/>
      <c r="G204" s="370"/>
      <c r="H204" s="370"/>
      <c r="I204" s="370"/>
      <c r="J204" s="370"/>
      <c r="K204" s="370"/>
      <c r="L204" s="371"/>
      <c r="M204" s="25"/>
    </row>
    <row r="205" spans="1:17" s="9" customFormat="1" x14ac:dyDescent="0.35">
      <c r="A205" s="8"/>
      <c r="B205" s="369"/>
      <c r="C205" s="370"/>
      <c r="D205" s="370"/>
      <c r="E205" s="370"/>
      <c r="F205" s="370"/>
      <c r="G205" s="370"/>
      <c r="H205" s="370"/>
      <c r="I205" s="370"/>
      <c r="J205" s="370"/>
      <c r="K205" s="370"/>
      <c r="L205" s="371"/>
      <c r="M205" s="25"/>
    </row>
    <row r="206" spans="1:17" s="9" customFormat="1" x14ac:dyDescent="0.35">
      <c r="A206" s="8"/>
      <c r="B206" s="369"/>
      <c r="C206" s="370"/>
      <c r="D206" s="370"/>
      <c r="E206" s="370"/>
      <c r="F206" s="370"/>
      <c r="G206" s="370"/>
      <c r="H206" s="370"/>
      <c r="I206" s="370"/>
      <c r="J206" s="370"/>
      <c r="K206" s="370"/>
      <c r="L206" s="371"/>
      <c r="M206" s="25"/>
    </row>
    <row r="207" spans="1:17" s="9" customFormat="1" x14ac:dyDescent="0.35">
      <c r="A207" s="8"/>
      <c r="B207" s="369"/>
      <c r="C207" s="370"/>
      <c r="D207" s="370"/>
      <c r="E207" s="370"/>
      <c r="F207" s="370"/>
      <c r="G207" s="370"/>
      <c r="H207" s="370"/>
      <c r="I207" s="370"/>
      <c r="J207" s="370"/>
      <c r="K207" s="370"/>
      <c r="L207" s="371"/>
      <c r="M207" s="25"/>
    </row>
    <row r="208" spans="1:17" s="9" customFormat="1" x14ac:dyDescent="0.35">
      <c r="A208" s="8"/>
      <c r="B208" s="369"/>
      <c r="C208" s="370"/>
      <c r="D208" s="370"/>
      <c r="E208" s="370"/>
      <c r="F208" s="370"/>
      <c r="G208" s="370"/>
      <c r="H208" s="370"/>
      <c r="I208" s="370"/>
      <c r="J208" s="370"/>
      <c r="K208" s="370"/>
      <c r="L208" s="371"/>
      <c r="M208" s="25"/>
    </row>
    <row r="209" spans="1:17" s="25" customFormat="1" x14ac:dyDescent="0.35">
      <c r="A209" s="75"/>
      <c r="B209" s="86"/>
      <c r="C209" s="87"/>
      <c r="D209" s="87"/>
      <c r="E209" s="87"/>
      <c r="F209" s="87"/>
      <c r="G209" s="87"/>
      <c r="H209" s="87"/>
      <c r="I209" s="87"/>
      <c r="J209" s="87"/>
      <c r="K209" s="87"/>
      <c r="L209" s="88"/>
      <c r="O209" s="70"/>
      <c r="P209" s="70"/>
      <c r="Q209" s="70"/>
    </row>
    <row r="211" spans="1:17" x14ac:dyDescent="0.35">
      <c r="B211" s="267" t="str">
        <f>IF(Intro!$G$24="English",O211,P211)</f>
        <v>SALES</v>
      </c>
      <c r="C211" s="268"/>
      <c r="D211" s="268"/>
      <c r="E211" s="268"/>
      <c r="F211" s="268"/>
      <c r="G211" s="268"/>
      <c r="H211" s="268"/>
      <c r="I211" s="268"/>
      <c r="J211" s="268"/>
      <c r="K211" s="268"/>
      <c r="L211" s="269"/>
      <c r="M211" s="25"/>
      <c r="O211" s="70" t="s">
        <v>230</v>
      </c>
      <c r="P211" s="70" t="s">
        <v>231</v>
      </c>
    </row>
    <row r="212" spans="1:17" s="9" customFormat="1" x14ac:dyDescent="0.35">
      <c r="A212" s="8"/>
      <c r="B212" s="363" t="s">
        <v>30</v>
      </c>
      <c r="C212" s="364"/>
      <c r="D212" s="364"/>
      <c r="E212" s="364"/>
      <c r="F212" s="364"/>
      <c r="G212" s="364"/>
      <c r="H212" s="364"/>
      <c r="I212" s="364"/>
      <c r="J212" s="364"/>
      <c r="K212" s="364"/>
      <c r="L212" s="365"/>
      <c r="M212" s="84"/>
    </row>
    <row r="213" spans="1:17" s="25" customFormat="1" x14ac:dyDescent="0.35">
      <c r="A213" s="75"/>
      <c r="B213" s="85"/>
      <c r="C213" s="76"/>
      <c r="D213" s="76"/>
      <c r="E213" s="76"/>
      <c r="F213" s="76"/>
      <c r="G213" s="76"/>
      <c r="H213" s="76"/>
      <c r="I213" s="76"/>
      <c r="J213" s="76"/>
      <c r="K213" s="76"/>
      <c r="L213" s="77"/>
      <c r="O213" s="70"/>
      <c r="P213" s="70"/>
      <c r="Q213" s="70"/>
    </row>
    <row r="214" spans="1:17" s="25" customFormat="1" x14ac:dyDescent="0.35">
      <c r="A214" s="75"/>
      <c r="B214" s="360" t="str">
        <f>IF(Intro!$G$24="English",O214,P214)</f>
        <v>How does your firm promote sales of the goods in the Canadian market? Have these methods changed since January 1, 2023?</v>
      </c>
      <c r="C214" s="361"/>
      <c r="D214" s="361"/>
      <c r="E214" s="361"/>
      <c r="F214" s="361"/>
      <c r="G214" s="361"/>
      <c r="H214" s="361"/>
      <c r="I214" s="361"/>
      <c r="J214" s="361"/>
      <c r="K214" s="361"/>
      <c r="L214" s="362"/>
      <c r="O214" s="70" t="str">
        <f>"How does your firm promote sales of the goods in the Canadian market? Have these methods changed since January 1, "&amp;Variables!B6&amp;"?"</f>
        <v>How does your firm promote sales of the goods in the Canadian market? Have these methods changed since January 1, 2023?</v>
      </c>
      <c r="P214" s="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4" s="70"/>
    </row>
    <row r="215" spans="1:17" s="25" customFormat="1" x14ac:dyDescent="0.35">
      <c r="A215" s="75"/>
      <c r="B215" s="85"/>
      <c r="C215" s="76"/>
      <c r="D215" s="76"/>
      <c r="E215" s="76"/>
      <c r="F215" s="76"/>
      <c r="G215" s="76"/>
      <c r="H215" s="76"/>
      <c r="I215" s="76"/>
      <c r="J215" s="76"/>
      <c r="K215" s="76"/>
      <c r="L215" s="77"/>
      <c r="O215" s="70"/>
      <c r="P215" s="70"/>
      <c r="Q215" s="70"/>
    </row>
    <row r="216" spans="1:17" s="9" customFormat="1" x14ac:dyDescent="0.35">
      <c r="A216" s="8"/>
      <c r="B216" s="369"/>
      <c r="C216" s="370"/>
      <c r="D216" s="370"/>
      <c r="E216" s="370"/>
      <c r="F216" s="370"/>
      <c r="G216" s="370"/>
      <c r="H216" s="370"/>
      <c r="I216" s="370"/>
      <c r="J216" s="370"/>
      <c r="K216" s="370"/>
      <c r="L216" s="371"/>
      <c r="M216" s="25"/>
    </row>
    <row r="217" spans="1:17" s="9" customFormat="1" x14ac:dyDescent="0.35">
      <c r="A217" s="8"/>
      <c r="B217" s="369"/>
      <c r="C217" s="370"/>
      <c r="D217" s="370"/>
      <c r="E217" s="370"/>
      <c r="F217" s="370"/>
      <c r="G217" s="370"/>
      <c r="H217" s="370"/>
      <c r="I217" s="370"/>
      <c r="J217" s="370"/>
      <c r="K217" s="370"/>
      <c r="L217" s="371"/>
      <c r="M217" s="25"/>
    </row>
    <row r="218" spans="1:17" s="9" customFormat="1" x14ac:dyDescent="0.35">
      <c r="A218" s="8"/>
      <c r="B218" s="369"/>
      <c r="C218" s="370"/>
      <c r="D218" s="370"/>
      <c r="E218" s="370"/>
      <c r="F218" s="370"/>
      <c r="G218" s="370"/>
      <c r="H218" s="370"/>
      <c r="I218" s="370"/>
      <c r="J218" s="370"/>
      <c r="K218" s="370"/>
      <c r="L218" s="371"/>
      <c r="M218" s="25"/>
    </row>
    <row r="219" spans="1:17" s="9" customFormat="1" x14ac:dyDescent="0.35">
      <c r="A219" s="8"/>
      <c r="B219" s="369"/>
      <c r="C219" s="370"/>
      <c r="D219" s="370"/>
      <c r="E219" s="370"/>
      <c r="F219" s="370"/>
      <c r="G219" s="370"/>
      <c r="H219" s="370"/>
      <c r="I219" s="370"/>
      <c r="J219" s="370"/>
      <c r="K219" s="370"/>
      <c r="L219" s="371"/>
      <c r="M219" s="25"/>
    </row>
    <row r="220" spans="1:17" s="9" customFormat="1" x14ac:dyDescent="0.35">
      <c r="A220" s="8"/>
      <c r="B220" s="369"/>
      <c r="C220" s="370"/>
      <c r="D220" s="370"/>
      <c r="E220" s="370"/>
      <c r="F220" s="370"/>
      <c r="G220" s="370"/>
      <c r="H220" s="370"/>
      <c r="I220" s="370"/>
      <c r="J220" s="370"/>
      <c r="K220" s="370"/>
      <c r="L220" s="371"/>
      <c r="M220" s="25"/>
    </row>
    <row r="221" spans="1:17" s="9" customFormat="1" x14ac:dyDescent="0.35">
      <c r="A221" s="8"/>
      <c r="B221" s="369"/>
      <c r="C221" s="370"/>
      <c r="D221" s="370"/>
      <c r="E221" s="370"/>
      <c r="F221" s="370"/>
      <c r="G221" s="370"/>
      <c r="H221" s="370"/>
      <c r="I221" s="370"/>
      <c r="J221" s="370"/>
      <c r="K221" s="370"/>
      <c r="L221" s="371"/>
      <c r="M221" s="25"/>
    </row>
    <row r="222" spans="1:17" s="9" customFormat="1" x14ac:dyDescent="0.35">
      <c r="A222" s="8"/>
      <c r="B222" s="369"/>
      <c r="C222" s="370"/>
      <c r="D222" s="370"/>
      <c r="E222" s="370"/>
      <c r="F222" s="370"/>
      <c r="G222" s="370"/>
      <c r="H222" s="370"/>
      <c r="I222" s="370"/>
      <c r="J222" s="370"/>
      <c r="K222" s="370"/>
      <c r="L222" s="371"/>
      <c r="M222" s="25"/>
    </row>
    <row r="223" spans="1:17" s="9" customFormat="1" x14ac:dyDescent="0.35">
      <c r="A223" s="8"/>
      <c r="B223" s="369"/>
      <c r="C223" s="370"/>
      <c r="D223" s="370"/>
      <c r="E223" s="370"/>
      <c r="F223" s="370"/>
      <c r="G223" s="370"/>
      <c r="H223" s="370"/>
      <c r="I223" s="370"/>
      <c r="J223" s="370"/>
      <c r="K223" s="370"/>
      <c r="L223" s="371"/>
      <c r="M223" s="25"/>
    </row>
    <row r="224" spans="1:17" s="25" customFormat="1" x14ac:dyDescent="0.35">
      <c r="A224" s="75"/>
      <c r="B224" s="86"/>
      <c r="C224" s="87"/>
      <c r="D224" s="87"/>
      <c r="E224" s="87"/>
      <c r="F224" s="87"/>
      <c r="G224" s="87"/>
      <c r="H224" s="87"/>
      <c r="I224" s="87"/>
      <c r="J224" s="87"/>
      <c r="K224" s="87"/>
      <c r="L224" s="88"/>
      <c r="O224" s="70"/>
      <c r="P224" s="70"/>
      <c r="Q224" s="70"/>
    </row>
    <row r="226" spans="1:17" x14ac:dyDescent="0.35">
      <c r="B226" s="267" t="str">
        <f>IF(Intro!$G$24="English",O226,P226)</f>
        <v>MARKETS</v>
      </c>
      <c r="C226" s="268"/>
      <c r="D226" s="268"/>
      <c r="E226" s="268"/>
      <c r="F226" s="268"/>
      <c r="G226" s="268"/>
      <c r="H226" s="268"/>
      <c r="I226" s="268"/>
      <c r="J226" s="268"/>
      <c r="K226" s="268"/>
      <c r="L226" s="269"/>
      <c r="M226" s="25"/>
      <c r="O226" s="94" t="s">
        <v>232</v>
      </c>
      <c r="P226" s="94" t="s">
        <v>233</v>
      </c>
    </row>
    <row r="227" spans="1:17" x14ac:dyDescent="0.35">
      <c r="B227" s="363" t="s">
        <v>31</v>
      </c>
      <c r="C227" s="364"/>
      <c r="D227" s="364"/>
      <c r="E227" s="364"/>
      <c r="F227" s="364"/>
      <c r="G227" s="364"/>
      <c r="H227" s="364"/>
      <c r="I227" s="364"/>
      <c r="J227" s="364"/>
      <c r="K227" s="364"/>
      <c r="L227" s="365"/>
    </row>
    <row r="228" spans="1:17" x14ac:dyDescent="0.35">
      <c r="B228" s="15"/>
      <c r="C228" s="16"/>
      <c r="D228" s="16"/>
      <c r="E228" s="17"/>
      <c r="F228" s="17"/>
      <c r="G228" s="17"/>
      <c r="H228" s="17"/>
      <c r="I228" s="17"/>
      <c r="J228" s="17"/>
      <c r="K228" s="17"/>
      <c r="L228" s="18"/>
    </row>
    <row r="229" spans="1:17" x14ac:dyDescent="0.35">
      <c r="B229" s="241" t="str">
        <f>IF(Intro!$G$24="English",O229,P229)</f>
        <v>Describe the markets for the goods in your country of production, in Canada and globally since January 1, 2023. Factors to consider in your response include, but are not limited to, demand, sales, prices, capacity utilization and export volumes of the goods.</v>
      </c>
      <c r="C229" s="242"/>
      <c r="D229" s="242"/>
      <c r="E229" s="242"/>
      <c r="F229" s="242"/>
      <c r="G229" s="242"/>
      <c r="H229" s="242"/>
      <c r="I229" s="242"/>
      <c r="J229" s="242"/>
      <c r="K229" s="242"/>
      <c r="L229" s="252"/>
      <c r="O229" s="66"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9" s="70"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30" spans="1:17" x14ac:dyDescent="0.35">
      <c r="B230" s="241"/>
      <c r="C230" s="242"/>
      <c r="D230" s="242"/>
      <c r="E230" s="242"/>
      <c r="F230" s="242"/>
      <c r="G230" s="242"/>
      <c r="H230" s="242"/>
      <c r="I230" s="242"/>
      <c r="J230" s="242"/>
      <c r="K230" s="242"/>
      <c r="L230" s="252"/>
      <c r="O230" s="66"/>
    </row>
    <row r="231" spans="1:17" s="25" customFormat="1" x14ac:dyDescent="0.35">
      <c r="A231" s="75"/>
      <c r="B231" s="85"/>
      <c r="C231" s="76"/>
      <c r="D231" s="76"/>
      <c r="E231" s="76"/>
      <c r="F231" s="76"/>
      <c r="G231" s="76"/>
      <c r="H231" s="76"/>
      <c r="I231" s="76"/>
      <c r="J231" s="76"/>
      <c r="K231" s="76"/>
      <c r="L231" s="77"/>
      <c r="O231" s="70"/>
      <c r="P231" s="70"/>
      <c r="Q231" s="70"/>
    </row>
    <row r="232" spans="1:17" s="9" customFormat="1" x14ac:dyDescent="0.35">
      <c r="A232" s="8"/>
      <c r="B232" s="369"/>
      <c r="C232" s="370"/>
      <c r="D232" s="370"/>
      <c r="E232" s="370"/>
      <c r="F232" s="370"/>
      <c r="G232" s="370"/>
      <c r="H232" s="370"/>
      <c r="I232" s="370"/>
      <c r="J232" s="370"/>
      <c r="K232" s="370"/>
      <c r="L232" s="371"/>
      <c r="M232" s="25"/>
    </row>
    <row r="233" spans="1:17" s="9" customFormat="1" x14ac:dyDescent="0.35">
      <c r="A233" s="8"/>
      <c r="B233" s="369"/>
      <c r="C233" s="370"/>
      <c r="D233" s="370"/>
      <c r="E233" s="370"/>
      <c r="F233" s="370"/>
      <c r="G233" s="370"/>
      <c r="H233" s="370"/>
      <c r="I233" s="370"/>
      <c r="J233" s="370"/>
      <c r="K233" s="370"/>
      <c r="L233" s="371"/>
      <c r="M233" s="25"/>
    </row>
    <row r="234" spans="1:17" s="9" customFormat="1" x14ac:dyDescent="0.35">
      <c r="A234" s="8"/>
      <c r="B234" s="369"/>
      <c r="C234" s="370"/>
      <c r="D234" s="370"/>
      <c r="E234" s="370"/>
      <c r="F234" s="370"/>
      <c r="G234" s="370"/>
      <c r="H234" s="370"/>
      <c r="I234" s="370"/>
      <c r="J234" s="370"/>
      <c r="K234" s="370"/>
      <c r="L234" s="371"/>
      <c r="M234" s="25"/>
    </row>
    <row r="235" spans="1:17" s="9" customFormat="1" x14ac:dyDescent="0.35">
      <c r="A235" s="8"/>
      <c r="B235" s="369"/>
      <c r="C235" s="370"/>
      <c r="D235" s="370"/>
      <c r="E235" s="370"/>
      <c r="F235" s="370"/>
      <c r="G235" s="370"/>
      <c r="H235" s="370"/>
      <c r="I235" s="370"/>
      <c r="J235" s="370"/>
      <c r="K235" s="370"/>
      <c r="L235" s="371"/>
      <c r="M235" s="25"/>
    </row>
    <row r="236" spans="1:17" s="9" customFormat="1" x14ac:dyDescent="0.35">
      <c r="A236" s="8"/>
      <c r="B236" s="369"/>
      <c r="C236" s="370"/>
      <c r="D236" s="370"/>
      <c r="E236" s="370"/>
      <c r="F236" s="370"/>
      <c r="G236" s="370"/>
      <c r="H236" s="370"/>
      <c r="I236" s="370"/>
      <c r="J236" s="370"/>
      <c r="K236" s="370"/>
      <c r="L236" s="371"/>
      <c r="M236" s="25"/>
    </row>
    <row r="237" spans="1:17" s="9" customFormat="1" x14ac:dyDescent="0.35">
      <c r="A237" s="8"/>
      <c r="B237" s="369"/>
      <c r="C237" s="370"/>
      <c r="D237" s="370"/>
      <c r="E237" s="370"/>
      <c r="F237" s="370"/>
      <c r="G237" s="370"/>
      <c r="H237" s="370"/>
      <c r="I237" s="370"/>
      <c r="J237" s="370"/>
      <c r="K237" s="370"/>
      <c r="L237" s="371"/>
      <c r="M237" s="25"/>
    </row>
    <row r="238" spans="1:17" s="9" customFormat="1" x14ac:dyDescent="0.35">
      <c r="A238" s="8"/>
      <c r="B238" s="369"/>
      <c r="C238" s="370"/>
      <c r="D238" s="370"/>
      <c r="E238" s="370"/>
      <c r="F238" s="370"/>
      <c r="G238" s="370"/>
      <c r="H238" s="370"/>
      <c r="I238" s="370"/>
      <c r="J238" s="370"/>
      <c r="K238" s="370"/>
      <c r="L238" s="371"/>
      <c r="M238" s="25"/>
    </row>
    <row r="239" spans="1:17" s="9" customFormat="1" x14ac:dyDescent="0.35">
      <c r="A239" s="8"/>
      <c r="B239" s="369"/>
      <c r="C239" s="370"/>
      <c r="D239" s="370"/>
      <c r="E239" s="370"/>
      <c r="F239" s="370"/>
      <c r="G239" s="370"/>
      <c r="H239" s="370"/>
      <c r="I239" s="370"/>
      <c r="J239" s="370"/>
      <c r="K239" s="370"/>
      <c r="L239" s="371"/>
      <c r="M239" s="25"/>
    </row>
    <row r="240" spans="1:17" s="25" customFormat="1" x14ac:dyDescent="0.35">
      <c r="A240" s="75"/>
      <c r="B240" s="86"/>
      <c r="C240" s="87"/>
      <c r="D240" s="87"/>
      <c r="E240" s="87"/>
      <c r="F240" s="87"/>
      <c r="G240" s="87"/>
      <c r="H240" s="87"/>
      <c r="I240" s="87"/>
      <c r="J240" s="87"/>
      <c r="K240" s="87"/>
      <c r="L240" s="88"/>
      <c r="O240" s="70"/>
      <c r="P240" s="70"/>
      <c r="Q240" s="70"/>
    </row>
    <row r="241" spans="1:17" x14ac:dyDescent="0.35">
      <c r="B241" s="366" t="s">
        <v>32</v>
      </c>
      <c r="C241" s="367"/>
      <c r="D241" s="367"/>
      <c r="E241" s="367"/>
      <c r="F241" s="367"/>
      <c r="G241" s="367"/>
      <c r="H241" s="367"/>
      <c r="I241" s="367"/>
      <c r="J241" s="367"/>
      <c r="K241" s="367"/>
      <c r="L241" s="368"/>
    </row>
    <row r="242" spans="1:17" x14ac:dyDescent="0.35">
      <c r="B242" s="15"/>
      <c r="C242" s="16"/>
      <c r="D242" s="16"/>
      <c r="E242" s="17"/>
      <c r="F242" s="17"/>
      <c r="G242" s="17"/>
      <c r="H242" s="17"/>
      <c r="I242" s="17"/>
      <c r="J242" s="17"/>
      <c r="K242" s="17"/>
      <c r="L242" s="18"/>
    </row>
    <row r="243" spans="1:17" x14ac:dyDescent="0.35">
      <c r="B243" s="241" t="str">
        <f>IF(Intro!$G$24="English",O243,P243)</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3" s="242"/>
      <c r="D243" s="242"/>
      <c r="E243" s="242"/>
      <c r="F243" s="242"/>
      <c r="G243" s="242"/>
      <c r="H243" s="242"/>
      <c r="I243" s="242"/>
      <c r="J243" s="242"/>
      <c r="K243" s="242"/>
      <c r="L243" s="252"/>
      <c r="O243" s="66" t="s">
        <v>185</v>
      </c>
      <c r="P243" s="70" t="s">
        <v>271</v>
      </c>
    </row>
    <row r="244" spans="1:17" x14ac:dyDescent="0.35">
      <c r="B244" s="241"/>
      <c r="C244" s="242"/>
      <c r="D244" s="242"/>
      <c r="E244" s="242"/>
      <c r="F244" s="242"/>
      <c r="G244" s="242"/>
      <c r="H244" s="242"/>
      <c r="I244" s="242"/>
      <c r="J244" s="242"/>
      <c r="K244" s="242"/>
      <c r="L244" s="252"/>
      <c r="O244" s="66"/>
    </row>
    <row r="245" spans="1:17" x14ac:dyDescent="0.35">
      <c r="B245" s="241"/>
      <c r="C245" s="242"/>
      <c r="D245" s="242"/>
      <c r="E245" s="242"/>
      <c r="F245" s="242"/>
      <c r="G245" s="242"/>
      <c r="H245" s="242"/>
      <c r="I245" s="242"/>
      <c r="J245" s="242"/>
      <c r="K245" s="242"/>
      <c r="L245" s="252"/>
      <c r="O245" s="66"/>
    </row>
    <row r="246" spans="1:17" s="25" customFormat="1" x14ac:dyDescent="0.35">
      <c r="A246" s="75"/>
      <c r="B246" s="85"/>
      <c r="C246" s="76"/>
      <c r="D246" s="76"/>
      <c r="E246" s="76"/>
      <c r="F246" s="76"/>
      <c r="G246" s="76"/>
      <c r="H246" s="76"/>
      <c r="I246" s="76"/>
      <c r="J246" s="76"/>
      <c r="K246" s="76"/>
      <c r="L246" s="77"/>
      <c r="O246" s="70"/>
      <c r="P246" s="70"/>
      <c r="Q246" s="70"/>
    </row>
    <row r="247" spans="1:17" s="9" customFormat="1" x14ac:dyDescent="0.35">
      <c r="A247" s="8"/>
      <c r="B247" s="369"/>
      <c r="C247" s="370"/>
      <c r="D247" s="370"/>
      <c r="E247" s="370"/>
      <c r="F247" s="370"/>
      <c r="G247" s="370"/>
      <c r="H247" s="370"/>
      <c r="I247" s="370"/>
      <c r="J247" s="370"/>
      <c r="K247" s="370"/>
      <c r="L247" s="371"/>
      <c r="M247" s="25"/>
    </row>
    <row r="248" spans="1:17" s="9" customFormat="1" x14ac:dyDescent="0.35">
      <c r="A248" s="8"/>
      <c r="B248" s="369"/>
      <c r="C248" s="370"/>
      <c r="D248" s="370"/>
      <c r="E248" s="370"/>
      <c r="F248" s="370"/>
      <c r="G248" s="370"/>
      <c r="H248" s="370"/>
      <c r="I248" s="370"/>
      <c r="J248" s="370"/>
      <c r="K248" s="370"/>
      <c r="L248" s="371"/>
      <c r="M248" s="25"/>
    </row>
    <row r="249" spans="1:17" s="9" customFormat="1" x14ac:dyDescent="0.35">
      <c r="A249" s="8"/>
      <c r="B249" s="369"/>
      <c r="C249" s="370"/>
      <c r="D249" s="370"/>
      <c r="E249" s="370"/>
      <c r="F249" s="370"/>
      <c r="G249" s="370"/>
      <c r="H249" s="370"/>
      <c r="I249" s="370"/>
      <c r="J249" s="370"/>
      <c r="K249" s="370"/>
      <c r="L249" s="371"/>
      <c r="M249" s="25"/>
    </row>
    <row r="250" spans="1:17" s="9" customFormat="1" x14ac:dyDescent="0.35">
      <c r="A250" s="8"/>
      <c r="B250" s="369"/>
      <c r="C250" s="370"/>
      <c r="D250" s="370"/>
      <c r="E250" s="370"/>
      <c r="F250" s="370"/>
      <c r="G250" s="370"/>
      <c r="H250" s="370"/>
      <c r="I250" s="370"/>
      <c r="J250" s="370"/>
      <c r="K250" s="370"/>
      <c r="L250" s="371"/>
      <c r="M250" s="25"/>
    </row>
    <row r="251" spans="1:17" s="9" customFormat="1" x14ac:dyDescent="0.35">
      <c r="A251" s="8"/>
      <c r="B251" s="369"/>
      <c r="C251" s="370"/>
      <c r="D251" s="370"/>
      <c r="E251" s="370"/>
      <c r="F251" s="370"/>
      <c r="G251" s="370"/>
      <c r="H251" s="370"/>
      <c r="I251" s="370"/>
      <c r="J251" s="370"/>
      <c r="K251" s="370"/>
      <c r="L251" s="371"/>
      <c r="M251" s="25"/>
    </row>
    <row r="252" spans="1:17" s="9" customFormat="1" x14ac:dyDescent="0.35">
      <c r="A252" s="8"/>
      <c r="B252" s="369"/>
      <c r="C252" s="370"/>
      <c r="D252" s="370"/>
      <c r="E252" s="370"/>
      <c r="F252" s="370"/>
      <c r="G252" s="370"/>
      <c r="H252" s="370"/>
      <c r="I252" s="370"/>
      <c r="J252" s="370"/>
      <c r="K252" s="370"/>
      <c r="L252" s="371"/>
      <c r="M252" s="25"/>
    </row>
    <row r="253" spans="1:17" s="9" customFormat="1" x14ac:dyDescent="0.35">
      <c r="A253" s="8"/>
      <c r="B253" s="369"/>
      <c r="C253" s="370"/>
      <c r="D253" s="370"/>
      <c r="E253" s="370"/>
      <c r="F253" s="370"/>
      <c r="G253" s="370"/>
      <c r="H253" s="370"/>
      <c r="I253" s="370"/>
      <c r="J253" s="370"/>
      <c r="K253" s="370"/>
      <c r="L253" s="371"/>
      <c r="M253" s="25"/>
    </row>
    <row r="254" spans="1:17" s="9" customFormat="1" x14ac:dyDescent="0.35">
      <c r="A254" s="8"/>
      <c r="B254" s="369"/>
      <c r="C254" s="370"/>
      <c r="D254" s="370"/>
      <c r="E254" s="370"/>
      <c r="F254" s="370"/>
      <c r="G254" s="370"/>
      <c r="H254" s="370"/>
      <c r="I254" s="370"/>
      <c r="J254" s="370"/>
      <c r="K254" s="370"/>
      <c r="L254" s="371"/>
      <c r="M254" s="25"/>
    </row>
    <row r="255" spans="1:17" s="25" customFormat="1" x14ac:dyDescent="0.35">
      <c r="A255" s="75"/>
      <c r="B255" s="86"/>
      <c r="C255" s="87"/>
      <c r="D255" s="87"/>
      <c r="E255" s="87"/>
      <c r="F255" s="87"/>
      <c r="G255" s="87"/>
      <c r="H255" s="87"/>
      <c r="I255" s="87"/>
      <c r="J255" s="87"/>
      <c r="K255" s="87"/>
      <c r="L255" s="88"/>
      <c r="O255" s="70"/>
      <c r="P255" s="70"/>
      <c r="Q255" s="70"/>
    </row>
  </sheetData>
  <sheetProtection algorithmName="SHA-512" hashValue="WMCGYWluo/F0bCHkNr08A1g98Uyt2cfyisa0ilavR8T6FxVfnvCQ5xcJb/m5/mqnlECZHHB6nYzg6EmrUFqI5g==" saltValue="Mw77MiI1ZK5mOgcvKZFbXA==" spinCount="100000" sheet="1" objects="1" scenarios="1" selectLockedCells="1"/>
  <mergeCells count="160">
    <mergeCell ref="O4:P7"/>
    <mergeCell ref="B188:L195"/>
    <mergeCell ref="O185:O186"/>
    <mergeCell ref="P185:P186"/>
    <mergeCell ref="O28:O29"/>
    <mergeCell ref="P28:P29"/>
    <mergeCell ref="B172:B181"/>
    <mergeCell ref="C172:D181"/>
    <mergeCell ref="E172:F181"/>
    <mergeCell ref="G172:H181"/>
    <mergeCell ref="I172:J181"/>
    <mergeCell ref="K172:L181"/>
    <mergeCell ref="B132:B141"/>
    <mergeCell ref="C132:D141"/>
    <mergeCell ref="E132:F141"/>
    <mergeCell ref="G132:H141"/>
    <mergeCell ref="I132:J141"/>
    <mergeCell ref="K132:L141"/>
    <mergeCell ref="B142:B151"/>
    <mergeCell ref="C142:D151"/>
    <mergeCell ref="E142:F151"/>
    <mergeCell ref="G142:H151"/>
    <mergeCell ref="I142:J151"/>
    <mergeCell ref="B183:L183"/>
    <mergeCell ref="B185:L186"/>
    <mergeCell ref="B152:B161"/>
    <mergeCell ref="C152:D161"/>
    <mergeCell ref="E152:F161"/>
    <mergeCell ref="G152:H161"/>
    <mergeCell ref="I152:J161"/>
    <mergeCell ref="K152:L161"/>
    <mergeCell ref="B162:B171"/>
    <mergeCell ref="C162:D171"/>
    <mergeCell ref="E162:F171"/>
    <mergeCell ref="G162:H171"/>
    <mergeCell ref="I162:J171"/>
    <mergeCell ref="K162:L171"/>
    <mergeCell ref="K142:L151"/>
    <mergeCell ref="B112:B121"/>
    <mergeCell ref="C112:D121"/>
    <mergeCell ref="E112:F121"/>
    <mergeCell ref="G112:H121"/>
    <mergeCell ref="I112:J121"/>
    <mergeCell ref="K112:L121"/>
    <mergeCell ref="B122:B131"/>
    <mergeCell ref="C122:D131"/>
    <mergeCell ref="E122:F131"/>
    <mergeCell ref="G122:H131"/>
    <mergeCell ref="I122:J131"/>
    <mergeCell ref="K122:L131"/>
    <mergeCell ref="B92:B101"/>
    <mergeCell ref="C92:D101"/>
    <mergeCell ref="E92:F101"/>
    <mergeCell ref="G92:H101"/>
    <mergeCell ref="I92:J101"/>
    <mergeCell ref="K92:L101"/>
    <mergeCell ref="B102:B111"/>
    <mergeCell ref="C102:D111"/>
    <mergeCell ref="E102:F111"/>
    <mergeCell ref="G102:H111"/>
    <mergeCell ref="I102:J111"/>
    <mergeCell ref="K102:L111"/>
    <mergeCell ref="B66:B67"/>
    <mergeCell ref="C66:D67"/>
    <mergeCell ref="E66:F67"/>
    <mergeCell ref="G66:I67"/>
    <mergeCell ref="J66:L67"/>
    <mergeCell ref="G76:H81"/>
    <mergeCell ref="I76:J81"/>
    <mergeCell ref="K76:L81"/>
    <mergeCell ref="B82:B91"/>
    <mergeCell ref="C82:D91"/>
    <mergeCell ref="E82:F91"/>
    <mergeCell ref="G82:H91"/>
    <mergeCell ref="I82:J91"/>
    <mergeCell ref="K82:L91"/>
    <mergeCell ref="C76:D81"/>
    <mergeCell ref="E76:F81"/>
    <mergeCell ref="B70:L70"/>
    <mergeCell ref="B71:L71"/>
    <mergeCell ref="B73:L74"/>
    <mergeCell ref="B62:B63"/>
    <mergeCell ref="C62:D63"/>
    <mergeCell ref="E62:F63"/>
    <mergeCell ref="G62:I63"/>
    <mergeCell ref="J62:L63"/>
    <mergeCell ref="B64:B65"/>
    <mergeCell ref="C64:D65"/>
    <mergeCell ref="E64:F65"/>
    <mergeCell ref="G64:I65"/>
    <mergeCell ref="J64:L65"/>
    <mergeCell ref="B58:B59"/>
    <mergeCell ref="C58:D59"/>
    <mergeCell ref="E58:F59"/>
    <mergeCell ref="G58:I59"/>
    <mergeCell ref="J58:L59"/>
    <mergeCell ref="B60:B61"/>
    <mergeCell ref="C60:D61"/>
    <mergeCell ref="E60:F61"/>
    <mergeCell ref="G60:I61"/>
    <mergeCell ref="J60:L61"/>
    <mergeCell ref="B247:L254"/>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199:L199"/>
    <mergeCell ref="B212:L212"/>
    <mergeCell ref="B226:L226"/>
    <mergeCell ref="B227:L227"/>
    <mergeCell ref="B197:L197"/>
    <mergeCell ref="B211:L211"/>
    <mergeCell ref="B243:L245"/>
    <mergeCell ref="B201:L208"/>
    <mergeCell ref="B216:L223"/>
    <mergeCell ref="B232:L239"/>
    <mergeCell ref="B214:L214"/>
    <mergeCell ref="B229:L230"/>
    <mergeCell ref="B241:L241"/>
    <mergeCell ref="B9:L9"/>
    <mergeCell ref="B10:L10"/>
    <mergeCell ref="B4:L4"/>
    <mergeCell ref="B5:L5"/>
    <mergeCell ref="B7:L7"/>
    <mergeCell ref="B6:L6"/>
    <mergeCell ref="B26:L26"/>
    <mergeCell ref="B40:L40"/>
    <mergeCell ref="B15:L15"/>
    <mergeCell ref="B12:L12"/>
    <mergeCell ref="B13:L13"/>
    <mergeCell ref="B8:L8"/>
    <mergeCell ref="C46:D47"/>
    <mergeCell ref="E46:F47"/>
    <mergeCell ref="G46:I47"/>
    <mergeCell ref="J46:L47"/>
    <mergeCell ref="J54:L55"/>
    <mergeCell ref="B56:B57"/>
    <mergeCell ref="C56:D57"/>
    <mergeCell ref="E56:F57"/>
    <mergeCell ref="G56:I57"/>
    <mergeCell ref="J56:L5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1:L201 B216:L216 B232:L232 B17:L20 B188:L188 B190:L192 B203:L205 B218:L220 B247:L250 B31:L31 B234:L236 B33:L35"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1" min="1" max="11" man="1"/>
    <brk id="196"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zoomScaleNormal="100" workbookViewId="0"/>
  </sheetViews>
  <sheetFormatPr defaultColWidth="8.54296875" defaultRowHeight="14" x14ac:dyDescent="0.35"/>
  <cols>
    <col min="1" max="1" width="2.453125" style="46" customWidth="1"/>
    <col min="2" max="12" width="14.54296875" style="47" customWidth="1"/>
    <col min="13" max="14" width="8.54296875" style="14"/>
    <col min="15" max="15" width="82.54296875" style="12" bestFit="1" customWidth="1"/>
    <col min="16" max="16" width="91.453125" style="12" bestFit="1" customWidth="1"/>
    <col min="17" max="17" width="8.54296875" style="6"/>
    <col min="18" max="52" width="8.54296875" style="14"/>
    <col min="53" max="16384" width="8.54296875" style="42"/>
  </cols>
  <sheetData>
    <row r="1" spans="1:52" s="37" customFormat="1" x14ac:dyDescent="0.35">
      <c r="A1" s="11"/>
      <c r="C1" s="38"/>
      <c r="O1" s="127" t="s">
        <v>279</v>
      </c>
      <c r="P1" s="127" t="s">
        <v>279</v>
      </c>
      <c r="Q1" s="5"/>
    </row>
    <row r="2" spans="1:52" s="37" customFormat="1" x14ac:dyDescent="0.35">
      <c r="A2" s="11"/>
      <c r="B2" s="38" t="s">
        <v>0</v>
      </c>
      <c r="C2" s="38"/>
      <c r="O2" s="9" t="s">
        <v>58</v>
      </c>
      <c r="P2" s="9" t="s">
        <v>70</v>
      </c>
      <c r="Q2" s="5"/>
    </row>
    <row r="3" spans="1:52" s="37" customFormat="1" x14ac:dyDescent="0.35">
      <c r="A3" s="11"/>
      <c r="B3" s="38"/>
      <c r="C3" s="38"/>
      <c r="O3" s="39"/>
      <c r="P3" s="39"/>
      <c r="Q3" s="5"/>
    </row>
    <row r="4" spans="1:52" s="37" customFormat="1" x14ac:dyDescent="0.35">
      <c r="A4" s="11"/>
      <c r="B4" s="392" t="str">
        <f>Info!B4</f>
        <v>FOREIGN PRODUCER QUESTIONNAIRE</v>
      </c>
      <c r="C4" s="392"/>
      <c r="D4" s="392"/>
      <c r="E4" s="392"/>
      <c r="F4" s="392"/>
      <c r="G4" s="392"/>
      <c r="H4" s="392"/>
      <c r="I4" s="392"/>
      <c r="J4" s="392"/>
      <c r="K4" s="392"/>
      <c r="L4" s="392"/>
      <c r="O4" s="39"/>
      <c r="P4" s="39"/>
      <c r="Q4" s="5"/>
    </row>
    <row r="5" spans="1:52" s="37" customFormat="1" x14ac:dyDescent="0.35">
      <c r="A5" s="11"/>
      <c r="B5" s="392" t="str">
        <f>Info!B5</f>
        <v>RR-2025-006</v>
      </c>
      <c r="C5" s="392"/>
      <c r="D5" s="392"/>
      <c r="E5" s="392"/>
      <c r="F5" s="392"/>
      <c r="G5" s="392"/>
      <c r="H5" s="392"/>
      <c r="I5" s="392"/>
      <c r="J5" s="392"/>
      <c r="K5" s="392"/>
      <c r="L5" s="392"/>
      <c r="O5" s="39"/>
      <c r="P5" s="39"/>
      <c r="Q5" s="5"/>
    </row>
    <row r="6" spans="1:52" s="37" customFormat="1" x14ac:dyDescent="0.35">
      <c r="A6" s="11"/>
      <c r="B6" s="392" t="str">
        <f>Info!B6</f>
        <v>OIL COUNTRY TUBULAR GOODS II</v>
      </c>
      <c r="C6" s="392"/>
      <c r="D6" s="392"/>
      <c r="E6" s="392"/>
      <c r="F6" s="392"/>
      <c r="G6" s="392"/>
      <c r="H6" s="392"/>
      <c r="I6" s="392"/>
      <c r="J6" s="392"/>
      <c r="K6" s="392"/>
      <c r="L6" s="392"/>
      <c r="O6" s="39"/>
      <c r="P6" s="39"/>
      <c r="Q6" s="5"/>
    </row>
    <row r="7" spans="1:52" s="37" customFormat="1" x14ac:dyDescent="0.35">
      <c r="A7" s="11"/>
      <c r="B7" s="117"/>
      <c r="C7" s="123"/>
      <c r="D7" s="123"/>
      <c r="E7" s="123"/>
      <c r="F7" s="123"/>
      <c r="G7" s="123"/>
      <c r="H7" s="123"/>
      <c r="I7" s="123"/>
      <c r="J7" s="123"/>
      <c r="K7" s="123"/>
      <c r="L7" s="123"/>
      <c r="O7" s="39"/>
      <c r="P7" s="39"/>
      <c r="Q7" s="5"/>
    </row>
    <row r="8" spans="1:52" s="37" customFormat="1" ht="14.25" customHeight="1" x14ac:dyDescent="0.35">
      <c r="A8" s="11"/>
      <c r="B8" s="393" t="str">
        <f>Public!B8</f>
        <v>The goods in the following questions refer to oil country tubular goods as defined in the product description on the Intro tab.</v>
      </c>
      <c r="C8" s="393"/>
      <c r="D8" s="393"/>
      <c r="E8" s="393"/>
      <c r="F8" s="393"/>
      <c r="G8" s="393"/>
      <c r="H8" s="393"/>
      <c r="I8" s="393"/>
      <c r="J8" s="393"/>
      <c r="K8" s="393"/>
      <c r="L8" s="393"/>
      <c r="O8" s="39"/>
      <c r="P8" s="39"/>
      <c r="Q8" s="5"/>
    </row>
    <row r="9" spans="1:52" s="37" customFormat="1" x14ac:dyDescent="0.35">
      <c r="A9" s="40"/>
      <c r="O9" s="39"/>
      <c r="P9" s="39"/>
      <c r="Q9" s="5"/>
    </row>
    <row r="10" spans="1:52" x14ac:dyDescent="0.35">
      <c r="A10" s="41"/>
      <c r="B10" s="394" t="s">
        <v>186</v>
      </c>
      <c r="C10" s="394"/>
      <c r="D10" s="394"/>
      <c r="E10" s="394"/>
      <c r="F10" s="394"/>
      <c r="G10" s="394"/>
      <c r="H10" s="394"/>
      <c r="I10" s="394"/>
      <c r="J10" s="394"/>
      <c r="K10" s="394"/>
      <c r="L10" s="395"/>
    </row>
    <row r="11" spans="1:52" s="45" customFormat="1" x14ac:dyDescent="0.35">
      <c r="A11" s="41"/>
      <c r="B11" s="389" t="s">
        <v>22</v>
      </c>
      <c r="C11" s="390"/>
      <c r="D11" s="390"/>
      <c r="E11" s="390"/>
      <c r="F11" s="390"/>
      <c r="G11" s="390"/>
      <c r="H11" s="390"/>
      <c r="I11" s="390"/>
      <c r="J11" s="390"/>
      <c r="K11" s="390"/>
      <c r="L11" s="391"/>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35">
      <c r="A12" s="41"/>
      <c r="B12" s="382" t="str">
        <f>IF(Intro!$G$24="English",O12,P12)</f>
        <v xml:space="preserve">Provide the grades produced by your firm in Canada between January 1, 2023 and March 31, 2026, 2025. </v>
      </c>
      <c r="C12" s="383"/>
      <c r="D12" s="383"/>
      <c r="E12" s="383"/>
      <c r="F12" s="383"/>
      <c r="G12" s="383"/>
      <c r="H12" s="383"/>
      <c r="I12" s="383"/>
      <c r="J12" s="383"/>
      <c r="K12" s="383"/>
      <c r="L12" s="384"/>
      <c r="M12" s="43"/>
      <c r="N12" s="43"/>
      <c r="O12" s="12" t="str">
        <f>"Provide the grades produced by your firm in Canada between January 1, "&amp;Variables!B6&amp;" and "&amp;Variables!B7&amp;", "&amp;Variables!B8&amp;". "</f>
        <v xml:space="preserve">Provide the grades produced by your firm in Canada between January 1, 2023 and March 31, 2026, 2025. </v>
      </c>
      <c r="P12" s="12" t="str">
        <f>"Indiquez les nuances fabriquées au Canada par votre entreprise du 1er janvier "&amp;Variables!C6&amp;" au "&amp;Variables!C7&amp;" "&amp;Variables!C8&amp;"."</f>
        <v>Indiquez les nuances fabriquées au Canada par votre entreprise du 1er janvier 2023 au 31 mars 2026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35">
      <c r="B13" s="115"/>
      <c r="L13" s="116"/>
    </row>
    <row r="14" spans="1:52" x14ac:dyDescent="0.35">
      <c r="B14" s="385" t="str">
        <f>IF(Intro!$G$24="English",O14,P14)</f>
        <v>Steel Grade</v>
      </c>
      <c r="C14" s="386"/>
      <c r="D14" s="386" t="str">
        <f>IF(Intro!$G$24="English",O15,P15)</f>
        <v>Finish
(i.e. Bare or Coated)</v>
      </c>
      <c r="E14" s="386"/>
      <c r="F14" s="386" t="str">
        <f>IF(Intro!$G$24="English",O16,P16)</f>
        <v>Sold in Canada or exported</v>
      </c>
      <c r="G14" s="386" t="str">
        <f>IF(Intro!$G$24="English",O17,P17)</f>
        <v>Outside Diameter (mm)</v>
      </c>
      <c r="H14" s="386"/>
      <c r="I14" s="386" t="str">
        <f>IF(Intro!$G$24="English",O18,P18)</f>
        <v>Wall Thickness (mm)</v>
      </c>
      <c r="J14" s="386"/>
      <c r="K14" s="387" t="str">
        <f>IF(Intro!$G$24="English",O19,P19)</f>
        <v>Length (m)</v>
      </c>
      <c r="L14" s="388"/>
      <c r="O14" s="12" t="s">
        <v>187</v>
      </c>
      <c r="P14" s="12" t="s">
        <v>188</v>
      </c>
    </row>
    <row r="15" spans="1:52" x14ac:dyDescent="0.35">
      <c r="B15" s="385"/>
      <c r="C15" s="386"/>
      <c r="D15" s="386"/>
      <c r="E15" s="386"/>
      <c r="F15" s="386"/>
      <c r="G15" s="386"/>
      <c r="H15" s="386"/>
      <c r="I15" s="386"/>
      <c r="J15" s="386"/>
      <c r="K15" s="387"/>
      <c r="L15" s="388"/>
      <c r="O15" s="12" t="s">
        <v>189</v>
      </c>
      <c r="P15" s="12" t="s">
        <v>190</v>
      </c>
    </row>
    <row r="16" spans="1:52" x14ac:dyDescent="0.35">
      <c r="B16" s="385"/>
      <c r="C16" s="386"/>
      <c r="D16" s="386"/>
      <c r="E16" s="386"/>
      <c r="F16" s="386"/>
      <c r="G16" s="103" t="s">
        <v>191</v>
      </c>
      <c r="H16" s="103" t="s">
        <v>192</v>
      </c>
      <c r="I16" s="103" t="s">
        <v>191</v>
      </c>
      <c r="J16" s="103" t="s">
        <v>192</v>
      </c>
      <c r="K16" s="103" t="s">
        <v>191</v>
      </c>
      <c r="L16" s="104" t="s">
        <v>192</v>
      </c>
      <c r="O16" s="12" t="s">
        <v>193</v>
      </c>
      <c r="P16" s="12" t="s">
        <v>194</v>
      </c>
    </row>
    <row r="17" spans="1:17" ht="42.75" customHeight="1" x14ac:dyDescent="0.35">
      <c r="B17" s="379"/>
      <c r="C17" s="380"/>
      <c r="D17" s="381"/>
      <c r="E17" s="380"/>
      <c r="F17" s="114"/>
      <c r="G17" s="124"/>
      <c r="H17" s="124"/>
      <c r="I17" s="124"/>
      <c r="J17" s="124"/>
      <c r="K17" s="124"/>
      <c r="L17" s="125"/>
      <c r="O17" s="12" t="s">
        <v>195</v>
      </c>
      <c r="P17" s="12" t="s">
        <v>196</v>
      </c>
    </row>
    <row r="18" spans="1:17" ht="42.75" customHeight="1" x14ac:dyDescent="0.35">
      <c r="B18" s="379"/>
      <c r="C18" s="380"/>
      <c r="D18" s="381"/>
      <c r="E18" s="380"/>
      <c r="F18" s="114"/>
      <c r="G18" s="124"/>
      <c r="H18" s="124"/>
      <c r="I18" s="124"/>
      <c r="J18" s="124"/>
      <c r="K18" s="124"/>
      <c r="L18" s="125"/>
      <c r="O18" s="12" t="s">
        <v>197</v>
      </c>
      <c r="P18" s="12" t="s">
        <v>198</v>
      </c>
    </row>
    <row r="19" spans="1:17" ht="42.75" customHeight="1" x14ac:dyDescent="0.35">
      <c r="B19" s="379"/>
      <c r="C19" s="380"/>
      <c r="D19" s="381"/>
      <c r="E19" s="380"/>
      <c r="F19" s="114"/>
      <c r="G19" s="124"/>
      <c r="H19" s="124"/>
      <c r="I19" s="124"/>
      <c r="J19" s="124"/>
      <c r="K19" s="124"/>
      <c r="L19" s="125"/>
      <c r="O19" s="12" t="s">
        <v>199</v>
      </c>
      <c r="P19" s="12" t="s">
        <v>200</v>
      </c>
    </row>
    <row r="20" spans="1:17" ht="42.75" customHeight="1" x14ac:dyDescent="0.35">
      <c r="B20" s="379"/>
      <c r="C20" s="380"/>
      <c r="D20" s="381"/>
      <c r="E20" s="380"/>
      <c r="F20" s="114"/>
      <c r="G20" s="124"/>
      <c r="H20" s="124"/>
      <c r="I20" s="124"/>
      <c r="J20" s="124"/>
      <c r="K20" s="124"/>
      <c r="L20" s="125"/>
      <c r="O20" s="36"/>
      <c r="P20" s="36"/>
    </row>
    <row r="21" spans="1:17" ht="42.75" customHeight="1" x14ac:dyDescent="0.35">
      <c r="B21" s="379"/>
      <c r="C21" s="380"/>
      <c r="D21" s="381"/>
      <c r="E21" s="380"/>
      <c r="F21" s="114"/>
      <c r="G21" s="124"/>
      <c r="H21" s="124"/>
      <c r="I21" s="124"/>
      <c r="J21" s="124"/>
      <c r="K21" s="124"/>
      <c r="L21" s="125"/>
    </row>
    <row r="22" spans="1:17" ht="42.75" customHeight="1" x14ac:dyDescent="0.35">
      <c r="B22" s="379"/>
      <c r="C22" s="380"/>
      <c r="D22" s="381"/>
      <c r="E22" s="380"/>
      <c r="F22" s="114"/>
      <c r="G22" s="124"/>
      <c r="H22" s="124"/>
      <c r="I22" s="124"/>
      <c r="J22" s="124"/>
      <c r="K22" s="124"/>
      <c r="L22" s="125"/>
    </row>
    <row r="23" spans="1:17" ht="42.75" customHeight="1" x14ac:dyDescent="0.35">
      <c r="B23" s="379"/>
      <c r="C23" s="380"/>
      <c r="D23" s="381"/>
      <c r="E23" s="380"/>
      <c r="F23" s="114"/>
      <c r="G23" s="124"/>
      <c r="H23" s="124"/>
      <c r="I23" s="124"/>
      <c r="J23" s="124"/>
      <c r="K23" s="124"/>
      <c r="L23" s="125"/>
      <c r="O23" s="36"/>
      <c r="P23" s="36"/>
    </row>
    <row r="24" spans="1:17" ht="42.75" customHeight="1" x14ac:dyDescent="0.35">
      <c r="B24" s="379"/>
      <c r="C24" s="380"/>
      <c r="D24" s="381"/>
      <c r="E24" s="380"/>
      <c r="F24" s="114"/>
      <c r="G24" s="124"/>
      <c r="H24" s="124"/>
      <c r="I24" s="124"/>
      <c r="J24" s="124"/>
      <c r="K24" s="124"/>
      <c r="L24" s="125"/>
    </row>
    <row r="25" spans="1:17" ht="42.75" customHeight="1" x14ac:dyDescent="0.35">
      <c r="B25" s="379"/>
      <c r="C25" s="380"/>
      <c r="D25" s="381"/>
      <c r="E25" s="380"/>
      <c r="F25" s="114"/>
      <c r="G25" s="124"/>
      <c r="H25" s="124"/>
      <c r="I25" s="124"/>
      <c r="J25" s="124"/>
      <c r="K25" s="124"/>
      <c r="L25" s="125"/>
    </row>
    <row r="26" spans="1:17" s="14" customFormat="1" ht="42.75" customHeight="1" x14ac:dyDescent="0.35">
      <c r="A26" s="46"/>
      <c r="B26" s="379"/>
      <c r="C26" s="380"/>
      <c r="D26" s="381"/>
      <c r="E26" s="380"/>
      <c r="F26" s="114"/>
      <c r="G26" s="124"/>
      <c r="H26" s="124"/>
      <c r="I26" s="124"/>
      <c r="J26" s="124"/>
      <c r="K26" s="124"/>
      <c r="L26" s="125"/>
      <c r="O26" s="36"/>
      <c r="P26" s="36"/>
      <c r="Q26" s="6"/>
    </row>
    <row r="27" spans="1:17" s="14" customFormat="1" ht="42.75" customHeight="1" x14ac:dyDescent="0.35">
      <c r="A27" s="46"/>
      <c r="B27" s="379"/>
      <c r="C27" s="380"/>
      <c r="D27" s="381"/>
      <c r="E27" s="380"/>
      <c r="F27" s="114"/>
      <c r="G27" s="124"/>
      <c r="H27" s="124"/>
      <c r="I27" s="124"/>
      <c r="J27" s="124"/>
      <c r="K27" s="124"/>
      <c r="L27" s="125"/>
      <c r="O27" s="12"/>
      <c r="P27" s="12"/>
      <c r="Q27" s="6"/>
    </row>
    <row r="28" spans="1:17" s="14" customFormat="1" ht="42.75" customHeight="1" x14ac:dyDescent="0.35">
      <c r="A28" s="46"/>
      <c r="B28" s="379"/>
      <c r="C28" s="380"/>
      <c r="D28" s="381"/>
      <c r="E28" s="380"/>
      <c r="F28" s="114"/>
      <c r="G28" s="124"/>
      <c r="H28" s="124"/>
      <c r="I28" s="124"/>
      <c r="J28" s="124"/>
      <c r="K28" s="124"/>
      <c r="L28" s="125"/>
      <c r="O28" s="12"/>
      <c r="P28" s="12"/>
      <c r="Q28" s="6"/>
    </row>
    <row r="29" spans="1:17" s="14" customFormat="1" ht="42.75" customHeight="1" x14ac:dyDescent="0.35">
      <c r="A29" s="46"/>
      <c r="B29" s="379"/>
      <c r="C29" s="380"/>
      <c r="D29" s="381"/>
      <c r="E29" s="380"/>
      <c r="F29" s="114"/>
      <c r="G29" s="124"/>
      <c r="H29" s="124"/>
      <c r="I29" s="124"/>
      <c r="J29" s="124"/>
      <c r="K29" s="124"/>
      <c r="L29" s="125"/>
      <c r="O29" s="12"/>
      <c r="P29" s="12"/>
      <c r="Q29" s="6"/>
    </row>
    <row r="30" spans="1:17" s="14" customFormat="1" ht="42.75" customHeight="1" x14ac:dyDescent="0.35">
      <c r="A30" s="46"/>
      <c r="B30" s="379"/>
      <c r="C30" s="380"/>
      <c r="D30" s="381"/>
      <c r="E30" s="380"/>
      <c r="F30" s="114"/>
      <c r="G30" s="124"/>
      <c r="H30" s="124"/>
      <c r="I30" s="124"/>
      <c r="J30" s="124"/>
      <c r="K30" s="124"/>
      <c r="L30" s="125"/>
      <c r="O30" s="12"/>
      <c r="P30" s="12"/>
      <c r="Q30" s="6"/>
    </row>
    <row r="31" spans="1:17" s="14" customFormat="1" ht="42.75" customHeight="1" x14ac:dyDescent="0.35">
      <c r="A31" s="46"/>
      <c r="B31" s="379"/>
      <c r="C31" s="380"/>
      <c r="D31" s="381"/>
      <c r="E31" s="380"/>
      <c r="F31" s="114"/>
      <c r="G31" s="124"/>
      <c r="H31" s="124"/>
      <c r="I31" s="124"/>
      <c r="J31" s="124"/>
      <c r="K31" s="124"/>
      <c r="L31" s="125"/>
      <c r="O31" s="12"/>
      <c r="P31" s="12"/>
      <c r="Q31" s="6"/>
    </row>
    <row r="32" spans="1:17" s="14" customFormat="1" ht="42.75" customHeight="1" x14ac:dyDescent="0.35">
      <c r="A32" s="46"/>
      <c r="B32" s="379"/>
      <c r="C32" s="380"/>
      <c r="D32" s="381"/>
      <c r="E32" s="380"/>
      <c r="F32" s="114"/>
      <c r="G32" s="124"/>
      <c r="H32" s="124"/>
      <c r="I32" s="124"/>
      <c r="J32" s="124"/>
      <c r="K32" s="124"/>
      <c r="L32" s="125"/>
      <c r="O32" s="12"/>
      <c r="P32" s="12"/>
      <c r="Q32" s="6"/>
    </row>
    <row r="33" spans="1:17" s="14" customFormat="1" ht="42.75" customHeight="1" x14ac:dyDescent="0.35">
      <c r="A33" s="46"/>
      <c r="B33" s="379"/>
      <c r="C33" s="380"/>
      <c r="D33" s="381"/>
      <c r="E33" s="380"/>
      <c r="F33" s="114"/>
      <c r="G33" s="124"/>
      <c r="H33" s="124"/>
      <c r="I33" s="124"/>
      <c r="J33" s="124"/>
      <c r="K33" s="124"/>
      <c r="L33" s="125"/>
      <c r="O33" s="12"/>
      <c r="P33" s="12"/>
      <c r="Q33" s="6"/>
    </row>
    <row r="34" spans="1:17" s="14" customFormat="1" ht="42.75" customHeight="1" x14ac:dyDescent="0.35">
      <c r="A34" s="46"/>
      <c r="B34" s="379"/>
      <c r="C34" s="380"/>
      <c r="D34" s="381"/>
      <c r="E34" s="380"/>
      <c r="F34" s="114"/>
      <c r="G34" s="124"/>
      <c r="H34" s="124"/>
      <c r="I34" s="124"/>
      <c r="J34" s="124"/>
      <c r="K34" s="124"/>
      <c r="L34" s="125"/>
      <c r="O34" s="12"/>
      <c r="P34" s="12"/>
      <c r="Q34" s="6"/>
    </row>
    <row r="35" spans="1:17" s="14" customFormat="1" ht="42.75" customHeight="1" x14ac:dyDescent="0.35">
      <c r="A35" s="46"/>
      <c r="B35" s="379"/>
      <c r="C35" s="380"/>
      <c r="D35" s="381"/>
      <c r="E35" s="380"/>
      <c r="F35" s="114"/>
      <c r="G35" s="124"/>
      <c r="H35" s="124"/>
      <c r="I35" s="124"/>
      <c r="J35" s="124"/>
      <c r="K35" s="124"/>
      <c r="L35" s="125"/>
      <c r="O35" s="12"/>
      <c r="P35" s="12"/>
      <c r="Q35" s="6"/>
    </row>
    <row r="36" spans="1:17" s="14" customFormat="1" ht="42.75" customHeight="1" x14ac:dyDescent="0.35">
      <c r="A36" s="46"/>
      <c r="B36" s="379"/>
      <c r="C36" s="380"/>
      <c r="D36" s="381"/>
      <c r="E36" s="380"/>
      <c r="F36" s="114"/>
      <c r="G36" s="124"/>
      <c r="H36" s="124"/>
      <c r="I36" s="124"/>
      <c r="J36" s="124"/>
      <c r="K36" s="124"/>
      <c r="L36" s="125"/>
      <c r="O36" s="12"/>
      <c r="P36" s="12"/>
      <c r="Q36" s="6"/>
    </row>
    <row r="37" spans="1:17" s="14" customFormat="1" ht="42.75" customHeight="1" x14ac:dyDescent="0.35">
      <c r="A37" s="46"/>
      <c r="B37" s="379"/>
      <c r="C37" s="380"/>
      <c r="D37" s="381"/>
      <c r="E37" s="380"/>
      <c r="F37" s="114"/>
      <c r="G37" s="124"/>
      <c r="H37" s="124"/>
      <c r="I37" s="124"/>
      <c r="J37" s="124"/>
      <c r="K37" s="124"/>
      <c r="L37" s="125"/>
      <c r="O37" s="12"/>
      <c r="P37" s="12"/>
      <c r="Q37" s="6"/>
    </row>
    <row r="38" spans="1:17" ht="42.75" customHeight="1" x14ac:dyDescent="0.35">
      <c r="B38" s="379"/>
      <c r="C38" s="380"/>
      <c r="D38" s="381"/>
      <c r="E38" s="380"/>
      <c r="F38" s="114"/>
      <c r="G38" s="124"/>
      <c r="H38" s="124"/>
      <c r="I38" s="124"/>
      <c r="J38" s="124"/>
      <c r="K38" s="124"/>
      <c r="L38" s="125"/>
    </row>
    <row r="39" spans="1:17" ht="42.75" customHeight="1" x14ac:dyDescent="0.35">
      <c r="B39" s="379"/>
      <c r="C39" s="380"/>
      <c r="D39" s="381"/>
      <c r="E39" s="380"/>
      <c r="F39" s="114"/>
      <c r="G39" s="124"/>
      <c r="H39" s="124"/>
      <c r="I39" s="124"/>
      <c r="J39" s="124"/>
      <c r="K39" s="124"/>
      <c r="L39" s="125"/>
    </row>
    <row r="40" spans="1:17" ht="42.75" customHeight="1" x14ac:dyDescent="0.35">
      <c r="B40" s="379"/>
      <c r="C40" s="380"/>
      <c r="D40" s="381"/>
      <c r="E40" s="380"/>
      <c r="F40" s="114"/>
      <c r="G40" s="124"/>
      <c r="H40" s="124"/>
      <c r="I40" s="124"/>
      <c r="J40" s="124"/>
      <c r="K40" s="124"/>
      <c r="L40" s="125"/>
    </row>
    <row r="41" spans="1:17" ht="42.75" customHeight="1" x14ac:dyDescent="0.35">
      <c r="B41" s="379"/>
      <c r="C41" s="380"/>
      <c r="D41" s="381"/>
      <c r="E41" s="380"/>
      <c r="F41" s="114"/>
      <c r="G41" s="124"/>
      <c r="H41" s="124"/>
      <c r="I41" s="124"/>
      <c r="J41" s="124"/>
      <c r="K41" s="124"/>
      <c r="L41" s="125"/>
    </row>
  </sheetData>
  <sheetProtection algorithmName="SHA-512" hashValue="2tYiRxLlN59mJlGcNTfczi1HIkBJaE+s3M7WTT/ICZ1Qa2XXmIG68GtQOJmGT5NGKzIXRCjsNEZSVq0RHIj3fw==" saltValue="SFrZae5ciHCiJtNCBRgTXw==" spinCount="100000" sheet="1" objects="1" scenarios="1" selectLockedCells="1"/>
  <mergeCells count="63">
    <mergeCell ref="B11:L11"/>
    <mergeCell ref="B4:L4"/>
    <mergeCell ref="B5:L5"/>
    <mergeCell ref="B6:L6"/>
    <mergeCell ref="B8:L8"/>
    <mergeCell ref="B10:L10"/>
    <mergeCell ref="B12:L12"/>
    <mergeCell ref="B14:C16"/>
    <mergeCell ref="D14:E16"/>
    <mergeCell ref="F14:F16"/>
    <mergeCell ref="G14:H15"/>
    <mergeCell ref="I14:J15"/>
    <mergeCell ref="K14:L15"/>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41:C41"/>
    <mergeCell ref="D41:E41"/>
    <mergeCell ref="B38:C38"/>
    <mergeCell ref="D38:E38"/>
    <mergeCell ref="B39:C39"/>
    <mergeCell ref="D39:E39"/>
    <mergeCell ref="B40:C40"/>
    <mergeCell ref="D40:E4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election activeCell="D13" sqref="D13:D22"/>
    </sheetView>
  </sheetViews>
  <sheetFormatPr defaultColWidth="9.453125" defaultRowHeight="14" x14ac:dyDescent="0.35"/>
  <cols>
    <col min="1" max="1" width="1.54296875" style="8" customWidth="1"/>
    <col min="2" max="2" width="12.1796875" style="65" customWidth="1"/>
    <col min="3" max="3" width="5.81640625" style="65" customWidth="1"/>
    <col min="4" max="4" width="18.54296875" style="65" customWidth="1"/>
    <col min="5" max="12" width="15.453125" style="65" customWidth="1"/>
    <col min="13" max="13" width="6.453125" style="70" customWidth="1"/>
    <col min="14" max="14" width="11.81640625" style="70" customWidth="1"/>
    <col min="15" max="15" width="52.1796875" style="70" hidden="1" customWidth="1"/>
    <col min="16" max="16" width="126.1796875" style="70" hidden="1" customWidth="1"/>
    <col min="17" max="17" width="11.81640625" style="70" customWidth="1"/>
    <col min="18" max="16384" width="9.453125" style="70"/>
  </cols>
  <sheetData>
    <row r="1" spans="1:16" ht="14.25" customHeight="1" x14ac:dyDescent="0.35">
      <c r="O1" s="127" t="s">
        <v>279</v>
      </c>
      <c r="P1" s="127" t="s">
        <v>279</v>
      </c>
    </row>
    <row r="2" spans="1:16" x14ac:dyDescent="0.35">
      <c r="B2" s="10" t="s">
        <v>0</v>
      </c>
      <c r="C2" s="10"/>
      <c r="D2" s="10"/>
      <c r="O2" s="9" t="s">
        <v>58</v>
      </c>
      <c r="P2" s="9" t="s">
        <v>70</v>
      </c>
    </row>
    <row r="3" spans="1:16" x14ac:dyDescent="0.35">
      <c r="B3" s="2"/>
      <c r="C3" s="2"/>
      <c r="D3" s="2"/>
      <c r="O3" s="5"/>
      <c r="P3" s="5"/>
    </row>
    <row r="4" spans="1:16" s="5" customFormat="1" x14ac:dyDescent="0.35">
      <c r="A4" s="11"/>
      <c r="B4" s="324" t="str">
        <f>Info!B4</f>
        <v>FOREIGN PRODUCER QUESTIONNAIRE</v>
      </c>
      <c r="C4" s="325"/>
      <c r="D4" s="325"/>
      <c r="E4" s="325"/>
      <c r="F4" s="325"/>
      <c r="G4" s="325"/>
      <c r="H4" s="325"/>
      <c r="I4" s="325"/>
      <c r="J4" s="325"/>
      <c r="K4" s="325"/>
      <c r="L4" s="326"/>
      <c r="M4" s="7"/>
      <c r="N4" s="7"/>
      <c r="O4" s="6"/>
      <c r="P4" s="6"/>
    </row>
    <row r="5" spans="1:16" s="5" customFormat="1" x14ac:dyDescent="0.35">
      <c r="A5" s="11"/>
      <c r="B5" s="327" t="str">
        <f>Info!B5</f>
        <v>RR-2025-006</v>
      </c>
      <c r="C5" s="328"/>
      <c r="D5" s="328"/>
      <c r="E5" s="328"/>
      <c r="F5" s="328"/>
      <c r="G5" s="328"/>
      <c r="H5" s="328"/>
      <c r="I5" s="328"/>
      <c r="J5" s="328"/>
      <c r="K5" s="328"/>
      <c r="L5" s="329"/>
      <c r="M5" s="7"/>
      <c r="N5" s="7"/>
      <c r="O5" s="6"/>
      <c r="P5" s="6"/>
    </row>
    <row r="6" spans="1:16" s="6" customFormat="1" ht="14.15" customHeight="1" x14ac:dyDescent="0.35">
      <c r="A6" s="11"/>
      <c r="B6" s="330" t="str">
        <f>Info!B6</f>
        <v>OIL COUNTRY TUBULAR GOODS II</v>
      </c>
      <c r="C6" s="331"/>
      <c r="D6" s="331"/>
      <c r="E6" s="331"/>
      <c r="F6" s="331"/>
      <c r="G6" s="331"/>
      <c r="H6" s="331"/>
      <c r="I6" s="331"/>
      <c r="J6" s="331"/>
      <c r="K6" s="331"/>
      <c r="L6" s="332"/>
      <c r="O6" s="12"/>
      <c r="P6" s="12"/>
    </row>
    <row r="7" spans="1:16" s="6" customFormat="1" x14ac:dyDescent="0.35">
      <c r="A7" s="11"/>
      <c r="B7" s="13"/>
      <c r="C7" s="13"/>
      <c r="D7" s="13"/>
      <c r="E7" s="14"/>
      <c r="F7" s="14"/>
      <c r="G7" s="14"/>
      <c r="H7" s="14"/>
      <c r="I7" s="14"/>
      <c r="J7" s="14"/>
      <c r="K7" s="14"/>
      <c r="L7" s="14"/>
      <c r="O7" s="12"/>
      <c r="P7" s="12"/>
    </row>
    <row r="8" spans="1:16" x14ac:dyDescent="0.35">
      <c r="B8" s="267" t="str">
        <f>UPPER(IF(Intro!$G$24="English",O8,P8))</f>
        <v>PUBLIC COMMENTS</v>
      </c>
      <c r="C8" s="268"/>
      <c r="D8" s="268"/>
      <c r="E8" s="268"/>
      <c r="F8" s="268"/>
      <c r="G8" s="268"/>
      <c r="H8" s="268"/>
      <c r="I8" s="268"/>
      <c r="J8" s="268"/>
      <c r="K8" s="268"/>
      <c r="L8" s="269"/>
      <c r="O8" s="70" t="s">
        <v>48</v>
      </c>
      <c r="P8" s="70" t="s">
        <v>49</v>
      </c>
    </row>
    <row r="9" spans="1:16" x14ac:dyDescent="0.35">
      <c r="B9" s="15"/>
      <c r="C9" s="16"/>
      <c r="D9" s="16"/>
      <c r="E9" s="17"/>
      <c r="F9" s="17"/>
      <c r="G9" s="17"/>
      <c r="H9" s="17"/>
      <c r="I9" s="17"/>
      <c r="J9" s="17"/>
      <c r="K9" s="17"/>
      <c r="L9" s="18"/>
    </row>
    <row r="10" spans="1:16" x14ac:dyDescent="0.35">
      <c r="B10" s="256" t="str">
        <f>IF(Intro!$G$24="English",O10,P10)</f>
        <v>Should your firm wish to add any comments related to its responses, submit them here. Be sure to indicate the question number being commented on.</v>
      </c>
      <c r="C10" s="257"/>
      <c r="D10" s="257"/>
      <c r="E10" s="257"/>
      <c r="F10" s="257"/>
      <c r="G10" s="257"/>
      <c r="H10" s="257"/>
      <c r="I10" s="257"/>
      <c r="J10" s="257"/>
      <c r="K10" s="257"/>
      <c r="L10" s="258"/>
      <c r="O10" s="66" t="s">
        <v>50</v>
      </c>
      <c r="P10" s="70" t="s">
        <v>144</v>
      </c>
    </row>
    <row r="11" spans="1:16" x14ac:dyDescent="0.35">
      <c r="B11" s="62"/>
      <c r="C11" s="16"/>
      <c r="D11" s="16"/>
      <c r="E11" s="17"/>
      <c r="F11" s="17"/>
      <c r="G11" s="17"/>
      <c r="H11" s="17"/>
      <c r="I11" s="17"/>
      <c r="J11" s="17"/>
      <c r="K11" s="17"/>
      <c r="L11" s="18"/>
      <c r="O11" s="113" t="s">
        <v>274</v>
      </c>
      <c r="P11" s="113" t="s">
        <v>275</v>
      </c>
    </row>
    <row r="12" spans="1:16" x14ac:dyDescent="0.35">
      <c r="B12" s="62"/>
      <c r="C12" s="16"/>
      <c r="D12" s="50" t="str">
        <f>IF(Intro!$G$24="English",O11,P11)</f>
        <v>Tab and Question</v>
      </c>
      <c r="E12" s="406" t="str">
        <f>IF(Intro!$G$24="English",O12,P12)</f>
        <v>Comments</v>
      </c>
      <c r="F12" s="406"/>
      <c r="G12" s="406"/>
      <c r="H12" s="406"/>
      <c r="I12" s="406"/>
      <c r="J12" s="406"/>
      <c r="K12" s="406"/>
      <c r="L12" s="407"/>
      <c r="O12" s="66" t="s">
        <v>84</v>
      </c>
      <c r="P12" s="70" t="s">
        <v>85</v>
      </c>
    </row>
    <row r="13" spans="1:16" x14ac:dyDescent="0.35">
      <c r="B13" s="396" t="str">
        <f>IF(Intro!$G$24="English",O13,P13)</f>
        <v>Comment 1</v>
      </c>
      <c r="C13" s="397"/>
      <c r="D13" s="400"/>
      <c r="E13" s="402"/>
      <c r="F13" s="402"/>
      <c r="G13" s="402"/>
      <c r="H13" s="402"/>
      <c r="I13" s="402"/>
      <c r="J13" s="402"/>
      <c r="K13" s="402"/>
      <c r="L13" s="403"/>
      <c r="O13" s="66" t="s">
        <v>86</v>
      </c>
      <c r="P13" s="70" t="s">
        <v>87</v>
      </c>
    </row>
    <row r="14" spans="1:16" x14ac:dyDescent="0.35">
      <c r="B14" s="396"/>
      <c r="C14" s="397"/>
      <c r="D14" s="400"/>
      <c r="E14" s="402"/>
      <c r="F14" s="402"/>
      <c r="G14" s="402"/>
      <c r="H14" s="402"/>
      <c r="I14" s="402"/>
      <c r="J14" s="402"/>
      <c r="K14" s="402"/>
      <c r="L14" s="403"/>
      <c r="O14" s="66"/>
    </row>
    <row r="15" spans="1:16" x14ac:dyDescent="0.35">
      <c r="B15" s="396"/>
      <c r="C15" s="397"/>
      <c r="D15" s="400"/>
      <c r="E15" s="402"/>
      <c r="F15" s="402"/>
      <c r="G15" s="402"/>
      <c r="H15" s="402"/>
      <c r="I15" s="402"/>
      <c r="J15" s="402"/>
      <c r="K15" s="402"/>
      <c r="L15" s="403"/>
      <c r="O15" s="66"/>
    </row>
    <row r="16" spans="1:16" s="106" customFormat="1" x14ac:dyDescent="0.35">
      <c r="A16" s="8"/>
      <c r="B16" s="396"/>
      <c r="C16" s="397"/>
      <c r="D16" s="400"/>
      <c r="E16" s="402"/>
      <c r="F16" s="402"/>
      <c r="G16" s="402"/>
      <c r="H16" s="402"/>
      <c r="I16" s="402"/>
      <c r="J16" s="402"/>
      <c r="K16" s="402"/>
      <c r="L16" s="403"/>
      <c r="O16" s="107"/>
    </row>
    <row r="17" spans="1:16" s="106" customFormat="1" x14ac:dyDescent="0.35">
      <c r="A17" s="8"/>
      <c r="B17" s="396"/>
      <c r="C17" s="397"/>
      <c r="D17" s="400"/>
      <c r="E17" s="402"/>
      <c r="F17" s="402"/>
      <c r="G17" s="402"/>
      <c r="H17" s="402"/>
      <c r="I17" s="402"/>
      <c r="J17" s="402"/>
      <c r="K17" s="402"/>
      <c r="L17" s="403"/>
      <c r="O17" s="107"/>
    </row>
    <row r="18" spans="1:16" x14ac:dyDescent="0.35">
      <c r="B18" s="396"/>
      <c r="C18" s="397"/>
      <c r="D18" s="400"/>
      <c r="E18" s="402"/>
      <c r="F18" s="402"/>
      <c r="G18" s="402"/>
      <c r="H18" s="402"/>
      <c r="I18" s="402"/>
      <c r="J18" s="402"/>
      <c r="K18" s="402"/>
      <c r="L18" s="403"/>
      <c r="O18" s="66"/>
    </row>
    <row r="19" spans="1:16" x14ac:dyDescent="0.35">
      <c r="B19" s="396"/>
      <c r="C19" s="397"/>
      <c r="D19" s="400"/>
      <c r="E19" s="402"/>
      <c r="F19" s="402"/>
      <c r="G19" s="402"/>
      <c r="H19" s="402"/>
      <c r="I19" s="402"/>
      <c r="J19" s="402"/>
      <c r="K19" s="402"/>
      <c r="L19" s="403"/>
      <c r="O19" s="66"/>
    </row>
    <row r="20" spans="1:16" x14ac:dyDescent="0.35">
      <c r="B20" s="396"/>
      <c r="C20" s="397"/>
      <c r="D20" s="400"/>
      <c r="E20" s="402"/>
      <c r="F20" s="402"/>
      <c r="G20" s="402"/>
      <c r="H20" s="402"/>
      <c r="I20" s="402"/>
      <c r="J20" s="402"/>
      <c r="K20" s="402"/>
      <c r="L20" s="403"/>
      <c r="O20" s="66"/>
    </row>
    <row r="21" spans="1:16" x14ac:dyDescent="0.35">
      <c r="B21" s="396"/>
      <c r="C21" s="397"/>
      <c r="D21" s="400"/>
      <c r="E21" s="402"/>
      <c r="F21" s="402"/>
      <c r="G21" s="402"/>
      <c r="H21" s="402"/>
      <c r="I21" s="402"/>
      <c r="J21" s="402"/>
      <c r="K21" s="402"/>
      <c r="L21" s="403"/>
      <c r="O21" s="66"/>
    </row>
    <row r="22" spans="1:16" x14ac:dyDescent="0.35">
      <c r="B22" s="396"/>
      <c r="C22" s="397"/>
      <c r="D22" s="400"/>
      <c r="E22" s="402"/>
      <c r="F22" s="402"/>
      <c r="G22" s="402"/>
      <c r="H22" s="402"/>
      <c r="I22" s="402"/>
      <c r="J22" s="402"/>
      <c r="K22" s="402"/>
      <c r="L22" s="403"/>
      <c r="O22" s="66"/>
    </row>
    <row r="23" spans="1:16" x14ac:dyDescent="0.35">
      <c r="B23" s="396" t="str">
        <f>IF(Intro!$G$24="English",O23,P23)</f>
        <v>Comment 2</v>
      </c>
      <c r="C23" s="397"/>
      <c r="D23" s="400"/>
      <c r="E23" s="402"/>
      <c r="F23" s="402"/>
      <c r="G23" s="402"/>
      <c r="H23" s="402"/>
      <c r="I23" s="402"/>
      <c r="J23" s="402"/>
      <c r="K23" s="402"/>
      <c r="L23" s="403"/>
      <c r="O23" s="66" t="s">
        <v>88</v>
      </c>
      <c r="P23" s="70" t="s">
        <v>89</v>
      </c>
    </row>
    <row r="24" spans="1:16" x14ac:dyDescent="0.35">
      <c r="B24" s="396"/>
      <c r="C24" s="397"/>
      <c r="D24" s="400"/>
      <c r="E24" s="402"/>
      <c r="F24" s="402"/>
      <c r="G24" s="402"/>
      <c r="H24" s="402"/>
      <c r="I24" s="402"/>
      <c r="J24" s="402"/>
      <c r="K24" s="402"/>
      <c r="L24" s="403"/>
    </row>
    <row r="25" spans="1:16" x14ac:dyDescent="0.35">
      <c r="B25" s="396"/>
      <c r="C25" s="397"/>
      <c r="D25" s="400"/>
      <c r="E25" s="402"/>
      <c r="F25" s="402"/>
      <c r="G25" s="402"/>
      <c r="H25" s="402"/>
      <c r="I25" s="402"/>
      <c r="J25" s="402"/>
      <c r="K25" s="402"/>
      <c r="L25" s="403"/>
    </row>
    <row r="26" spans="1:16" s="106" customFormat="1" x14ac:dyDescent="0.35">
      <c r="A26" s="8"/>
      <c r="B26" s="396"/>
      <c r="C26" s="397"/>
      <c r="D26" s="400"/>
      <c r="E26" s="402"/>
      <c r="F26" s="402"/>
      <c r="G26" s="402"/>
      <c r="H26" s="402"/>
      <c r="I26" s="402"/>
      <c r="J26" s="402"/>
      <c r="K26" s="402"/>
      <c r="L26" s="403"/>
      <c r="O26" s="107"/>
    </row>
    <row r="27" spans="1:16" s="106" customFormat="1" x14ac:dyDescent="0.35">
      <c r="A27" s="8"/>
      <c r="B27" s="396"/>
      <c r="C27" s="397"/>
      <c r="D27" s="400"/>
      <c r="E27" s="402"/>
      <c r="F27" s="402"/>
      <c r="G27" s="402"/>
      <c r="H27" s="402"/>
      <c r="I27" s="402"/>
      <c r="J27" s="402"/>
      <c r="K27" s="402"/>
      <c r="L27" s="403"/>
      <c r="O27" s="107"/>
    </row>
    <row r="28" spans="1:16" x14ac:dyDescent="0.35">
      <c r="B28" s="396"/>
      <c r="C28" s="397"/>
      <c r="D28" s="400"/>
      <c r="E28" s="402"/>
      <c r="F28" s="402"/>
      <c r="G28" s="402"/>
      <c r="H28" s="402"/>
      <c r="I28" s="402"/>
      <c r="J28" s="402"/>
      <c r="K28" s="402"/>
      <c r="L28" s="403"/>
    </row>
    <row r="29" spans="1:16" s="27" customFormat="1" x14ac:dyDescent="0.35">
      <c r="A29" s="83"/>
      <c r="B29" s="396"/>
      <c r="C29" s="397"/>
      <c r="D29" s="400"/>
      <c r="E29" s="402"/>
      <c r="F29" s="402"/>
      <c r="G29" s="402"/>
      <c r="H29" s="402"/>
      <c r="I29" s="402"/>
      <c r="J29" s="402"/>
      <c r="K29" s="402"/>
      <c r="L29" s="403"/>
      <c r="N29" s="26"/>
    </row>
    <row r="30" spans="1:16" x14ac:dyDescent="0.35">
      <c r="B30" s="396"/>
      <c r="C30" s="397"/>
      <c r="D30" s="400"/>
      <c r="E30" s="402"/>
      <c r="F30" s="402"/>
      <c r="G30" s="402"/>
      <c r="H30" s="402"/>
      <c r="I30" s="402"/>
      <c r="J30" s="402"/>
      <c r="K30" s="402"/>
      <c r="L30" s="403"/>
    </row>
    <row r="31" spans="1:16" x14ac:dyDescent="0.35">
      <c r="B31" s="396"/>
      <c r="C31" s="397"/>
      <c r="D31" s="400"/>
      <c r="E31" s="402"/>
      <c r="F31" s="402"/>
      <c r="G31" s="402"/>
      <c r="H31" s="402"/>
      <c r="I31" s="402"/>
      <c r="J31" s="402"/>
      <c r="K31" s="402"/>
      <c r="L31" s="403"/>
    </row>
    <row r="32" spans="1:16" x14ac:dyDescent="0.35">
      <c r="B32" s="396"/>
      <c r="C32" s="397"/>
      <c r="D32" s="400"/>
      <c r="E32" s="402"/>
      <c r="F32" s="402"/>
      <c r="G32" s="402"/>
      <c r="H32" s="402"/>
      <c r="I32" s="402"/>
      <c r="J32" s="402"/>
      <c r="K32" s="402"/>
      <c r="L32" s="403"/>
    </row>
    <row r="33" spans="1:16" x14ac:dyDescent="0.35">
      <c r="B33" s="396" t="str">
        <f>IF(Intro!$G$24="English",O33,P33)</f>
        <v>Comment 3</v>
      </c>
      <c r="C33" s="397"/>
      <c r="D33" s="400"/>
      <c r="E33" s="402"/>
      <c r="F33" s="402"/>
      <c r="G33" s="402"/>
      <c r="H33" s="402"/>
      <c r="I33" s="402"/>
      <c r="J33" s="402"/>
      <c r="K33" s="402"/>
      <c r="L33" s="403"/>
      <c r="O33" s="66" t="s">
        <v>90</v>
      </c>
      <c r="P33" s="70" t="s">
        <v>91</v>
      </c>
    </row>
    <row r="34" spans="1:16" x14ac:dyDescent="0.35">
      <c r="B34" s="396"/>
      <c r="C34" s="397"/>
      <c r="D34" s="400"/>
      <c r="E34" s="402"/>
      <c r="F34" s="402"/>
      <c r="G34" s="402"/>
      <c r="H34" s="402"/>
      <c r="I34" s="402"/>
      <c r="J34" s="402"/>
      <c r="K34" s="402"/>
      <c r="L34" s="403"/>
    </row>
    <row r="35" spans="1:16" x14ac:dyDescent="0.35">
      <c r="B35" s="396"/>
      <c r="C35" s="397"/>
      <c r="D35" s="400"/>
      <c r="E35" s="402"/>
      <c r="F35" s="402"/>
      <c r="G35" s="402"/>
      <c r="H35" s="402"/>
      <c r="I35" s="402"/>
      <c r="J35" s="402"/>
      <c r="K35" s="402"/>
      <c r="L35" s="403"/>
    </row>
    <row r="36" spans="1:16" x14ac:dyDescent="0.35">
      <c r="B36" s="396"/>
      <c r="C36" s="397"/>
      <c r="D36" s="400"/>
      <c r="E36" s="402"/>
      <c r="F36" s="402"/>
      <c r="G36" s="402"/>
      <c r="H36" s="402"/>
      <c r="I36" s="402"/>
      <c r="J36" s="402"/>
      <c r="K36" s="402"/>
      <c r="L36" s="403"/>
    </row>
    <row r="37" spans="1:16" s="106" customFormat="1" x14ac:dyDescent="0.35">
      <c r="A37" s="8"/>
      <c r="B37" s="396"/>
      <c r="C37" s="397"/>
      <c r="D37" s="400"/>
      <c r="E37" s="402"/>
      <c r="F37" s="402"/>
      <c r="G37" s="402"/>
      <c r="H37" s="402"/>
      <c r="I37" s="402"/>
      <c r="J37" s="402"/>
      <c r="K37" s="402"/>
      <c r="L37" s="403"/>
      <c r="O37" s="107"/>
    </row>
    <row r="38" spans="1:16" s="106" customFormat="1" x14ac:dyDescent="0.35">
      <c r="A38" s="8"/>
      <c r="B38" s="396"/>
      <c r="C38" s="397"/>
      <c r="D38" s="400"/>
      <c r="E38" s="402"/>
      <c r="F38" s="402"/>
      <c r="G38" s="402"/>
      <c r="H38" s="402"/>
      <c r="I38" s="402"/>
      <c r="J38" s="402"/>
      <c r="K38" s="402"/>
      <c r="L38" s="403"/>
      <c r="O38" s="107"/>
    </row>
    <row r="39" spans="1:16" x14ac:dyDescent="0.35">
      <c r="B39" s="396"/>
      <c r="C39" s="397"/>
      <c r="D39" s="400"/>
      <c r="E39" s="402"/>
      <c r="F39" s="402"/>
      <c r="G39" s="402"/>
      <c r="H39" s="402"/>
      <c r="I39" s="402"/>
      <c r="J39" s="402"/>
      <c r="K39" s="402"/>
      <c r="L39" s="403"/>
    </row>
    <row r="40" spans="1:16" x14ac:dyDescent="0.35">
      <c r="B40" s="396"/>
      <c r="C40" s="397"/>
      <c r="D40" s="400"/>
      <c r="E40" s="402"/>
      <c r="F40" s="402"/>
      <c r="G40" s="402"/>
      <c r="H40" s="402"/>
      <c r="I40" s="402"/>
      <c r="J40" s="402"/>
      <c r="K40" s="402"/>
      <c r="L40" s="403"/>
    </row>
    <row r="41" spans="1:16" x14ac:dyDescent="0.35">
      <c r="B41" s="396"/>
      <c r="C41" s="397"/>
      <c r="D41" s="400"/>
      <c r="E41" s="402"/>
      <c r="F41" s="402"/>
      <c r="G41" s="402"/>
      <c r="H41" s="402"/>
      <c r="I41" s="402"/>
      <c r="J41" s="402"/>
      <c r="K41" s="402"/>
      <c r="L41" s="403"/>
    </row>
    <row r="42" spans="1:16" x14ac:dyDescent="0.35">
      <c r="B42" s="396"/>
      <c r="C42" s="397"/>
      <c r="D42" s="400"/>
      <c r="E42" s="402"/>
      <c r="F42" s="402"/>
      <c r="G42" s="402"/>
      <c r="H42" s="402"/>
      <c r="I42" s="402"/>
      <c r="J42" s="402"/>
      <c r="K42" s="402"/>
      <c r="L42" s="403"/>
    </row>
    <row r="43" spans="1:16" x14ac:dyDescent="0.35">
      <c r="B43" s="396" t="str">
        <f>IF(Intro!$G$24="English",O43,P43)</f>
        <v>Comment 4</v>
      </c>
      <c r="C43" s="397"/>
      <c r="D43" s="400"/>
      <c r="E43" s="402"/>
      <c r="F43" s="402"/>
      <c r="G43" s="402"/>
      <c r="H43" s="402"/>
      <c r="I43" s="402"/>
      <c r="J43" s="402"/>
      <c r="K43" s="402"/>
      <c r="L43" s="403"/>
      <c r="O43" s="66" t="s">
        <v>92</v>
      </c>
      <c r="P43" s="70" t="s">
        <v>93</v>
      </c>
    </row>
    <row r="44" spans="1:16" x14ac:dyDescent="0.35">
      <c r="B44" s="396"/>
      <c r="C44" s="397"/>
      <c r="D44" s="400"/>
      <c r="E44" s="402"/>
      <c r="F44" s="402"/>
      <c r="G44" s="402"/>
      <c r="H44" s="402"/>
      <c r="I44" s="402"/>
      <c r="J44" s="402"/>
      <c r="K44" s="402"/>
      <c r="L44" s="403"/>
    </row>
    <row r="45" spans="1:16" x14ac:dyDescent="0.35">
      <c r="B45" s="396"/>
      <c r="C45" s="397"/>
      <c r="D45" s="400"/>
      <c r="E45" s="402"/>
      <c r="F45" s="402"/>
      <c r="G45" s="402"/>
      <c r="H45" s="402"/>
      <c r="I45" s="402"/>
      <c r="J45" s="402"/>
      <c r="K45" s="402"/>
      <c r="L45" s="403"/>
    </row>
    <row r="46" spans="1:16" s="106" customFormat="1" x14ac:dyDescent="0.35">
      <c r="A46" s="8"/>
      <c r="B46" s="396"/>
      <c r="C46" s="397"/>
      <c r="D46" s="400"/>
      <c r="E46" s="402"/>
      <c r="F46" s="402"/>
      <c r="G46" s="402"/>
      <c r="H46" s="402"/>
      <c r="I46" s="402"/>
      <c r="J46" s="402"/>
      <c r="K46" s="402"/>
      <c r="L46" s="403"/>
      <c r="O46" s="107"/>
    </row>
    <row r="47" spans="1:16" s="106" customFormat="1" x14ac:dyDescent="0.35">
      <c r="A47" s="8"/>
      <c r="B47" s="396"/>
      <c r="C47" s="397"/>
      <c r="D47" s="400"/>
      <c r="E47" s="402"/>
      <c r="F47" s="402"/>
      <c r="G47" s="402"/>
      <c r="H47" s="402"/>
      <c r="I47" s="402"/>
      <c r="J47" s="402"/>
      <c r="K47" s="402"/>
      <c r="L47" s="403"/>
      <c r="O47" s="107"/>
    </row>
    <row r="48" spans="1:16" x14ac:dyDescent="0.35">
      <c r="B48" s="396"/>
      <c r="C48" s="397"/>
      <c r="D48" s="400"/>
      <c r="E48" s="402"/>
      <c r="F48" s="402"/>
      <c r="G48" s="402"/>
      <c r="H48" s="402"/>
      <c r="I48" s="402"/>
      <c r="J48" s="402"/>
      <c r="K48" s="402"/>
      <c r="L48" s="403"/>
    </row>
    <row r="49" spans="1:16" x14ac:dyDescent="0.35">
      <c r="B49" s="396"/>
      <c r="C49" s="397"/>
      <c r="D49" s="400"/>
      <c r="E49" s="402"/>
      <c r="F49" s="402"/>
      <c r="G49" s="402"/>
      <c r="H49" s="402"/>
      <c r="I49" s="402"/>
      <c r="J49" s="402"/>
      <c r="K49" s="402"/>
      <c r="L49" s="403"/>
    </row>
    <row r="50" spans="1:16" x14ac:dyDescent="0.35">
      <c r="B50" s="396"/>
      <c r="C50" s="397"/>
      <c r="D50" s="400"/>
      <c r="E50" s="402"/>
      <c r="F50" s="402"/>
      <c r="G50" s="402"/>
      <c r="H50" s="402"/>
      <c r="I50" s="402"/>
      <c r="J50" s="402"/>
      <c r="K50" s="402"/>
      <c r="L50" s="403"/>
    </row>
    <row r="51" spans="1:16" x14ac:dyDescent="0.35">
      <c r="B51" s="396"/>
      <c r="C51" s="397"/>
      <c r="D51" s="400"/>
      <c r="E51" s="402"/>
      <c r="F51" s="402"/>
      <c r="G51" s="402"/>
      <c r="H51" s="402"/>
      <c r="I51" s="402"/>
      <c r="J51" s="402"/>
      <c r="K51" s="402"/>
      <c r="L51" s="403"/>
    </row>
    <row r="52" spans="1:16" x14ac:dyDescent="0.35">
      <c r="B52" s="396"/>
      <c r="C52" s="397"/>
      <c r="D52" s="400"/>
      <c r="E52" s="402"/>
      <c r="F52" s="402"/>
      <c r="G52" s="402"/>
      <c r="H52" s="402"/>
      <c r="I52" s="402"/>
      <c r="J52" s="402"/>
      <c r="K52" s="402"/>
      <c r="L52" s="403"/>
    </row>
    <row r="53" spans="1:16" x14ac:dyDescent="0.35">
      <c r="B53" s="396" t="str">
        <f>IF(Intro!$G$24="English",O53,P53)</f>
        <v>Comment 5</v>
      </c>
      <c r="C53" s="397"/>
      <c r="D53" s="400"/>
      <c r="E53" s="402"/>
      <c r="F53" s="402"/>
      <c r="G53" s="402"/>
      <c r="H53" s="402"/>
      <c r="I53" s="402"/>
      <c r="J53" s="402"/>
      <c r="K53" s="402"/>
      <c r="L53" s="403"/>
      <c r="O53" s="66" t="s">
        <v>94</v>
      </c>
      <c r="P53" s="70" t="s">
        <v>95</v>
      </c>
    </row>
    <row r="54" spans="1:16" x14ac:dyDescent="0.35">
      <c r="B54" s="396"/>
      <c r="C54" s="397"/>
      <c r="D54" s="400"/>
      <c r="E54" s="402"/>
      <c r="F54" s="402"/>
      <c r="G54" s="402"/>
      <c r="H54" s="402"/>
      <c r="I54" s="402"/>
      <c r="J54" s="402"/>
      <c r="K54" s="402"/>
      <c r="L54" s="403"/>
    </row>
    <row r="55" spans="1:16" x14ac:dyDescent="0.35">
      <c r="B55" s="396"/>
      <c r="C55" s="397"/>
      <c r="D55" s="400"/>
      <c r="E55" s="402"/>
      <c r="F55" s="402"/>
      <c r="G55" s="402"/>
      <c r="H55" s="402"/>
      <c r="I55" s="402"/>
      <c r="J55" s="402"/>
      <c r="K55" s="402"/>
      <c r="L55" s="403"/>
    </row>
    <row r="56" spans="1:16" s="106" customFormat="1" x14ac:dyDescent="0.35">
      <c r="A56" s="8"/>
      <c r="B56" s="396"/>
      <c r="C56" s="397"/>
      <c r="D56" s="400"/>
      <c r="E56" s="402"/>
      <c r="F56" s="402"/>
      <c r="G56" s="402"/>
      <c r="H56" s="402"/>
      <c r="I56" s="402"/>
      <c r="J56" s="402"/>
      <c r="K56" s="402"/>
      <c r="L56" s="403"/>
      <c r="O56" s="107"/>
    </row>
    <row r="57" spans="1:16" s="106" customFormat="1" x14ac:dyDescent="0.35">
      <c r="A57" s="8"/>
      <c r="B57" s="396"/>
      <c r="C57" s="397"/>
      <c r="D57" s="400"/>
      <c r="E57" s="402"/>
      <c r="F57" s="402"/>
      <c r="G57" s="402"/>
      <c r="H57" s="402"/>
      <c r="I57" s="402"/>
      <c r="J57" s="402"/>
      <c r="K57" s="402"/>
      <c r="L57" s="403"/>
      <c r="O57" s="107"/>
    </row>
    <row r="58" spans="1:16" x14ac:dyDescent="0.35">
      <c r="B58" s="396"/>
      <c r="C58" s="397"/>
      <c r="D58" s="400"/>
      <c r="E58" s="402"/>
      <c r="F58" s="402"/>
      <c r="G58" s="402"/>
      <c r="H58" s="402"/>
      <c r="I58" s="402"/>
      <c r="J58" s="402"/>
      <c r="K58" s="402"/>
      <c r="L58" s="403"/>
    </row>
    <row r="59" spans="1:16" x14ac:dyDescent="0.35">
      <c r="B59" s="396"/>
      <c r="C59" s="397"/>
      <c r="D59" s="400"/>
      <c r="E59" s="402"/>
      <c r="F59" s="402"/>
      <c r="G59" s="402"/>
      <c r="H59" s="402"/>
      <c r="I59" s="402"/>
      <c r="J59" s="402"/>
      <c r="K59" s="402"/>
      <c r="L59" s="403"/>
    </row>
    <row r="60" spans="1:16" x14ac:dyDescent="0.35">
      <c r="B60" s="396"/>
      <c r="C60" s="397"/>
      <c r="D60" s="400"/>
      <c r="E60" s="402"/>
      <c r="F60" s="402"/>
      <c r="G60" s="402"/>
      <c r="H60" s="402"/>
      <c r="I60" s="402"/>
      <c r="J60" s="402"/>
      <c r="K60" s="402"/>
      <c r="L60" s="403"/>
    </row>
    <row r="61" spans="1:16" x14ac:dyDescent="0.35">
      <c r="B61" s="396"/>
      <c r="C61" s="397"/>
      <c r="D61" s="400"/>
      <c r="E61" s="402"/>
      <c r="F61" s="402"/>
      <c r="G61" s="402"/>
      <c r="H61" s="402"/>
      <c r="I61" s="402"/>
      <c r="J61" s="402"/>
      <c r="K61" s="402"/>
      <c r="L61" s="403"/>
    </row>
    <row r="62" spans="1:16" x14ac:dyDescent="0.35">
      <c r="B62" s="398"/>
      <c r="C62" s="399"/>
      <c r="D62" s="401"/>
      <c r="E62" s="404"/>
      <c r="F62" s="404"/>
      <c r="G62" s="404"/>
      <c r="H62" s="404"/>
      <c r="I62" s="404"/>
      <c r="J62" s="404"/>
      <c r="K62" s="404"/>
      <c r="L62" s="405"/>
    </row>
  </sheetData>
  <sheetProtection algorithmName="SHA-512" hashValue="wCZFOaj7THJ8CltihTEb0KS2FMvMF6rzQF2+nniOB2Xi4DULQiD5AP28iEWZ+jH6Jy1kaHpVf4nIkQY8P5lT3Q==" saltValue="JMe3GBSjO9KblaC0k+G2yw=="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6"/>
  <sheetViews>
    <sheetView showGridLines="0" zoomScaleNormal="100" workbookViewId="0">
      <selection activeCell="G19" sqref="G19"/>
    </sheetView>
  </sheetViews>
  <sheetFormatPr defaultColWidth="9.453125" defaultRowHeight="14" x14ac:dyDescent="0.35"/>
  <cols>
    <col min="1" max="1" width="1.54296875" style="8" customWidth="1"/>
    <col min="2" max="12" width="14.54296875" style="65" customWidth="1"/>
    <col min="13" max="13" width="6.453125" style="70" customWidth="1"/>
    <col min="14" max="14" width="7.81640625" style="70" customWidth="1"/>
    <col min="15" max="15" width="15.453125" style="99" hidden="1" customWidth="1"/>
    <col min="16" max="16" width="7.81640625" style="99" hidden="1" customWidth="1"/>
    <col min="17" max="17" width="7.81640625" style="70" customWidth="1"/>
    <col min="18" max="16384" width="9.453125" style="70"/>
  </cols>
  <sheetData>
    <row r="1" spans="1:16" x14ac:dyDescent="0.35">
      <c r="O1" s="127" t="s">
        <v>279</v>
      </c>
      <c r="P1" s="127" t="s">
        <v>279</v>
      </c>
    </row>
    <row r="2" spans="1:16" x14ac:dyDescent="0.35">
      <c r="B2" s="10" t="str">
        <f>IF(Intro!$G$24="English",O3,P3)</f>
        <v>PROTECTED</v>
      </c>
      <c r="C2" s="10"/>
      <c r="D2" s="10"/>
      <c r="O2" s="9" t="s">
        <v>58</v>
      </c>
      <c r="P2" s="9" t="s">
        <v>70</v>
      </c>
    </row>
    <row r="3" spans="1:16" x14ac:dyDescent="0.35">
      <c r="B3" s="2"/>
      <c r="C3" s="2"/>
      <c r="D3" s="2"/>
      <c r="O3" s="102" t="s">
        <v>234</v>
      </c>
      <c r="P3" s="102" t="s">
        <v>235</v>
      </c>
    </row>
    <row r="4" spans="1:16" s="5" customFormat="1" x14ac:dyDescent="0.35">
      <c r="A4" s="11"/>
      <c r="B4" s="408" t="str">
        <f>Info!B4</f>
        <v>FOREIGN PRODUCER QUESTIONNAIRE</v>
      </c>
      <c r="C4" s="408"/>
      <c r="D4" s="408"/>
      <c r="E4" s="408"/>
      <c r="F4" s="408"/>
      <c r="G4" s="408"/>
      <c r="H4" s="408"/>
      <c r="I4" s="408"/>
      <c r="J4" s="408"/>
      <c r="K4" s="408"/>
      <c r="L4" s="408"/>
      <c r="M4" s="3"/>
      <c r="N4" s="3"/>
      <c r="O4" s="4"/>
      <c r="P4" s="4"/>
    </row>
    <row r="5" spans="1:16" s="5" customFormat="1" x14ac:dyDescent="0.35">
      <c r="A5" s="11"/>
      <c r="B5" s="408" t="str">
        <f>Info!B5</f>
        <v>RR-2025-006</v>
      </c>
      <c r="C5" s="408"/>
      <c r="D5" s="408"/>
      <c r="E5" s="408"/>
      <c r="F5" s="408"/>
      <c r="G5" s="408"/>
      <c r="H5" s="408"/>
      <c r="I5" s="408"/>
      <c r="J5" s="408"/>
      <c r="K5" s="408"/>
      <c r="L5" s="408"/>
      <c r="M5" s="3"/>
      <c r="N5" s="3"/>
      <c r="O5" s="4"/>
      <c r="P5" s="4"/>
    </row>
    <row r="6" spans="1:16" s="6" customFormat="1" x14ac:dyDescent="0.35">
      <c r="A6" s="11"/>
      <c r="B6" s="408" t="str">
        <f>Info!B6</f>
        <v>OIL COUNTRY TUBULAR GOODS II</v>
      </c>
      <c r="C6" s="408"/>
      <c r="D6" s="408"/>
      <c r="E6" s="408"/>
      <c r="F6" s="408"/>
      <c r="G6" s="408"/>
      <c r="H6" s="408"/>
      <c r="I6" s="408"/>
      <c r="J6" s="408"/>
      <c r="K6" s="408"/>
      <c r="L6" s="408"/>
      <c r="O6" s="12"/>
      <c r="P6" s="12"/>
    </row>
    <row r="7" spans="1:16" s="6" customFormat="1" x14ac:dyDescent="0.35">
      <c r="A7" s="11"/>
      <c r="B7" s="30"/>
      <c r="C7" s="30"/>
      <c r="D7" s="30"/>
      <c r="E7" s="30"/>
      <c r="F7" s="30"/>
      <c r="G7" s="30"/>
      <c r="H7" s="30"/>
      <c r="I7" s="30"/>
      <c r="J7" s="30"/>
      <c r="K7" s="30"/>
      <c r="L7" s="30"/>
      <c r="O7" s="23"/>
    </row>
    <row r="8" spans="1:16" s="6" customFormat="1" ht="14.25" customHeight="1" x14ac:dyDescent="0.35">
      <c r="A8" s="11"/>
      <c r="B8" s="410" t="str">
        <f>Public!B8</f>
        <v>The goods in the following questions refer to oil country tubular goods as defined in the product description on the Intro tab.</v>
      </c>
      <c r="C8" s="411"/>
      <c r="D8" s="411"/>
      <c r="E8" s="411"/>
      <c r="F8" s="411"/>
      <c r="G8" s="411"/>
      <c r="H8" s="411"/>
      <c r="I8" s="411"/>
      <c r="J8" s="411"/>
      <c r="K8" s="411"/>
      <c r="L8" s="412"/>
      <c r="O8" s="12"/>
      <c r="P8" s="12"/>
    </row>
    <row r="9" spans="1:16" s="6" customFormat="1" ht="14.15" customHeight="1" x14ac:dyDescent="0.35">
      <c r="A9" s="11"/>
      <c r="B9" s="409" t="str">
        <f>Public!B9</f>
        <v>Product information and a glossary of terms can be found in the Info tab.</v>
      </c>
      <c r="C9" s="409"/>
      <c r="D9" s="409"/>
      <c r="E9" s="409"/>
      <c r="F9" s="409"/>
      <c r="G9" s="409"/>
      <c r="H9" s="409"/>
      <c r="I9" s="409"/>
      <c r="J9" s="409"/>
      <c r="K9" s="409"/>
      <c r="L9" s="409"/>
      <c r="O9" s="12"/>
    </row>
    <row r="10" spans="1:16" s="6" customFormat="1" x14ac:dyDescent="0.35">
      <c r="A10" s="11"/>
      <c r="B10" s="409" t="str">
        <f>IF(Intro!$G$24="English",O10,P10)</f>
        <v xml:space="preserve">Use the AddPro tab if more space is needed.
</v>
      </c>
      <c r="C10" s="409"/>
      <c r="D10" s="409"/>
      <c r="E10" s="409"/>
      <c r="F10" s="409"/>
      <c r="G10" s="409"/>
      <c r="H10" s="409"/>
      <c r="I10" s="409"/>
      <c r="J10" s="409"/>
      <c r="K10" s="409"/>
      <c r="L10" s="409"/>
      <c r="O10" s="12" t="s">
        <v>96</v>
      </c>
      <c r="P10" s="12" t="str">
        <f>"Utilisez l'onglet AddPro si vous avez besoin de plus d'espace."&amp;CHAR(10)</f>
        <v xml:space="preserve">Utilisez l'onglet AddPro si vous avez besoin de plus d'espace.
</v>
      </c>
    </row>
    <row r="11" spans="1:16" s="6" customFormat="1" x14ac:dyDescent="0.35">
      <c r="A11" s="11"/>
      <c r="B11" s="13"/>
      <c r="C11" s="13"/>
      <c r="D11" s="13"/>
      <c r="E11" s="14"/>
      <c r="F11" s="14"/>
      <c r="G11" s="14"/>
      <c r="H11" s="14"/>
      <c r="I11" s="14"/>
      <c r="J11" s="14"/>
      <c r="K11" s="14"/>
      <c r="L11" s="14"/>
      <c r="O11" s="12"/>
      <c r="P11" s="12"/>
    </row>
    <row r="12" spans="1:16" x14ac:dyDescent="0.35">
      <c r="B12" s="267" t="str">
        <f>UPPER(IF(Intro!$G$24="English",O12,P12))</f>
        <v>PRODUCTION AND CAPACITY</v>
      </c>
      <c r="C12" s="268"/>
      <c r="D12" s="268"/>
      <c r="E12" s="268"/>
      <c r="F12" s="268"/>
      <c r="G12" s="268"/>
      <c r="H12" s="268"/>
      <c r="I12" s="268"/>
      <c r="J12" s="268"/>
      <c r="K12" s="268"/>
      <c r="L12" s="269"/>
      <c r="M12" s="25"/>
      <c r="O12" s="102" t="s">
        <v>236</v>
      </c>
      <c r="P12" s="102" t="s">
        <v>237</v>
      </c>
    </row>
    <row r="13" spans="1:16" x14ac:dyDescent="0.35">
      <c r="B13" s="363" t="s">
        <v>22</v>
      </c>
      <c r="C13" s="364"/>
      <c r="D13" s="364"/>
      <c r="E13" s="364"/>
      <c r="F13" s="364"/>
      <c r="G13" s="364"/>
      <c r="H13" s="364"/>
      <c r="I13" s="364"/>
      <c r="J13" s="364"/>
      <c r="K13" s="364"/>
      <c r="L13" s="365"/>
    </row>
    <row r="14" spans="1:16" x14ac:dyDescent="0.35">
      <c r="B14" s="15"/>
      <c r="C14" s="16"/>
      <c r="D14" s="16"/>
      <c r="E14" s="17"/>
      <c r="F14" s="17"/>
      <c r="G14" s="17"/>
      <c r="H14" s="17"/>
      <c r="I14" s="17"/>
      <c r="J14" s="17"/>
      <c r="K14" s="17"/>
      <c r="L14" s="18"/>
    </row>
    <row r="15" spans="1:16" ht="14.25" customHeight="1" x14ac:dyDescent="0.35">
      <c r="B15" s="256" t="str">
        <f>IF(Intro!$G$24="English",O15,P15)</f>
        <v>Complete the following table for your firm's production of the goods and other products made with the same equipment.</v>
      </c>
      <c r="C15" s="257"/>
      <c r="D15" s="257"/>
      <c r="E15" s="257"/>
      <c r="F15" s="257"/>
      <c r="G15" s="257"/>
      <c r="H15" s="257"/>
      <c r="I15" s="257"/>
      <c r="J15" s="257"/>
      <c r="K15" s="257"/>
      <c r="L15" s="258"/>
      <c r="O15" s="100" t="s">
        <v>283</v>
      </c>
      <c r="P15" s="99" t="s">
        <v>284</v>
      </c>
    </row>
    <row r="16" spans="1:16" x14ac:dyDescent="0.35">
      <c r="B16" s="62"/>
      <c r="C16" s="63"/>
      <c r="D16" s="16"/>
      <c r="E16" s="17"/>
      <c r="F16" s="17"/>
      <c r="G16" s="17"/>
      <c r="H16" s="17"/>
      <c r="I16" s="17"/>
      <c r="J16" s="17"/>
      <c r="K16" s="17"/>
      <c r="L16" s="18"/>
      <c r="O16" s="100"/>
    </row>
    <row r="17" spans="1:16" x14ac:dyDescent="0.35">
      <c r="B17" s="62"/>
      <c r="C17" s="63"/>
      <c r="F17" s="16"/>
      <c r="G17" s="418">
        <f>Variables!B6</f>
        <v>2023</v>
      </c>
      <c r="H17" s="418">
        <f>G17+1</f>
        <v>2024</v>
      </c>
      <c r="I17" s="418">
        <f>H17+1</f>
        <v>2025</v>
      </c>
      <c r="J17" s="418" t="str">
        <f>IF(Intro!$G$24="English",Variables!B9,Variables!C9)</f>
        <v>Jan-Mar 2025</v>
      </c>
      <c r="K17" s="418" t="str">
        <f>IF(Intro!$G$24="English",Variables!B10,Variables!C10)</f>
        <v>Jan-Mar 2026</v>
      </c>
      <c r="L17" s="79"/>
      <c r="O17" s="100"/>
    </row>
    <row r="18" spans="1:16" x14ac:dyDescent="0.35">
      <c r="B18" s="62"/>
      <c r="C18" s="63"/>
      <c r="F18" s="16"/>
      <c r="G18" s="419"/>
      <c r="H18" s="419"/>
      <c r="I18" s="419"/>
      <c r="J18" s="419"/>
      <c r="K18" s="419"/>
      <c r="L18" s="79"/>
      <c r="O18" s="100"/>
    </row>
    <row r="19" spans="1:16" s="25" customFormat="1" x14ac:dyDescent="0.35">
      <c r="A19" s="75"/>
      <c r="B19" s="416" t="str">
        <f>IF(Intro!$G$24="English",O19,P19)</f>
        <v>Production of the goods</v>
      </c>
      <c r="C19" s="417"/>
      <c r="D19" s="417"/>
      <c r="E19" s="417"/>
      <c r="F19" s="56" t="str">
        <f>IF(Intro!$G$24="English",Variables!$B$23,Variables!$C$23)</f>
        <v>tonnes</v>
      </c>
      <c r="G19" s="53"/>
      <c r="H19" s="51"/>
      <c r="I19" s="51"/>
      <c r="J19" s="51"/>
      <c r="K19" s="51"/>
      <c r="L19" s="79"/>
      <c r="O19" s="25" t="s">
        <v>281</v>
      </c>
      <c r="P19" s="25" t="s">
        <v>282</v>
      </c>
    </row>
    <row r="20" spans="1:16" s="25" customFormat="1" x14ac:dyDescent="0.35">
      <c r="A20" s="75"/>
      <c r="B20" s="416" t="str">
        <f>IF(Intro!$G$24="English",O20,P20)</f>
        <v>Production of other products made with the same equipment</v>
      </c>
      <c r="C20" s="417"/>
      <c r="D20" s="417"/>
      <c r="E20" s="417"/>
      <c r="F20" s="56" t="str">
        <f>IF(Intro!$G$24="English",Variables!$B$23,Variables!$C$23)</f>
        <v>tonnes</v>
      </c>
      <c r="G20" s="126"/>
      <c r="H20" s="126"/>
      <c r="I20" s="126"/>
      <c r="J20" s="126"/>
      <c r="K20" s="126"/>
      <c r="L20" s="79"/>
      <c r="O20" s="25" t="s">
        <v>285</v>
      </c>
      <c r="P20" s="25" t="s">
        <v>286</v>
      </c>
    </row>
    <row r="21" spans="1:16" s="33" customFormat="1" x14ac:dyDescent="0.35">
      <c r="A21" s="89"/>
      <c r="B21" s="413" t="str">
        <f>IF(Intro!$G$24="English",O21,P21)</f>
        <v>Total</v>
      </c>
      <c r="C21" s="414"/>
      <c r="D21" s="415"/>
      <c r="E21" s="415"/>
      <c r="F21" s="57" t="str">
        <f>IF(Intro!$G$24="English",Variables!$B$23,Variables!$C$23)</f>
        <v>tonnes</v>
      </c>
      <c r="G21" s="54">
        <f>SUM(G19:G20)</f>
        <v>0</v>
      </c>
      <c r="H21" s="54">
        <f>SUM(H19:H20)</f>
        <v>0</v>
      </c>
      <c r="I21" s="54">
        <f>SUM(I19:I20)</f>
        <v>0</v>
      </c>
      <c r="J21" s="54">
        <f>SUM(J19:J20)</f>
        <v>0</v>
      </c>
      <c r="K21" s="54">
        <f>SUM(K19:K20)</f>
        <v>0</v>
      </c>
      <c r="L21" s="79"/>
      <c r="O21" s="33" t="s">
        <v>97</v>
      </c>
      <c r="P21" s="33" t="s">
        <v>97</v>
      </c>
    </row>
    <row r="22" spans="1:16" s="25" customFormat="1" x14ac:dyDescent="0.35">
      <c r="A22" s="75"/>
      <c r="B22" s="416" t="str">
        <f>IF(Intro!$G$24="English",O22,P22)</f>
        <v>Practical plant capacity</v>
      </c>
      <c r="C22" s="417"/>
      <c r="D22" s="415"/>
      <c r="E22" s="415"/>
      <c r="F22" s="56" t="str">
        <f>IF(Intro!$G$24="English",Variables!$B$23,Variables!$C$23)</f>
        <v>tonnes</v>
      </c>
      <c r="G22" s="53"/>
      <c r="H22" s="51"/>
      <c r="I22" s="51"/>
      <c r="J22" s="51"/>
      <c r="K22" s="51"/>
      <c r="L22" s="79"/>
      <c r="O22" s="25" t="s">
        <v>131</v>
      </c>
      <c r="P22" s="25" t="s">
        <v>98</v>
      </c>
    </row>
    <row r="23" spans="1:16" s="33" customFormat="1" x14ac:dyDescent="0.35">
      <c r="A23" s="89"/>
      <c r="B23" s="413" t="str">
        <f>IF(Intro!$G$24="English",O23,P23)</f>
        <v>Capacity utilization rate of the goods</v>
      </c>
      <c r="C23" s="414"/>
      <c r="D23" s="415"/>
      <c r="E23" s="415"/>
      <c r="F23" s="57" t="s">
        <v>83</v>
      </c>
      <c r="G23" s="55" t="str">
        <f>IF(G22=0,"-",G19/G22*100)</f>
        <v>-</v>
      </c>
      <c r="H23" s="52" t="str">
        <f>IF(H22=0,"-",H19/H22*100)</f>
        <v>-</v>
      </c>
      <c r="I23" s="52" t="str">
        <f>IF(I22=0,"-",I19/I22*100)</f>
        <v>-</v>
      </c>
      <c r="J23" s="52" t="str">
        <f>IF(J22=0,"-",J19/J22*100)</f>
        <v>-</v>
      </c>
      <c r="K23" s="52" t="str">
        <f>IF(K22=0,"-",K19/K22*100)</f>
        <v>-</v>
      </c>
      <c r="L23" s="79"/>
      <c r="O23" s="33" t="s">
        <v>99</v>
      </c>
      <c r="P23" s="33" t="s">
        <v>100</v>
      </c>
    </row>
    <row r="24" spans="1:16" s="33" customFormat="1" x14ac:dyDescent="0.35">
      <c r="A24" s="89"/>
      <c r="B24" s="413" t="str">
        <f>IF(Intro!$G$24="English",O24,P24)</f>
        <v>Total capacity utilization rate</v>
      </c>
      <c r="C24" s="414"/>
      <c r="D24" s="415"/>
      <c r="E24" s="415"/>
      <c r="F24" s="57" t="s">
        <v>83</v>
      </c>
      <c r="G24" s="55" t="str">
        <f>IF(G22=0,"-",G21/G22*100)</f>
        <v>-</v>
      </c>
      <c r="H24" s="52" t="str">
        <f>IF(H22=0,"-",H21/H22*100)</f>
        <v>-</v>
      </c>
      <c r="I24" s="52" t="str">
        <f>IF(I22=0,"-",I21/I22*100)</f>
        <v>-</v>
      </c>
      <c r="J24" s="52" t="str">
        <f t="shared" ref="J24:K24" si="0">IF(J22=0,"-",J21/J22*100)</f>
        <v>-</v>
      </c>
      <c r="K24" s="52" t="str">
        <f t="shared" si="0"/>
        <v>-</v>
      </c>
      <c r="L24" s="79"/>
      <c r="O24" s="33" t="s">
        <v>101</v>
      </c>
      <c r="P24" s="33" t="s">
        <v>102</v>
      </c>
    </row>
    <row r="25" spans="1:16" s="25" customFormat="1" x14ac:dyDescent="0.35">
      <c r="A25" s="75"/>
      <c r="B25" s="86"/>
      <c r="C25" s="87"/>
      <c r="D25" s="87"/>
      <c r="E25" s="87"/>
      <c r="F25" s="87"/>
      <c r="G25" s="87"/>
      <c r="H25" s="87"/>
      <c r="I25" s="87"/>
      <c r="J25" s="87"/>
      <c r="K25" s="87"/>
      <c r="L25" s="88"/>
    </row>
    <row r="26" spans="1:16" s="9" customFormat="1" x14ac:dyDescent="0.35">
      <c r="A26" s="8"/>
      <c r="B26" s="366" t="s">
        <v>23</v>
      </c>
      <c r="C26" s="367"/>
      <c r="D26" s="367"/>
      <c r="E26" s="367"/>
      <c r="F26" s="367"/>
      <c r="G26" s="367"/>
      <c r="H26" s="367"/>
      <c r="I26" s="367"/>
      <c r="J26" s="367"/>
      <c r="K26" s="367"/>
      <c r="L26" s="368"/>
      <c r="M26" s="84"/>
    </row>
    <row r="27" spans="1:16" s="25" customFormat="1" x14ac:dyDescent="0.35">
      <c r="A27" s="75"/>
      <c r="B27" s="85"/>
      <c r="C27" s="76"/>
      <c r="D27" s="76"/>
      <c r="E27" s="76"/>
      <c r="F27" s="76"/>
      <c r="G27" s="76"/>
      <c r="H27" s="76"/>
      <c r="I27" s="76"/>
      <c r="J27" s="76"/>
      <c r="K27" s="76"/>
      <c r="L27" s="77"/>
    </row>
    <row r="28" spans="1:16" s="25" customFormat="1" x14ac:dyDescent="0.35">
      <c r="A28" s="75"/>
      <c r="B28" s="256" t="str">
        <f>IF(Intro!$G$24="English",O28,P28)</f>
        <v xml:space="preserve">Explain in detail how your firm determines practical plant capacity. </v>
      </c>
      <c r="C28" s="257"/>
      <c r="D28" s="257"/>
      <c r="E28" s="257"/>
      <c r="F28" s="257"/>
      <c r="G28" s="257"/>
      <c r="H28" s="257"/>
      <c r="I28" s="257"/>
      <c r="J28" s="257"/>
      <c r="K28" s="257"/>
      <c r="L28" s="258"/>
      <c r="O28" s="25" t="s">
        <v>51</v>
      </c>
      <c r="P28" s="25" t="s">
        <v>52</v>
      </c>
    </row>
    <row r="29" spans="1:16" s="25" customFormat="1" x14ac:dyDescent="0.35">
      <c r="A29" s="75"/>
      <c r="B29" s="85"/>
      <c r="C29" s="76"/>
      <c r="D29" s="76"/>
      <c r="E29" s="76"/>
      <c r="F29" s="76"/>
      <c r="G29" s="76"/>
      <c r="H29" s="76"/>
      <c r="I29" s="76"/>
      <c r="J29" s="76"/>
      <c r="K29" s="76"/>
      <c r="L29" s="77"/>
    </row>
    <row r="30" spans="1:16" s="9" customFormat="1" x14ac:dyDescent="0.35">
      <c r="A30" s="8"/>
      <c r="B30" s="369"/>
      <c r="C30" s="370"/>
      <c r="D30" s="370"/>
      <c r="E30" s="370"/>
      <c r="F30" s="370"/>
      <c r="G30" s="370"/>
      <c r="H30" s="370"/>
      <c r="I30" s="370"/>
      <c r="J30" s="370"/>
      <c r="K30" s="370"/>
      <c r="L30" s="371"/>
      <c r="M30" s="25"/>
    </row>
    <row r="31" spans="1:16" s="9" customFormat="1" x14ac:dyDescent="0.35">
      <c r="A31" s="8"/>
      <c r="B31" s="369"/>
      <c r="C31" s="370"/>
      <c r="D31" s="370"/>
      <c r="E31" s="370"/>
      <c r="F31" s="370"/>
      <c r="G31" s="370"/>
      <c r="H31" s="370"/>
      <c r="I31" s="370"/>
      <c r="J31" s="370"/>
      <c r="K31" s="370"/>
      <c r="L31" s="371"/>
      <c r="M31" s="25"/>
    </row>
    <row r="32" spans="1:16" s="9" customFormat="1" x14ac:dyDescent="0.35">
      <c r="A32" s="8"/>
      <c r="B32" s="369"/>
      <c r="C32" s="370"/>
      <c r="D32" s="370"/>
      <c r="E32" s="370"/>
      <c r="F32" s="370"/>
      <c r="G32" s="370"/>
      <c r="H32" s="370"/>
      <c r="I32" s="370"/>
      <c r="J32" s="370"/>
      <c r="K32" s="370"/>
      <c r="L32" s="371"/>
      <c r="M32" s="25"/>
    </row>
    <row r="33" spans="1:16" s="9" customFormat="1" x14ac:dyDescent="0.35">
      <c r="A33" s="8"/>
      <c r="B33" s="369"/>
      <c r="C33" s="370"/>
      <c r="D33" s="370"/>
      <c r="E33" s="370"/>
      <c r="F33" s="370"/>
      <c r="G33" s="370"/>
      <c r="H33" s="370"/>
      <c r="I33" s="370"/>
      <c r="J33" s="370"/>
      <c r="K33" s="370"/>
      <c r="L33" s="371"/>
      <c r="M33" s="25"/>
    </row>
    <row r="34" spans="1:16" s="9" customFormat="1" x14ac:dyDescent="0.35">
      <c r="A34" s="8"/>
      <c r="B34" s="369"/>
      <c r="C34" s="370"/>
      <c r="D34" s="370"/>
      <c r="E34" s="370"/>
      <c r="F34" s="370"/>
      <c r="G34" s="370"/>
      <c r="H34" s="370"/>
      <c r="I34" s="370"/>
      <c r="J34" s="370"/>
      <c r="K34" s="370"/>
      <c r="L34" s="371"/>
      <c r="M34" s="25"/>
    </row>
    <row r="35" spans="1:16" s="9" customFormat="1" x14ac:dyDescent="0.35">
      <c r="A35" s="8"/>
      <c r="B35" s="369"/>
      <c r="C35" s="370"/>
      <c r="D35" s="370"/>
      <c r="E35" s="370"/>
      <c r="F35" s="370"/>
      <c r="G35" s="370"/>
      <c r="H35" s="370"/>
      <c r="I35" s="370"/>
      <c r="J35" s="370"/>
      <c r="K35" s="370"/>
      <c r="L35" s="371"/>
      <c r="M35" s="25"/>
    </row>
    <row r="36" spans="1:16" s="9" customFormat="1" x14ac:dyDescent="0.35">
      <c r="A36" s="8"/>
      <c r="B36" s="369"/>
      <c r="C36" s="370"/>
      <c r="D36" s="370"/>
      <c r="E36" s="370"/>
      <c r="F36" s="370"/>
      <c r="G36" s="370"/>
      <c r="H36" s="370"/>
      <c r="I36" s="370"/>
      <c r="J36" s="370"/>
      <c r="K36" s="370"/>
      <c r="L36" s="371"/>
      <c r="M36" s="25"/>
    </row>
    <row r="37" spans="1:16" s="9" customFormat="1" x14ac:dyDescent="0.35">
      <c r="A37" s="8"/>
      <c r="B37" s="369"/>
      <c r="C37" s="370"/>
      <c r="D37" s="370"/>
      <c r="E37" s="370"/>
      <c r="F37" s="370"/>
      <c r="G37" s="370"/>
      <c r="H37" s="370"/>
      <c r="I37" s="370"/>
      <c r="J37" s="370"/>
      <c r="K37" s="370"/>
      <c r="L37" s="371"/>
      <c r="M37" s="25"/>
    </row>
    <row r="38" spans="1:16" s="25" customFormat="1" x14ac:dyDescent="0.35">
      <c r="A38" s="75"/>
      <c r="B38" s="86"/>
      <c r="C38" s="87"/>
      <c r="D38" s="87"/>
      <c r="E38" s="87"/>
      <c r="F38" s="87"/>
      <c r="G38" s="87"/>
      <c r="H38" s="87"/>
      <c r="I38" s="87"/>
      <c r="J38" s="87"/>
      <c r="K38" s="87"/>
      <c r="L38" s="88"/>
    </row>
    <row r="39" spans="1:16" s="9" customFormat="1" x14ac:dyDescent="0.35">
      <c r="A39" s="8"/>
      <c r="B39" s="366" t="s">
        <v>24</v>
      </c>
      <c r="C39" s="367"/>
      <c r="D39" s="367"/>
      <c r="E39" s="367"/>
      <c r="F39" s="367"/>
      <c r="G39" s="367"/>
      <c r="H39" s="367"/>
      <c r="I39" s="367"/>
      <c r="J39" s="367"/>
      <c r="K39" s="367"/>
      <c r="L39" s="368"/>
      <c r="M39" s="84"/>
    </row>
    <row r="40" spans="1:16" s="25" customFormat="1" x14ac:dyDescent="0.35">
      <c r="A40" s="75"/>
      <c r="B40" s="85"/>
      <c r="C40" s="76"/>
      <c r="D40" s="76"/>
      <c r="E40" s="76"/>
      <c r="F40" s="76"/>
      <c r="G40" s="76"/>
      <c r="H40" s="76"/>
      <c r="I40" s="76"/>
      <c r="J40" s="76"/>
      <c r="K40" s="76"/>
      <c r="L40" s="77"/>
    </row>
    <row r="41" spans="1:16" s="25" customFormat="1" ht="18.649999999999999" customHeight="1" x14ac:dyDescent="0.35">
      <c r="A41" s="75"/>
      <c r="B41" s="256" t="str">
        <f>IF(Intro!$G$24="English",O41,P41)</f>
        <v xml:space="preserve">If any of the calculated capacity utilization rates are higher than 100%, explain why this has occurred.
</v>
      </c>
      <c r="C41" s="257"/>
      <c r="D41" s="257"/>
      <c r="E41" s="257"/>
      <c r="F41" s="257"/>
      <c r="G41" s="257"/>
      <c r="H41" s="257"/>
      <c r="I41" s="257"/>
      <c r="J41" s="257"/>
      <c r="K41" s="257"/>
      <c r="L41" s="258"/>
      <c r="O41" s="25" t="s">
        <v>103</v>
      </c>
      <c r="P41" s="25" t="s">
        <v>148</v>
      </c>
    </row>
    <row r="42" spans="1:16" s="25" customFormat="1" x14ac:dyDescent="0.35">
      <c r="A42" s="75"/>
      <c r="B42" s="85"/>
      <c r="C42" s="76"/>
      <c r="D42" s="76"/>
      <c r="E42" s="76"/>
      <c r="F42" s="76"/>
      <c r="G42" s="76"/>
      <c r="H42" s="76"/>
      <c r="I42" s="76"/>
      <c r="J42" s="76"/>
      <c r="K42" s="76"/>
      <c r="L42" s="77"/>
    </row>
    <row r="43" spans="1:16" s="9" customFormat="1" x14ac:dyDescent="0.35">
      <c r="A43" s="8"/>
      <c r="B43" s="369"/>
      <c r="C43" s="370"/>
      <c r="D43" s="370"/>
      <c r="E43" s="370"/>
      <c r="F43" s="370"/>
      <c r="G43" s="370"/>
      <c r="H43" s="370"/>
      <c r="I43" s="370"/>
      <c r="J43" s="370"/>
      <c r="K43" s="370"/>
      <c r="L43" s="371"/>
      <c r="M43" s="25"/>
    </row>
    <row r="44" spans="1:16" s="9" customFormat="1" x14ac:dyDescent="0.35">
      <c r="A44" s="8"/>
      <c r="B44" s="369"/>
      <c r="C44" s="370"/>
      <c r="D44" s="370"/>
      <c r="E44" s="370"/>
      <c r="F44" s="370"/>
      <c r="G44" s="370"/>
      <c r="H44" s="370"/>
      <c r="I44" s="370"/>
      <c r="J44" s="370"/>
      <c r="K44" s="370"/>
      <c r="L44" s="371"/>
      <c r="M44" s="25"/>
    </row>
    <row r="45" spans="1:16" s="9" customFormat="1" x14ac:dyDescent="0.35">
      <c r="A45" s="8"/>
      <c r="B45" s="369"/>
      <c r="C45" s="370"/>
      <c r="D45" s="370"/>
      <c r="E45" s="370"/>
      <c r="F45" s="370"/>
      <c r="G45" s="370"/>
      <c r="H45" s="370"/>
      <c r="I45" s="370"/>
      <c r="J45" s="370"/>
      <c r="K45" s="370"/>
      <c r="L45" s="371"/>
      <c r="M45" s="25"/>
    </row>
    <row r="46" spans="1:16" s="9" customFormat="1" x14ac:dyDescent="0.35">
      <c r="A46" s="8"/>
      <c r="B46" s="369"/>
      <c r="C46" s="370"/>
      <c r="D46" s="370"/>
      <c r="E46" s="370"/>
      <c r="F46" s="370"/>
      <c r="G46" s="370"/>
      <c r="H46" s="370"/>
      <c r="I46" s="370"/>
      <c r="J46" s="370"/>
      <c r="K46" s="370"/>
      <c r="L46" s="371"/>
      <c r="M46" s="25"/>
    </row>
    <row r="47" spans="1:16" s="9" customFormat="1" x14ac:dyDescent="0.35">
      <c r="A47" s="8"/>
      <c r="B47" s="369"/>
      <c r="C47" s="370"/>
      <c r="D47" s="370"/>
      <c r="E47" s="370"/>
      <c r="F47" s="370"/>
      <c r="G47" s="370"/>
      <c r="H47" s="370"/>
      <c r="I47" s="370"/>
      <c r="J47" s="370"/>
      <c r="K47" s="370"/>
      <c r="L47" s="371"/>
      <c r="M47" s="25"/>
    </row>
    <row r="48" spans="1:16" s="9" customFormat="1" x14ac:dyDescent="0.35">
      <c r="A48" s="8"/>
      <c r="B48" s="369"/>
      <c r="C48" s="370"/>
      <c r="D48" s="370"/>
      <c r="E48" s="370"/>
      <c r="F48" s="370"/>
      <c r="G48" s="370"/>
      <c r="H48" s="370"/>
      <c r="I48" s="370"/>
      <c r="J48" s="370"/>
      <c r="K48" s="370"/>
      <c r="L48" s="371"/>
      <c r="M48" s="25"/>
    </row>
    <row r="49" spans="1:16" s="9" customFormat="1" x14ac:dyDescent="0.35">
      <c r="A49" s="8"/>
      <c r="B49" s="369"/>
      <c r="C49" s="370"/>
      <c r="D49" s="370"/>
      <c r="E49" s="370"/>
      <c r="F49" s="370"/>
      <c r="G49" s="370"/>
      <c r="H49" s="370"/>
      <c r="I49" s="370"/>
      <c r="J49" s="370"/>
      <c r="K49" s="370"/>
      <c r="L49" s="371"/>
      <c r="M49" s="25"/>
    </row>
    <row r="50" spans="1:16" s="9" customFormat="1" x14ac:dyDescent="0.35">
      <c r="A50" s="8"/>
      <c r="B50" s="369"/>
      <c r="C50" s="370"/>
      <c r="D50" s="370"/>
      <c r="E50" s="370"/>
      <c r="F50" s="370"/>
      <c r="G50" s="370"/>
      <c r="H50" s="370"/>
      <c r="I50" s="370"/>
      <c r="J50" s="370"/>
      <c r="K50" s="370"/>
      <c r="L50" s="371"/>
      <c r="M50" s="25"/>
    </row>
    <row r="51" spans="1:16" s="25" customFormat="1" x14ac:dyDescent="0.35">
      <c r="A51" s="75"/>
      <c r="B51" s="86"/>
      <c r="C51" s="87"/>
      <c r="D51" s="87"/>
      <c r="E51" s="87"/>
      <c r="F51" s="87"/>
      <c r="G51" s="87"/>
      <c r="H51" s="87"/>
      <c r="I51" s="87"/>
      <c r="J51" s="87"/>
      <c r="K51" s="87"/>
      <c r="L51" s="88"/>
    </row>
    <row r="52" spans="1:16" s="9" customFormat="1" x14ac:dyDescent="0.35">
      <c r="A52" s="8"/>
      <c r="B52" s="366" t="s">
        <v>25</v>
      </c>
      <c r="C52" s="367"/>
      <c r="D52" s="367"/>
      <c r="E52" s="367"/>
      <c r="F52" s="367"/>
      <c r="G52" s="367"/>
      <c r="H52" s="367"/>
      <c r="I52" s="367"/>
      <c r="J52" s="367"/>
      <c r="K52" s="367"/>
      <c r="L52" s="368"/>
      <c r="M52" s="84"/>
    </row>
    <row r="53" spans="1:16" s="25" customFormat="1" x14ac:dyDescent="0.35">
      <c r="A53" s="75"/>
      <c r="B53" s="85"/>
      <c r="C53" s="76"/>
      <c r="D53" s="76"/>
      <c r="E53" s="76"/>
      <c r="F53" s="76"/>
      <c r="G53" s="76"/>
      <c r="H53" s="76"/>
      <c r="I53" s="76"/>
      <c r="J53" s="76"/>
      <c r="K53" s="76"/>
      <c r="L53" s="77"/>
    </row>
    <row r="54" spans="1:16" s="25" customFormat="1" x14ac:dyDescent="0.35">
      <c r="A54" s="75"/>
      <c r="B54" s="256" t="str">
        <f>IF(Intro!$G$24="English",O54,P54)</f>
        <v>If practical plant capacity has changed since January 1, 2023, explain how this was achieved.</v>
      </c>
      <c r="C54" s="257"/>
      <c r="D54" s="257"/>
      <c r="E54" s="257"/>
      <c r="F54" s="257"/>
      <c r="G54" s="257"/>
      <c r="H54" s="257"/>
      <c r="I54" s="257"/>
      <c r="J54" s="257"/>
      <c r="K54" s="257"/>
      <c r="L54" s="258"/>
      <c r="O54" s="25" t="str">
        <f>"If practical plant capacity has changed since January 1, "&amp;Variables!$B$6&amp;", explain how this was achieved."</f>
        <v>If practical plant capacity has changed since January 1, 2023, explain how this was achieved.</v>
      </c>
      <c r="P54" s="25" t="str">
        <f>"Si la capacité pratique de l’usine a changé depuis le 1er janvier "&amp;Variables!B6&amp;", expliquez comment cela a été réalisé."</f>
        <v>Si la capacité pratique de l’usine a changé depuis le 1er janvier 2023, expliquez comment cela a été réalisé.</v>
      </c>
    </row>
    <row r="55" spans="1:16" s="25" customFormat="1" x14ac:dyDescent="0.35">
      <c r="A55" s="75"/>
      <c r="B55" s="85"/>
      <c r="C55" s="76"/>
      <c r="D55" s="76"/>
      <c r="E55" s="76"/>
      <c r="F55" s="76"/>
      <c r="G55" s="76"/>
      <c r="H55" s="76"/>
      <c r="I55" s="76"/>
      <c r="J55" s="76"/>
      <c r="K55" s="76"/>
      <c r="L55" s="77"/>
    </row>
    <row r="56" spans="1:16" s="9" customFormat="1" x14ac:dyDescent="0.35">
      <c r="A56" s="8"/>
      <c r="B56" s="369"/>
      <c r="C56" s="370"/>
      <c r="D56" s="370"/>
      <c r="E56" s="370"/>
      <c r="F56" s="370"/>
      <c r="G56" s="370"/>
      <c r="H56" s="370"/>
      <c r="I56" s="370"/>
      <c r="J56" s="370"/>
      <c r="K56" s="370"/>
      <c r="L56" s="371"/>
      <c r="M56" s="25"/>
    </row>
    <row r="57" spans="1:16" s="9" customFormat="1" x14ac:dyDescent="0.35">
      <c r="A57" s="8"/>
      <c r="B57" s="369"/>
      <c r="C57" s="370"/>
      <c r="D57" s="370"/>
      <c r="E57" s="370"/>
      <c r="F57" s="370"/>
      <c r="G57" s="370"/>
      <c r="H57" s="370"/>
      <c r="I57" s="370"/>
      <c r="J57" s="370"/>
      <c r="K57" s="370"/>
      <c r="L57" s="371"/>
      <c r="M57" s="25"/>
    </row>
    <row r="58" spans="1:16" s="9" customFormat="1" x14ac:dyDescent="0.35">
      <c r="A58" s="8"/>
      <c r="B58" s="369"/>
      <c r="C58" s="370"/>
      <c r="D58" s="370"/>
      <c r="E58" s="370"/>
      <c r="F58" s="370"/>
      <c r="G58" s="370"/>
      <c r="H58" s="370"/>
      <c r="I58" s="370"/>
      <c r="J58" s="370"/>
      <c r="K58" s="370"/>
      <c r="L58" s="371"/>
      <c r="M58" s="25"/>
    </row>
    <row r="59" spans="1:16" s="9" customFormat="1" x14ac:dyDescent="0.35">
      <c r="A59" s="8"/>
      <c r="B59" s="369"/>
      <c r="C59" s="370"/>
      <c r="D59" s="370"/>
      <c r="E59" s="370"/>
      <c r="F59" s="370"/>
      <c r="G59" s="370"/>
      <c r="H59" s="370"/>
      <c r="I59" s="370"/>
      <c r="J59" s="370"/>
      <c r="K59" s="370"/>
      <c r="L59" s="371"/>
      <c r="M59" s="25"/>
    </row>
    <row r="60" spans="1:16" s="9" customFormat="1" x14ac:dyDescent="0.35">
      <c r="A60" s="8"/>
      <c r="B60" s="369"/>
      <c r="C60" s="370"/>
      <c r="D60" s="370"/>
      <c r="E60" s="370"/>
      <c r="F60" s="370"/>
      <c r="G60" s="370"/>
      <c r="H60" s="370"/>
      <c r="I60" s="370"/>
      <c r="J60" s="370"/>
      <c r="K60" s="370"/>
      <c r="L60" s="371"/>
      <c r="M60" s="25"/>
    </row>
    <row r="61" spans="1:16" s="9" customFormat="1" x14ac:dyDescent="0.35">
      <c r="A61" s="8"/>
      <c r="B61" s="369"/>
      <c r="C61" s="370"/>
      <c r="D61" s="370"/>
      <c r="E61" s="370"/>
      <c r="F61" s="370"/>
      <c r="G61" s="370"/>
      <c r="H61" s="370"/>
      <c r="I61" s="370"/>
      <c r="J61" s="370"/>
      <c r="K61" s="370"/>
      <c r="L61" s="371"/>
      <c r="M61" s="25"/>
    </row>
    <row r="62" spans="1:16" s="9" customFormat="1" x14ac:dyDescent="0.35">
      <c r="A62" s="8"/>
      <c r="B62" s="369"/>
      <c r="C62" s="370"/>
      <c r="D62" s="370"/>
      <c r="E62" s="370"/>
      <c r="F62" s="370"/>
      <c r="G62" s="370"/>
      <c r="H62" s="370"/>
      <c r="I62" s="370"/>
      <c r="J62" s="370"/>
      <c r="K62" s="370"/>
      <c r="L62" s="371"/>
      <c r="M62" s="25"/>
    </row>
    <row r="63" spans="1:16" s="9" customFormat="1" x14ac:dyDescent="0.35">
      <c r="A63" s="8"/>
      <c r="B63" s="369"/>
      <c r="C63" s="370"/>
      <c r="D63" s="370"/>
      <c r="E63" s="370"/>
      <c r="F63" s="370"/>
      <c r="G63" s="370"/>
      <c r="H63" s="370"/>
      <c r="I63" s="370"/>
      <c r="J63" s="370"/>
      <c r="K63" s="370"/>
      <c r="L63" s="371"/>
      <c r="M63" s="25"/>
    </row>
    <row r="64" spans="1:16" s="25" customFormat="1" x14ac:dyDescent="0.35">
      <c r="A64" s="75"/>
      <c r="B64" s="86"/>
      <c r="C64" s="87"/>
      <c r="D64" s="87"/>
      <c r="E64" s="87"/>
      <c r="F64" s="87"/>
      <c r="G64" s="87"/>
      <c r="H64" s="87"/>
      <c r="I64" s="87"/>
      <c r="J64" s="87"/>
      <c r="K64" s="87"/>
      <c r="L64" s="88"/>
    </row>
    <row r="65" spans="1:16" s="9" customFormat="1" x14ac:dyDescent="0.35">
      <c r="A65" s="8"/>
      <c r="B65" s="366" t="s">
        <v>26</v>
      </c>
      <c r="C65" s="367"/>
      <c r="D65" s="367"/>
      <c r="E65" s="367"/>
      <c r="F65" s="367"/>
      <c r="G65" s="367"/>
      <c r="H65" s="367"/>
      <c r="I65" s="367"/>
      <c r="J65" s="367"/>
      <c r="K65" s="367"/>
      <c r="L65" s="368"/>
      <c r="M65" s="84"/>
    </row>
    <row r="66" spans="1:16" s="25" customFormat="1" x14ac:dyDescent="0.35">
      <c r="A66" s="75"/>
      <c r="B66" s="85"/>
      <c r="C66" s="76"/>
      <c r="D66" s="76"/>
      <c r="E66" s="76"/>
      <c r="F66" s="76"/>
      <c r="G66" s="76"/>
      <c r="H66" s="76"/>
      <c r="I66" s="76"/>
      <c r="J66" s="76"/>
      <c r="K66" s="76"/>
      <c r="L66" s="77"/>
    </row>
    <row r="67" spans="1:16" s="25" customFormat="1" x14ac:dyDescent="0.35">
      <c r="A67" s="75"/>
      <c r="B67" s="241" t="str">
        <f>IF(Intro!$G$24="English",O67,P67)</f>
        <v>Describe your firm’s plans to increase or decrease its practical plant capacity of the goods in the next two years, including target dates, target practical plant capacity, the plants involved and the reasons for the change.</v>
      </c>
      <c r="C67" s="242"/>
      <c r="D67" s="242"/>
      <c r="E67" s="242"/>
      <c r="F67" s="242"/>
      <c r="G67" s="242"/>
      <c r="H67" s="242"/>
      <c r="I67" s="242"/>
      <c r="J67" s="242"/>
      <c r="K67" s="242"/>
      <c r="L67" s="252"/>
      <c r="O67" s="25" t="s">
        <v>145</v>
      </c>
      <c r="P67" s="25" t="s">
        <v>104</v>
      </c>
    </row>
    <row r="68" spans="1:16" s="25" customFormat="1" x14ac:dyDescent="0.35">
      <c r="A68" s="75"/>
      <c r="B68" s="241"/>
      <c r="C68" s="242"/>
      <c r="D68" s="242"/>
      <c r="E68" s="242"/>
      <c r="F68" s="242"/>
      <c r="G68" s="242"/>
      <c r="H68" s="242"/>
      <c r="I68" s="242"/>
      <c r="J68" s="242"/>
      <c r="K68" s="242"/>
      <c r="L68" s="252"/>
    </row>
    <row r="69" spans="1:16" s="25" customFormat="1" x14ac:dyDescent="0.35">
      <c r="A69" s="75"/>
      <c r="B69" s="85"/>
      <c r="C69" s="76"/>
      <c r="D69" s="76"/>
      <c r="E69" s="76"/>
      <c r="F69" s="76"/>
      <c r="G69" s="76"/>
      <c r="H69" s="76"/>
      <c r="I69" s="76"/>
      <c r="J69" s="76"/>
      <c r="K69" s="76"/>
      <c r="L69" s="77"/>
    </row>
    <row r="70" spans="1:16" s="9" customFormat="1" x14ac:dyDescent="0.35">
      <c r="A70" s="8"/>
      <c r="B70" s="369"/>
      <c r="C70" s="370"/>
      <c r="D70" s="370"/>
      <c r="E70" s="370"/>
      <c r="F70" s="370"/>
      <c r="G70" s="370"/>
      <c r="H70" s="370"/>
      <c r="I70" s="370"/>
      <c r="J70" s="370"/>
      <c r="K70" s="370"/>
      <c r="L70" s="371"/>
      <c r="M70" s="25"/>
    </row>
    <row r="71" spans="1:16" s="9" customFormat="1" x14ac:dyDescent="0.35">
      <c r="A71" s="8"/>
      <c r="B71" s="369"/>
      <c r="C71" s="370"/>
      <c r="D71" s="370"/>
      <c r="E71" s="370"/>
      <c r="F71" s="370"/>
      <c r="G71" s="370"/>
      <c r="H71" s="370"/>
      <c r="I71" s="370"/>
      <c r="J71" s="370"/>
      <c r="K71" s="370"/>
      <c r="L71" s="371"/>
      <c r="M71" s="25"/>
    </row>
    <row r="72" spans="1:16" s="9" customFormat="1" x14ac:dyDescent="0.35">
      <c r="A72" s="8"/>
      <c r="B72" s="369"/>
      <c r="C72" s="370"/>
      <c r="D72" s="370"/>
      <c r="E72" s="370"/>
      <c r="F72" s="370"/>
      <c r="G72" s="370"/>
      <c r="H72" s="370"/>
      <c r="I72" s="370"/>
      <c r="J72" s="370"/>
      <c r="K72" s="370"/>
      <c r="L72" s="371"/>
      <c r="M72" s="25"/>
    </row>
    <row r="73" spans="1:16" s="9" customFormat="1" x14ac:dyDescent="0.35">
      <c r="A73" s="8"/>
      <c r="B73" s="369"/>
      <c r="C73" s="370"/>
      <c r="D73" s="370"/>
      <c r="E73" s="370"/>
      <c r="F73" s="370"/>
      <c r="G73" s="370"/>
      <c r="H73" s="370"/>
      <c r="I73" s="370"/>
      <c r="J73" s="370"/>
      <c r="K73" s="370"/>
      <c r="L73" s="371"/>
      <c r="M73" s="25"/>
    </row>
    <row r="74" spans="1:16" s="9" customFormat="1" x14ac:dyDescent="0.35">
      <c r="A74" s="8"/>
      <c r="B74" s="369"/>
      <c r="C74" s="370"/>
      <c r="D74" s="370"/>
      <c r="E74" s="370"/>
      <c r="F74" s="370"/>
      <c r="G74" s="370"/>
      <c r="H74" s="370"/>
      <c r="I74" s="370"/>
      <c r="J74" s="370"/>
      <c r="K74" s="370"/>
      <c r="L74" s="371"/>
      <c r="M74" s="25"/>
    </row>
    <row r="75" spans="1:16" s="9" customFormat="1" x14ac:dyDescent="0.35">
      <c r="A75" s="8"/>
      <c r="B75" s="369"/>
      <c r="C75" s="370"/>
      <c r="D75" s="370"/>
      <c r="E75" s="370"/>
      <c r="F75" s="370"/>
      <c r="G75" s="370"/>
      <c r="H75" s="370"/>
      <c r="I75" s="370"/>
      <c r="J75" s="370"/>
      <c r="K75" s="370"/>
      <c r="L75" s="371"/>
      <c r="M75" s="25"/>
    </row>
    <row r="76" spans="1:16" s="9" customFormat="1" x14ac:dyDescent="0.35">
      <c r="A76" s="8"/>
      <c r="B76" s="369"/>
      <c r="C76" s="370"/>
      <c r="D76" s="370"/>
      <c r="E76" s="370"/>
      <c r="F76" s="370"/>
      <c r="G76" s="370"/>
      <c r="H76" s="370"/>
      <c r="I76" s="370"/>
      <c r="J76" s="370"/>
      <c r="K76" s="370"/>
      <c r="L76" s="371"/>
      <c r="M76" s="25"/>
    </row>
    <row r="77" spans="1:16" s="9" customFormat="1" x14ac:dyDescent="0.35">
      <c r="A77" s="8"/>
      <c r="B77" s="369"/>
      <c r="C77" s="370"/>
      <c r="D77" s="370"/>
      <c r="E77" s="370"/>
      <c r="F77" s="370"/>
      <c r="G77" s="370"/>
      <c r="H77" s="370"/>
      <c r="I77" s="370"/>
      <c r="J77" s="370"/>
      <c r="K77" s="370"/>
      <c r="L77" s="371"/>
      <c r="M77" s="25"/>
    </row>
    <row r="78" spans="1:16" s="25" customFormat="1" x14ac:dyDescent="0.35">
      <c r="A78" s="75"/>
      <c r="B78" s="86"/>
      <c r="C78" s="87"/>
      <c r="D78" s="87"/>
      <c r="E78" s="87"/>
      <c r="F78" s="87"/>
      <c r="G78" s="87"/>
      <c r="H78" s="87"/>
      <c r="I78" s="87"/>
      <c r="J78" s="87"/>
      <c r="K78" s="87"/>
      <c r="L78" s="88"/>
    </row>
    <row r="79" spans="1:16" s="9" customFormat="1" x14ac:dyDescent="0.35">
      <c r="A79" s="8"/>
      <c r="B79" s="366" t="s">
        <v>27</v>
      </c>
      <c r="C79" s="367"/>
      <c r="D79" s="367"/>
      <c r="E79" s="367"/>
      <c r="F79" s="367"/>
      <c r="G79" s="367"/>
      <c r="H79" s="367"/>
      <c r="I79" s="367"/>
      <c r="J79" s="367"/>
      <c r="K79" s="367"/>
      <c r="L79" s="368"/>
      <c r="M79" s="84"/>
    </row>
    <row r="80" spans="1:16" s="25" customFormat="1" x14ac:dyDescent="0.35">
      <c r="A80" s="75"/>
      <c r="B80" s="85"/>
      <c r="C80" s="76"/>
      <c r="D80" s="76"/>
      <c r="E80" s="76"/>
      <c r="F80" s="76"/>
      <c r="G80" s="76"/>
      <c r="H80" s="76"/>
      <c r="I80" s="76"/>
      <c r="J80" s="76"/>
      <c r="K80" s="76"/>
      <c r="L80" s="77"/>
    </row>
    <row r="81" spans="1:16" s="25" customFormat="1" ht="14.25" customHeight="1" x14ac:dyDescent="0.35">
      <c r="A81" s="75"/>
      <c r="B81" s="376" t="str">
        <f>IF(Intro!$G$24="English",O81,P81)</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1" s="377"/>
      <c r="D81" s="377"/>
      <c r="E81" s="377"/>
      <c r="F81" s="377"/>
      <c r="G81" s="377"/>
      <c r="H81" s="377"/>
      <c r="I81" s="377"/>
      <c r="J81" s="377"/>
      <c r="K81" s="377"/>
      <c r="L81" s="378"/>
      <c r="O81" s="25" t="s">
        <v>146</v>
      </c>
      <c r="P81" s="25" t="s">
        <v>105</v>
      </c>
    </row>
    <row r="82" spans="1:16" s="25" customFormat="1" x14ac:dyDescent="0.35">
      <c r="A82" s="75"/>
      <c r="B82" s="376"/>
      <c r="C82" s="377"/>
      <c r="D82" s="377"/>
      <c r="E82" s="377"/>
      <c r="F82" s="377"/>
      <c r="G82" s="377"/>
      <c r="H82" s="377"/>
      <c r="I82" s="377"/>
      <c r="J82" s="377"/>
      <c r="K82" s="377"/>
      <c r="L82" s="378"/>
    </row>
    <row r="83" spans="1:16" s="25" customFormat="1" x14ac:dyDescent="0.35">
      <c r="A83" s="75"/>
      <c r="B83" s="85"/>
      <c r="C83" s="76"/>
      <c r="D83" s="76"/>
      <c r="E83" s="76"/>
      <c r="F83" s="76"/>
      <c r="G83" s="76"/>
      <c r="H83" s="76"/>
      <c r="I83" s="76"/>
      <c r="J83" s="76"/>
      <c r="K83" s="76"/>
      <c r="L83" s="77"/>
    </row>
    <row r="84" spans="1:16" s="9" customFormat="1" x14ac:dyDescent="0.35">
      <c r="A84" s="8"/>
      <c r="B84" s="369"/>
      <c r="C84" s="370"/>
      <c r="D84" s="370"/>
      <c r="E84" s="370"/>
      <c r="F84" s="370"/>
      <c r="G84" s="370"/>
      <c r="H84" s="370"/>
      <c r="I84" s="370"/>
      <c r="J84" s="370"/>
      <c r="K84" s="370"/>
      <c r="L84" s="371"/>
      <c r="M84" s="25"/>
    </row>
    <row r="85" spans="1:16" s="9" customFormat="1" x14ac:dyDescent="0.35">
      <c r="A85" s="8"/>
      <c r="B85" s="369"/>
      <c r="C85" s="370"/>
      <c r="D85" s="370"/>
      <c r="E85" s="370"/>
      <c r="F85" s="370"/>
      <c r="G85" s="370"/>
      <c r="H85" s="370"/>
      <c r="I85" s="370"/>
      <c r="J85" s="370"/>
      <c r="K85" s="370"/>
      <c r="L85" s="371"/>
      <c r="M85" s="25"/>
    </row>
    <row r="86" spans="1:16" s="9" customFormat="1" x14ac:dyDescent="0.35">
      <c r="A86" s="8"/>
      <c r="B86" s="369"/>
      <c r="C86" s="370"/>
      <c r="D86" s="370"/>
      <c r="E86" s="370"/>
      <c r="F86" s="370"/>
      <c r="G86" s="370"/>
      <c r="H86" s="370"/>
      <c r="I86" s="370"/>
      <c r="J86" s="370"/>
      <c r="K86" s="370"/>
      <c r="L86" s="371"/>
      <c r="M86" s="25"/>
    </row>
    <row r="87" spans="1:16" s="9" customFormat="1" x14ac:dyDescent="0.35">
      <c r="A87" s="8"/>
      <c r="B87" s="369"/>
      <c r="C87" s="370"/>
      <c r="D87" s="370"/>
      <c r="E87" s="370"/>
      <c r="F87" s="370"/>
      <c r="G87" s="370"/>
      <c r="H87" s="370"/>
      <c r="I87" s="370"/>
      <c r="J87" s="370"/>
      <c r="K87" s="370"/>
      <c r="L87" s="371"/>
      <c r="M87" s="25"/>
    </row>
    <row r="88" spans="1:16" s="9" customFormat="1" x14ac:dyDescent="0.35">
      <c r="A88" s="8"/>
      <c r="B88" s="369"/>
      <c r="C88" s="370"/>
      <c r="D88" s="370"/>
      <c r="E88" s="370"/>
      <c r="F88" s="370"/>
      <c r="G88" s="370"/>
      <c r="H88" s="370"/>
      <c r="I88" s="370"/>
      <c r="J88" s="370"/>
      <c r="K88" s="370"/>
      <c r="L88" s="371"/>
      <c r="M88" s="25"/>
    </row>
    <row r="89" spans="1:16" s="9" customFormat="1" x14ac:dyDescent="0.35">
      <c r="A89" s="8"/>
      <c r="B89" s="369"/>
      <c r="C89" s="370"/>
      <c r="D89" s="370"/>
      <c r="E89" s="370"/>
      <c r="F89" s="370"/>
      <c r="G89" s="370"/>
      <c r="H89" s="370"/>
      <c r="I89" s="370"/>
      <c r="J89" s="370"/>
      <c r="K89" s="370"/>
      <c r="L89" s="371"/>
      <c r="M89" s="25"/>
    </row>
    <row r="90" spans="1:16" s="9" customFormat="1" x14ac:dyDescent="0.35">
      <c r="A90" s="8"/>
      <c r="B90" s="369"/>
      <c r="C90" s="370"/>
      <c r="D90" s="370"/>
      <c r="E90" s="370"/>
      <c r="F90" s="370"/>
      <c r="G90" s="370"/>
      <c r="H90" s="370"/>
      <c r="I90" s="370"/>
      <c r="J90" s="370"/>
      <c r="K90" s="370"/>
      <c r="L90" s="371"/>
      <c r="M90" s="25"/>
    </row>
    <row r="91" spans="1:16" s="9" customFormat="1" x14ac:dyDescent="0.35">
      <c r="A91" s="8"/>
      <c r="B91" s="369"/>
      <c r="C91" s="370"/>
      <c r="D91" s="370"/>
      <c r="E91" s="370"/>
      <c r="F91" s="370"/>
      <c r="G91" s="370"/>
      <c r="H91" s="370"/>
      <c r="I91" s="370"/>
      <c r="J91" s="370"/>
      <c r="K91" s="370"/>
      <c r="L91" s="371"/>
      <c r="M91" s="25"/>
    </row>
    <row r="92" spans="1:16" s="25" customFormat="1" x14ac:dyDescent="0.35">
      <c r="A92" s="75"/>
      <c r="B92" s="86"/>
      <c r="C92" s="87"/>
      <c r="D92" s="87"/>
      <c r="E92" s="87"/>
      <c r="F92" s="87"/>
      <c r="G92" s="87"/>
      <c r="H92" s="87"/>
      <c r="I92" s="87"/>
      <c r="J92" s="87"/>
      <c r="K92" s="87"/>
      <c r="L92" s="88"/>
    </row>
    <row r="93" spans="1:16" s="9" customFormat="1" x14ac:dyDescent="0.35">
      <c r="A93" s="8"/>
      <c r="B93" s="366" t="s">
        <v>30</v>
      </c>
      <c r="C93" s="367"/>
      <c r="D93" s="367"/>
      <c r="E93" s="367"/>
      <c r="F93" s="367"/>
      <c r="G93" s="367"/>
      <c r="H93" s="367"/>
      <c r="I93" s="367"/>
      <c r="J93" s="367"/>
      <c r="K93" s="367"/>
      <c r="L93" s="368"/>
      <c r="M93" s="84"/>
    </row>
    <row r="94" spans="1:16" s="25" customFormat="1" x14ac:dyDescent="0.35">
      <c r="A94" s="75"/>
      <c r="B94" s="85"/>
      <c r="C94" s="76"/>
      <c r="D94" s="76"/>
      <c r="E94" s="76"/>
      <c r="F94" s="76"/>
      <c r="G94" s="76"/>
      <c r="H94" s="76"/>
      <c r="I94" s="76"/>
      <c r="J94" s="76"/>
      <c r="K94" s="76"/>
      <c r="L94" s="77"/>
    </row>
    <row r="95" spans="1:16" s="25" customFormat="1" x14ac:dyDescent="0.35">
      <c r="A95" s="75"/>
      <c r="B95" s="376" t="str">
        <f>IF(Intro!$G$24="English",O95,P95)</f>
        <v>Describe your firm’s plans to change the product mix of the goods produced on the same equipment, in the next two years. Provide the rationale and assumptions underlying these strategies and objectives.</v>
      </c>
      <c r="C95" s="377"/>
      <c r="D95" s="377"/>
      <c r="E95" s="377"/>
      <c r="F95" s="377"/>
      <c r="G95" s="377"/>
      <c r="H95" s="377"/>
      <c r="I95" s="377"/>
      <c r="J95" s="377"/>
      <c r="K95" s="377"/>
      <c r="L95" s="378"/>
      <c r="O95" s="25" t="s">
        <v>147</v>
      </c>
      <c r="P95" s="25" t="s">
        <v>106</v>
      </c>
    </row>
    <row r="96" spans="1:16" s="25" customFormat="1" x14ac:dyDescent="0.35">
      <c r="A96" s="75"/>
      <c r="B96" s="376"/>
      <c r="C96" s="377"/>
      <c r="D96" s="377"/>
      <c r="E96" s="377"/>
      <c r="F96" s="377"/>
      <c r="G96" s="377"/>
      <c r="H96" s="377"/>
      <c r="I96" s="377"/>
      <c r="J96" s="377"/>
      <c r="K96" s="377"/>
      <c r="L96" s="378"/>
    </row>
    <row r="97" spans="1:13" s="25" customFormat="1" x14ac:dyDescent="0.35">
      <c r="A97" s="75"/>
      <c r="B97" s="85"/>
      <c r="C97" s="76"/>
      <c r="D97" s="76"/>
      <c r="E97" s="76"/>
      <c r="F97" s="76"/>
      <c r="G97" s="76"/>
      <c r="H97" s="76"/>
      <c r="I97" s="76"/>
      <c r="J97" s="76"/>
      <c r="K97" s="76"/>
      <c r="L97" s="77"/>
    </row>
    <row r="98" spans="1:13" s="9" customFormat="1" x14ac:dyDescent="0.35">
      <c r="A98" s="8"/>
      <c r="B98" s="369"/>
      <c r="C98" s="370"/>
      <c r="D98" s="370"/>
      <c r="E98" s="370"/>
      <c r="F98" s="370"/>
      <c r="G98" s="370"/>
      <c r="H98" s="370"/>
      <c r="I98" s="370"/>
      <c r="J98" s="370"/>
      <c r="K98" s="370"/>
      <c r="L98" s="371"/>
      <c r="M98" s="25"/>
    </row>
    <row r="99" spans="1:13" s="9" customFormat="1" x14ac:dyDescent="0.35">
      <c r="A99" s="8"/>
      <c r="B99" s="369"/>
      <c r="C99" s="370"/>
      <c r="D99" s="370"/>
      <c r="E99" s="370"/>
      <c r="F99" s="370"/>
      <c r="G99" s="370"/>
      <c r="H99" s="370"/>
      <c r="I99" s="370"/>
      <c r="J99" s="370"/>
      <c r="K99" s="370"/>
      <c r="L99" s="371"/>
      <c r="M99" s="25"/>
    </row>
    <row r="100" spans="1:13" s="9" customFormat="1" x14ac:dyDescent="0.35">
      <c r="A100" s="8"/>
      <c r="B100" s="369"/>
      <c r="C100" s="370"/>
      <c r="D100" s="370"/>
      <c r="E100" s="370"/>
      <c r="F100" s="370"/>
      <c r="G100" s="370"/>
      <c r="H100" s="370"/>
      <c r="I100" s="370"/>
      <c r="J100" s="370"/>
      <c r="K100" s="370"/>
      <c r="L100" s="371"/>
      <c r="M100" s="25"/>
    </row>
    <row r="101" spans="1:13" s="9" customFormat="1" x14ac:dyDescent="0.35">
      <c r="A101" s="8"/>
      <c r="B101" s="369"/>
      <c r="C101" s="370"/>
      <c r="D101" s="370"/>
      <c r="E101" s="370"/>
      <c r="F101" s="370"/>
      <c r="G101" s="370"/>
      <c r="H101" s="370"/>
      <c r="I101" s="370"/>
      <c r="J101" s="370"/>
      <c r="K101" s="370"/>
      <c r="L101" s="371"/>
      <c r="M101" s="25"/>
    </row>
    <row r="102" spans="1:13" s="9" customFormat="1" x14ac:dyDescent="0.35">
      <c r="A102" s="8"/>
      <c r="B102" s="369"/>
      <c r="C102" s="370"/>
      <c r="D102" s="370"/>
      <c r="E102" s="370"/>
      <c r="F102" s="370"/>
      <c r="G102" s="370"/>
      <c r="H102" s="370"/>
      <c r="I102" s="370"/>
      <c r="J102" s="370"/>
      <c r="K102" s="370"/>
      <c r="L102" s="371"/>
      <c r="M102" s="25"/>
    </row>
    <row r="103" spans="1:13" s="9" customFormat="1" x14ac:dyDescent="0.35">
      <c r="A103" s="8"/>
      <c r="B103" s="369"/>
      <c r="C103" s="370"/>
      <c r="D103" s="370"/>
      <c r="E103" s="370"/>
      <c r="F103" s="370"/>
      <c r="G103" s="370"/>
      <c r="H103" s="370"/>
      <c r="I103" s="370"/>
      <c r="J103" s="370"/>
      <c r="K103" s="370"/>
      <c r="L103" s="371"/>
      <c r="M103" s="25"/>
    </row>
    <row r="104" spans="1:13" s="9" customFormat="1" x14ac:dyDescent="0.35">
      <c r="A104" s="8"/>
      <c r="B104" s="369"/>
      <c r="C104" s="370"/>
      <c r="D104" s="370"/>
      <c r="E104" s="370"/>
      <c r="F104" s="370"/>
      <c r="G104" s="370"/>
      <c r="H104" s="370"/>
      <c r="I104" s="370"/>
      <c r="J104" s="370"/>
      <c r="K104" s="370"/>
      <c r="L104" s="371"/>
      <c r="M104" s="25"/>
    </row>
    <row r="105" spans="1:13" s="9" customFormat="1" x14ac:dyDescent="0.35">
      <c r="A105" s="8"/>
      <c r="B105" s="369"/>
      <c r="C105" s="370"/>
      <c r="D105" s="370"/>
      <c r="E105" s="370"/>
      <c r="F105" s="370"/>
      <c r="G105" s="370"/>
      <c r="H105" s="370"/>
      <c r="I105" s="370"/>
      <c r="J105" s="370"/>
      <c r="K105" s="370"/>
      <c r="L105" s="371"/>
      <c r="M105" s="25"/>
    </row>
    <row r="106" spans="1:13" s="25" customFormat="1" x14ac:dyDescent="0.35">
      <c r="A106" s="75"/>
      <c r="B106" s="86"/>
      <c r="C106" s="87"/>
      <c r="D106" s="87"/>
      <c r="E106" s="87"/>
      <c r="F106" s="87"/>
      <c r="G106" s="87"/>
      <c r="H106" s="87"/>
      <c r="I106" s="87"/>
      <c r="J106" s="87"/>
      <c r="K106" s="87"/>
      <c r="L106" s="88"/>
    </row>
  </sheetData>
  <sheetProtection algorithmName="SHA-512" hashValue="AONJBeS6p3Y2DBJfVGtCbc2tj9Y3cOXVsCwGeSYs9ydlGs4hN7c3ZNU6AZg5RRpsQOpaRvxG43Ye63u4Tb00WQ==" saltValue="nX0ICKKPZEVFXUOw72pdfQ==" spinCount="100000" sheet="1" objects="1" scenarios="1" selectLockedCells="1"/>
  <mergeCells count="38">
    <mergeCell ref="J17:J18"/>
    <mergeCell ref="K17:K18"/>
    <mergeCell ref="B15:L15"/>
    <mergeCell ref="B19:E19"/>
    <mergeCell ref="B21:E21"/>
    <mergeCell ref="G17:G18"/>
    <mergeCell ref="H17:H18"/>
    <mergeCell ref="I17:I18"/>
    <mergeCell ref="B23:E23"/>
    <mergeCell ref="B24:E24"/>
    <mergeCell ref="B28:L28"/>
    <mergeCell ref="B20:E20"/>
    <mergeCell ref="B26:L26"/>
    <mergeCell ref="B22:E22"/>
    <mergeCell ref="B4:L4"/>
    <mergeCell ref="B13:L13"/>
    <mergeCell ref="B9:L9"/>
    <mergeCell ref="B10:L10"/>
    <mergeCell ref="B5:L5"/>
    <mergeCell ref="B6:L6"/>
    <mergeCell ref="B8:L8"/>
    <mergeCell ref="B12:L12"/>
    <mergeCell ref="B93:L93"/>
    <mergeCell ref="B98:L105"/>
    <mergeCell ref="B95:L96"/>
    <mergeCell ref="B30:L37"/>
    <mergeCell ref="B43:L50"/>
    <mergeCell ref="B56:L63"/>
    <mergeCell ref="B70:L77"/>
    <mergeCell ref="B84:L91"/>
    <mergeCell ref="B65:L65"/>
    <mergeCell ref="B67:L68"/>
    <mergeCell ref="B41:L41"/>
    <mergeCell ref="B54:L54"/>
    <mergeCell ref="B39:L39"/>
    <mergeCell ref="B52:L52"/>
    <mergeCell ref="B81:L82"/>
    <mergeCell ref="B79:L79"/>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4:L84 B70:L70 B56:L56 B30:L33 B43:L43 B86:L88 B45:L47 B58:L60 B72:L74 B98:L101"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3:K24 G21:K21" xr:uid="{F776B4C4-FB9F-4E6D-9659-ADBE0E6C3F52}">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19:K20 G22:K22" xr:uid="{B2A2681B-6B72-4833-B16C-7963DF3BF9E3}">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6"/>
  <sheetViews>
    <sheetView showGridLines="0" zoomScaleNormal="100" workbookViewId="0">
      <selection activeCell="H24" sqref="H24:H25"/>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5" width="29.1796875" style="70" hidden="1" customWidth="1"/>
    <col min="16" max="16" width="25.81640625" style="70" hidden="1" customWidth="1"/>
    <col min="17" max="17" width="9.453125" style="70" customWidth="1"/>
    <col min="18" max="16384" width="9.453125" style="70"/>
  </cols>
  <sheetData>
    <row r="1" spans="1:16" x14ac:dyDescent="0.35">
      <c r="O1" s="127" t="s">
        <v>279</v>
      </c>
      <c r="P1" s="127" t="s">
        <v>279</v>
      </c>
    </row>
    <row r="2" spans="1:16" x14ac:dyDescent="0.35">
      <c r="B2" s="10" t="str">
        <f>'Pro 1'!B2</f>
        <v>PROTECTED</v>
      </c>
      <c r="C2" s="10"/>
      <c r="D2" s="10"/>
      <c r="O2" s="9" t="s">
        <v>58</v>
      </c>
      <c r="P2" s="9" t="s">
        <v>70</v>
      </c>
    </row>
    <row r="3" spans="1:16" x14ac:dyDescent="0.35">
      <c r="B3" s="2"/>
      <c r="C3" s="2"/>
      <c r="D3" s="2"/>
      <c r="O3" s="5"/>
      <c r="P3" s="5"/>
    </row>
    <row r="4" spans="1:16" s="5" customFormat="1" x14ac:dyDescent="0.35">
      <c r="A4" s="11"/>
      <c r="B4" s="229" t="str">
        <f>Info!B4</f>
        <v>FOREIGN PRODUCER QUESTIONNAIRE</v>
      </c>
      <c r="C4" s="230"/>
      <c r="D4" s="230"/>
      <c r="E4" s="230"/>
      <c r="F4" s="230"/>
      <c r="G4" s="230"/>
      <c r="H4" s="230"/>
      <c r="I4" s="230"/>
      <c r="J4" s="230"/>
      <c r="K4" s="230"/>
      <c r="L4" s="231"/>
      <c r="M4" s="7"/>
      <c r="N4" s="7"/>
      <c r="O4" s="6"/>
      <c r="P4" s="6"/>
    </row>
    <row r="5" spans="1:16" s="5" customFormat="1" x14ac:dyDescent="0.35">
      <c r="A5" s="11"/>
      <c r="B5" s="232" t="str">
        <f>Info!B5</f>
        <v>RR-2025-006</v>
      </c>
      <c r="C5" s="233"/>
      <c r="D5" s="233"/>
      <c r="E5" s="233"/>
      <c r="F5" s="233"/>
      <c r="G5" s="233"/>
      <c r="H5" s="233"/>
      <c r="I5" s="233"/>
      <c r="J5" s="233"/>
      <c r="K5" s="233"/>
      <c r="L5" s="234"/>
      <c r="M5" s="7"/>
      <c r="N5" s="7"/>
      <c r="O5" s="6"/>
      <c r="P5" s="6"/>
    </row>
    <row r="6" spans="1:16" s="6" customFormat="1" x14ac:dyDescent="0.35">
      <c r="A6" s="11"/>
      <c r="B6" s="232" t="str">
        <f>Info!B6</f>
        <v>OIL COUNTRY TUBULAR GOODS II</v>
      </c>
      <c r="C6" s="233"/>
      <c r="D6" s="233"/>
      <c r="E6" s="233"/>
      <c r="F6" s="233"/>
      <c r="G6" s="233"/>
      <c r="H6" s="233"/>
      <c r="I6" s="233"/>
      <c r="J6" s="233"/>
      <c r="K6" s="233"/>
      <c r="L6" s="234"/>
      <c r="O6" s="12"/>
      <c r="P6" s="12"/>
    </row>
    <row r="7" spans="1:16" s="6" customFormat="1" x14ac:dyDescent="0.35">
      <c r="A7" s="11"/>
      <c r="B7" s="118"/>
      <c r="C7" s="119"/>
      <c r="D7" s="119"/>
      <c r="E7" s="119"/>
      <c r="F7" s="119"/>
      <c r="G7" s="119"/>
      <c r="H7" s="119"/>
      <c r="I7" s="119"/>
      <c r="J7" s="119"/>
      <c r="K7" s="119"/>
      <c r="L7" s="120"/>
      <c r="O7" s="23"/>
    </row>
    <row r="8" spans="1:16" s="6" customFormat="1" ht="14.25" customHeight="1" x14ac:dyDescent="0.35">
      <c r="A8" s="11"/>
      <c r="B8" s="357" t="str">
        <f>Public!B8</f>
        <v>The goods in the following questions refer to oil country tubular goods as defined in the product description on the Intro tab.</v>
      </c>
      <c r="C8" s="358"/>
      <c r="D8" s="358"/>
      <c r="E8" s="358"/>
      <c r="F8" s="358"/>
      <c r="G8" s="358"/>
      <c r="H8" s="358"/>
      <c r="I8" s="358"/>
      <c r="J8" s="358"/>
      <c r="K8" s="358"/>
      <c r="L8" s="359"/>
      <c r="O8" s="12"/>
      <c r="P8" s="12"/>
    </row>
    <row r="9" spans="1:16" s="6" customFormat="1" x14ac:dyDescent="0.35">
      <c r="A9" s="11"/>
      <c r="B9" s="342" t="str">
        <f>Public!B9</f>
        <v>Product information and a glossary of terms can be found in the Info tab.</v>
      </c>
      <c r="C9" s="343"/>
      <c r="D9" s="343"/>
      <c r="E9" s="343"/>
      <c r="F9" s="343"/>
      <c r="G9" s="343"/>
      <c r="H9" s="343"/>
      <c r="I9" s="343"/>
      <c r="J9" s="343"/>
      <c r="K9" s="343"/>
      <c r="L9" s="344"/>
      <c r="O9" s="12"/>
    </row>
    <row r="10" spans="1:16" s="6" customFormat="1" x14ac:dyDescent="0.35">
      <c r="A10" s="11"/>
      <c r="B10" s="342" t="str">
        <f>'Pro 1'!B10</f>
        <v xml:space="preserve">Use the AddPro tab if more space is needed.
</v>
      </c>
      <c r="C10" s="343"/>
      <c r="D10" s="343"/>
      <c r="E10" s="343"/>
      <c r="F10" s="343"/>
      <c r="G10" s="343"/>
      <c r="H10" s="343"/>
      <c r="I10" s="343"/>
      <c r="J10" s="343"/>
      <c r="K10" s="343"/>
      <c r="L10" s="344"/>
      <c r="O10" s="12"/>
      <c r="P10" s="12"/>
    </row>
    <row r="11" spans="1:16" s="6" customFormat="1" x14ac:dyDescent="0.35">
      <c r="A11" s="11"/>
      <c r="B11" s="121"/>
      <c r="C11" s="122"/>
      <c r="D11" s="122"/>
      <c r="E11" s="119"/>
      <c r="F11" s="119"/>
      <c r="G11" s="119"/>
      <c r="H11" s="119"/>
      <c r="I11" s="119"/>
      <c r="J11" s="119"/>
      <c r="K11" s="119"/>
      <c r="L11" s="120"/>
      <c r="O11" s="12"/>
      <c r="P11" s="12"/>
    </row>
    <row r="12" spans="1:16" s="6" customFormat="1" x14ac:dyDescent="0.35">
      <c r="A12" s="11"/>
      <c r="B12" s="342" t="str">
        <f>IF(Intro!$G$24="English",O12,P12)</f>
        <v>For the questions in this tab, note the following:</v>
      </c>
      <c r="C12" s="343"/>
      <c r="D12" s="343"/>
      <c r="E12" s="343"/>
      <c r="F12" s="343"/>
      <c r="G12" s="343"/>
      <c r="H12" s="343"/>
      <c r="I12" s="343"/>
      <c r="J12" s="343"/>
      <c r="K12" s="343"/>
      <c r="L12" s="344"/>
      <c r="O12" s="12" t="s">
        <v>107</v>
      </c>
      <c r="P12" s="12" t="s">
        <v>108</v>
      </c>
    </row>
    <row r="13" spans="1:16" s="6" customFormat="1" x14ac:dyDescent="0.35">
      <c r="A13" s="11"/>
      <c r="B13" s="342" t="str">
        <f>IF(Intro!$G$24="English",O13,P13)</f>
        <v>• Report only sales of your firm’s production.</v>
      </c>
      <c r="C13" s="343"/>
      <c r="D13" s="343"/>
      <c r="E13" s="343"/>
      <c r="F13" s="343"/>
      <c r="G13" s="343"/>
      <c r="H13" s="343"/>
      <c r="I13" s="343"/>
      <c r="J13" s="343"/>
      <c r="K13" s="343"/>
      <c r="L13" s="344"/>
      <c r="O13" s="12" t="s">
        <v>162</v>
      </c>
      <c r="P13" s="12" t="s">
        <v>166</v>
      </c>
    </row>
    <row r="14" spans="1:16" s="6" customFormat="1" x14ac:dyDescent="0.35">
      <c r="A14" s="11"/>
      <c r="B14" s="342" t="str">
        <f>IF(Intro!$G$24="English",O14,P14)</f>
        <v>• Report all sales to Canadian and foreign associated firms.</v>
      </c>
      <c r="C14" s="343"/>
      <c r="D14" s="343"/>
      <c r="E14" s="343"/>
      <c r="F14" s="343"/>
      <c r="G14" s="343"/>
      <c r="H14" s="343"/>
      <c r="I14" s="343"/>
      <c r="J14" s="343"/>
      <c r="K14" s="343"/>
      <c r="L14" s="344"/>
      <c r="O14" s="12" t="s">
        <v>163</v>
      </c>
      <c r="P14" s="12" t="s">
        <v>167</v>
      </c>
    </row>
    <row r="15" spans="1:16" s="6" customFormat="1" x14ac:dyDescent="0.35">
      <c r="A15" s="11"/>
      <c r="B15" s="342" t="str">
        <f>IF(Intro!$G$24="English",O15,P15)</f>
        <v>• Report all sales as of the date of shipment to the customer or the customer’s warehouse.</v>
      </c>
      <c r="C15" s="343"/>
      <c r="D15" s="343"/>
      <c r="E15" s="343"/>
      <c r="F15" s="343"/>
      <c r="G15" s="343"/>
      <c r="H15" s="343"/>
      <c r="I15" s="343"/>
      <c r="J15" s="343"/>
      <c r="K15" s="343"/>
      <c r="L15" s="344"/>
      <c r="O15" s="12" t="s">
        <v>164</v>
      </c>
      <c r="P15" s="12" t="s">
        <v>168</v>
      </c>
    </row>
    <row r="16" spans="1:16" s="6" customFormat="1" x14ac:dyDescent="0.35">
      <c r="A16" s="11"/>
      <c r="B16" s="345" t="str">
        <f>IF(Intro!$G$24="English",O16,P16)</f>
        <v>• Report all values in Canadian dollars.</v>
      </c>
      <c r="C16" s="346"/>
      <c r="D16" s="346"/>
      <c r="E16" s="346"/>
      <c r="F16" s="346"/>
      <c r="G16" s="346"/>
      <c r="H16" s="346"/>
      <c r="I16" s="346"/>
      <c r="J16" s="346"/>
      <c r="K16" s="346"/>
      <c r="L16" s="347"/>
      <c r="O16" s="12" t="s">
        <v>165</v>
      </c>
      <c r="P16" s="12" t="s">
        <v>169</v>
      </c>
    </row>
    <row r="17" spans="1:16" s="6" customFormat="1" x14ac:dyDescent="0.35">
      <c r="A17" s="11"/>
      <c r="B17" s="13"/>
      <c r="C17" s="13"/>
      <c r="D17" s="13"/>
      <c r="E17" s="14"/>
      <c r="F17" s="14"/>
      <c r="G17" s="14"/>
      <c r="H17" s="14"/>
      <c r="I17" s="14"/>
      <c r="J17" s="14"/>
      <c r="K17" s="14"/>
      <c r="L17" s="14"/>
      <c r="O17" s="12"/>
      <c r="P17" s="12"/>
    </row>
    <row r="18" spans="1:16" x14ac:dyDescent="0.35">
      <c r="B18" s="267" t="str">
        <f>IF(Intro!$G$24="English",O18,P18)</f>
        <v>SALES AND INVENTORIES</v>
      </c>
      <c r="C18" s="268"/>
      <c r="D18" s="268"/>
      <c r="E18" s="268"/>
      <c r="F18" s="268"/>
      <c r="G18" s="268"/>
      <c r="H18" s="268"/>
      <c r="I18" s="268"/>
      <c r="J18" s="268"/>
      <c r="K18" s="268"/>
      <c r="L18" s="269"/>
      <c r="O18" s="94" t="s">
        <v>238</v>
      </c>
      <c r="P18" s="94" t="s">
        <v>239</v>
      </c>
    </row>
    <row r="19" spans="1:16" x14ac:dyDescent="0.35">
      <c r="B19" s="363" t="s">
        <v>22</v>
      </c>
      <c r="C19" s="364"/>
      <c r="D19" s="364"/>
      <c r="E19" s="364"/>
      <c r="F19" s="364"/>
      <c r="G19" s="364"/>
      <c r="H19" s="364"/>
      <c r="I19" s="364"/>
      <c r="J19" s="364"/>
      <c r="K19" s="364"/>
      <c r="L19" s="365"/>
    </row>
    <row r="20" spans="1:16" x14ac:dyDescent="0.35">
      <c r="B20" s="15"/>
      <c r="C20" s="16"/>
      <c r="D20" s="16"/>
      <c r="E20" s="17"/>
      <c r="F20" s="17"/>
      <c r="G20" s="17"/>
      <c r="H20" s="17"/>
      <c r="I20" s="17"/>
      <c r="J20" s="17"/>
      <c r="K20" s="17"/>
      <c r="L20" s="18"/>
    </row>
    <row r="21" spans="1:16" x14ac:dyDescent="0.35">
      <c r="B21" s="256" t="str">
        <f>IF(Intro!$G$24="English",O21,P21)</f>
        <v>Provide the following estimated percentages:</v>
      </c>
      <c r="C21" s="257"/>
      <c r="D21" s="257"/>
      <c r="E21" s="257"/>
      <c r="F21" s="257"/>
      <c r="G21" s="257"/>
      <c r="H21" s="257"/>
      <c r="I21" s="257"/>
      <c r="J21" s="257"/>
      <c r="K21" s="257"/>
      <c r="L21" s="258"/>
      <c r="O21" s="66" t="s">
        <v>53</v>
      </c>
      <c r="P21" s="70" t="s">
        <v>54</v>
      </c>
    </row>
    <row r="22" spans="1:16" x14ac:dyDescent="0.35">
      <c r="B22" s="62"/>
      <c r="C22" s="63"/>
      <c r="D22" s="16"/>
      <c r="E22" s="17"/>
      <c r="F22" s="17"/>
      <c r="G22" s="17"/>
      <c r="H22" s="17"/>
      <c r="I22" s="17"/>
      <c r="J22" s="17"/>
      <c r="K22" s="17"/>
      <c r="L22" s="18"/>
      <c r="O22" s="66"/>
    </row>
    <row r="23" spans="1:16" x14ac:dyDescent="0.35">
      <c r="B23" s="62"/>
      <c r="C23" s="63"/>
      <c r="D23" s="31"/>
      <c r="E23" s="31"/>
      <c r="F23" s="31"/>
      <c r="G23" s="16"/>
      <c r="H23" s="50">
        <f>Variables!$B$6+2</f>
        <v>2025</v>
      </c>
      <c r="I23" s="78"/>
      <c r="J23" s="78"/>
      <c r="K23" s="78"/>
      <c r="L23" s="79"/>
      <c r="O23" s="66"/>
    </row>
    <row r="24" spans="1:16" x14ac:dyDescent="0.35">
      <c r="B24" s="447" t="str">
        <f>IF(Intro!$G$24="English",O24,P24)</f>
        <v>Your firm's sales volume of the goods divided by your firm's total sales volume</v>
      </c>
      <c r="C24" s="448"/>
      <c r="D24" s="448"/>
      <c r="E24" s="448"/>
      <c r="F24" s="449"/>
      <c r="G24" s="453" t="s">
        <v>83</v>
      </c>
      <c r="H24" s="457"/>
      <c r="I24" s="78"/>
      <c r="J24" s="78"/>
      <c r="K24" s="78"/>
      <c r="L24" s="79"/>
      <c r="O24" s="130" t="s">
        <v>289</v>
      </c>
      <c r="P24" s="110" t="s">
        <v>294</v>
      </c>
    </row>
    <row r="25" spans="1:16" x14ac:dyDescent="0.35">
      <c r="B25" s="450"/>
      <c r="C25" s="451"/>
      <c r="D25" s="451"/>
      <c r="E25" s="451"/>
      <c r="F25" s="452"/>
      <c r="G25" s="454"/>
      <c r="H25" s="458"/>
      <c r="I25" s="78"/>
      <c r="J25" s="78"/>
      <c r="K25" s="78"/>
      <c r="L25" s="79"/>
      <c r="O25" s="130"/>
      <c r="P25" s="110"/>
    </row>
    <row r="26" spans="1:16" x14ac:dyDescent="0.35">
      <c r="B26" s="447" t="str">
        <f>IF(Intro!$G$24="English",O26,P26)</f>
        <v>Your firm's sales value of the goods divided by your firm's total sales value</v>
      </c>
      <c r="C26" s="448"/>
      <c r="D26" s="448"/>
      <c r="E26" s="448"/>
      <c r="F26" s="449"/>
      <c r="G26" s="453" t="s">
        <v>83</v>
      </c>
      <c r="H26" s="457"/>
      <c r="I26" s="78"/>
      <c r="J26" s="78"/>
      <c r="K26" s="78"/>
      <c r="L26" s="79"/>
      <c r="O26" s="130" t="s">
        <v>290</v>
      </c>
      <c r="P26" s="110" t="s">
        <v>291</v>
      </c>
    </row>
    <row r="27" spans="1:16" x14ac:dyDescent="0.35">
      <c r="B27" s="450"/>
      <c r="C27" s="451"/>
      <c r="D27" s="451"/>
      <c r="E27" s="451"/>
      <c r="F27" s="452"/>
      <c r="G27" s="454"/>
      <c r="H27" s="458"/>
      <c r="I27" s="78"/>
      <c r="J27" s="78"/>
      <c r="K27" s="78"/>
      <c r="L27" s="79"/>
      <c r="O27" s="130"/>
      <c r="P27" s="110"/>
    </row>
    <row r="28" spans="1:16" x14ac:dyDescent="0.35">
      <c r="B28" s="447" t="str">
        <f>IF(Intro!$G$24="English",O28,P28)</f>
        <v>Your firm's production volume of the goods divided by your home country's total production volume of the goods</v>
      </c>
      <c r="C28" s="448"/>
      <c r="D28" s="448"/>
      <c r="E28" s="448"/>
      <c r="F28" s="449"/>
      <c r="G28" s="453" t="s">
        <v>83</v>
      </c>
      <c r="H28" s="457"/>
      <c r="I28" s="78"/>
      <c r="J28" s="78"/>
      <c r="K28" s="78"/>
      <c r="L28" s="79"/>
      <c r="O28" s="130" t="s">
        <v>292</v>
      </c>
      <c r="P28" s="110" t="s">
        <v>295</v>
      </c>
    </row>
    <row r="29" spans="1:16" x14ac:dyDescent="0.35">
      <c r="B29" s="450"/>
      <c r="C29" s="451"/>
      <c r="D29" s="451"/>
      <c r="E29" s="451"/>
      <c r="F29" s="452"/>
      <c r="G29" s="454"/>
      <c r="H29" s="458"/>
      <c r="I29" s="78"/>
      <c r="J29" s="78"/>
      <c r="K29" s="78"/>
      <c r="L29" s="79"/>
      <c r="O29" s="130"/>
      <c r="P29" s="110"/>
    </row>
    <row r="30" spans="1:16" x14ac:dyDescent="0.35">
      <c r="B30" s="298" t="str">
        <f>IF(Intro!$G$24="English",O30,P30)</f>
        <v xml:space="preserve">Your firm's volume of exports of the goods to Canada divided by your home country's total volume of exports of the goods to Canada </v>
      </c>
      <c r="C30" s="299"/>
      <c r="D30" s="299"/>
      <c r="E30" s="299"/>
      <c r="F30" s="299"/>
      <c r="G30" s="453" t="s">
        <v>83</v>
      </c>
      <c r="H30" s="457"/>
      <c r="I30" s="78"/>
      <c r="J30" s="78"/>
      <c r="K30" s="78"/>
      <c r="L30" s="79"/>
      <c r="O30" s="130" t="s">
        <v>293</v>
      </c>
      <c r="P30" s="110" t="s">
        <v>296</v>
      </c>
    </row>
    <row r="31" spans="1:16" x14ac:dyDescent="0.35">
      <c r="B31" s="302"/>
      <c r="C31" s="303"/>
      <c r="D31" s="303"/>
      <c r="E31" s="303"/>
      <c r="F31" s="303"/>
      <c r="G31" s="454"/>
      <c r="H31" s="458"/>
      <c r="I31" s="78"/>
      <c r="J31" s="78"/>
      <c r="K31" s="78"/>
      <c r="L31" s="79"/>
    </row>
    <row r="32" spans="1:16" x14ac:dyDescent="0.35">
      <c r="B32" s="80"/>
      <c r="C32" s="81"/>
      <c r="D32" s="81"/>
      <c r="E32" s="81"/>
      <c r="F32" s="81"/>
      <c r="G32" s="81"/>
      <c r="H32" s="81"/>
      <c r="I32" s="81"/>
      <c r="J32" s="81"/>
      <c r="K32" s="81"/>
      <c r="L32" s="82"/>
    </row>
    <row r="33" spans="2:16" x14ac:dyDescent="0.35">
      <c r="B33" s="366" t="s">
        <v>23</v>
      </c>
      <c r="C33" s="367"/>
      <c r="D33" s="367"/>
      <c r="E33" s="367"/>
      <c r="F33" s="367"/>
      <c r="G33" s="367"/>
      <c r="H33" s="367"/>
      <c r="I33" s="367"/>
      <c r="J33" s="367"/>
      <c r="K33" s="367"/>
      <c r="L33" s="368"/>
    </row>
    <row r="34" spans="2:16" x14ac:dyDescent="0.35">
      <c r="B34" s="15"/>
      <c r="C34" s="16"/>
      <c r="D34" s="16"/>
      <c r="E34" s="17"/>
      <c r="F34" s="17"/>
      <c r="G34" s="17"/>
      <c r="H34" s="17"/>
      <c r="I34" s="17"/>
      <c r="J34" s="17"/>
      <c r="K34" s="17"/>
      <c r="L34" s="18"/>
    </row>
    <row r="35" spans="2:16" x14ac:dyDescent="0.35">
      <c r="B35" s="256" t="str">
        <f>IF(Intro!$G$24="English",O35,P35)</f>
        <v>Complete the following table for your firm's sales and inventories of the goods.</v>
      </c>
      <c r="C35" s="257"/>
      <c r="D35" s="257"/>
      <c r="E35" s="257"/>
      <c r="F35" s="257"/>
      <c r="G35" s="257"/>
      <c r="H35" s="257"/>
      <c r="I35" s="257"/>
      <c r="J35" s="257"/>
      <c r="K35" s="257"/>
      <c r="L35" s="258"/>
      <c r="O35" s="66" t="s">
        <v>299</v>
      </c>
      <c r="P35" s="70" t="s">
        <v>264</v>
      </c>
    </row>
    <row r="36" spans="2:16" x14ac:dyDescent="0.35">
      <c r="B36" s="62"/>
      <c r="C36" s="63"/>
      <c r="D36" s="16"/>
      <c r="E36" s="17"/>
      <c r="F36" s="17"/>
      <c r="G36" s="17"/>
      <c r="H36" s="17"/>
      <c r="I36" s="17"/>
      <c r="J36" s="17"/>
      <c r="K36" s="17"/>
      <c r="L36" s="18"/>
      <c r="O36" s="66"/>
    </row>
    <row r="37" spans="2:16" x14ac:dyDescent="0.35">
      <c r="B37" s="62"/>
      <c r="C37" s="63"/>
      <c r="D37" s="16"/>
      <c r="E37" s="31"/>
      <c r="F37" s="70"/>
      <c r="G37" s="418">
        <f>Variables!$B$6</f>
        <v>2023</v>
      </c>
      <c r="H37" s="418">
        <f>G37+1</f>
        <v>2024</v>
      </c>
      <c r="I37" s="418">
        <f>H37+1</f>
        <v>2025</v>
      </c>
      <c r="J37" s="418" t="str">
        <f>IF(Intro!$G$24="English",Variables!B9,Variables!C9)</f>
        <v>Jan-Mar 2025</v>
      </c>
      <c r="K37" s="418" t="str">
        <f>IF(Intro!$G$24="English",Variables!B10,Variables!C10)</f>
        <v>Jan-Mar 2026</v>
      </c>
      <c r="L37" s="74"/>
      <c r="O37" s="66"/>
    </row>
    <row r="38" spans="2:16" x14ac:dyDescent="0.35">
      <c r="B38" s="62"/>
      <c r="C38" s="63"/>
      <c r="D38" s="16"/>
      <c r="E38" s="31"/>
      <c r="F38" s="70"/>
      <c r="G38" s="419"/>
      <c r="H38" s="419"/>
      <c r="I38" s="419"/>
      <c r="J38" s="419"/>
      <c r="K38" s="456"/>
      <c r="L38" s="74"/>
      <c r="O38" s="66"/>
    </row>
    <row r="39" spans="2:16" ht="15" customHeight="1" thickBot="1" x14ac:dyDescent="0.4">
      <c r="B39" s="442" t="str">
        <f>IF(Intro!$G$24="English",O39,P39)</f>
        <v>Beginning inventory</v>
      </c>
      <c r="C39" s="443"/>
      <c r="D39" s="443"/>
      <c r="E39" s="424" t="str">
        <f>IF(Intro!$G$24="English",Variables!$B$23,Variables!$C$23)</f>
        <v>tonnes</v>
      </c>
      <c r="F39" s="425"/>
      <c r="G39" s="133"/>
      <c r="H39" s="134">
        <f>G52</f>
        <v>0</v>
      </c>
      <c r="I39" s="134">
        <f>H52</f>
        <v>0</v>
      </c>
      <c r="J39" s="134">
        <f>H52</f>
        <v>0</v>
      </c>
      <c r="K39" s="134">
        <f>I52</f>
        <v>0</v>
      </c>
      <c r="L39" s="74"/>
      <c r="O39" s="70" t="s">
        <v>109</v>
      </c>
      <c r="P39" s="70" t="s">
        <v>110</v>
      </c>
    </row>
    <row r="40" spans="2:16" ht="14.5" customHeight="1" x14ac:dyDescent="0.35">
      <c r="B40" s="438" t="str">
        <f>IF(Intro!$G$24="English",O40,P40)</f>
        <v>Sales in country of production</v>
      </c>
      <c r="C40" s="439"/>
      <c r="D40" s="439"/>
      <c r="E40" s="420" t="str">
        <f>IF(Intro!$G$24="English",Variables!$B$23,Variables!$C$23)</f>
        <v>tonnes</v>
      </c>
      <c r="F40" s="421"/>
      <c r="G40" s="135"/>
      <c r="H40" s="136"/>
      <c r="I40" s="136"/>
      <c r="J40" s="136"/>
      <c r="K40" s="136"/>
      <c r="L40" s="74"/>
      <c r="O40" s="70" t="s">
        <v>159</v>
      </c>
      <c r="P40" s="70" t="s">
        <v>34</v>
      </c>
    </row>
    <row r="41" spans="2:16" x14ac:dyDescent="0.35">
      <c r="B41" s="440"/>
      <c r="C41" s="441"/>
      <c r="D41" s="441"/>
      <c r="E41" s="422" t="str">
        <f>IF(Intro!$G$24="English",O41,P41)</f>
        <v>Ex Works (CAD)</v>
      </c>
      <c r="F41" s="423"/>
      <c r="G41" s="137"/>
      <c r="H41" s="138"/>
      <c r="I41" s="138"/>
      <c r="J41" s="138"/>
      <c r="K41" s="138"/>
      <c r="L41" s="74"/>
      <c r="O41" s="105" t="s">
        <v>257</v>
      </c>
      <c r="P41" s="105" t="s">
        <v>258</v>
      </c>
    </row>
    <row r="42" spans="2:16" ht="15" customHeight="1" thickBot="1" x14ac:dyDescent="0.4">
      <c r="B42" s="442"/>
      <c r="C42" s="443"/>
      <c r="D42" s="443"/>
      <c r="E42" s="424" t="str">
        <f>"$ / "&amp;IF(Intro!$G$24="English",Variables!$B$24,Variables!$C$24)</f>
        <v>$ / tonne</v>
      </c>
      <c r="F42" s="425"/>
      <c r="G42" s="139" t="str">
        <f>IF(G40=0,"-",G41/G40)</f>
        <v>-</v>
      </c>
      <c r="H42" s="134" t="str">
        <f>IF(H40=0,"-",H41/H40)</f>
        <v>-</v>
      </c>
      <c r="I42" s="134" t="str">
        <f>IF(I40=0,"-",I41/I40)</f>
        <v>-</v>
      </c>
      <c r="J42" s="134" t="str">
        <f>IF(J40=0,"-",J41/J40)</f>
        <v>-</v>
      </c>
      <c r="K42" s="134" t="str">
        <f>IF(K40=0,"-",K41/K40)</f>
        <v>-</v>
      </c>
      <c r="L42" s="74"/>
    </row>
    <row r="43" spans="2:16" ht="14.5" customHeight="1" x14ac:dyDescent="0.35">
      <c r="B43" s="438" t="str">
        <f>IF(Intro!$G$24="English",O43,P43)</f>
        <v>Export sales to Canada</v>
      </c>
      <c r="C43" s="439"/>
      <c r="D43" s="439"/>
      <c r="E43" s="420" t="str">
        <f>IF(Intro!$G$24="English",Variables!$B$23,Variables!$C$23)</f>
        <v>tonnes</v>
      </c>
      <c r="F43" s="421"/>
      <c r="G43" s="135"/>
      <c r="H43" s="136"/>
      <c r="I43" s="136"/>
      <c r="J43" s="136"/>
      <c r="K43" s="136"/>
      <c r="L43" s="74"/>
      <c r="O43" s="70" t="s">
        <v>122</v>
      </c>
      <c r="P43" s="70" t="s">
        <v>123</v>
      </c>
    </row>
    <row r="44" spans="2:16" ht="14.15" customHeight="1" x14ac:dyDescent="0.35">
      <c r="B44" s="440"/>
      <c r="C44" s="441"/>
      <c r="D44" s="441"/>
      <c r="E44" s="422" t="str">
        <f>IF(Intro!$G$24="English",O44,P44)</f>
        <v>FOB Country of Export (CAD)</v>
      </c>
      <c r="F44" s="423"/>
      <c r="G44" s="137"/>
      <c r="H44" s="138"/>
      <c r="I44" s="138"/>
      <c r="J44" s="138"/>
      <c r="K44" s="138"/>
      <c r="L44" s="74"/>
      <c r="O44" s="105" t="s">
        <v>259</v>
      </c>
      <c r="P44" s="105" t="s">
        <v>260</v>
      </c>
    </row>
    <row r="45" spans="2:16" ht="15" customHeight="1" thickBot="1" x14ac:dyDescent="0.4">
      <c r="B45" s="442"/>
      <c r="C45" s="443"/>
      <c r="D45" s="443"/>
      <c r="E45" s="424" t="str">
        <f>"$ / "&amp;IF(Intro!$G$24="English",Variables!$B$24,Variables!$C$24)</f>
        <v>$ / tonne</v>
      </c>
      <c r="F45" s="425"/>
      <c r="G45" s="139" t="str">
        <f>IF(G43=0,"-",G44/G43)</f>
        <v>-</v>
      </c>
      <c r="H45" s="134" t="str">
        <f>IF(H43=0,"-",H44/H43)</f>
        <v>-</v>
      </c>
      <c r="I45" s="134" t="str">
        <f>IF(I43=0,"-",I44/I43)</f>
        <v>-</v>
      </c>
      <c r="J45" s="134" t="str">
        <f>IF(J43=0,"-",J44/J43)</f>
        <v>-</v>
      </c>
      <c r="K45" s="134" t="str">
        <f>IF(K43=0,"-",K44/K43)</f>
        <v>-</v>
      </c>
      <c r="L45" s="74"/>
    </row>
    <row r="46" spans="2:16" ht="14.5" customHeight="1" x14ac:dyDescent="0.35">
      <c r="B46" s="438" t="str">
        <f>IF(Intro!$G$24="English",O46,P46)</f>
        <v>Export sales to the United States of America</v>
      </c>
      <c r="C46" s="439"/>
      <c r="D46" s="439"/>
      <c r="E46" s="420" t="str">
        <f>IF(Intro!$G$24="English",Variables!$B$23,Variables!$C$23)</f>
        <v>tonnes</v>
      </c>
      <c r="F46" s="421"/>
      <c r="G46" s="135"/>
      <c r="H46" s="136"/>
      <c r="I46" s="136"/>
      <c r="J46" s="136"/>
      <c r="K46" s="136"/>
      <c r="L46" s="74"/>
      <c r="O46" s="70" t="s">
        <v>248</v>
      </c>
      <c r="P46" s="70" t="s">
        <v>249</v>
      </c>
    </row>
    <row r="47" spans="2:16" ht="14.15" customHeight="1" x14ac:dyDescent="0.35">
      <c r="B47" s="440"/>
      <c r="C47" s="441"/>
      <c r="D47" s="441"/>
      <c r="E47" s="422" t="str">
        <f>E44</f>
        <v>FOB Country of Export (CAD)</v>
      </c>
      <c r="F47" s="423"/>
      <c r="G47" s="137"/>
      <c r="H47" s="138"/>
      <c r="I47" s="138"/>
      <c r="J47" s="138"/>
      <c r="K47" s="138"/>
      <c r="L47" s="74"/>
    </row>
    <row r="48" spans="2:16" ht="15" customHeight="1" thickBot="1" x14ac:dyDescent="0.4">
      <c r="B48" s="442"/>
      <c r="C48" s="443"/>
      <c r="D48" s="443"/>
      <c r="E48" s="424" t="str">
        <f>"$ / "&amp;IF(Intro!$G$24="English",Variables!$B$24,Variables!$C$24)</f>
        <v>$ / tonne</v>
      </c>
      <c r="F48" s="425"/>
      <c r="G48" s="139" t="str">
        <f>IF(G46=0,"-",G47/G46)</f>
        <v>-</v>
      </c>
      <c r="H48" s="134" t="str">
        <f>IF(H46=0,"-",H47/H46)</f>
        <v>-</v>
      </c>
      <c r="I48" s="134" t="str">
        <f>IF(I46=0,"-",I47/I46)</f>
        <v>-</v>
      </c>
      <c r="J48" s="134" t="str">
        <f>IF(J46=0,"-",J47/J46)</f>
        <v>-</v>
      </c>
      <c r="K48" s="134" t="str">
        <f>IF(K46=0,"-",K47/K46)</f>
        <v>-</v>
      </c>
      <c r="L48" s="74"/>
    </row>
    <row r="49" spans="1:16" s="96" customFormat="1" ht="14.5" customHeight="1" x14ac:dyDescent="0.35">
      <c r="A49" s="8"/>
      <c r="B49" s="438" t="str">
        <f>IF(Intro!$G$24="English",O49,P49)</f>
        <v>Export sales to all other countries</v>
      </c>
      <c r="C49" s="439"/>
      <c r="D49" s="439"/>
      <c r="E49" s="420" t="str">
        <f>IF(Intro!$G$24="English",Variables!$B$23,Variables!$C$23)</f>
        <v>tonnes</v>
      </c>
      <c r="F49" s="421"/>
      <c r="G49" s="135"/>
      <c r="H49" s="136"/>
      <c r="I49" s="136"/>
      <c r="J49" s="136"/>
      <c r="K49" s="136"/>
      <c r="L49" s="132"/>
      <c r="O49" s="96" t="s">
        <v>125</v>
      </c>
      <c r="P49" s="96" t="s">
        <v>124</v>
      </c>
    </row>
    <row r="50" spans="1:16" s="96" customFormat="1" ht="14.15" customHeight="1" x14ac:dyDescent="0.35">
      <c r="A50" s="8"/>
      <c r="B50" s="440"/>
      <c r="C50" s="441"/>
      <c r="D50" s="441"/>
      <c r="E50" s="422" t="str">
        <f>E44</f>
        <v>FOB Country of Export (CAD)</v>
      </c>
      <c r="F50" s="423"/>
      <c r="G50" s="137"/>
      <c r="H50" s="138"/>
      <c r="I50" s="138"/>
      <c r="J50" s="138"/>
      <c r="K50" s="138"/>
      <c r="L50" s="132"/>
    </row>
    <row r="51" spans="1:16" s="96" customFormat="1" ht="15" customHeight="1" thickBot="1" x14ac:dyDescent="0.4">
      <c r="A51" s="8"/>
      <c r="B51" s="442"/>
      <c r="C51" s="443"/>
      <c r="D51" s="443"/>
      <c r="E51" s="424" t="str">
        <f>"$ / "&amp;IF(Intro!$G$24="English",Variables!$B$24,Variables!$C$24)</f>
        <v>$ / tonne</v>
      </c>
      <c r="F51" s="425"/>
      <c r="G51" s="139" t="str">
        <f>IF(G49=0,"-",G50/G49)</f>
        <v>-</v>
      </c>
      <c r="H51" s="134" t="str">
        <f>IF(H49=0,"-",H50/H49)</f>
        <v>-</v>
      </c>
      <c r="I51" s="134" t="str">
        <f>IF(I49=0,"-",I50/I49)</f>
        <v>-</v>
      </c>
      <c r="J51" s="134" t="str">
        <f>IF(J49=0,"-",J50/J49)</f>
        <v>-</v>
      </c>
      <c r="K51" s="134" t="str">
        <f>IF(K49=0,"-",K50/K49)</f>
        <v>-</v>
      </c>
      <c r="L51" s="132"/>
    </row>
    <row r="52" spans="1:16" ht="14.5" customHeight="1" x14ac:dyDescent="0.35">
      <c r="B52" s="438" t="str">
        <f>IF(Intro!$G$24="English",O52,P52)</f>
        <v>Ending inventory</v>
      </c>
      <c r="C52" s="439"/>
      <c r="D52" s="439"/>
      <c r="E52" s="420" t="str">
        <f>IF(Intro!$G$24="English",Variables!$B$23,Variables!$C$23)</f>
        <v>tonnes</v>
      </c>
      <c r="F52" s="421"/>
      <c r="G52" s="135"/>
      <c r="H52" s="136"/>
      <c r="I52" s="136"/>
      <c r="J52" s="136"/>
      <c r="K52" s="136"/>
      <c r="L52" s="74"/>
      <c r="O52" s="70" t="s">
        <v>111</v>
      </c>
      <c r="P52" s="70" t="s">
        <v>269</v>
      </c>
    </row>
    <row r="53" spans="1:16" s="140" customFormat="1" ht="14.5" customHeight="1" x14ac:dyDescent="0.35">
      <c r="A53" s="8"/>
      <c r="B53" s="143"/>
      <c r="C53" s="144"/>
      <c r="D53" s="144"/>
      <c r="E53" s="145"/>
      <c r="F53" s="145"/>
      <c r="G53" s="145"/>
      <c r="H53" s="145"/>
      <c r="I53" s="145"/>
      <c r="J53" s="145"/>
      <c r="K53" s="145"/>
      <c r="L53" s="74"/>
    </row>
    <row r="54" spans="1:16" s="140" customFormat="1" ht="14.5" customHeight="1" x14ac:dyDescent="0.35">
      <c r="A54" s="8"/>
      <c r="B54" s="241" t="str">
        <f>IF(Intro!$G$24="English",O54,P54)</f>
        <v>List all other countries:</v>
      </c>
      <c r="C54" s="428"/>
      <c r="D54" s="429"/>
      <c r="E54" s="429"/>
      <c r="F54" s="429"/>
      <c r="G54" s="429"/>
      <c r="H54" s="429"/>
      <c r="I54" s="429"/>
      <c r="J54" s="429"/>
      <c r="K54" s="429"/>
      <c r="L54" s="74"/>
      <c r="O54" s="140" t="s">
        <v>297</v>
      </c>
      <c r="P54" s="140" t="s">
        <v>298</v>
      </c>
    </row>
    <row r="55" spans="1:16" x14ac:dyDescent="0.35">
      <c r="B55" s="80"/>
      <c r="C55" s="81"/>
      <c r="D55" s="81"/>
      <c r="E55" s="81"/>
      <c r="F55" s="81"/>
      <c r="G55" s="81"/>
      <c r="H55" s="81"/>
      <c r="I55" s="81"/>
      <c r="J55" s="81"/>
      <c r="K55" s="81"/>
      <c r="L55" s="82"/>
    </row>
    <row r="56" spans="1:16" s="9" customFormat="1" x14ac:dyDescent="0.35">
      <c r="A56" s="8"/>
      <c r="B56" s="366" t="s">
        <v>24</v>
      </c>
      <c r="C56" s="367"/>
      <c r="D56" s="367"/>
      <c r="E56" s="367"/>
      <c r="F56" s="367"/>
      <c r="G56" s="367"/>
      <c r="H56" s="367"/>
      <c r="I56" s="367"/>
      <c r="J56" s="367"/>
      <c r="K56" s="367"/>
      <c r="L56" s="368"/>
      <c r="M56" s="84"/>
    </row>
    <row r="57" spans="1:16" x14ac:dyDescent="0.35">
      <c r="B57" s="73"/>
      <c r="C57" s="31"/>
      <c r="D57" s="31"/>
      <c r="E57" s="31"/>
      <c r="F57" s="31"/>
      <c r="G57" s="31"/>
      <c r="H57" s="31"/>
      <c r="I57" s="31"/>
      <c r="J57" s="31"/>
      <c r="K57" s="31"/>
      <c r="L57" s="74"/>
    </row>
    <row r="58" spans="1:16" x14ac:dyDescent="0.35">
      <c r="B58" s="256" t="str">
        <f>IF(Intro!$G$24="English",O58,P58)</f>
        <v>Explain any changes to your firm's export activity of the goods since January 1, 2023.</v>
      </c>
      <c r="C58" s="257"/>
      <c r="D58" s="257"/>
      <c r="E58" s="257"/>
      <c r="F58" s="257"/>
      <c r="G58" s="257"/>
      <c r="H58" s="257"/>
      <c r="I58" s="257"/>
      <c r="J58" s="257"/>
      <c r="K58" s="257"/>
      <c r="L58" s="258"/>
      <c r="O58" s="70" t="str">
        <f>"Explain any changes to your firm's export activity of the goods since January 1, "&amp;Variables!B6&amp;"."</f>
        <v>Explain any changes to your firm's export activity of the goods since January 1, 2023.</v>
      </c>
      <c r="P58" s="70"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59" spans="1:16" x14ac:dyDescent="0.35">
      <c r="B59" s="73"/>
      <c r="C59" s="31"/>
      <c r="D59" s="31"/>
      <c r="E59" s="31"/>
      <c r="F59" s="31"/>
      <c r="G59" s="31"/>
      <c r="H59" s="31"/>
      <c r="I59" s="31"/>
      <c r="J59" s="31"/>
      <c r="K59" s="31"/>
      <c r="L59" s="74"/>
    </row>
    <row r="60" spans="1:16" s="9" customFormat="1" x14ac:dyDescent="0.35">
      <c r="A60" s="8"/>
      <c r="B60" s="369"/>
      <c r="C60" s="370"/>
      <c r="D60" s="370"/>
      <c r="E60" s="370"/>
      <c r="F60" s="370"/>
      <c r="G60" s="370"/>
      <c r="H60" s="370"/>
      <c r="I60" s="370"/>
      <c r="J60" s="370"/>
      <c r="K60" s="370"/>
      <c r="L60" s="371"/>
      <c r="M60" s="25"/>
    </row>
    <row r="61" spans="1:16" s="9" customFormat="1" x14ac:dyDescent="0.35">
      <c r="A61" s="8"/>
      <c r="B61" s="369"/>
      <c r="C61" s="370"/>
      <c r="D61" s="370"/>
      <c r="E61" s="370"/>
      <c r="F61" s="370"/>
      <c r="G61" s="370"/>
      <c r="H61" s="370"/>
      <c r="I61" s="370"/>
      <c r="J61" s="370"/>
      <c r="K61" s="370"/>
      <c r="L61" s="371"/>
      <c r="M61" s="25"/>
    </row>
    <row r="62" spans="1:16" s="9" customFormat="1" x14ac:dyDescent="0.35">
      <c r="A62" s="8"/>
      <c r="B62" s="369"/>
      <c r="C62" s="370"/>
      <c r="D62" s="370"/>
      <c r="E62" s="370"/>
      <c r="F62" s="370"/>
      <c r="G62" s="370"/>
      <c r="H62" s="370"/>
      <c r="I62" s="370"/>
      <c r="J62" s="370"/>
      <c r="K62" s="370"/>
      <c r="L62" s="371"/>
      <c r="M62" s="25"/>
    </row>
    <row r="63" spans="1:16" s="9" customFormat="1" x14ac:dyDescent="0.35">
      <c r="A63" s="8"/>
      <c r="B63" s="369"/>
      <c r="C63" s="370"/>
      <c r="D63" s="370"/>
      <c r="E63" s="370"/>
      <c r="F63" s="370"/>
      <c r="G63" s="370"/>
      <c r="H63" s="370"/>
      <c r="I63" s="370"/>
      <c r="J63" s="370"/>
      <c r="K63" s="370"/>
      <c r="L63" s="371"/>
      <c r="M63" s="25"/>
    </row>
    <row r="64" spans="1:16" s="9" customFormat="1" x14ac:dyDescent="0.35">
      <c r="A64" s="8"/>
      <c r="B64" s="369"/>
      <c r="C64" s="370"/>
      <c r="D64" s="370"/>
      <c r="E64" s="370"/>
      <c r="F64" s="370"/>
      <c r="G64" s="370"/>
      <c r="H64" s="370"/>
      <c r="I64" s="370"/>
      <c r="J64" s="370"/>
      <c r="K64" s="370"/>
      <c r="L64" s="371"/>
      <c r="M64" s="25"/>
    </row>
    <row r="65" spans="1:16" s="9" customFormat="1" x14ac:dyDescent="0.35">
      <c r="A65" s="8"/>
      <c r="B65" s="369"/>
      <c r="C65" s="370"/>
      <c r="D65" s="370"/>
      <c r="E65" s="370"/>
      <c r="F65" s="370"/>
      <c r="G65" s="370"/>
      <c r="H65" s="370"/>
      <c r="I65" s="370"/>
      <c r="J65" s="370"/>
      <c r="K65" s="370"/>
      <c r="L65" s="371"/>
      <c r="M65" s="25"/>
    </row>
    <row r="66" spans="1:16" s="9" customFormat="1" x14ac:dyDescent="0.35">
      <c r="A66" s="8"/>
      <c r="B66" s="369"/>
      <c r="C66" s="370"/>
      <c r="D66" s="370"/>
      <c r="E66" s="370"/>
      <c r="F66" s="370"/>
      <c r="G66" s="370"/>
      <c r="H66" s="370"/>
      <c r="I66" s="370"/>
      <c r="J66" s="370"/>
      <c r="K66" s="370"/>
      <c r="L66" s="371"/>
      <c r="M66" s="25"/>
    </row>
    <row r="67" spans="1:16" s="9" customFormat="1" x14ac:dyDescent="0.35">
      <c r="A67" s="8"/>
      <c r="B67" s="369"/>
      <c r="C67" s="370"/>
      <c r="D67" s="370"/>
      <c r="E67" s="370"/>
      <c r="F67" s="370"/>
      <c r="G67" s="370"/>
      <c r="H67" s="370"/>
      <c r="I67" s="370"/>
      <c r="J67" s="370"/>
      <c r="K67" s="370"/>
      <c r="L67" s="371"/>
      <c r="M67" s="25"/>
    </row>
    <row r="68" spans="1:16" x14ac:dyDescent="0.35">
      <c r="B68" s="80"/>
      <c r="C68" s="81"/>
      <c r="D68" s="81"/>
      <c r="E68" s="81"/>
      <c r="F68" s="81"/>
      <c r="G68" s="81"/>
      <c r="H68" s="81"/>
      <c r="I68" s="81"/>
      <c r="J68" s="81"/>
      <c r="K68" s="81"/>
      <c r="L68" s="82"/>
    </row>
    <row r="69" spans="1:16" s="9" customFormat="1" x14ac:dyDescent="0.35">
      <c r="A69" s="8"/>
      <c r="B69" s="366" t="s">
        <v>25</v>
      </c>
      <c r="C69" s="367"/>
      <c r="D69" s="367"/>
      <c r="E69" s="367"/>
      <c r="F69" s="367"/>
      <c r="G69" s="367"/>
      <c r="H69" s="367"/>
      <c r="I69" s="367"/>
      <c r="J69" s="367"/>
      <c r="K69" s="367"/>
      <c r="L69" s="368"/>
      <c r="M69" s="84"/>
      <c r="O69" s="70"/>
    </row>
    <row r="70" spans="1:16" x14ac:dyDescent="0.35">
      <c r="B70" s="73"/>
      <c r="C70" s="31"/>
      <c r="D70" s="31"/>
      <c r="E70" s="31"/>
      <c r="F70" s="31"/>
      <c r="G70" s="31"/>
      <c r="H70" s="31"/>
      <c r="I70" s="31"/>
      <c r="J70" s="31"/>
      <c r="K70" s="31"/>
      <c r="L70" s="74"/>
    </row>
    <row r="71" spans="1:16" ht="14.25" customHeight="1" x14ac:dyDescent="0.35">
      <c r="B71" s="241" t="str">
        <f>IF(Intro!$G$24="English",O71,P71)</f>
        <v>Using data provided in Question 1 on the Pro 1 tab with the data provided in Question 2 above, the questionnaire calculates ending inventory as follows:</v>
      </c>
      <c r="C71" s="242"/>
      <c r="D71" s="242"/>
      <c r="E71" s="242"/>
      <c r="F71" s="242"/>
      <c r="G71" s="242"/>
      <c r="H71" s="242"/>
      <c r="I71" s="242"/>
      <c r="J71" s="242"/>
      <c r="K71" s="242"/>
      <c r="L71" s="252"/>
      <c r="O71" s="70" t="s">
        <v>127</v>
      </c>
      <c r="P71" s="70" t="s">
        <v>270</v>
      </c>
    </row>
    <row r="72" spans="1:16" x14ac:dyDescent="0.35">
      <c r="B72" s="73"/>
      <c r="C72" s="31"/>
      <c r="D72" s="31"/>
      <c r="E72" s="31"/>
      <c r="F72" s="31"/>
      <c r="G72" s="31"/>
      <c r="H72" s="31"/>
      <c r="I72" s="31"/>
      <c r="J72" s="31"/>
      <c r="K72" s="31"/>
      <c r="L72" s="74"/>
    </row>
    <row r="73" spans="1:16" x14ac:dyDescent="0.35">
      <c r="B73" s="62"/>
      <c r="C73" s="63"/>
      <c r="D73" s="16"/>
      <c r="E73" s="70"/>
      <c r="F73" s="31"/>
      <c r="G73" s="418">
        <f>Variables!$B$6</f>
        <v>2023</v>
      </c>
      <c r="H73" s="418">
        <f>G73+1</f>
        <v>2024</v>
      </c>
      <c r="I73" s="418">
        <f>H73+1</f>
        <v>2025</v>
      </c>
      <c r="J73" s="418" t="str">
        <f>J37</f>
        <v>Jan-Mar 2025</v>
      </c>
      <c r="K73" s="418" t="str">
        <f>K37</f>
        <v>Jan-Mar 2026</v>
      </c>
      <c r="L73" s="74"/>
      <c r="O73" s="66"/>
    </row>
    <row r="74" spans="1:16" x14ac:dyDescent="0.35">
      <c r="B74" s="62"/>
      <c r="C74" s="63"/>
      <c r="D74" s="16"/>
      <c r="E74" s="70"/>
      <c r="F74" s="31"/>
      <c r="G74" s="419"/>
      <c r="H74" s="419"/>
      <c r="I74" s="419"/>
      <c r="J74" s="419"/>
      <c r="K74" s="419"/>
      <c r="L74" s="74"/>
      <c r="O74" s="66"/>
    </row>
    <row r="75" spans="1:16" x14ac:dyDescent="0.35">
      <c r="B75" s="444" t="str">
        <f>IF(Intro!$G$24="English",O75,P75)</f>
        <v>Ending inventory</v>
      </c>
      <c r="C75" s="445"/>
      <c r="D75" s="445"/>
      <c r="E75" s="446"/>
      <c r="F75" s="131" t="str">
        <f>IF(Intro!$G$24="English",Variables!$B$23,Variables!$C$23)</f>
        <v>tonnes</v>
      </c>
      <c r="G75" s="141">
        <f>G39+'Pro 1'!G19-G40-G43-G46-G49</f>
        <v>0</v>
      </c>
      <c r="H75" s="141">
        <f>H39+'Pro 1'!H19-H40-H43-H46-H49</f>
        <v>0</v>
      </c>
      <c r="I75" s="141">
        <f>I39+'Pro 1'!I19-I40-I43-I46-I49</f>
        <v>0</v>
      </c>
      <c r="J75" s="141">
        <f>J39+'Pro 1'!J19-J40-J43-J46-J49</f>
        <v>0</v>
      </c>
      <c r="K75" s="141">
        <f>K39+'Pro 1'!K19-K40-K43-K46-K49</f>
        <v>0</v>
      </c>
      <c r="L75" s="74"/>
      <c r="O75" s="70" t="s">
        <v>111</v>
      </c>
      <c r="P75" s="70" t="s">
        <v>269</v>
      </c>
    </row>
    <row r="76" spans="1:16" ht="14.15" customHeight="1" x14ac:dyDescent="0.35">
      <c r="B76" s="447" t="str">
        <f>IF(Intro!$G$24="English",O76,P76)</f>
        <v>Difference between ending inventory in Question 2 above and the calculated ending inventory.</v>
      </c>
      <c r="C76" s="448"/>
      <c r="D76" s="448"/>
      <c r="E76" s="449"/>
      <c r="F76" s="453" t="str">
        <f>IF(Intro!$G$24="English",Variables!$B$23,Variables!$C$23)</f>
        <v>tonnes</v>
      </c>
      <c r="G76" s="426">
        <f>G52-G75</f>
        <v>0</v>
      </c>
      <c r="H76" s="426">
        <f>H52-H75</f>
        <v>0</v>
      </c>
      <c r="I76" s="426">
        <f>I52-I75</f>
        <v>0</v>
      </c>
      <c r="J76" s="426">
        <f>J52-J75</f>
        <v>0</v>
      </c>
      <c r="K76" s="455">
        <f>K52-K75</f>
        <v>0</v>
      </c>
      <c r="L76" s="74"/>
      <c r="O76" s="70" t="s">
        <v>149</v>
      </c>
      <c r="P76" s="70" t="s">
        <v>170</v>
      </c>
    </row>
    <row r="77" spans="1:16" x14ac:dyDescent="0.35">
      <c r="B77" s="450"/>
      <c r="C77" s="451"/>
      <c r="D77" s="451"/>
      <c r="E77" s="452"/>
      <c r="F77" s="454"/>
      <c r="G77" s="427"/>
      <c r="H77" s="427"/>
      <c r="I77" s="427"/>
      <c r="J77" s="427"/>
      <c r="K77" s="455"/>
      <c r="L77" s="74"/>
    </row>
    <row r="78" spans="1:16" x14ac:dyDescent="0.35">
      <c r="B78" s="73"/>
      <c r="C78" s="31"/>
      <c r="D78" s="31"/>
      <c r="E78" s="31"/>
      <c r="F78" s="31"/>
      <c r="G78" s="31"/>
      <c r="H78" s="31"/>
      <c r="I78" s="31"/>
      <c r="J78" s="31"/>
      <c r="K78" s="31"/>
      <c r="L78" s="74"/>
    </row>
    <row r="79" spans="1:16" x14ac:dyDescent="0.35">
      <c r="B79" s="360" t="str">
        <f>IF(Intro!$G$24="English",O79,P79)</f>
        <v>If the volume of ending inventory in Question 2 above differs from the calculated ending inventory, explain why.</v>
      </c>
      <c r="C79" s="361"/>
      <c r="D79" s="361"/>
      <c r="E79" s="361"/>
      <c r="F79" s="361"/>
      <c r="G79" s="361"/>
      <c r="H79" s="361"/>
      <c r="I79" s="361"/>
      <c r="J79" s="361"/>
      <c r="K79" s="361"/>
      <c r="L79" s="362"/>
      <c r="O79" s="24" t="s">
        <v>160</v>
      </c>
      <c r="P79" s="70" t="s">
        <v>171</v>
      </c>
    </row>
    <row r="80" spans="1:16" x14ac:dyDescent="0.35">
      <c r="B80" s="73"/>
      <c r="C80" s="31"/>
      <c r="D80" s="31"/>
      <c r="E80" s="31"/>
      <c r="F80" s="31"/>
      <c r="G80" s="31"/>
      <c r="H80" s="31"/>
      <c r="I80" s="31"/>
      <c r="J80" s="31"/>
      <c r="K80" s="31"/>
      <c r="L80" s="74"/>
    </row>
    <row r="81" spans="1:16" s="9" customFormat="1" x14ac:dyDescent="0.35">
      <c r="A81" s="8"/>
      <c r="B81" s="369"/>
      <c r="C81" s="370"/>
      <c r="D81" s="370"/>
      <c r="E81" s="370"/>
      <c r="F81" s="370"/>
      <c r="G81" s="370"/>
      <c r="H81" s="370"/>
      <c r="I81" s="370"/>
      <c r="J81" s="370"/>
      <c r="K81" s="370"/>
      <c r="L81" s="371"/>
      <c r="M81" s="25"/>
    </row>
    <row r="82" spans="1:16" s="9" customFormat="1" x14ac:dyDescent="0.35">
      <c r="A82" s="8"/>
      <c r="B82" s="369"/>
      <c r="C82" s="370"/>
      <c r="D82" s="370"/>
      <c r="E82" s="370"/>
      <c r="F82" s="370"/>
      <c r="G82" s="370"/>
      <c r="H82" s="370"/>
      <c r="I82" s="370"/>
      <c r="J82" s="370"/>
      <c r="K82" s="370"/>
      <c r="L82" s="371"/>
      <c r="M82" s="25"/>
    </row>
    <row r="83" spans="1:16" s="9" customFormat="1" x14ac:dyDescent="0.35">
      <c r="A83" s="8"/>
      <c r="B83" s="369"/>
      <c r="C83" s="370"/>
      <c r="D83" s="370"/>
      <c r="E83" s="370"/>
      <c r="F83" s="370"/>
      <c r="G83" s="370"/>
      <c r="H83" s="370"/>
      <c r="I83" s="370"/>
      <c r="J83" s="370"/>
      <c r="K83" s="370"/>
      <c r="L83" s="371"/>
      <c r="M83" s="25"/>
    </row>
    <row r="84" spans="1:16" s="9" customFormat="1" x14ac:dyDescent="0.35">
      <c r="A84" s="8"/>
      <c r="B84" s="369"/>
      <c r="C84" s="370"/>
      <c r="D84" s="370"/>
      <c r="E84" s="370"/>
      <c r="F84" s="370"/>
      <c r="G84" s="370"/>
      <c r="H84" s="370"/>
      <c r="I84" s="370"/>
      <c r="J84" s="370"/>
      <c r="K84" s="370"/>
      <c r="L84" s="371"/>
      <c r="M84" s="25"/>
    </row>
    <row r="85" spans="1:16" s="9" customFormat="1" x14ac:dyDescent="0.35">
      <c r="A85" s="8"/>
      <c r="B85" s="369"/>
      <c r="C85" s="370"/>
      <c r="D85" s="370"/>
      <c r="E85" s="370"/>
      <c r="F85" s="370"/>
      <c r="G85" s="370"/>
      <c r="H85" s="370"/>
      <c r="I85" s="370"/>
      <c r="J85" s="370"/>
      <c r="K85" s="370"/>
      <c r="L85" s="371"/>
      <c r="M85" s="25"/>
    </row>
    <row r="86" spans="1:16" s="9" customFormat="1" x14ac:dyDescent="0.35">
      <c r="A86" s="8"/>
      <c r="B86" s="369"/>
      <c r="C86" s="370"/>
      <c r="D86" s="370"/>
      <c r="E86" s="370"/>
      <c r="F86" s="370"/>
      <c r="G86" s="370"/>
      <c r="H86" s="370"/>
      <c r="I86" s="370"/>
      <c r="J86" s="370"/>
      <c r="K86" s="370"/>
      <c r="L86" s="371"/>
      <c r="M86" s="25"/>
    </row>
    <row r="87" spans="1:16" s="9" customFormat="1" x14ac:dyDescent="0.35">
      <c r="A87" s="8"/>
      <c r="B87" s="369"/>
      <c r="C87" s="370"/>
      <c r="D87" s="370"/>
      <c r="E87" s="370"/>
      <c r="F87" s="370"/>
      <c r="G87" s="370"/>
      <c r="H87" s="370"/>
      <c r="I87" s="370"/>
      <c r="J87" s="370"/>
      <c r="K87" s="370"/>
      <c r="L87" s="371"/>
      <c r="M87" s="25"/>
    </row>
    <row r="88" spans="1:16" s="9" customFormat="1" x14ac:dyDescent="0.35">
      <c r="A88" s="8"/>
      <c r="B88" s="369"/>
      <c r="C88" s="370"/>
      <c r="D88" s="370"/>
      <c r="E88" s="370"/>
      <c r="F88" s="370"/>
      <c r="G88" s="370"/>
      <c r="H88" s="370"/>
      <c r="I88" s="370"/>
      <c r="J88" s="370"/>
      <c r="K88" s="370"/>
      <c r="L88" s="371"/>
      <c r="M88" s="25"/>
    </row>
    <row r="89" spans="1:16" x14ac:dyDescent="0.35">
      <c r="B89" s="80"/>
      <c r="C89" s="81"/>
      <c r="D89" s="81"/>
      <c r="E89" s="81"/>
      <c r="F89" s="81"/>
      <c r="G89" s="81"/>
      <c r="H89" s="81"/>
      <c r="I89" s="81"/>
      <c r="J89" s="81"/>
      <c r="K89" s="81"/>
      <c r="L89" s="82"/>
    </row>
    <row r="90" spans="1:16" s="9" customFormat="1" x14ac:dyDescent="0.35">
      <c r="A90" s="8"/>
      <c r="B90" s="366" t="s">
        <v>26</v>
      </c>
      <c r="C90" s="367"/>
      <c r="D90" s="367"/>
      <c r="E90" s="367"/>
      <c r="F90" s="367"/>
      <c r="G90" s="367"/>
      <c r="H90" s="367"/>
      <c r="I90" s="367"/>
      <c r="J90" s="367"/>
      <c r="K90" s="367"/>
      <c r="L90" s="368"/>
      <c r="M90" s="84"/>
      <c r="O90" s="70"/>
    </row>
    <row r="91" spans="1:16" x14ac:dyDescent="0.35">
      <c r="B91" s="73"/>
      <c r="C91" s="31"/>
      <c r="D91" s="31"/>
      <c r="E91" s="31"/>
      <c r="F91" s="31"/>
      <c r="G91" s="31"/>
      <c r="H91" s="31"/>
      <c r="I91" s="31"/>
      <c r="J91" s="31"/>
      <c r="K91" s="31"/>
      <c r="L91" s="74"/>
    </row>
    <row r="92" spans="1:16" x14ac:dyDescent="0.35">
      <c r="B92" s="360" t="str">
        <f>IF(Intro!$G$24="English",O92,P92)</f>
        <v>Report your firm's volumes of finished inventory of the goods produced for the Canadian market.</v>
      </c>
      <c r="C92" s="361"/>
      <c r="D92" s="361" t="e">
        <f>IF(#REF!="English",P92,Q92)</f>
        <v>#REF!</v>
      </c>
      <c r="E92" s="361" t="e">
        <f>IF(#REF!="English",Q92,R92)</f>
        <v>#REF!</v>
      </c>
      <c r="F92" s="361" t="e">
        <f>IF(#REF!="English",R92,S92)</f>
        <v>#REF!</v>
      </c>
      <c r="G92" s="361" t="e">
        <f>IF(#REF!="English",S92,T92)</f>
        <v>#REF!</v>
      </c>
      <c r="H92" s="361" t="e">
        <f>IF(#REF!="English",T92,U92)</f>
        <v>#REF!</v>
      </c>
      <c r="I92" s="361" t="e">
        <f>IF(#REF!="English",U92,V92)</f>
        <v>#REF!</v>
      </c>
      <c r="J92" s="361" t="e">
        <f>IF(#REF!="English",V92,W92)</f>
        <v>#REF!</v>
      </c>
      <c r="K92" s="361" t="e">
        <f>IF(#REF!="English",W92,X92)</f>
        <v>#REF!</v>
      </c>
      <c r="L92" s="362" t="e">
        <f>IF(#REF!="English",X92,Y92)</f>
        <v>#REF!</v>
      </c>
      <c r="O92" s="70" t="s">
        <v>255</v>
      </c>
      <c r="P92" s="70" t="s">
        <v>256</v>
      </c>
    </row>
    <row r="93" spans="1:16" x14ac:dyDescent="0.35">
      <c r="B93" s="73"/>
      <c r="C93" s="31"/>
      <c r="D93" s="31"/>
      <c r="E93" s="31"/>
      <c r="F93" s="31"/>
      <c r="G93" s="31"/>
      <c r="H93" s="31"/>
      <c r="I93" s="31"/>
      <c r="J93" s="31"/>
      <c r="K93" s="31"/>
      <c r="L93" s="74"/>
    </row>
    <row r="94" spans="1:16" x14ac:dyDescent="0.35">
      <c r="B94" s="62"/>
      <c r="C94" s="63"/>
      <c r="D94" s="16"/>
      <c r="F94" s="31"/>
      <c r="G94" s="418">
        <f>Variables!$B$6</f>
        <v>2023</v>
      </c>
      <c r="H94" s="418">
        <f>G94+1</f>
        <v>2024</v>
      </c>
      <c r="I94" s="418">
        <f>H94+1</f>
        <v>2025</v>
      </c>
      <c r="J94" s="418" t="str">
        <f>J37</f>
        <v>Jan-Mar 2025</v>
      </c>
      <c r="K94" s="418" t="str">
        <f>K37</f>
        <v>Jan-Mar 2026</v>
      </c>
      <c r="L94" s="79"/>
      <c r="O94" s="66"/>
    </row>
    <row r="95" spans="1:16" x14ac:dyDescent="0.35">
      <c r="B95" s="62"/>
      <c r="C95" s="63"/>
      <c r="D95" s="16"/>
      <c r="F95" s="31"/>
      <c r="G95" s="419"/>
      <c r="H95" s="419"/>
      <c r="I95" s="419"/>
      <c r="J95" s="419"/>
      <c r="K95" s="419"/>
      <c r="L95" s="79"/>
      <c r="O95" s="66"/>
    </row>
    <row r="96" spans="1:16" ht="14.25" customHeight="1" x14ac:dyDescent="0.35">
      <c r="B96" s="432" t="str">
        <f>IF(Intro!$G$24="English",O96,P96)</f>
        <v>Finished ending inventory for the Canadian market</v>
      </c>
      <c r="C96" s="433"/>
      <c r="D96" s="433"/>
      <c r="E96" s="434"/>
      <c r="F96" s="453" t="str">
        <f>IF(Intro!$G$24="English",Variables!$B$23,Variables!$C$23)</f>
        <v>tonnes</v>
      </c>
      <c r="G96" s="430"/>
      <c r="H96" s="430"/>
      <c r="I96" s="430"/>
      <c r="J96" s="430"/>
      <c r="K96" s="430"/>
      <c r="L96" s="79"/>
      <c r="O96" s="70" t="s">
        <v>126</v>
      </c>
      <c r="P96" s="70" t="s">
        <v>172</v>
      </c>
    </row>
    <row r="97" spans="1:16" s="101" customFormat="1" x14ac:dyDescent="0.35">
      <c r="A97" s="8"/>
      <c r="B97" s="435"/>
      <c r="C97" s="436"/>
      <c r="D97" s="436"/>
      <c r="E97" s="437"/>
      <c r="F97" s="454"/>
      <c r="G97" s="431"/>
      <c r="H97" s="431"/>
      <c r="I97" s="431"/>
      <c r="J97" s="431"/>
      <c r="K97" s="431"/>
      <c r="L97" s="79"/>
    </row>
    <row r="98" spans="1:16" x14ac:dyDescent="0.35">
      <c r="B98" s="80"/>
      <c r="C98" s="81"/>
      <c r="D98" s="81"/>
      <c r="E98" s="81"/>
      <c r="F98" s="81"/>
      <c r="G98" s="81"/>
      <c r="H98" s="81"/>
      <c r="I98" s="81"/>
      <c r="J98" s="81"/>
      <c r="K98" s="81"/>
      <c r="L98" s="82"/>
    </row>
    <row r="99" spans="1:16" s="9" customFormat="1" x14ac:dyDescent="0.35">
      <c r="A99" s="8"/>
      <c r="B99" s="366" t="s">
        <v>27</v>
      </c>
      <c r="C99" s="367"/>
      <c r="D99" s="367"/>
      <c r="E99" s="367"/>
      <c r="F99" s="367"/>
      <c r="G99" s="367"/>
      <c r="H99" s="367"/>
      <c r="I99" s="367"/>
      <c r="J99" s="367"/>
      <c r="K99" s="367"/>
      <c r="L99" s="368"/>
      <c r="M99" s="84"/>
    </row>
    <row r="100" spans="1:16" s="25" customFormat="1" x14ac:dyDescent="0.35">
      <c r="A100" s="75"/>
      <c r="B100" s="85"/>
      <c r="C100" s="76"/>
      <c r="D100" s="76"/>
      <c r="E100" s="76"/>
      <c r="F100" s="76"/>
      <c r="G100" s="76"/>
      <c r="H100" s="76"/>
      <c r="I100" s="76"/>
      <c r="J100" s="76"/>
      <c r="K100" s="76"/>
      <c r="L100" s="77"/>
    </row>
    <row r="101" spans="1:16" s="25" customFormat="1" x14ac:dyDescent="0.35">
      <c r="A101" s="75"/>
      <c r="B101" s="256" t="str">
        <f>IF(Intro!$G$24="English",O101,P101)</f>
        <v>Provide the names and addresses of the top 10 Canadian importers by value to which your firm has sold the goods since January 1, 2023.</v>
      </c>
      <c r="C101" s="257"/>
      <c r="D101" s="257"/>
      <c r="E101" s="257"/>
      <c r="F101" s="257"/>
      <c r="G101" s="257"/>
      <c r="H101" s="257"/>
      <c r="I101" s="257"/>
      <c r="J101" s="257"/>
      <c r="K101" s="257"/>
      <c r="L101" s="258"/>
      <c r="O101" s="70"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1" s="11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2" spans="1:16" s="25" customFormat="1" x14ac:dyDescent="0.35">
      <c r="A102" s="75"/>
      <c r="B102" s="85"/>
      <c r="C102" s="76"/>
      <c r="D102" s="76"/>
      <c r="E102" s="76"/>
      <c r="F102" s="76"/>
      <c r="G102" s="76"/>
      <c r="H102" s="76"/>
      <c r="I102" s="76"/>
      <c r="J102" s="76"/>
      <c r="K102" s="76"/>
      <c r="L102" s="77"/>
    </row>
    <row r="103" spans="1:16" x14ac:dyDescent="0.35">
      <c r="B103" s="35"/>
      <c r="C103" s="459" t="str">
        <f>IF(Intro!$G$24="English",O104,P104)</f>
        <v>Firm Name</v>
      </c>
      <c r="D103" s="459"/>
      <c r="E103" s="459"/>
      <c r="F103" s="459"/>
      <c r="G103" s="459" t="str">
        <f>IF(Intro!$G$24="English",O106,P106)</f>
        <v>Firm Address</v>
      </c>
      <c r="H103" s="459"/>
      <c r="I103" s="459"/>
      <c r="J103" s="459"/>
      <c r="K103" s="459"/>
      <c r="L103" s="77"/>
      <c r="O103" s="66"/>
    </row>
    <row r="104" spans="1:16" x14ac:dyDescent="0.35">
      <c r="B104" s="341">
        <v>1</v>
      </c>
      <c r="C104" s="249"/>
      <c r="D104" s="249"/>
      <c r="E104" s="249"/>
      <c r="F104" s="249"/>
      <c r="G104" s="249"/>
      <c r="H104" s="249"/>
      <c r="I104" s="249"/>
      <c r="J104" s="249"/>
      <c r="K104" s="249"/>
      <c r="L104" s="77"/>
      <c r="O104" s="70" t="s">
        <v>42</v>
      </c>
      <c r="P104" s="70" t="s">
        <v>44</v>
      </c>
    </row>
    <row r="105" spans="1:16" x14ac:dyDescent="0.35">
      <c r="B105" s="341"/>
      <c r="C105" s="249"/>
      <c r="D105" s="249"/>
      <c r="E105" s="249"/>
      <c r="F105" s="249"/>
      <c r="G105" s="249"/>
      <c r="H105" s="249"/>
      <c r="I105" s="249"/>
      <c r="J105" s="249"/>
      <c r="K105" s="249"/>
      <c r="L105" s="77"/>
    </row>
    <row r="106" spans="1:16" x14ac:dyDescent="0.35">
      <c r="B106" s="341">
        <v>2</v>
      </c>
      <c r="C106" s="249"/>
      <c r="D106" s="249"/>
      <c r="E106" s="249"/>
      <c r="F106" s="249"/>
      <c r="G106" s="249"/>
      <c r="H106" s="249"/>
      <c r="I106" s="249"/>
      <c r="J106" s="249"/>
      <c r="K106" s="249"/>
      <c r="L106" s="77"/>
      <c r="O106" s="70" t="s">
        <v>9</v>
      </c>
      <c r="P106" s="70" t="s">
        <v>10</v>
      </c>
    </row>
    <row r="107" spans="1:16" x14ac:dyDescent="0.35">
      <c r="B107" s="341"/>
      <c r="C107" s="249"/>
      <c r="D107" s="249"/>
      <c r="E107" s="249"/>
      <c r="F107" s="249"/>
      <c r="G107" s="249"/>
      <c r="H107" s="249"/>
      <c r="I107" s="249"/>
      <c r="J107" s="249"/>
      <c r="K107" s="249"/>
      <c r="L107" s="77"/>
    </row>
    <row r="108" spans="1:16" x14ac:dyDescent="0.35">
      <c r="B108" s="341">
        <v>3</v>
      </c>
      <c r="C108" s="249"/>
      <c r="D108" s="249"/>
      <c r="E108" s="249"/>
      <c r="F108" s="249"/>
      <c r="G108" s="249"/>
      <c r="H108" s="249"/>
      <c r="I108" s="249"/>
      <c r="J108" s="249"/>
      <c r="K108" s="249"/>
      <c r="L108" s="77"/>
      <c r="O108" s="70" t="s">
        <v>42</v>
      </c>
      <c r="P108" s="70" t="s">
        <v>44</v>
      </c>
    </row>
    <row r="109" spans="1:16" x14ac:dyDescent="0.35">
      <c r="B109" s="341"/>
      <c r="C109" s="249"/>
      <c r="D109" s="249"/>
      <c r="E109" s="249"/>
      <c r="F109" s="249"/>
      <c r="G109" s="249"/>
      <c r="H109" s="249"/>
      <c r="I109" s="249"/>
      <c r="J109" s="249"/>
      <c r="K109" s="249"/>
      <c r="L109" s="77"/>
    </row>
    <row r="110" spans="1:16" x14ac:dyDescent="0.35">
      <c r="B110" s="341">
        <v>4</v>
      </c>
      <c r="C110" s="249"/>
      <c r="D110" s="249"/>
      <c r="E110" s="249"/>
      <c r="F110" s="249"/>
      <c r="G110" s="249"/>
      <c r="H110" s="249"/>
      <c r="I110" s="249"/>
      <c r="J110" s="249"/>
      <c r="K110" s="249"/>
      <c r="L110" s="77"/>
      <c r="O110" s="70" t="s">
        <v>9</v>
      </c>
      <c r="P110" s="70" t="s">
        <v>10</v>
      </c>
    </row>
    <row r="111" spans="1:16" x14ac:dyDescent="0.35">
      <c r="B111" s="341"/>
      <c r="C111" s="249"/>
      <c r="D111" s="249"/>
      <c r="E111" s="249"/>
      <c r="F111" s="249"/>
      <c r="G111" s="249"/>
      <c r="H111" s="249"/>
      <c r="I111" s="249"/>
      <c r="J111" s="249"/>
      <c r="K111" s="249"/>
      <c r="L111" s="77"/>
    </row>
    <row r="112" spans="1:16" x14ac:dyDescent="0.35">
      <c r="B112" s="341">
        <v>5</v>
      </c>
      <c r="C112" s="249"/>
      <c r="D112" s="249"/>
      <c r="E112" s="249"/>
      <c r="F112" s="249"/>
      <c r="G112" s="249"/>
      <c r="H112" s="249"/>
      <c r="I112" s="249"/>
      <c r="J112" s="249"/>
      <c r="K112" s="249"/>
      <c r="L112" s="77"/>
      <c r="O112" s="70" t="s">
        <v>42</v>
      </c>
      <c r="P112" s="70" t="s">
        <v>44</v>
      </c>
    </row>
    <row r="113" spans="1:16" x14ac:dyDescent="0.35">
      <c r="B113" s="341"/>
      <c r="C113" s="249"/>
      <c r="D113" s="249"/>
      <c r="E113" s="249"/>
      <c r="F113" s="249"/>
      <c r="G113" s="249"/>
      <c r="H113" s="249"/>
      <c r="I113" s="249"/>
      <c r="J113" s="249"/>
      <c r="K113" s="249"/>
      <c r="L113" s="77"/>
    </row>
    <row r="114" spans="1:16" x14ac:dyDescent="0.35">
      <c r="B114" s="341">
        <v>6</v>
      </c>
      <c r="C114" s="249"/>
      <c r="D114" s="249"/>
      <c r="E114" s="249"/>
      <c r="F114" s="249"/>
      <c r="G114" s="249"/>
      <c r="H114" s="249"/>
      <c r="I114" s="249"/>
      <c r="J114" s="249"/>
      <c r="K114" s="249"/>
      <c r="L114" s="77"/>
      <c r="O114" s="70" t="s">
        <v>9</v>
      </c>
      <c r="P114" s="70" t="s">
        <v>10</v>
      </c>
    </row>
    <row r="115" spans="1:16" x14ac:dyDescent="0.35">
      <c r="B115" s="341"/>
      <c r="C115" s="249"/>
      <c r="D115" s="249"/>
      <c r="E115" s="249"/>
      <c r="F115" s="249"/>
      <c r="G115" s="249"/>
      <c r="H115" s="249"/>
      <c r="I115" s="249"/>
      <c r="J115" s="249"/>
      <c r="K115" s="249"/>
      <c r="L115" s="77"/>
    </row>
    <row r="116" spans="1:16" x14ac:dyDescent="0.35">
      <c r="B116" s="341">
        <v>7</v>
      </c>
      <c r="C116" s="249"/>
      <c r="D116" s="249"/>
      <c r="E116" s="249"/>
      <c r="F116" s="249"/>
      <c r="G116" s="249"/>
      <c r="H116" s="249"/>
      <c r="I116" s="249"/>
      <c r="J116" s="249"/>
      <c r="K116" s="249"/>
      <c r="L116" s="77"/>
      <c r="O116" s="70" t="s">
        <v>42</v>
      </c>
      <c r="P116" s="70" t="s">
        <v>44</v>
      </c>
    </row>
    <row r="117" spans="1:16" x14ac:dyDescent="0.35">
      <c r="B117" s="341"/>
      <c r="C117" s="249"/>
      <c r="D117" s="249"/>
      <c r="E117" s="249"/>
      <c r="F117" s="249"/>
      <c r="G117" s="249"/>
      <c r="H117" s="249"/>
      <c r="I117" s="249"/>
      <c r="J117" s="249"/>
      <c r="K117" s="249"/>
      <c r="L117" s="77"/>
    </row>
    <row r="118" spans="1:16" x14ac:dyDescent="0.35">
      <c r="B118" s="341">
        <v>8</v>
      </c>
      <c r="C118" s="249"/>
      <c r="D118" s="249"/>
      <c r="E118" s="249"/>
      <c r="F118" s="249"/>
      <c r="G118" s="249"/>
      <c r="H118" s="249"/>
      <c r="I118" s="249"/>
      <c r="J118" s="249"/>
      <c r="K118" s="249"/>
      <c r="L118" s="77"/>
      <c r="O118" s="70" t="s">
        <v>9</v>
      </c>
      <c r="P118" s="70" t="s">
        <v>10</v>
      </c>
    </row>
    <row r="119" spans="1:16" x14ac:dyDescent="0.35">
      <c r="B119" s="341"/>
      <c r="C119" s="249"/>
      <c r="D119" s="249"/>
      <c r="E119" s="249"/>
      <c r="F119" s="249"/>
      <c r="G119" s="249"/>
      <c r="H119" s="249"/>
      <c r="I119" s="249"/>
      <c r="J119" s="249"/>
      <c r="K119" s="249"/>
      <c r="L119" s="77"/>
    </row>
    <row r="120" spans="1:16" s="109" customFormat="1" x14ac:dyDescent="0.35">
      <c r="A120" s="8"/>
      <c r="B120" s="341">
        <v>9</v>
      </c>
      <c r="C120" s="249"/>
      <c r="D120" s="249"/>
      <c r="E120" s="249"/>
      <c r="F120" s="249"/>
      <c r="G120" s="249"/>
      <c r="H120" s="249"/>
      <c r="I120" s="249"/>
      <c r="J120" s="249"/>
      <c r="K120" s="249"/>
      <c r="L120" s="77"/>
      <c r="O120" s="109" t="s">
        <v>42</v>
      </c>
      <c r="P120" s="109" t="s">
        <v>44</v>
      </c>
    </row>
    <row r="121" spans="1:16" s="109" customFormat="1" x14ac:dyDescent="0.35">
      <c r="A121" s="8"/>
      <c r="B121" s="341"/>
      <c r="C121" s="249"/>
      <c r="D121" s="249"/>
      <c r="E121" s="249"/>
      <c r="F121" s="249"/>
      <c r="G121" s="249"/>
      <c r="H121" s="249"/>
      <c r="I121" s="249"/>
      <c r="J121" s="249"/>
      <c r="K121" s="249"/>
      <c r="L121" s="77"/>
    </row>
    <row r="122" spans="1:16" s="109" customFormat="1" x14ac:dyDescent="0.35">
      <c r="A122" s="8"/>
      <c r="B122" s="341">
        <v>10</v>
      </c>
      <c r="C122" s="249"/>
      <c r="D122" s="249"/>
      <c r="E122" s="249"/>
      <c r="F122" s="249"/>
      <c r="G122" s="249"/>
      <c r="H122" s="249"/>
      <c r="I122" s="249"/>
      <c r="J122" s="249"/>
      <c r="K122" s="249"/>
      <c r="L122" s="77"/>
      <c r="O122" s="109" t="s">
        <v>9</v>
      </c>
      <c r="P122" s="109" t="s">
        <v>10</v>
      </c>
    </row>
    <row r="123" spans="1:16" s="109" customFormat="1" x14ac:dyDescent="0.35">
      <c r="A123" s="8"/>
      <c r="B123" s="341"/>
      <c r="C123" s="249"/>
      <c r="D123" s="249"/>
      <c r="E123" s="249"/>
      <c r="F123" s="249"/>
      <c r="G123" s="249"/>
      <c r="H123" s="249"/>
      <c r="I123" s="249"/>
      <c r="J123" s="249"/>
      <c r="K123" s="249"/>
      <c r="L123" s="77"/>
    </row>
    <row r="124" spans="1:16" s="25" customFormat="1" x14ac:dyDescent="0.35">
      <c r="A124" s="75"/>
      <c r="B124" s="86"/>
      <c r="C124" s="87"/>
      <c r="D124" s="87"/>
      <c r="E124" s="87"/>
      <c r="F124" s="87"/>
      <c r="G124" s="87"/>
      <c r="H124" s="87"/>
      <c r="I124" s="87"/>
      <c r="J124" s="87"/>
      <c r="K124" s="87"/>
      <c r="L124" s="88"/>
    </row>
    <row r="125" spans="1:16" s="9" customFormat="1" x14ac:dyDescent="0.35">
      <c r="A125" s="8"/>
      <c r="B125" s="366" t="s">
        <v>30</v>
      </c>
      <c r="C125" s="367"/>
      <c r="D125" s="367"/>
      <c r="E125" s="367"/>
      <c r="F125" s="367"/>
      <c r="G125" s="367"/>
      <c r="H125" s="367"/>
      <c r="I125" s="367"/>
      <c r="J125" s="367"/>
      <c r="K125" s="367"/>
      <c r="L125" s="368"/>
      <c r="M125" s="84"/>
    </row>
    <row r="126" spans="1:16" x14ac:dyDescent="0.35">
      <c r="B126" s="73"/>
      <c r="C126" s="31"/>
      <c r="D126" s="31"/>
      <c r="E126" s="31"/>
      <c r="F126" s="31"/>
      <c r="G126" s="31"/>
      <c r="H126" s="31"/>
      <c r="I126" s="31"/>
      <c r="J126" s="31"/>
      <c r="K126" s="31"/>
      <c r="L126" s="74"/>
    </row>
    <row r="127" spans="1:16" x14ac:dyDescent="0.35">
      <c r="B127" s="241" t="str">
        <f>IF(Intro!$G$24="English",O127,P127)</f>
        <v>Explain how often your firm has completed a certification process for a Canadian purchaser since January 1, 2023. If your firm has failed a certification process, indicate the reasons why.</v>
      </c>
      <c r="C127" s="242"/>
      <c r="D127" s="242"/>
      <c r="E127" s="242"/>
      <c r="F127" s="242"/>
      <c r="G127" s="242"/>
      <c r="H127" s="242"/>
      <c r="I127" s="242"/>
      <c r="J127" s="242"/>
      <c r="K127" s="242"/>
      <c r="L127" s="252"/>
      <c r="O127" s="70"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7" s="70"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28" spans="1:16" x14ac:dyDescent="0.35">
      <c r="B128" s="241"/>
      <c r="C128" s="242"/>
      <c r="D128" s="242"/>
      <c r="E128" s="242"/>
      <c r="F128" s="242"/>
      <c r="G128" s="242"/>
      <c r="H128" s="242"/>
      <c r="I128" s="242"/>
      <c r="J128" s="242"/>
      <c r="K128" s="242"/>
      <c r="L128" s="252"/>
    </row>
    <row r="129" spans="1:16" x14ac:dyDescent="0.35">
      <c r="B129" s="73"/>
      <c r="C129" s="31"/>
      <c r="D129" s="31"/>
      <c r="E129" s="31"/>
      <c r="F129" s="31"/>
      <c r="G129" s="31"/>
      <c r="H129" s="31"/>
      <c r="I129" s="31"/>
      <c r="J129" s="31"/>
      <c r="K129" s="31"/>
      <c r="L129" s="74"/>
    </row>
    <row r="130" spans="1:16" s="9" customFormat="1" x14ac:dyDescent="0.35">
      <c r="A130" s="8"/>
      <c r="B130" s="369"/>
      <c r="C130" s="370"/>
      <c r="D130" s="370"/>
      <c r="E130" s="370"/>
      <c r="F130" s="370"/>
      <c r="G130" s="370"/>
      <c r="H130" s="370"/>
      <c r="I130" s="370"/>
      <c r="J130" s="370"/>
      <c r="K130" s="370"/>
      <c r="L130" s="371"/>
      <c r="M130" s="25"/>
    </row>
    <row r="131" spans="1:16" s="9" customFormat="1" x14ac:dyDescent="0.35">
      <c r="A131" s="8"/>
      <c r="B131" s="369"/>
      <c r="C131" s="370"/>
      <c r="D131" s="370"/>
      <c r="E131" s="370"/>
      <c r="F131" s="370"/>
      <c r="G131" s="370"/>
      <c r="H131" s="370"/>
      <c r="I131" s="370"/>
      <c r="J131" s="370"/>
      <c r="K131" s="370"/>
      <c r="L131" s="371"/>
      <c r="M131" s="25"/>
    </row>
    <row r="132" spans="1:16" s="9" customFormat="1" x14ac:dyDescent="0.35">
      <c r="A132" s="8"/>
      <c r="B132" s="369"/>
      <c r="C132" s="370"/>
      <c r="D132" s="370"/>
      <c r="E132" s="370"/>
      <c r="F132" s="370"/>
      <c r="G132" s="370"/>
      <c r="H132" s="370"/>
      <c r="I132" s="370"/>
      <c r="J132" s="370"/>
      <c r="K132" s="370"/>
      <c r="L132" s="371"/>
      <c r="M132" s="25"/>
    </row>
    <row r="133" spans="1:16" s="9" customFormat="1" x14ac:dyDescent="0.35">
      <c r="A133" s="8"/>
      <c r="B133" s="369"/>
      <c r="C133" s="370"/>
      <c r="D133" s="370"/>
      <c r="E133" s="370"/>
      <c r="F133" s="370"/>
      <c r="G133" s="370"/>
      <c r="H133" s="370"/>
      <c r="I133" s="370"/>
      <c r="J133" s="370"/>
      <c r="K133" s="370"/>
      <c r="L133" s="371"/>
      <c r="M133" s="25"/>
    </row>
    <row r="134" spans="1:16" s="9" customFormat="1" x14ac:dyDescent="0.35">
      <c r="A134" s="8"/>
      <c r="B134" s="369"/>
      <c r="C134" s="370"/>
      <c r="D134" s="370"/>
      <c r="E134" s="370"/>
      <c r="F134" s="370"/>
      <c r="G134" s="370"/>
      <c r="H134" s="370"/>
      <c r="I134" s="370"/>
      <c r="J134" s="370"/>
      <c r="K134" s="370"/>
      <c r="L134" s="371"/>
      <c r="M134" s="25"/>
    </row>
    <row r="135" spans="1:16" s="9" customFormat="1" x14ac:dyDescent="0.35">
      <c r="A135" s="8"/>
      <c r="B135" s="369"/>
      <c r="C135" s="370"/>
      <c r="D135" s="370"/>
      <c r="E135" s="370"/>
      <c r="F135" s="370"/>
      <c r="G135" s="370"/>
      <c r="H135" s="370"/>
      <c r="I135" s="370"/>
      <c r="J135" s="370"/>
      <c r="K135" s="370"/>
      <c r="L135" s="371"/>
      <c r="M135" s="25"/>
    </row>
    <row r="136" spans="1:16" s="9" customFormat="1" x14ac:dyDescent="0.35">
      <c r="A136" s="8"/>
      <c r="B136" s="369"/>
      <c r="C136" s="370"/>
      <c r="D136" s="370"/>
      <c r="E136" s="370"/>
      <c r="F136" s="370"/>
      <c r="G136" s="370"/>
      <c r="H136" s="370"/>
      <c r="I136" s="370"/>
      <c r="J136" s="370"/>
      <c r="K136" s="370"/>
      <c r="L136" s="371"/>
      <c r="M136" s="25"/>
    </row>
    <row r="137" spans="1:16" s="9" customFormat="1" x14ac:dyDescent="0.35">
      <c r="A137" s="8"/>
      <c r="B137" s="369"/>
      <c r="C137" s="370"/>
      <c r="D137" s="370"/>
      <c r="E137" s="370"/>
      <c r="F137" s="370"/>
      <c r="G137" s="370"/>
      <c r="H137" s="370"/>
      <c r="I137" s="370"/>
      <c r="J137" s="370"/>
      <c r="K137" s="370"/>
      <c r="L137" s="371"/>
      <c r="M137" s="25"/>
    </row>
    <row r="138" spans="1:16" x14ac:dyDescent="0.35">
      <c r="B138" s="80"/>
      <c r="C138" s="81"/>
      <c r="D138" s="81"/>
      <c r="E138" s="81"/>
      <c r="F138" s="81"/>
      <c r="G138" s="81"/>
      <c r="H138" s="81"/>
      <c r="I138" s="81"/>
      <c r="J138" s="81"/>
      <c r="K138" s="81"/>
      <c r="L138" s="82"/>
    </row>
    <row r="139" spans="1:16" s="9" customFormat="1" x14ac:dyDescent="0.35">
      <c r="A139" s="8"/>
      <c r="B139" s="366" t="s">
        <v>31</v>
      </c>
      <c r="C139" s="367"/>
      <c r="D139" s="367"/>
      <c r="E139" s="367"/>
      <c r="F139" s="367"/>
      <c r="G139" s="367"/>
      <c r="H139" s="367"/>
      <c r="I139" s="367"/>
      <c r="J139" s="367"/>
      <c r="K139" s="367"/>
      <c r="L139" s="368"/>
      <c r="M139" s="84"/>
    </row>
    <row r="140" spans="1:16" x14ac:dyDescent="0.35">
      <c r="B140" s="73"/>
      <c r="C140" s="31"/>
      <c r="D140" s="31"/>
      <c r="E140" s="31"/>
      <c r="F140" s="31"/>
      <c r="G140" s="31"/>
      <c r="H140" s="31"/>
      <c r="I140" s="31"/>
      <c r="J140" s="31"/>
      <c r="K140" s="31"/>
      <c r="L140" s="74"/>
    </row>
    <row r="141" spans="1:16" x14ac:dyDescent="0.35">
      <c r="B141" s="241" t="str">
        <f>IF(Intro!$G$24="English",O141,P141)</f>
        <v>Describe your firm’s plans to manage inventory levels in the next two years. Provide the rationale and assumptions underlying these strategies and objectives.</v>
      </c>
      <c r="C141" s="242"/>
      <c r="D141" s="242"/>
      <c r="E141" s="242"/>
      <c r="F141" s="242"/>
      <c r="G141" s="242"/>
      <c r="H141" s="242"/>
      <c r="I141" s="242"/>
      <c r="J141" s="242"/>
      <c r="K141" s="242"/>
      <c r="L141" s="252"/>
      <c r="O141" s="70" t="s">
        <v>161</v>
      </c>
      <c r="P141" s="70" t="s">
        <v>112</v>
      </c>
    </row>
    <row r="142" spans="1:16" x14ac:dyDescent="0.35">
      <c r="B142" s="73"/>
      <c r="C142" s="31"/>
      <c r="D142" s="31"/>
      <c r="E142" s="31"/>
      <c r="F142" s="31"/>
      <c r="G142" s="31"/>
      <c r="H142" s="31"/>
      <c r="I142" s="31"/>
      <c r="J142" s="31"/>
      <c r="K142" s="31"/>
      <c r="L142" s="74"/>
    </row>
    <row r="143" spans="1:16" s="9" customFormat="1" x14ac:dyDescent="0.35">
      <c r="A143" s="8"/>
      <c r="B143" s="369"/>
      <c r="C143" s="370"/>
      <c r="D143" s="370"/>
      <c r="E143" s="370"/>
      <c r="F143" s="370"/>
      <c r="G143" s="370"/>
      <c r="H143" s="370"/>
      <c r="I143" s="370"/>
      <c r="J143" s="370"/>
      <c r="K143" s="370"/>
      <c r="L143" s="371"/>
      <c r="M143" s="25"/>
    </row>
    <row r="144" spans="1:16" s="9" customFormat="1" x14ac:dyDescent="0.35">
      <c r="A144" s="8"/>
      <c r="B144" s="369"/>
      <c r="C144" s="370"/>
      <c r="D144" s="370"/>
      <c r="E144" s="370"/>
      <c r="F144" s="370"/>
      <c r="G144" s="370"/>
      <c r="H144" s="370"/>
      <c r="I144" s="370"/>
      <c r="J144" s="370"/>
      <c r="K144" s="370"/>
      <c r="L144" s="371"/>
      <c r="M144" s="25"/>
    </row>
    <row r="145" spans="1:16" s="9" customFormat="1" x14ac:dyDescent="0.35">
      <c r="A145" s="8"/>
      <c r="B145" s="369"/>
      <c r="C145" s="370"/>
      <c r="D145" s="370"/>
      <c r="E145" s="370"/>
      <c r="F145" s="370"/>
      <c r="G145" s="370"/>
      <c r="H145" s="370"/>
      <c r="I145" s="370"/>
      <c r="J145" s="370"/>
      <c r="K145" s="370"/>
      <c r="L145" s="371"/>
      <c r="M145" s="25"/>
    </row>
    <row r="146" spans="1:16" s="9" customFormat="1" x14ac:dyDescent="0.35">
      <c r="A146" s="8"/>
      <c r="B146" s="369"/>
      <c r="C146" s="370"/>
      <c r="D146" s="370"/>
      <c r="E146" s="370"/>
      <c r="F146" s="370"/>
      <c r="G146" s="370"/>
      <c r="H146" s="370"/>
      <c r="I146" s="370"/>
      <c r="J146" s="370"/>
      <c r="K146" s="370"/>
      <c r="L146" s="371"/>
      <c r="M146" s="25"/>
    </row>
    <row r="147" spans="1:16" s="9" customFormat="1" x14ac:dyDescent="0.35">
      <c r="A147" s="8"/>
      <c r="B147" s="369"/>
      <c r="C147" s="370"/>
      <c r="D147" s="370"/>
      <c r="E147" s="370"/>
      <c r="F147" s="370"/>
      <c r="G147" s="370"/>
      <c r="H147" s="370"/>
      <c r="I147" s="370"/>
      <c r="J147" s="370"/>
      <c r="K147" s="370"/>
      <c r="L147" s="371"/>
      <c r="M147" s="25"/>
    </row>
    <row r="148" spans="1:16" s="9" customFormat="1" x14ac:dyDescent="0.35">
      <c r="A148" s="8"/>
      <c r="B148" s="369"/>
      <c r="C148" s="370"/>
      <c r="D148" s="370"/>
      <c r="E148" s="370"/>
      <c r="F148" s="370"/>
      <c r="G148" s="370"/>
      <c r="H148" s="370"/>
      <c r="I148" s="370"/>
      <c r="J148" s="370"/>
      <c r="K148" s="370"/>
      <c r="L148" s="371"/>
      <c r="M148" s="25"/>
    </row>
    <row r="149" spans="1:16" s="9" customFormat="1" x14ac:dyDescent="0.35">
      <c r="A149" s="8"/>
      <c r="B149" s="369"/>
      <c r="C149" s="370"/>
      <c r="D149" s="370"/>
      <c r="E149" s="370"/>
      <c r="F149" s="370"/>
      <c r="G149" s="370"/>
      <c r="H149" s="370"/>
      <c r="I149" s="370"/>
      <c r="J149" s="370"/>
      <c r="K149" s="370"/>
      <c r="L149" s="371"/>
      <c r="M149" s="25"/>
    </row>
    <row r="150" spans="1:16" s="9" customFormat="1" x14ac:dyDescent="0.35">
      <c r="A150" s="8"/>
      <c r="B150" s="369"/>
      <c r="C150" s="370"/>
      <c r="D150" s="370"/>
      <c r="E150" s="370"/>
      <c r="F150" s="370"/>
      <c r="G150" s="370"/>
      <c r="H150" s="370"/>
      <c r="I150" s="370"/>
      <c r="J150" s="370"/>
      <c r="K150" s="370"/>
      <c r="L150" s="371"/>
      <c r="M150" s="25"/>
    </row>
    <row r="151" spans="1:16" x14ac:dyDescent="0.35">
      <c r="B151" s="80"/>
      <c r="C151" s="81"/>
      <c r="D151" s="81"/>
      <c r="E151" s="81"/>
      <c r="F151" s="81"/>
      <c r="G151" s="81"/>
      <c r="H151" s="81"/>
      <c r="I151" s="81"/>
      <c r="J151" s="81"/>
      <c r="K151" s="81"/>
      <c r="L151" s="82"/>
    </row>
    <row r="152" spans="1:16" s="9" customFormat="1" x14ac:dyDescent="0.35">
      <c r="A152" s="8"/>
      <c r="B152" s="366" t="s">
        <v>32</v>
      </c>
      <c r="C152" s="367"/>
      <c r="D152" s="367"/>
      <c r="E152" s="367"/>
      <c r="F152" s="367"/>
      <c r="G152" s="367"/>
      <c r="H152" s="367"/>
      <c r="I152" s="367"/>
      <c r="J152" s="367"/>
      <c r="K152" s="367"/>
      <c r="L152" s="368"/>
      <c r="M152" s="84"/>
    </row>
    <row r="153" spans="1:16" x14ac:dyDescent="0.35">
      <c r="B153" s="73"/>
      <c r="C153" s="31"/>
      <c r="D153" s="31"/>
      <c r="E153" s="31"/>
      <c r="F153" s="31"/>
      <c r="G153" s="31"/>
      <c r="H153" s="31"/>
      <c r="I153" s="31"/>
      <c r="J153" s="31"/>
      <c r="K153" s="31"/>
      <c r="L153" s="74"/>
    </row>
    <row r="154" spans="1:16" x14ac:dyDescent="0.35">
      <c r="B154" s="376" t="str">
        <f>IF(Intro!$G$24="English",O154,P154)</f>
        <v>Provide your firm’s strategies and objectives for the next two years with respect to the pricing of the goods. Provide the rationale and assumptions underlying these strategies and objectives.</v>
      </c>
      <c r="C154" s="377"/>
      <c r="D154" s="377"/>
      <c r="E154" s="377"/>
      <c r="F154" s="377"/>
      <c r="G154" s="377"/>
      <c r="H154" s="377"/>
      <c r="I154" s="377"/>
      <c r="J154" s="377"/>
      <c r="K154" s="377"/>
      <c r="L154" s="378"/>
      <c r="O154" s="70" t="s">
        <v>120</v>
      </c>
      <c r="P154" s="70" t="s">
        <v>317</v>
      </c>
    </row>
    <row r="155" spans="1:16" x14ac:dyDescent="0.35">
      <c r="B155" s="376"/>
      <c r="C155" s="377"/>
      <c r="D155" s="377"/>
      <c r="E155" s="377"/>
      <c r="F155" s="377"/>
      <c r="G155" s="377"/>
      <c r="H155" s="377"/>
      <c r="I155" s="377"/>
      <c r="J155" s="377"/>
      <c r="K155" s="377"/>
      <c r="L155" s="378"/>
    </row>
    <row r="156" spans="1:16" x14ac:dyDescent="0.35">
      <c r="B156" s="73"/>
      <c r="C156" s="31"/>
      <c r="D156" s="31"/>
      <c r="E156" s="31"/>
      <c r="F156" s="31"/>
      <c r="G156" s="31"/>
      <c r="H156" s="31"/>
      <c r="I156" s="31"/>
      <c r="J156" s="31"/>
      <c r="K156" s="31"/>
      <c r="L156" s="74"/>
    </row>
    <row r="157" spans="1:16" s="9" customFormat="1" x14ac:dyDescent="0.35">
      <c r="A157" s="8"/>
      <c r="B157" s="369"/>
      <c r="C157" s="370"/>
      <c r="D157" s="370"/>
      <c r="E157" s="370"/>
      <c r="F157" s="370"/>
      <c r="G157" s="370"/>
      <c r="H157" s="370"/>
      <c r="I157" s="370"/>
      <c r="J157" s="370"/>
      <c r="K157" s="370"/>
      <c r="L157" s="371"/>
      <c r="M157" s="25"/>
    </row>
    <row r="158" spans="1:16" s="9" customFormat="1" x14ac:dyDescent="0.35">
      <c r="A158" s="8"/>
      <c r="B158" s="369"/>
      <c r="C158" s="370"/>
      <c r="D158" s="370"/>
      <c r="E158" s="370"/>
      <c r="F158" s="370"/>
      <c r="G158" s="370"/>
      <c r="H158" s="370"/>
      <c r="I158" s="370"/>
      <c r="J158" s="370"/>
      <c r="K158" s="370"/>
      <c r="L158" s="371"/>
      <c r="M158" s="25"/>
    </row>
    <row r="159" spans="1:16" s="9" customFormat="1" x14ac:dyDescent="0.35">
      <c r="A159" s="8"/>
      <c r="B159" s="369"/>
      <c r="C159" s="370"/>
      <c r="D159" s="370"/>
      <c r="E159" s="370"/>
      <c r="F159" s="370"/>
      <c r="G159" s="370"/>
      <c r="H159" s="370"/>
      <c r="I159" s="370"/>
      <c r="J159" s="370"/>
      <c r="K159" s="370"/>
      <c r="L159" s="371"/>
      <c r="M159" s="25"/>
    </row>
    <row r="160" spans="1:16" s="9" customFormat="1" x14ac:dyDescent="0.35">
      <c r="A160" s="8"/>
      <c r="B160" s="369"/>
      <c r="C160" s="370"/>
      <c r="D160" s="370"/>
      <c r="E160" s="370"/>
      <c r="F160" s="370"/>
      <c r="G160" s="370"/>
      <c r="H160" s="370"/>
      <c r="I160" s="370"/>
      <c r="J160" s="370"/>
      <c r="K160" s="370"/>
      <c r="L160" s="371"/>
      <c r="M160" s="25"/>
    </row>
    <row r="161" spans="1:16" s="9" customFormat="1" x14ac:dyDescent="0.35">
      <c r="A161" s="8"/>
      <c r="B161" s="369"/>
      <c r="C161" s="370"/>
      <c r="D161" s="370"/>
      <c r="E161" s="370"/>
      <c r="F161" s="370"/>
      <c r="G161" s="370"/>
      <c r="H161" s="370"/>
      <c r="I161" s="370"/>
      <c r="J161" s="370"/>
      <c r="K161" s="370"/>
      <c r="L161" s="371"/>
      <c r="M161" s="25"/>
    </row>
    <row r="162" spans="1:16" s="9" customFormat="1" x14ac:dyDescent="0.35">
      <c r="A162" s="8"/>
      <c r="B162" s="369"/>
      <c r="C162" s="370"/>
      <c r="D162" s="370"/>
      <c r="E162" s="370"/>
      <c r="F162" s="370"/>
      <c r="G162" s="370"/>
      <c r="H162" s="370"/>
      <c r="I162" s="370"/>
      <c r="J162" s="370"/>
      <c r="K162" s="370"/>
      <c r="L162" s="371"/>
      <c r="M162" s="25"/>
    </row>
    <row r="163" spans="1:16" s="9" customFormat="1" x14ac:dyDescent="0.35">
      <c r="A163" s="8"/>
      <c r="B163" s="369"/>
      <c r="C163" s="370"/>
      <c r="D163" s="370"/>
      <c r="E163" s="370"/>
      <c r="F163" s="370"/>
      <c r="G163" s="370"/>
      <c r="H163" s="370"/>
      <c r="I163" s="370"/>
      <c r="J163" s="370"/>
      <c r="K163" s="370"/>
      <c r="L163" s="371"/>
      <c r="M163" s="25"/>
    </row>
    <row r="164" spans="1:16" s="9" customFormat="1" x14ac:dyDescent="0.35">
      <c r="A164" s="8"/>
      <c r="B164" s="369"/>
      <c r="C164" s="370"/>
      <c r="D164" s="370"/>
      <c r="E164" s="370"/>
      <c r="F164" s="370"/>
      <c r="G164" s="370"/>
      <c r="H164" s="370"/>
      <c r="I164" s="370"/>
      <c r="J164" s="370"/>
      <c r="K164" s="370"/>
      <c r="L164" s="371"/>
      <c r="M164" s="25"/>
    </row>
    <row r="165" spans="1:16" x14ac:dyDescent="0.35">
      <c r="B165" s="80"/>
      <c r="C165" s="81"/>
      <c r="D165" s="81"/>
      <c r="E165" s="81"/>
      <c r="F165" s="81"/>
      <c r="G165" s="81"/>
      <c r="H165" s="81"/>
      <c r="I165" s="81"/>
      <c r="J165" s="81"/>
      <c r="K165" s="81"/>
      <c r="L165" s="82"/>
    </row>
    <row r="166" spans="1:16" s="9" customFormat="1" x14ac:dyDescent="0.35">
      <c r="A166" s="8"/>
      <c r="B166" s="366" t="s">
        <v>33</v>
      </c>
      <c r="C166" s="367"/>
      <c r="D166" s="367"/>
      <c r="E166" s="367"/>
      <c r="F166" s="367"/>
      <c r="G166" s="367"/>
      <c r="H166" s="367"/>
      <c r="I166" s="367"/>
      <c r="J166" s="367"/>
      <c r="K166" s="367"/>
      <c r="L166" s="368"/>
      <c r="M166" s="84"/>
    </row>
    <row r="167" spans="1:16" x14ac:dyDescent="0.35">
      <c r="B167" s="73"/>
      <c r="C167" s="31"/>
      <c r="D167" s="31"/>
      <c r="E167" s="31"/>
      <c r="F167" s="31"/>
      <c r="G167" s="31"/>
      <c r="H167" s="31"/>
      <c r="I167" s="31"/>
      <c r="J167" s="31"/>
      <c r="K167" s="31"/>
      <c r="L167" s="74"/>
    </row>
    <row r="168" spans="1:16" x14ac:dyDescent="0.35">
      <c r="B168" s="376" t="str">
        <f>IF(Intro!$G$24="English",O168,P168)</f>
        <v>Provide your firm’s strategies and objectives for the next two years with respect to the export sales of the goods. Provide the rationale and assumptions underlying these strategies and objectives.</v>
      </c>
      <c r="C168" s="377"/>
      <c r="D168" s="377"/>
      <c r="E168" s="377"/>
      <c r="F168" s="377"/>
      <c r="G168" s="377"/>
      <c r="H168" s="377"/>
      <c r="I168" s="377"/>
      <c r="J168" s="377"/>
      <c r="K168" s="377"/>
      <c r="L168" s="378"/>
      <c r="O168" s="70" t="s">
        <v>113</v>
      </c>
      <c r="P168" s="70" t="s">
        <v>318</v>
      </c>
    </row>
    <row r="169" spans="1:16" x14ac:dyDescent="0.35">
      <c r="B169" s="376"/>
      <c r="C169" s="377"/>
      <c r="D169" s="377"/>
      <c r="E169" s="377"/>
      <c r="F169" s="377"/>
      <c r="G169" s="377"/>
      <c r="H169" s="377"/>
      <c r="I169" s="377"/>
      <c r="J169" s="377"/>
      <c r="K169" s="377"/>
      <c r="L169" s="378"/>
    </row>
    <row r="170" spans="1:16" x14ac:dyDescent="0.35">
      <c r="B170" s="73"/>
      <c r="C170" s="31"/>
      <c r="D170" s="31"/>
      <c r="E170" s="31"/>
      <c r="F170" s="31"/>
      <c r="G170" s="31"/>
      <c r="H170" s="31"/>
      <c r="I170" s="31"/>
      <c r="J170" s="31"/>
      <c r="K170" s="31"/>
      <c r="L170" s="74"/>
    </row>
    <row r="171" spans="1:16" s="9" customFormat="1" x14ac:dyDescent="0.35">
      <c r="A171" s="8"/>
      <c r="B171" s="369"/>
      <c r="C171" s="370"/>
      <c r="D171" s="370"/>
      <c r="E171" s="370"/>
      <c r="F171" s="370"/>
      <c r="G171" s="370"/>
      <c r="H171" s="370"/>
      <c r="I171" s="370"/>
      <c r="J171" s="370"/>
      <c r="K171" s="370"/>
      <c r="L171" s="371"/>
      <c r="M171" s="25"/>
    </row>
    <row r="172" spans="1:16" s="9" customFormat="1" x14ac:dyDescent="0.35">
      <c r="A172" s="8"/>
      <c r="B172" s="369"/>
      <c r="C172" s="370"/>
      <c r="D172" s="370"/>
      <c r="E172" s="370"/>
      <c r="F172" s="370"/>
      <c r="G172" s="370"/>
      <c r="H172" s="370"/>
      <c r="I172" s="370"/>
      <c r="J172" s="370"/>
      <c r="K172" s="370"/>
      <c r="L172" s="371"/>
      <c r="M172" s="25"/>
    </row>
    <row r="173" spans="1:16" s="9" customFormat="1" x14ac:dyDescent="0.35">
      <c r="A173" s="8"/>
      <c r="B173" s="369"/>
      <c r="C173" s="370"/>
      <c r="D173" s="370"/>
      <c r="E173" s="370"/>
      <c r="F173" s="370"/>
      <c r="G173" s="370"/>
      <c r="H173" s="370"/>
      <c r="I173" s="370"/>
      <c r="J173" s="370"/>
      <c r="K173" s="370"/>
      <c r="L173" s="371"/>
      <c r="M173" s="25"/>
    </row>
    <row r="174" spans="1:16" s="9" customFormat="1" x14ac:dyDescent="0.35">
      <c r="A174" s="8"/>
      <c r="B174" s="369"/>
      <c r="C174" s="370"/>
      <c r="D174" s="370"/>
      <c r="E174" s="370"/>
      <c r="F174" s="370"/>
      <c r="G174" s="370"/>
      <c r="H174" s="370"/>
      <c r="I174" s="370"/>
      <c r="J174" s="370"/>
      <c r="K174" s="370"/>
      <c r="L174" s="371"/>
      <c r="M174" s="25"/>
    </row>
    <row r="175" spans="1:16" s="9" customFormat="1" x14ac:dyDescent="0.35">
      <c r="A175" s="8"/>
      <c r="B175" s="369"/>
      <c r="C175" s="370"/>
      <c r="D175" s="370"/>
      <c r="E175" s="370"/>
      <c r="F175" s="370"/>
      <c r="G175" s="370"/>
      <c r="H175" s="370"/>
      <c r="I175" s="370"/>
      <c r="J175" s="370"/>
      <c r="K175" s="370"/>
      <c r="L175" s="371"/>
      <c r="M175" s="25"/>
    </row>
    <row r="176" spans="1:16" s="9" customFormat="1" x14ac:dyDescent="0.35">
      <c r="A176" s="8"/>
      <c r="B176" s="369"/>
      <c r="C176" s="370"/>
      <c r="D176" s="370"/>
      <c r="E176" s="370"/>
      <c r="F176" s="370"/>
      <c r="G176" s="370"/>
      <c r="H176" s="370"/>
      <c r="I176" s="370"/>
      <c r="J176" s="370"/>
      <c r="K176" s="370"/>
      <c r="L176" s="371"/>
      <c r="M176" s="25"/>
    </row>
    <row r="177" spans="1:14" s="9" customFormat="1" x14ac:dyDescent="0.35">
      <c r="A177" s="8"/>
      <c r="B177" s="369"/>
      <c r="C177" s="370"/>
      <c r="D177" s="370"/>
      <c r="E177" s="370"/>
      <c r="F177" s="370"/>
      <c r="G177" s="370"/>
      <c r="H177" s="370"/>
      <c r="I177" s="370"/>
      <c r="J177" s="370"/>
      <c r="K177" s="370"/>
      <c r="L177" s="371"/>
      <c r="M177" s="25"/>
    </row>
    <row r="178" spans="1:14" s="9" customFormat="1" x14ac:dyDescent="0.35">
      <c r="A178" s="8"/>
      <c r="B178" s="369"/>
      <c r="C178" s="370"/>
      <c r="D178" s="370"/>
      <c r="E178" s="370"/>
      <c r="F178" s="370"/>
      <c r="G178" s="370"/>
      <c r="H178" s="370"/>
      <c r="I178" s="370"/>
      <c r="J178" s="370"/>
      <c r="K178" s="370"/>
      <c r="L178" s="371"/>
      <c r="M178" s="25"/>
    </row>
    <row r="179" spans="1:14" x14ac:dyDescent="0.35">
      <c r="B179" s="80"/>
      <c r="C179" s="81"/>
      <c r="D179" s="81"/>
      <c r="E179" s="81"/>
      <c r="F179" s="81"/>
      <c r="G179" s="81"/>
      <c r="H179" s="81"/>
      <c r="I179" s="81"/>
      <c r="J179" s="81"/>
      <c r="K179" s="81"/>
      <c r="L179" s="82"/>
    </row>
    <row r="180" spans="1:14" s="27" customFormat="1" x14ac:dyDescent="0.35">
      <c r="A180" s="83"/>
      <c r="B180" s="11"/>
      <c r="C180" s="11"/>
      <c r="N180" s="26"/>
    </row>
    <row r="181" spans="1:14" s="27" customFormat="1" x14ac:dyDescent="0.35">
      <c r="A181" s="83"/>
      <c r="B181" s="11"/>
      <c r="C181" s="11"/>
      <c r="N181" s="26"/>
    </row>
    <row r="182" spans="1:14" s="27" customFormat="1" x14ac:dyDescent="0.35">
      <c r="A182" s="83"/>
      <c r="B182" s="11"/>
      <c r="C182" s="11"/>
      <c r="N182" s="26"/>
    </row>
    <row r="183" spans="1:14" s="27" customFormat="1" x14ac:dyDescent="0.35">
      <c r="A183" s="83"/>
      <c r="B183" s="11"/>
      <c r="C183" s="11"/>
      <c r="N183" s="26"/>
    </row>
    <row r="184" spans="1:14" s="27" customFormat="1" x14ac:dyDescent="0.35">
      <c r="A184" s="83"/>
      <c r="B184" s="11"/>
      <c r="C184" s="11"/>
      <c r="N184" s="26"/>
    </row>
    <row r="185" spans="1:14" s="27" customFormat="1" x14ac:dyDescent="0.35">
      <c r="A185" s="83"/>
      <c r="B185" s="11"/>
      <c r="C185" s="11"/>
      <c r="N185" s="26"/>
    </row>
    <row r="186" spans="1:14" s="27" customFormat="1" x14ac:dyDescent="0.35">
      <c r="A186" s="83"/>
      <c r="B186" s="11"/>
      <c r="C186" s="11"/>
      <c r="N186" s="26"/>
    </row>
  </sheetData>
  <sheetProtection algorithmName="SHA-512" hashValue="448NMf7s0pokkOBrPDVx2ANGSa0D34NFJaVlcVFag8sjgfYRMk7S7Ik688jBP64ykF9EI/YbAZby17Ynj/Kb9A==" saltValue="P5oTG4eg4MkafY8TJSU/Og==" spinCount="100000" sheet="1" objects="1" scenarios="1" selectLockedCells="1"/>
  <mergeCells count="135">
    <mergeCell ref="B101:L101"/>
    <mergeCell ref="B92:L92"/>
    <mergeCell ref="B79:L79"/>
    <mergeCell ref="C103:F103"/>
    <mergeCell ref="H76:H77"/>
    <mergeCell ref="G118:K119"/>
    <mergeCell ref="B130:L137"/>
    <mergeCell ref="G110:K111"/>
    <mergeCell ref="B110:B111"/>
    <mergeCell ref="B112:B113"/>
    <mergeCell ref="B114:B115"/>
    <mergeCell ref="B81:L88"/>
    <mergeCell ref="B104:B105"/>
    <mergeCell ref="B106:B107"/>
    <mergeCell ref="F96:F97"/>
    <mergeCell ref="B90:L90"/>
    <mergeCell ref="G108:K109"/>
    <mergeCell ref="C110:F111"/>
    <mergeCell ref="B116:B117"/>
    <mergeCell ref="C112:F113"/>
    <mergeCell ref="G112:K113"/>
    <mergeCell ref="C114:F115"/>
    <mergeCell ref="G114:K115"/>
    <mergeCell ref="C116:F117"/>
    <mergeCell ref="B168:L169"/>
    <mergeCell ref="B171:L178"/>
    <mergeCell ref="B125:L125"/>
    <mergeCell ref="B139:L139"/>
    <mergeCell ref="G103:K103"/>
    <mergeCell ref="B141:L141"/>
    <mergeCell ref="B143:L150"/>
    <mergeCell ref="B152:L152"/>
    <mergeCell ref="B166:L166"/>
    <mergeCell ref="B157:L164"/>
    <mergeCell ref="B120:B121"/>
    <mergeCell ref="C120:F121"/>
    <mergeCell ref="G120:K121"/>
    <mergeCell ref="B122:B123"/>
    <mergeCell ref="C122:F123"/>
    <mergeCell ref="G122:K123"/>
    <mergeCell ref="B154:L155"/>
    <mergeCell ref="B127:L128"/>
    <mergeCell ref="B118:B119"/>
    <mergeCell ref="C104:F105"/>
    <mergeCell ref="G104:K105"/>
    <mergeCell ref="C106:F107"/>
    <mergeCell ref="G106:K107"/>
    <mergeCell ref="C108:F109"/>
    <mergeCell ref="G116:K117"/>
    <mergeCell ref="C118:F119"/>
    <mergeCell ref="B108:B109"/>
    <mergeCell ref="B4:L4"/>
    <mergeCell ref="B5:L5"/>
    <mergeCell ref="B19:L19"/>
    <mergeCell ref="B14:L14"/>
    <mergeCell ref="B9:L9"/>
    <mergeCell ref="B10:L10"/>
    <mergeCell ref="B12:L12"/>
    <mergeCell ref="B13:L13"/>
    <mergeCell ref="B15:L15"/>
    <mergeCell ref="B16:L16"/>
    <mergeCell ref="B6:L6"/>
    <mergeCell ref="B8:L8"/>
    <mergeCell ref="B18:L18"/>
    <mergeCell ref="B35:L35"/>
    <mergeCell ref="B21:L21"/>
    <mergeCell ref="H24:H25"/>
    <mergeCell ref="H26:H27"/>
    <mergeCell ref="H28:H29"/>
    <mergeCell ref="H30:H31"/>
    <mergeCell ref="B43:D45"/>
    <mergeCell ref="B24:F25"/>
    <mergeCell ref="B26:F27"/>
    <mergeCell ref="B28:F29"/>
    <mergeCell ref="G24:G25"/>
    <mergeCell ref="G26:G27"/>
    <mergeCell ref="G28:G29"/>
    <mergeCell ref="B30:F31"/>
    <mergeCell ref="G30:G31"/>
    <mergeCell ref="B33:L33"/>
    <mergeCell ref="B99:L99"/>
    <mergeCell ref="H37:H38"/>
    <mergeCell ref="I37:I38"/>
    <mergeCell ref="J37:J38"/>
    <mergeCell ref="K37:K38"/>
    <mergeCell ref="G94:G95"/>
    <mergeCell ref="H94:H95"/>
    <mergeCell ref="I94:I95"/>
    <mergeCell ref="J94:J95"/>
    <mergeCell ref="B58:L58"/>
    <mergeCell ref="H73:H74"/>
    <mergeCell ref="I73:I74"/>
    <mergeCell ref="B39:D39"/>
    <mergeCell ref="K73:K74"/>
    <mergeCell ref="I76:I77"/>
    <mergeCell ref="J76:J77"/>
    <mergeCell ref="B40:D42"/>
    <mergeCell ref="B52:D52"/>
    <mergeCell ref="B56:L56"/>
    <mergeCell ref="B69:L69"/>
    <mergeCell ref="B60:L67"/>
    <mergeCell ref="G37:G38"/>
    <mergeCell ref="B75:E75"/>
    <mergeCell ref="B76:E77"/>
    <mergeCell ref="F76:F77"/>
    <mergeCell ref="G73:G74"/>
    <mergeCell ref="E40:F40"/>
    <mergeCell ref="E41:F41"/>
    <mergeCell ref="E42:F42"/>
    <mergeCell ref="E43:F43"/>
    <mergeCell ref="E44:F44"/>
    <mergeCell ref="E45:F45"/>
    <mergeCell ref="E46:F46"/>
    <mergeCell ref="E47:F47"/>
    <mergeCell ref="E48:F48"/>
    <mergeCell ref="B71:L71"/>
    <mergeCell ref="B49:D51"/>
    <mergeCell ref="K76:K77"/>
    <mergeCell ref="B46:D48"/>
    <mergeCell ref="E39:F39"/>
    <mergeCell ref="E49:F49"/>
    <mergeCell ref="E50:F50"/>
    <mergeCell ref="E51:F51"/>
    <mergeCell ref="E52:F52"/>
    <mergeCell ref="G76:G77"/>
    <mergeCell ref="B54:C54"/>
    <mergeCell ref="D54:K54"/>
    <mergeCell ref="G96:G97"/>
    <mergeCell ref="H96:H97"/>
    <mergeCell ref="I96:I97"/>
    <mergeCell ref="J96:J97"/>
    <mergeCell ref="K96:K97"/>
    <mergeCell ref="J73:J74"/>
    <mergeCell ref="B96:E97"/>
    <mergeCell ref="K94:K95"/>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1:L81 B130:L133 B157:L157 B171:L174 B60:L60 B83:L85 B159:L161 B63:L65 B143:L146"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3:G104 C104 G106 G108 G110 G112 G114 G116 G118 C106 C108 C110 C112 C114 C116 C118 G120 G122 C120 C122"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5:K45 H42:K42 H39:K39 G42 G51:K51 G48:K48"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G41 H40:K41 G43:K44 G46:K47 G49:K50 G52:K52 G96:K97" xr:uid="{7269C973-E2E9-4A27-BA1A-990D25537C5A}">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8" min="1" max="11" man="1"/>
    <brk id="138"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D13" sqref="D13:D22"/>
    </sheetView>
  </sheetViews>
  <sheetFormatPr defaultColWidth="9.453125" defaultRowHeight="14" x14ac:dyDescent="0.35"/>
  <cols>
    <col min="1" max="1" width="1.54296875" style="8" customWidth="1"/>
    <col min="2" max="2" width="12.1796875" style="65" customWidth="1"/>
    <col min="3" max="3" width="5.81640625" style="65" customWidth="1"/>
    <col min="4" max="4" width="18.54296875" style="65" customWidth="1"/>
    <col min="5" max="12" width="15.453125" style="65" customWidth="1"/>
    <col min="13" max="13" width="6.453125" style="70" customWidth="1"/>
    <col min="14" max="14" width="9.453125" style="70" customWidth="1"/>
    <col min="15" max="15" width="10.54296875" style="70" hidden="1" customWidth="1"/>
    <col min="16" max="16" width="8.54296875" style="70" hidden="1" customWidth="1"/>
    <col min="17" max="17" width="9.453125" style="70" customWidth="1"/>
    <col min="18" max="16384" width="9.453125" style="70"/>
  </cols>
  <sheetData>
    <row r="1" spans="1:16" ht="14.25" customHeight="1" x14ac:dyDescent="0.35">
      <c r="O1" s="127" t="s">
        <v>279</v>
      </c>
      <c r="P1" s="127" t="s">
        <v>279</v>
      </c>
    </row>
    <row r="2" spans="1:16" x14ac:dyDescent="0.35">
      <c r="B2" s="10" t="str">
        <f>'Pro 1'!B2</f>
        <v>PROTECTED</v>
      </c>
      <c r="C2" s="10"/>
      <c r="D2" s="10"/>
      <c r="O2" s="9" t="s">
        <v>58</v>
      </c>
      <c r="P2" s="9" t="s">
        <v>70</v>
      </c>
    </row>
    <row r="3" spans="1:16" x14ac:dyDescent="0.35">
      <c r="B3" s="2"/>
      <c r="C3" s="2"/>
      <c r="D3" s="2"/>
      <c r="O3" s="5"/>
      <c r="P3" s="5"/>
    </row>
    <row r="4" spans="1:16" s="5" customFormat="1" x14ac:dyDescent="0.35">
      <c r="A4" s="11"/>
      <c r="B4" s="229" t="str">
        <f>Info!B4</f>
        <v>FOREIGN PRODUCER QUESTIONNAIRE</v>
      </c>
      <c r="C4" s="230"/>
      <c r="D4" s="230"/>
      <c r="E4" s="230"/>
      <c r="F4" s="230"/>
      <c r="G4" s="230"/>
      <c r="H4" s="230"/>
      <c r="I4" s="230"/>
      <c r="J4" s="230"/>
      <c r="K4" s="230"/>
      <c r="L4" s="231"/>
      <c r="M4" s="7"/>
      <c r="N4" s="7"/>
      <c r="O4" s="6"/>
      <c r="P4" s="6"/>
    </row>
    <row r="5" spans="1:16" s="5" customFormat="1" x14ac:dyDescent="0.35">
      <c r="A5" s="11"/>
      <c r="B5" s="232" t="str">
        <f>Info!B5</f>
        <v>RR-2025-006</v>
      </c>
      <c r="C5" s="233"/>
      <c r="D5" s="233"/>
      <c r="E5" s="233"/>
      <c r="F5" s="233"/>
      <c r="G5" s="233"/>
      <c r="H5" s="233"/>
      <c r="I5" s="233"/>
      <c r="J5" s="233"/>
      <c r="K5" s="233"/>
      <c r="L5" s="234"/>
      <c r="M5" s="7"/>
      <c r="N5" s="7"/>
      <c r="O5" s="6"/>
      <c r="P5" s="6"/>
    </row>
    <row r="6" spans="1:16" s="6" customFormat="1" ht="14.15" customHeight="1" x14ac:dyDescent="0.35">
      <c r="A6" s="11"/>
      <c r="B6" s="238" t="str">
        <f>Info!B6</f>
        <v>OIL COUNTRY TUBULAR GOODS II</v>
      </c>
      <c r="C6" s="239"/>
      <c r="D6" s="239"/>
      <c r="E6" s="239"/>
      <c r="F6" s="239"/>
      <c r="G6" s="239"/>
      <c r="H6" s="239"/>
      <c r="I6" s="239"/>
      <c r="J6" s="239"/>
      <c r="K6" s="239"/>
      <c r="L6" s="240"/>
      <c r="O6" s="12"/>
      <c r="P6" s="12"/>
    </row>
    <row r="7" spans="1:16" s="6" customFormat="1" x14ac:dyDescent="0.35">
      <c r="A7" s="11"/>
      <c r="B7" s="13"/>
      <c r="C7" s="13"/>
      <c r="D7" s="13"/>
      <c r="E7" s="14"/>
      <c r="F7" s="14"/>
      <c r="G7" s="14"/>
      <c r="H7" s="14"/>
      <c r="I7" s="14"/>
      <c r="J7" s="14"/>
      <c r="K7" s="14"/>
      <c r="L7" s="14"/>
      <c r="O7" s="12"/>
      <c r="P7" s="12"/>
    </row>
    <row r="8" spans="1:16" x14ac:dyDescent="0.35">
      <c r="B8" s="267" t="str">
        <f>IF(Intro!$G$24="English",O8,P8)</f>
        <v>PROTECTED COMMENTS</v>
      </c>
      <c r="C8" s="268"/>
      <c r="D8" s="268"/>
      <c r="E8" s="268"/>
      <c r="F8" s="268"/>
      <c r="G8" s="268"/>
      <c r="H8" s="268"/>
      <c r="I8" s="268"/>
      <c r="J8" s="268"/>
      <c r="K8" s="268"/>
      <c r="L8" s="269"/>
      <c r="O8" s="70" t="s">
        <v>55</v>
      </c>
      <c r="P8" s="70" t="s">
        <v>150</v>
      </c>
    </row>
    <row r="9" spans="1:16" x14ac:dyDescent="0.35">
      <c r="B9" s="15"/>
      <c r="C9" s="16"/>
      <c r="D9" s="16"/>
      <c r="E9" s="17"/>
      <c r="F9" s="17"/>
      <c r="G9" s="17"/>
      <c r="H9" s="17"/>
      <c r="I9" s="17"/>
      <c r="J9" s="17"/>
      <c r="K9" s="17"/>
      <c r="L9" s="18"/>
    </row>
    <row r="10" spans="1:16" x14ac:dyDescent="0.35">
      <c r="B10" s="256" t="str">
        <f>IF(Intro!$G$24="English",O10,P10)</f>
        <v>Should your firm wish to add any comments related to its responses, submit them here. Be sure to indicate the question number being commented on.</v>
      </c>
      <c r="C10" s="257"/>
      <c r="D10" s="257"/>
      <c r="E10" s="257"/>
      <c r="F10" s="257"/>
      <c r="G10" s="257"/>
      <c r="H10" s="257"/>
      <c r="I10" s="257"/>
      <c r="J10" s="257"/>
      <c r="K10" s="257"/>
      <c r="L10" s="258"/>
      <c r="O10" s="66" t="s">
        <v>50</v>
      </c>
      <c r="P10" s="70" t="s">
        <v>144</v>
      </c>
    </row>
    <row r="11" spans="1:16" x14ac:dyDescent="0.35">
      <c r="B11" s="62"/>
      <c r="C11" s="16"/>
      <c r="D11" s="16"/>
      <c r="E11" s="17"/>
      <c r="F11" s="17"/>
      <c r="G11" s="17"/>
      <c r="H11" s="17"/>
      <c r="I11" s="17"/>
      <c r="J11" s="17"/>
      <c r="K11" s="17"/>
      <c r="L11" s="18"/>
      <c r="O11" s="113" t="s">
        <v>274</v>
      </c>
      <c r="P11" s="113" t="s">
        <v>275</v>
      </c>
    </row>
    <row r="12" spans="1:16" x14ac:dyDescent="0.35">
      <c r="B12" s="62"/>
      <c r="C12" s="16"/>
      <c r="D12" s="50" t="str">
        <f>IF(Intro!$G$24="English",O11,P11)</f>
        <v>Tab and Question</v>
      </c>
      <c r="E12" s="406" t="str">
        <f>IF(Intro!$G$24="English",O12,P12)</f>
        <v>Comments</v>
      </c>
      <c r="F12" s="406"/>
      <c r="G12" s="406"/>
      <c r="H12" s="406"/>
      <c r="I12" s="406"/>
      <c r="J12" s="406"/>
      <c r="K12" s="406"/>
      <c r="L12" s="407"/>
      <c r="O12" s="66" t="s">
        <v>84</v>
      </c>
      <c r="P12" s="70" t="s">
        <v>85</v>
      </c>
    </row>
    <row r="13" spans="1:16" s="97" customFormat="1" x14ac:dyDescent="0.35">
      <c r="A13" s="8"/>
      <c r="B13" s="396" t="str">
        <f>IF(Intro!$G$24="English",O13,P13)</f>
        <v>Comment 1</v>
      </c>
      <c r="C13" s="397"/>
      <c r="D13" s="400"/>
      <c r="E13" s="402"/>
      <c r="F13" s="402"/>
      <c r="G13" s="402"/>
      <c r="H13" s="402"/>
      <c r="I13" s="402"/>
      <c r="J13" s="402"/>
      <c r="K13" s="402"/>
      <c r="L13" s="403"/>
      <c r="O13" s="98" t="s">
        <v>86</v>
      </c>
      <c r="P13" s="97" t="s">
        <v>87</v>
      </c>
    </row>
    <row r="14" spans="1:16" s="97" customFormat="1" x14ac:dyDescent="0.35">
      <c r="A14" s="8"/>
      <c r="B14" s="396"/>
      <c r="C14" s="397"/>
      <c r="D14" s="400"/>
      <c r="E14" s="402"/>
      <c r="F14" s="402"/>
      <c r="G14" s="402"/>
      <c r="H14" s="402"/>
      <c r="I14" s="402"/>
      <c r="J14" s="402"/>
      <c r="K14" s="402"/>
      <c r="L14" s="403"/>
      <c r="O14" s="98"/>
    </row>
    <row r="15" spans="1:16" s="97" customFormat="1" x14ac:dyDescent="0.35">
      <c r="A15" s="8"/>
      <c r="B15" s="396"/>
      <c r="C15" s="397"/>
      <c r="D15" s="400"/>
      <c r="E15" s="402"/>
      <c r="F15" s="402"/>
      <c r="G15" s="402"/>
      <c r="H15" s="402"/>
      <c r="I15" s="402"/>
      <c r="J15" s="402"/>
      <c r="K15" s="402"/>
      <c r="L15" s="403"/>
      <c r="O15" s="98"/>
    </row>
    <row r="16" spans="1:16" s="106" customFormat="1" x14ac:dyDescent="0.35">
      <c r="A16" s="8"/>
      <c r="B16" s="396"/>
      <c r="C16" s="397"/>
      <c r="D16" s="400"/>
      <c r="E16" s="402"/>
      <c r="F16" s="402"/>
      <c r="G16" s="402"/>
      <c r="H16" s="402"/>
      <c r="I16" s="402"/>
      <c r="J16" s="402"/>
      <c r="K16" s="402"/>
      <c r="L16" s="403"/>
      <c r="O16" s="107"/>
    </row>
    <row r="17" spans="1:16" s="106" customFormat="1" x14ac:dyDescent="0.35">
      <c r="A17" s="8"/>
      <c r="B17" s="396"/>
      <c r="C17" s="397"/>
      <c r="D17" s="400"/>
      <c r="E17" s="402"/>
      <c r="F17" s="402"/>
      <c r="G17" s="402"/>
      <c r="H17" s="402"/>
      <c r="I17" s="402"/>
      <c r="J17" s="402"/>
      <c r="K17" s="402"/>
      <c r="L17" s="403"/>
      <c r="O17" s="107"/>
    </row>
    <row r="18" spans="1:16" s="97" customFormat="1" x14ac:dyDescent="0.35">
      <c r="A18" s="8"/>
      <c r="B18" s="396"/>
      <c r="C18" s="397"/>
      <c r="D18" s="400"/>
      <c r="E18" s="402"/>
      <c r="F18" s="402"/>
      <c r="G18" s="402"/>
      <c r="H18" s="402"/>
      <c r="I18" s="402"/>
      <c r="J18" s="402"/>
      <c r="K18" s="402"/>
      <c r="L18" s="403"/>
      <c r="O18" s="98"/>
    </row>
    <row r="19" spans="1:16" s="97" customFormat="1" x14ac:dyDescent="0.35">
      <c r="A19" s="8"/>
      <c r="B19" s="396"/>
      <c r="C19" s="397"/>
      <c r="D19" s="400"/>
      <c r="E19" s="402"/>
      <c r="F19" s="402"/>
      <c r="G19" s="402"/>
      <c r="H19" s="402"/>
      <c r="I19" s="402"/>
      <c r="J19" s="402"/>
      <c r="K19" s="402"/>
      <c r="L19" s="403"/>
      <c r="O19" s="98"/>
    </row>
    <row r="20" spans="1:16" s="97" customFormat="1" x14ac:dyDescent="0.35">
      <c r="A20" s="8"/>
      <c r="B20" s="396"/>
      <c r="C20" s="397"/>
      <c r="D20" s="400"/>
      <c r="E20" s="402"/>
      <c r="F20" s="402"/>
      <c r="G20" s="402"/>
      <c r="H20" s="402"/>
      <c r="I20" s="402"/>
      <c r="J20" s="402"/>
      <c r="K20" s="402"/>
      <c r="L20" s="403"/>
      <c r="O20" s="98"/>
    </row>
    <row r="21" spans="1:16" s="97" customFormat="1" x14ac:dyDescent="0.35">
      <c r="A21" s="8"/>
      <c r="B21" s="396"/>
      <c r="C21" s="397"/>
      <c r="D21" s="400"/>
      <c r="E21" s="402"/>
      <c r="F21" s="402"/>
      <c r="G21" s="402"/>
      <c r="H21" s="402"/>
      <c r="I21" s="402"/>
      <c r="J21" s="402"/>
      <c r="K21" s="402"/>
      <c r="L21" s="403"/>
      <c r="O21" s="98"/>
    </row>
    <row r="22" spans="1:16" s="97" customFormat="1" x14ac:dyDescent="0.35">
      <c r="A22" s="8"/>
      <c r="B22" s="396"/>
      <c r="C22" s="397"/>
      <c r="D22" s="400"/>
      <c r="E22" s="402"/>
      <c r="F22" s="402"/>
      <c r="G22" s="402"/>
      <c r="H22" s="402"/>
      <c r="I22" s="402"/>
      <c r="J22" s="402"/>
      <c r="K22" s="402"/>
      <c r="L22" s="403"/>
      <c r="O22" s="98"/>
    </row>
    <row r="23" spans="1:16" s="97" customFormat="1" x14ac:dyDescent="0.35">
      <c r="A23" s="8"/>
      <c r="B23" s="396" t="str">
        <f>IF(Intro!$G$24="English",O23,P23)</f>
        <v>Comment 2</v>
      </c>
      <c r="C23" s="397"/>
      <c r="D23" s="400"/>
      <c r="E23" s="402"/>
      <c r="F23" s="402"/>
      <c r="G23" s="402"/>
      <c r="H23" s="402"/>
      <c r="I23" s="402"/>
      <c r="J23" s="402"/>
      <c r="K23" s="402"/>
      <c r="L23" s="403"/>
      <c r="O23" s="98" t="s">
        <v>88</v>
      </c>
      <c r="P23" s="97" t="s">
        <v>89</v>
      </c>
    </row>
    <row r="24" spans="1:16" s="97" customFormat="1" x14ac:dyDescent="0.35">
      <c r="A24" s="8"/>
      <c r="B24" s="396"/>
      <c r="C24" s="397"/>
      <c r="D24" s="400"/>
      <c r="E24" s="402"/>
      <c r="F24" s="402"/>
      <c r="G24" s="402"/>
      <c r="H24" s="402"/>
      <c r="I24" s="402"/>
      <c r="J24" s="402"/>
      <c r="K24" s="402"/>
      <c r="L24" s="403"/>
    </row>
    <row r="25" spans="1:16" s="97" customFormat="1" x14ac:dyDescent="0.35">
      <c r="A25" s="8"/>
      <c r="B25" s="396"/>
      <c r="C25" s="397"/>
      <c r="D25" s="400"/>
      <c r="E25" s="402"/>
      <c r="F25" s="402"/>
      <c r="G25" s="402"/>
      <c r="H25" s="402"/>
      <c r="I25" s="402"/>
      <c r="J25" s="402"/>
      <c r="K25" s="402"/>
      <c r="L25" s="403"/>
    </row>
    <row r="26" spans="1:16" s="106" customFormat="1" x14ac:dyDescent="0.35">
      <c r="A26" s="8"/>
      <c r="B26" s="396"/>
      <c r="C26" s="397"/>
      <c r="D26" s="400"/>
      <c r="E26" s="402"/>
      <c r="F26" s="402"/>
      <c r="G26" s="402"/>
      <c r="H26" s="402"/>
      <c r="I26" s="402"/>
      <c r="J26" s="402"/>
      <c r="K26" s="402"/>
      <c r="L26" s="403"/>
      <c r="O26" s="107"/>
    </row>
    <row r="27" spans="1:16" s="106" customFormat="1" x14ac:dyDescent="0.35">
      <c r="A27" s="8"/>
      <c r="B27" s="396"/>
      <c r="C27" s="397"/>
      <c r="D27" s="400"/>
      <c r="E27" s="402"/>
      <c r="F27" s="402"/>
      <c r="G27" s="402"/>
      <c r="H27" s="402"/>
      <c r="I27" s="402"/>
      <c r="J27" s="402"/>
      <c r="K27" s="402"/>
      <c r="L27" s="403"/>
      <c r="O27" s="107"/>
    </row>
    <row r="28" spans="1:16" s="97" customFormat="1" x14ac:dyDescent="0.35">
      <c r="A28" s="8"/>
      <c r="B28" s="396"/>
      <c r="C28" s="397"/>
      <c r="D28" s="400"/>
      <c r="E28" s="402"/>
      <c r="F28" s="402"/>
      <c r="G28" s="402"/>
      <c r="H28" s="402"/>
      <c r="I28" s="402"/>
      <c r="J28" s="402"/>
      <c r="K28" s="402"/>
      <c r="L28" s="403"/>
    </row>
    <row r="29" spans="1:16" s="27" customFormat="1" x14ac:dyDescent="0.35">
      <c r="A29" s="83"/>
      <c r="B29" s="396"/>
      <c r="C29" s="397"/>
      <c r="D29" s="400"/>
      <c r="E29" s="402"/>
      <c r="F29" s="402"/>
      <c r="G29" s="402"/>
      <c r="H29" s="402"/>
      <c r="I29" s="402"/>
      <c r="J29" s="402"/>
      <c r="K29" s="402"/>
      <c r="L29" s="403"/>
      <c r="N29" s="26"/>
    </row>
    <row r="30" spans="1:16" s="97" customFormat="1" x14ac:dyDescent="0.35">
      <c r="A30" s="8"/>
      <c r="B30" s="396"/>
      <c r="C30" s="397"/>
      <c r="D30" s="400"/>
      <c r="E30" s="402"/>
      <c r="F30" s="402"/>
      <c r="G30" s="402"/>
      <c r="H30" s="402"/>
      <c r="I30" s="402"/>
      <c r="J30" s="402"/>
      <c r="K30" s="402"/>
      <c r="L30" s="403"/>
    </row>
    <row r="31" spans="1:16" s="97" customFormat="1" x14ac:dyDescent="0.35">
      <c r="A31" s="8"/>
      <c r="B31" s="396"/>
      <c r="C31" s="397"/>
      <c r="D31" s="400"/>
      <c r="E31" s="402"/>
      <c r="F31" s="402"/>
      <c r="G31" s="402"/>
      <c r="H31" s="402"/>
      <c r="I31" s="402"/>
      <c r="J31" s="402"/>
      <c r="K31" s="402"/>
      <c r="L31" s="403"/>
    </row>
    <row r="32" spans="1:16" s="97" customFormat="1" x14ac:dyDescent="0.35">
      <c r="A32" s="8"/>
      <c r="B32" s="396"/>
      <c r="C32" s="397"/>
      <c r="D32" s="400"/>
      <c r="E32" s="402"/>
      <c r="F32" s="402"/>
      <c r="G32" s="402"/>
      <c r="H32" s="402"/>
      <c r="I32" s="402"/>
      <c r="J32" s="402"/>
      <c r="K32" s="402"/>
      <c r="L32" s="403"/>
    </row>
    <row r="33" spans="1:16" s="97" customFormat="1" x14ac:dyDescent="0.35">
      <c r="A33" s="8"/>
      <c r="B33" s="396" t="str">
        <f>IF(Intro!$G$24="English",O33,P33)</f>
        <v>Comment 3</v>
      </c>
      <c r="C33" s="397"/>
      <c r="D33" s="400"/>
      <c r="E33" s="402"/>
      <c r="F33" s="402"/>
      <c r="G33" s="402"/>
      <c r="H33" s="402"/>
      <c r="I33" s="402"/>
      <c r="J33" s="402"/>
      <c r="K33" s="402"/>
      <c r="L33" s="403"/>
      <c r="O33" s="98" t="s">
        <v>90</v>
      </c>
      <c r="P33" s="97" t="s">
        <v>91</v>
      </c>
    </row>
    <row r="34" spans="1:16" s="97" customFormat="1" x14ac:dyDescent="0.35">
      <c r="A34" s="8"/>
      <c r="B34" s="396"/>
      <c r="C34" s="397"/>
      <c r="D34" s="400"/>
      <c r="E34" s="402"/>
      <c r="F34" s="402"/>
      <c r="G34" s="402"/>
      <c r="H34" s="402"/>
      <c r="I34" s="402"/>
      <c r="J34" s="402"/>
      <c r="K34" s="402"/>
      <c r="L34" s="403"/>
    </row>
    <row r="35" spans="1:16" s="97" customFormat="1" x14ac:dyDescent="0.35">
      <c r="A35" s="8"/>
      <c r="B35" s="396"/>
      <c r="C35" s="397"/>
      <c r="D35" s="400"/>
      <c r="E35" s="402"/>
      <c r="F35" s="402"/>
      <c r="G35" s="402"/>
      <c r="H35" s="402"/>
      <c r="I35" s="402"/>
      <c r="J35" s="402"/>
      <c r="K35" s="402"/>
      <c r="L35" s="403"/>
    </row>
    <row r="36" spans="1:16" s="97" customFormat="1" x14ac:dyDescent="0.35">
      <c r="A36" s="8"/>
      <c r="B36" s="396"/>
      <c r="C36" s="397"/>
      <c r="D36" s="400"/>
      <c r="E36" s="402"/>
      <c r="F36" s="402"/>
      <c r="G36" s="402"/>
      <c r="H36" s="402"/>
      <c r="I36" s="402"/>
      <c r="J36" s="402"/>
      <c r="K36" s="402"/>
      <c r="L36" s="403"/>
    </row>
    <row r="37" spans="1:16" s="106" customFormat="1" x14ac:dyDescent="0.35">
      <c r="A37" s="8"/>
      <c r="B37" s="396"/>
      <c r="C37" s="397"/>
      <c r="D37" s="400"/>
      <c r="E37" s="402"/>
      <c r="F37" s="402"/>
      <c r="G37" s="402"/>
      <c r="H37" s="402"/>
      <c r="I37" s="402"/>
      <c r="J37" s="402"/>
      <c r="K37" s="402"/>
      <c r="L37" s="403"/>
      <c r="O37" s="107"/>
    </row>
    <row r="38" spans="1:16" s="106" customFormat="1" x14ac:dyDescent="0.35">
      <c r="A38" s="8"/>
      <c r="B38" s="396"/>
      <c r="C38" s="397"/>
      <c r="D38" s="400"/>
      <c r="E38" s="402"/>
      <c r="F38" s="402"/>
      <c r="G38" s="402"/>
      <c r="H38" s="402"/>
      <c r="I38" s="402"/>
      <c r="J38" s="402"/>
      <c r="K38" s="402"/>
      <c r="L38" s="403"/>
      <c r="O38" s="107"/>
    </row>
    <row r="39" spans="1:16" s="97" customFormat="1" x14ac:dyDescent="0.35">
      <c r="A39" s="8"/>
      <c r="B39" s="396"/>
      <c r="C39" s="397"/>
      <c r="D39" s="400"/>
      <c r="E39" s="402"/>
      <c r="F39" s="402"/>
      <c r="G39" s="402"/>
      <c r="H39" s="402"/>
      <c r="I39" s="402"/>
      <c r="J39" s="402"/>
      <c r="K39" s="402"/>
      <c r="L39" s="403"/>
    </row>
    <row r="40" spans="1:16" s="97" customFormat="1" x14ac:dyDescent="0.35">
      <c r="A40" s="8"/>
      <c r="B40" s="396"/>
      <c r="C40" s="397"/>
      <c r="D40" s="400"/>
      <c r="E40" s="402"/>
      <c r="F40" s="402"/>
      <c r="G40" s="402"/>
      <c r="H40" s="402"/>
      <c r="I40" s="402"/>
      <c r="J40" s="402"/>
      <c r="K40" s="402"/>
      <c r="L40" s="403"/>
    </row>
    <row r="41" spans="1:16" s="97" customFormat="1" x14ac:dyDescent="0.35">
      <c r="A41" s="8"/>
      <c r="B41" s="396"/>
      <c r="C41" s="397"/>
      <c r="D41" s="400"/>
      <c r="E41" s="402"/>
      <c r="F41" s="402"/>
      <c r="G41" s="402"/>
      <c r="H41" s="402"/>
      <c r="I41" s="402"/>
      <c r="J41" s="402"/>
      <c r="K41" s="402"/>
      <c r="L41" s="403"/>
    </row>
    <row r="42" spans="1:16" s="97" customFormat="1" x14ac:dyDescent="0.35">
      <c r="A42" s="8"/>
      <c r="B42" s="396"/>
      <c r="C42" s="397"/>
      <c r="D42" s="400"/>
      <c r="E42" s="402"/>
      <c r="F42" s="402"/>
      <c r="G42" s="402"/>
      <c r="H42" s="402"/>
      <c r="I42" s="402"/>
      <c r="J42" s="402"/>
      <c r="K42" s="402"/>
      <c r="L42" s="403"/>
    </row>
    <row r="43" spans="1:16" s="97" customFormat="1" x14ac:dyDescent="0.35">
      <c r="A43" s="8"/>
      <c r="B43" s="396" t="str">
        <f>IF(Intro!$G$24="English",O43,P43)</f>
        <v>Comment 4</v>
      </c>
      <c r="C43" s="397"/>
      <c r="D43" s="400"/>
      <c r="E43" s="402"/>
      <c r="F43" s="402"/>
      <c r="G43" s="402"/>
      <c r="H43" s="402"/>
      <c r="I43" s="402"/>
      <c r="J43" s="402"/>
      <c r="K43" s="402"/>
      <c r="L43" s="403"/>
      <c r="O43" s="98" t="s">
        <v>92</v>
      </c>
      <c r="P43" s="97" t="s">
        <v>93</v>
      </c>
    </row>
    <row r="44" spans="1:16" s="97" customFormat="1" x14ac:dyDescent="0.35">
      <c r="A44" s="8"/>
      <c r="B44" s="396"/>
      <c r="C44" s="397"/>
      <c r="D44" s="400"/>
      <c r="E44" s="402"/>
      <c r="F44" s="402"/>
      <c r="G44" s="402"/>
      <c r="H44" s="402"/>
      <c r="I44" s="402"/>
      <c r="J44" s="402"/>
      <c r="K44" s="402"/>
      <c r="L44" s="403"/>
    </row>
    <row r="45" spans="1:16" s="97" customFormat="1" x14ac:dyDescent="0.35">
      <c r="A45" s="8"/>
      <c r="B45" s="396"/>
      <c r="C45" s="397"/>
      <c r="D45" s="400"/>
      <c r="E45" s="402"/>
      <c r="F45" s="402"/>
      <c r="G45" s="402"/>
      <c r="H45" s="402"/>
      <c r="I45" s="402"/>
      <c r="J45" s="402"/>
      <c r="K45" s="402"/>
      <c r="L45" s="403"/>
    </row>
    <row r="46" spans="1:16" s="106" customFormat="1" x14ac:dyDescent="0.35">
      <c r="A46" s="8"/>
      <c r="B46" s="396"/>
      <c r="C46" s="397"/>
      <c r="D46" s="400"/>
      <c r="E46" s="402"/>
      <c r="F46" s="402"/>
      <c r="G46" s="402"/>
      <c r="H46" s="402"/>
      <c r="I46" s="402"/>
      <c r="J46" s="402"/>
      <c r="K46" s="402"/>
      <c r="L46" s="403"/>
      <c r="O46" s="107"/>
    </row>
    <row r="47" spans="1:16" s="106" customFormat="1" x14ac:dyDescent="0.35">
      <c r="A47" s="8"/>
      <c r="B47" s="396"/>
      <c r="C47" s="397"/>
      <c r="D47" s="400"/>
      <c r="E47" s="402"/>
      <c r="F47" s="402"/>
      <c r="G47" s="402"/>
      <c r="H47" s="402"/>
      <c r="I47" s="402"/>
      <c r="J47" s="402"/>
      <c r="K47" s="402"/>
      <c r="L47" s="403"/>
      <c r="O47" s="107"/>
    </row>
    <row r="48" spans="1:16" s="97" customFormat="1" x14ac:dyDescent="0.35">
      <c r="A48" s="8"/>
      <c r="B48" s="396"/>
      <c r="C48" s="397"/>
      <c r="D48" s="400"/>
      <c r="E48" s="402"/>
      <c r="F48" s="402"/>
      <c r="G48" s="402"/>
      <c r="H48" s="402"/>
      <c r="I48" s="402"/>
      <c r="J48" s="402"/>
      <c r="K48" s="402"/>
      <c r="L48" s="403"/>
    </row>
    <row r="49" spans="1:16" s="97" customFormat="1" x14ac:dyDescent="0.35">
      <c r="A49" s="8"/>
      <c r="B49" s="396"/>
      <c r="C49" s="397"/>
      <c r="D49" s="400"/>
      <c r="E49" s="402"/>
      <c r="F49" s="402"/>
      <c r="G49" s="402"/>
      <c r="H49" s="402"/>
      <c r="I49" s="402"/>
      <c r="J49" s="402"/>
      <c r="K49" s="402"/>
      <c r="L49" s="403"/>
    </row>
    <row r="50" spans="1:16" s="97" customFormat="1" x14ac:dyDescent="0.35">
      <c r="A50" s="8"/>
      <c r="B50" s="396"/>
      <c r="C50" s="397"/>
      <c r="D50" s="400"/>
      <c r="E50" s="402"/>
      <c r="F50" s="402"/>
      <c r="G50" s="402"/>
      <c r="H50" s="402"/>
      <c r="I50" s="402"/>
      <c r="J50" s="402"/>
      <c r="K50" s="402"/>
      <c r="L50" s="403"/>
    </row>
    <row r="51" spans="1:16" s="97" customFormat="1" x14ac:dyDescent="0.35">
      <c r="A51" s="8"/>
      <c r="B51" s="396"/>
      <c r="C51" s="397"/>
      <c r="D51" s="400"/>
      <c r="E51" s="402"/>
      <c r="F51" s="402"/>
      <c r="G51" s="402"/>
      <c r="H51" s="402"/>
      <c r="I51" s="402"/>
      <c r="J51" s="402"/>
      <c r="K51" s="402"/>
      <c r="L51" s="403"/>
    </row>
    <row r="52" spans="1:16" s="97" customFormat="1" x14ac:dyDescent="0.35">
      <c r="A52" s="8"/>
      <c r="B52" s="396"/>
      <c r="C52" s="397"/>
      <c r="D52" s="400"/>
      <c r="E52" s="402"/>
      <c r="F52" s="402"/>
      <c r="G52" s="402"/>
      <c r="H52" s="402"/>
      <c r="I52" s="402"/>
      <c r="J52" s="402"/>
      <c r="K52" s="402"/>
      <c r="L52" s="403"/>
    </row>
    <row r="53" spans="1:16" s="97" customFormat="1" x14ac:dyDescent="0.35">
      <c r="A53" s="8"/>
      <c r="B53" s="396" t="str">
        <f>IF(Intro!$G$24="English",O53,P53)</f>
        <v>Comment 5</v>
      </c>
      <c r="C53" s="397"/>
      <c r="D53" s="400"/>
      <c r="E53" s="402"/>
      <c r="F53" s="402"/>
      <c r="G53" s="402"/>
      <c r="H53" s="402"/>
      <c r="I53" s="402"/>
      <c r="J53" s="402"/>
      <c r="K53" s="402"/>
      <c r="L53" s="403"/>
      <c r="O53" s="98" t="s">
        <v>94</v>
      </c>
      <c r="P53" s="97" t="s">
        <v>95</v>
      </c>
    </row>
    <row r="54" spans="1:16" s="97" customFormat="1" x14ac:dyDescent="0.35">
      <c r="A54" s="8"/>
      <c r="B54" s="396"/>
      <c r="C54" s="397"/>
      <c r="D54" s="400"/>
      <c r="E54" s="402"/>
      <c r="F54" s="402"/>
      <c r="G54" s="402"/>
      <c r="H54" s="402"/>
      <c r="I54" s="402"/>
      <c r="J54" s="402"/>
      <c r="K54" s="402"/>
      <c r="L54" s="403"/>
    </row>
    <row r="55" spans="1:16" s="97" customFormat="1" x14ac:dyDescent="0.35">
      <c r="A55" s="8"/>
      <c r="B55" s="396"/>
      <c r="C55" s="397"/>
      <c r="D55" s="400"/>
      <c r="E55" s="402"/>
      <c r="F55" s="402"/>
      <c r="G55" s="402"/>
      <c r="H55" s="402"/>
      <c r="I55" s="402"/>
      <c r="J55" s="402"/>
      <c r="K55" s="402"/>
      <c r="L55" s="403"/>
    </row>
    <row r="56" spans="1:16" s="106" customFormat="1" x14ac:dyDescent="0.35">
      <c r="A56" s="8"/>
      <c r="B56" s="396"/>
      <c r="C56" s="397"/>
      <c r="D56" s="400"/>
      <c r="E56" s="402"/>
      <c r="F56" s="402"/>
      <c r="G56" s="402"/>
      <c r="H56" s="402"/>
      <c r="I56" s="402"/>
      <c r="J56" s="402"/>
      <c r="K56" s="402"/>
      <c r="L56" s="403"/>
      <c r="O56" s="107"/>
    </row>
    <row r="57" spans="1:16" s="106" customFormat="1" x14ac:dyDescent="0.35">
      <c r="A57" s="8"/>
      <c r="B57" s="396"/>
      <c r="C57" s="397"/>
      <c r="D57" s="400"/>
      <c r="E57" s="402"/>
      <c r="F57" s="402"/>
      <c r="G57" s="402"/>
      <c r="H57" s="402"/>
      <c r="I57" s="402"/>
      <c r="J57" s="402"/>
      <c r="K57" s="402"/>
      <c r="L57" s="403"/>
      <c r="O57" s="107"/>
    </row>
    <row r="58" spans="1:16" s="97" customFormat="1" x14ac:dyDescent="0.35">
      <c r="A58" s="8"/>
      <c r="B58" s="396"/>
      <c r="C58" s="397"/>
      <c r="D58" s="400"/>
      <c r="E58" s="402"/>
      <c r="F58" s="402"/>
      <c r="G58" s="402"/>
      <c r="H58" s="402"/>
      <c r="I58" s="402"/>
      <c r="J58" s="402"/>
      <c r="K58" s="402"/>
      <c r="L58" s="403"/>
    </row>
    <row r="59" spans="1:16" s="97" customFormat="1" x14ac:dyDescent="0.35">
      <c r="A59" s="8"/>
      <c r="B59" s="396"/>
      <c r="C59" s="397"/>
      <c r="D59" s="400"/>
      <c r="E59" s="402"/>
      <c r="F59" s="402"/>
      <c r="G59" s="402"/>
      <c r="H59" s="402"/>
      <c r="I59" s="402"/>
      <c r="J59" s="402"/>
      <c r="K59" s="402"/>
      <c r="L59" s="403"/>
    </row>
    <row r="60" spans="1:16" s="97" customFormat="1" x14ac:dyDescent="0.35">
      <c r="A60" s="8"/>
      <c r="B60" s="396"/>
      <c r="C60" s="397"/>
      <c r="D60" s="400"/>
      <c r="E60" s="402"/>
      <c r="F60" s="402"/>
      <c r="G60" s="402"/>
      <c r="H60" s="402"/>
      <c r="I60" s="402"/>
      <c r="J60" s="402"/>
      <c r="K60" s="402"/>
      <c r="L60" s="403"/>
    </row>
    <row r="61" spans="1:16" s="97" customFormat="1" x14ac:dyDescent="0.35">
      <c r="A61" s="8"/>
      <c r="B61" s="396"/>
      <c r="C61" s="397"/>
      <c r="D61" s="400"/>
      <c r="E61" s="402"/>
      <c r="F61" s="402"/>
      <c r="G61" s="402"/>
      <c r="H61" s="402"/>
      <c r="I61" s="402"/>
      <c r="J61" s="402"/>
      <c r="K61" s="402"/>
      <c r="L61" s="403"/>
    </row>
    <row r="62" spans="1:16" s="97" customFormat="1" x14ac:dyDescent="0.35">
      <c r="A62" s="8"/>
      <c r="B62" s="398"/>
      <c r="C62" s="399"/>
      <c r="D62" s="401"/>
      <c r="E62" s="404"/>
      <c r="F62" s="404"/>
      <c r="G62" s="404"/>
      <c r="H62" s="404"/>
      <c r="I62" s="404"/>
      <c r="J62" s="404"/>
      <c r="K62" s="404"/>
      <c r="L62" s="405"/>
    </row>
    <row r="63" spans="1:16" s="27" customFormat="1" x14ac:dyDescent="0.35">
      <c r="A63" s="83"/>
      <c r="B63" s="11"/>
      <c r="N63" s="26"/>
    </row>
  </sheetData>
  <sheetProtection algorithmName="SHA-512" hashValue="lic4wiN0ZqPjlX40ce+HQSgYAEEHzAAu2MCwBOp5wRSzqx17ThZEAll7VH2rPMeIixGzu1DRS2/+Zoe447SJMw==" saltValue="/k+7nu7wWey3tKjYlWXaP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Variables</vt:lpstr>
      <vt:lpstr>Intro</vt:lpstr>
      <vt:lpstr>Info</vt:lpstr>
      <vt:lpstr>Public</vt:lpstr>
      <vt:lpstr>Grades|Nuances</vt:lpstr>
      <vt:lpstr>AddPub</vt:lpstr>
      <vt:lpstr>Pro 1</vt:lpstr>
      <vt:lpstr>Pro 2</vt:lpstr>
      <vt:lpstr>AddPro</vt:lpstr>
      <vt:lpstr>Confirm</vt:lpstr>
      <vt:lpstr>FirmDB</vt:lpstr>
      <vt:lpstr>DB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Thivierge, François</cp:lastModifiedBy>
  <cp:lastPrinted>2026-03-27T13:56:13Z</cp:lastPrinted>
  <dcterms:created xsi:type="dcterms:W3CDTF">2023-04-14T19:41:00Z</dcterms:created>
  <dcterms:modified xsi:type="dcterms:W3CDTF">2026-04-28T14:01:16Z</dcterms:modified>
</cp:coreProperties>
</file>